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S:\02_Výběrová řízení\MF ČR\Skřípov byty - půdní vestavba + prodejna\"/>
    </mc:Choice>
  </mc:AlternateContent>
  <xr:revisionPtr revIDLastSave="0" documentId="13_ncr:1_{CCA4EE31-4E1F-4EEE-A29A-5CF9347D4846}" xr6:coauthVersionLast="45" xr6:coauthVersionMax="45" xr10:uidLastSave="{00000000-0000-0000-0000-000000000000}"/>
  <bookViews>
    <workbookView xWindow="-108" yWindow="-108" windowWidth="23256" windowHeight="12576" activeTab="1" xr2:uid="{00000000-000D-0000-FFFF-FFFF00000000}"/>
  </bookViews>
  <sheets>
    <sheet name="Rekapitulace stavby" sheetId="1" r:id="rId1"/>
    <sheet name="4211 - Stavební úpravy " sheetId="2" r:id="rId2"/>
    <sheet name="4212 - Zdravoinstalace" sheetId="3" r:id="rId3"/>
    <sheet name="4213 - Vytápění a vzducho..." sheetId="4" r:id="rId4"/>
    <sheet name="4214 - Elektroinstalace-s..." sheetId="5" r:id="rId5"/>
    <sheet name="4222 - Venkovní úpravy" sheetId="6" r:id="rId6"/>
    <sheet name="4221 - Stavební úpravy-pr..." sheetId="7" r:id="rId7"/>
    <sheet name="Pokyny pro vyplnění" sheetId="8" r:id="rId8"/>
  </sheets>
  <definedNames>
    <definedName name="_xlnm._FilterDatabase" localSheetId="1" hidden="1">'4211 - Stavební úpravy '!$C$112:$K$1184</definedName>
    <definedName name="_xlnm._FilterDatabase" localSheetId="2" hidden="1">'4212 - Zdravoinstalace'!$C$92:$K$222</definedName>
    <definedName name="_xlnm._FilterDatabase" localSheetId="3" hidden="1">'4213 - Vytápění a vzducho...'!$C$88:$K$173</definedName>
    <definedName name="_xlnm._FilterDatabase" localSheetId="4" hidden="1">'4214 - Elektroinstalace-s...'!$C$92:$K$217</definedName>
    <definedName name="_xlnm._FilterDatabase" localSheetId="6" hidden="1">'4221 - Stavební úpravy-pr...'!$C$96:$K$304</definedName>
    <definedName name="_xlnm._FilterDatabase" localSheetId="5" hidden="1">'4222 - Venkovní úpravy'!$C$95:$K$211</definedName>
    <definedName name="_xlnm.Print_Titles" localSheetId="1">'4211 - Stavební úpravy '!$112:$112</definedName>
    <definedName name="_xlnm.Print_Titles" localSheetId="2">'4212 - Zdravoinstalace'!$92:$92</definedName>
    <definedName name="_xlnm.Print_Titles" localSheetId="3">'4213 - Vytápění a vzducho...'!$88:$88</definedName>
    <definedName name="_xlnm.Print_Titles" localSheetId="4">'4214 - Elektroinstalace-s...'!$92:$92</definedName>
    <definedName name="_xlnm.Print_Titles" localSheetId="6">'4221 - Stavební úpravy-pr...'!$96:$96</definedName>
    <definedName name="_xlnm.Print_Titles" localSheetId="5">'4222 - Venkovní úpravy'!$95:$95</definedName>
    <definedName name="_xlnm.Print_Titles" localSheetId="0">'Rekapitulace stavby'!$49:$49</definedName>
    <definedName name="_xlnm.Print_Area" localSheetId="1">'4211 - Stavební úpravy '!$C$4:$J$38,'4211 - Stavební úpravy '!$C$44:$J$92,'4211 - Stavební úpravy '!$C$98:$K$1184</definedName>
    <definedName name="_xlnm.Print_Area" localSheetId="2">'4212 - Zdravoinstalace'!$C$4:$J$38,'4212 - Zdravoinstalace'!$C$44:$J$72,'4212 - Zdravoinstalace'!$C$78:$K$222</definedName>
    <definedName name="_xlnm.Print_Area" localSheetId="3">'4213 - Vytápění a vzducho...'!$C$4:$J$38,'4213 - Vytápění a vzducho...'!$C$44:$J$68,'4213 - Vytápění a vzducho...'!$C$74:$K$173</definedName>
    <definedName name="_xlnm.Print_Area" localSheetId="4">'4214 - Elektroinstalace-s...'!$C$4:$J$38,'4214 - Elektroinstalace-s...'!$C$44:$J$72,'4214 - Elektroinstalace-s...'!$C$78:$K$217</definedName>
    <definedName name="_xlnm.Print_Area" localSheetId="6">'4221 - Stavební úpravy-pr...'!$C$4:$J$38,'4221 - Stavební úpravy-pr...'!$C$44:$J$76,'4221 - Stavební úpravy-pr...'!$C$82:$K$304</definedName>
    <definedName name="_xlnm.Print_Area" localSheetId="5">'4222 - Venkovní úpravy'!$C$4:$J$38,'4222 - Venkovní úpravy'!$C$44:$J$75,'4222 - Venkovní úpravy'!$C$81:$K$211</definedName>
    <definedName name="_xlnm.Print_Area" localSheetId="7">'Pokyny pro vyplnění'!$B$2:$K$69,'Pokyny pro vyplnění'!$B$72:$K$116,'Pokyny pro vyplnění'!$B$119:$K$188,'Pokyny pro vyplnění'!$B$196:$K$216</definedName>
    <definedName name="_xlnm.Print_Area" localSheetId="0">'Rekapitulace stavby'!$D$4:$AO$33,'Rekapitulace stavby'!$C$39:$AQ$60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2" l="1"/>
  <c r="J14" i="3"/>
  <c r="J14" i="4"/>
  <c r="J14" i="5"/>
  <c r="J172" i="4"/>
  <c r="AY59" i="1" l="1"/>
  <c r="AX59" i="1"/>
  <c r="BI304" i="7"/>
  <c r="BH304" i="7"/>
  <c r="BG304" i="7"/>
  <c r="BF304" i="7"/>
  <c r="T304" i="7"/>
  <c r="R304" i="7"/>
  <c r="P304" i="7"/>
  <c r="BK304" i="7"/>
  <c r="BE304" i="7"/>
  <c r="BI303" i="7"/>
  <c r="BH303" i="7"/>
  <c r="BG303" i="7"/>
  <c r="BF303" i="7"/>
  <c r="T303" i="7"/>
  <c r="T302" i="7"/>
  <c r="R303" i="7"/>
  <c r="P303" i="7"/>
  <c r="P302" i="7"/>
  <c r="BK303" i="7"/>
  <c r="BK302" i="7" s="1"/>
  <c r="J302" i="7" s="1"/>
  <c r="J75" i="7" s="1"/>
  <c r="J303" i="7"/>
  <c r="BE303" i="7" s="1"/>
  <c r="BI300" i="7"/>
  <c r="BH300" i="7"/>
  <c r="BG300" i="7"/>
  <c r="BF300" i="7"/>
  <c r="T300" i="7"/>
  <c r="T297" i="7" s="1"/>
  <c r="R300" i="7"/>
  <c r="P300" i="7"/>
  <c r="BK300" i="7"/>
  <c r="J300" i="7"/>
  <c r="BE300" i="7" s="1"/>
  <c r="BI298" i="7"/>
  <c r="BH298" i="7"/>
  <c r="BG298" i="7"/>
  <c r="BF298" i="7"/>
  <c r="T298" i="7"/>
  <c r="R298" i="7"/>
  <c r="R297" i="7" s="1"/>
  <c r="P298" i="7"/>
  <c r="P297" i="7"/>
  <c r="BK298" i="7"/>
  <c r="J298" i="7"/>
  <c r="BE298" i="7" s="1"/>
  <c r="BI296" i="7"/>
  <c r="BH296" i="7"/>
  <c r="BG296" i="7"/>
  <c r="BF296" i="7"/>
  <c r="T296" i="7"/>
  <c r="R296" i="7"/>
  <c r="P296" i="7"/>
  <c r="BK296" i="7"/>
  <c r="J296" i="7"/>
  <c r="BE296" i="7" s="1"/>
  <c r="BI295" i="7"/>
  <c r="BH295" i="7"/>
  <c r="BG295" i="7"/>
  <c r="BF295" i="7"/>
  <c r="T295" i="7"/>
  <c r="R295" i="7"/>
  <c r="P295" i="7"/>
  <c r="BK295" i="7"/>
  <c r="J295" i="7"/>
  <c r="BE295" i="7" s="1"/>
  <c r="BI294" i="7"/>
  <c r="BH294" i="7"/>
  <c r="BG294" i="7"/>
  <c r="BF294" i="7"/>
  <c r="T294" i="7"/>
  <c r="R294" i="7"/>
  <c r="P294" i="7"/>
  <c r="BK294" i="7"/>
  <c r="J294" i="7"/>
  <c r="BE294" i="7" s="1"/>
  <c r="BI287" i="7"/>
  <c r="BH287" i="7"/>
  <c r="BG287" i="7"/>
  <c r="BF287" i="7"/>
  <c r="T287" i="7"/>
  <c r="R287" i="7"/>
  <c r="P287" i="7"/>
  <c r="BK287" i="7"/>
  <c r="J287" i="7"/>
  <c r="BE287" i="7" s="1"/>
  <c r="BI280" i="7"/>
  <c r="BH280" i="7"/>
  <c r="BG280" i="7"/>
  <c r="BF280" i="7"/>
  <c r="T280" i="7"/>
  <c r="R280" i="7"/>
  <c r="P280" i="7"/>
  <c r="BK280" i="7"/>
  <c r="J280" i="7"/>
  <c r="BE280" i="7" s="1"/>
  <c r="BI279" i="7"/>
  <c r="BH279" i="7"/>
  <c r="BG279" i="7"/>
  <c r="BF279" i="7"/>
  <c r="T279" i="7"/>
  <c r="R279" i="7"/>
  <c r="P279" i="7"/>
  <c r="BK279" i="7"/>
  <c r="J279" i="7"/>
  <c r="BE279" i="7" s="1"/>
  <c r="BI278" i="7"/>
  <c r="BH278" i="7"/>
  <c r="BG278" i="7"/>
  <c r="BF278" i="7"/>
  <c r="T278" i="7"/>
  <c r="R278" i="7"/>
  <c r="P278" i="7"/>
  <c r="BK278" i="7"/>
  <c r="J278" i="7"/>
  <c r="BE278" i="7" s="1"/>
  <c r="BI277" i="7"/>
  <c r="BH277" i="7"/>
  <c r="BG277" i="7"/>
  <c r="BF277" i="7"/>
  <c r="T277" i="7"/>
  <c r="R277" i="7"/>
  <c r="P277" i="7"/>
  <c r="BK277" i="7"/>
  <c r="J277" i="7"/>
  <c r="BE277" i="7" s="1"/>
  <c r="BI276" i="7"/>
  <c r="BH276" i="7"/>
  <c r="BG276" i="7"/>
  <c r="BF276" i="7"/>
  <c r="T276" i="7"/>
  <c r="R276" i="7"/>
  <c r="P276" i="7"/>
  <c r="BK276" i="7"/>
  <c r="J276" i="7"/>
  <c r="BE276" i="7" s="1"/>
  <c r="BI267" i="7"/>
  <c r="BH267" i="7"/>
  <c r="BG267" i="7"/>
  <c r="BF267" i="7"/>
  <c r="T267" i="7"/>
  <c r="R267" i="7"/>
  <c r="P267" i="7"/>
  <c r="BK267" i="7"/>
  <c r="J267" i="7"/>
  <c r="BE267" i="7" s="1"/>
  <c r="BI266" i="7"/>
  <c r="BH266" i="7"/>
  <c r="BG266" i="7"/>
  <c r="BF266" i="7"/>
  <c r="T266" i="7"/>
  <c r="R266" i="7"/>
  <c r="P266" i="7"/>
  <c r="BK266" i="7"/>
  <c r="J266" i="7"/>
  <c r="BE266" i="7" s="1"/>
  <c r="BI265" i="7"/>
  <c r="BH265" i="7"/>
  <c r="BG265" i="7"/>
  <c r="BF265" i="7"/>
  <c r="T265" i="7"/>
  <c r="R265" i="7"/>
  <c r="P265" i="7"/>
  <c r="BK265" i="7"/>
  <c r="J265" i="7"/>
  <c r="BE265" i="7" s="1"/>
  <c r="BI264" i="7"/>
  <c r="BH264" i="7"/>
  <c r="BG264" i="7"/>
  <c r="BF264" i="7"/>
  <c r="T264" i="7"/>
  <c r="R264" i="7"/>
  <c r="P264" i="7"/>
  <c r="BK264" i="7"/>
  <c r="J264" i="7"/>
  <c r="BE264" i="7" s="1"/>
  <c r="BI263" i="7"/>
  <c r="BH263" i="7"/>
  <c r="BG263" i="7"/>
  <c r="BF263" i="7"/>
  <c r="T263" i="7"/>
  <c r="R263" i="7"/>
  <c r="P263" i="7"/>
  <c r="BK263" i="7"/>
  <c r="J263" i="7"/>
  <c r="BE263" i="7" s="1"/>
  <c r="BI262" i="7"/>
  <c r="BH262" i="7"/>
  <c r="BG262" i="7"/>
  <c r="BF262" i="7"/>
  <c r="T262" i="7"/>
  <c r="R262" i="7"/>
  <c r="P262" i="7"/>
  <c r="BK262" i="7"/>
  <c r="J262" i="7"/>
  <c r="BE262" i="7" s="1"/>
  <c r="BI255" i="7"/>
  <c r="BH255" i="7"/>
  <c r="BG255" i="7"/>
  <c r="BF255" i="7"/>
  <c r="T255" i="7"/>
  <c r="R255" i="7"/>
  <c r="P255" i="7"/>
  <c r="BK255" i="7"/>
  <c r="J255" i="7"/>
  <c r="BE255" i="7" s="1"/>
  <c r="BI254" i="7"/>
  <c r="BH254" i="7"/>
  <c r="BG254" i="7"/>
  <c r="BF254" i="7"/>
  <c r="T254" i="7"/>
  <c r="T253" i="7" s="1"/>
  <c r="R254" i="7"/>
  <c r="P254" i="7"/>
  <c r="P253" i="7" s="1"/>
  <c r="BK254" i="7"/>
  <c r="J254" i="7"/>
  <c r="BE254" i="7" s="1"/>
  <c r="BI252" i="7"/>
  <c r="BH252" i="7"/>
  <c r="BG252" i="7"/>
  <c r="BF252" i="7"/>
  <c r="T252" i="7"/>
  <c r="R252" i="7"/>
  <c r="P252" i="7"/>
  <c r="BK252" i="7"/>
  <c r="J252" i="7"/>
  <c r="BE252" i="7" s="1"/>
  <c r="BI251" i="7"/>
  <c r="BH251" i="7"/>
  <c r="BG251" i="7"/>
  <c r="BF251" i="7"/>
  <c r="T251" i="7"/>
  <c r="R251" i="7"/>
  <c r="P251" i="7"/>
  <c r="BK251" i="7"/>
  <c r="J251" i="7"/>
  <c r="BE251" i="7" s="1"/>
  <c r="BI244" i="7"/>
  <c r="BH244" i="7"/>
  <c r="BG244" i="7"/>
  <c r="BF244" i="7"/>
  <c r="T244" i="7"/>
  <c r="R244" i="7"/>
  <c r="P244" i="7"/>
  <c r="BK244" i="7"/>
  <c r="J244" i="7"/>
  <c r="BE244" i="7" s="1"/>
  <c r="BI237" i="7"/>
  <c r="BH237" i="7"/>
  <c r="BG237" i="7"/>
  <c r="BF237" i="7"/>
  <c r="T237" i="7"/>
  <c r="R237" i="7"/>
  <c r="P237" i="7"/>
  <c r="BK237" i="7"/>
  <c r="J237" i="7"/>
  <c r="BE237" i="7"/>
  <c r="BI236" i="7"/>
  <c r="BH236" i="7"/>
  <c r="BG236" i="7"/>
  <c r="BF236" i="7"/>
  <c r="T236" i="7"/>
  <c r="T235" i="7" s="1"/>
  <c r="R236" i="7"/>
  <c r="P236" i="7"/>
  <c r="P235" i="7" s="1"/>
  <c r="BK236" i="7"/>
  <c r="J236" i="7"/>
  <c r="BE236" i="7" s="1"/>
  <c r="BI233" i="7"/>
  <c r="BH233" i="7"/>
  <c r="BG233" i="7"/>
  <c r="BF233" i="7"/>
  <c r="T233" i="7"/>
  <c r="R233" i="7"/>
  <c r="P233" i="7"/>
  <c r="BK233" i="7"/>
  <c r="J233" i="7"/>
  <c r="BE233" i="7" s="1"/>
  <c r="BI232" i="7"/>
  <c r="BH232" i="7"/>
  <c r="BG232" i="7"/>
  <c r="BF232" i="7"/>
  <c r="T232" i="7"/>
  <c r="T231" i="7"/>
  <c r="R232" i="7"/>
  <c r="R231" i="7" s="1"/>
  <c r="P232" i="7"/>
  <c r="P231" i="7"/>
  <c r="BK232" i="7"/>
  <c r="J232" i="7"/>
  <c r="BE232" i="7" s="1"/>
  <c r="BI230" i="7"/>
  <c r="BH230" i="7"/>
  <c r="BG230" i="7"/>
  <c r="BF230" i="7"/>
  <c r="T230" i="7"/>
  <c r="R230" i="7"/>
  <c r="P230" i="7"/>
  <c r="BK230" i="7"/>
  <c r="J230" i="7"/>
  <c r="BE230" i="7"/>
  <c r="BI228" i="7"/>
  <c r="BH228" i="7"/>
  <c r="BG228" i="7"/>
  <c r="BF228" i="7"/>
  <c r="T228" i="7"/>
  <c r="R228" i="7"/>
  <c r="P228" i="7"/>
  <c r="BK228" i="7"/>
  <c r="J228" i="7"/>
  <c r="BE228" i="7" s="1"/>
  <c r="BI227" i="7"/>
  <c r="BH227" i="7"/>
  <c r="BG227" i="7"/>
  <c r="BF227" i="7"/>
  <c r="T227" i="7"/>
  <c r="R227" i="7"/>
  <c r="P227" i="7"/>
  <c r="BK227" i="7"/>
  <c r="J227" i="7"/>
  <c r="BE227" i="7" s="1"/>
  <c r="BI226" i="7"/>
  <c r="BH226" i="7"/>
  <c r="BG226" i="7"/>
  <c r="BF226" i="7"/>
  <c r="T226" i="7"/>
  <c r="T225" i="7" s="1"/>
  <c r="R226" i="7"/>
  <c r="R225" i="7"/>
  <c r="P226" i="7"/>
  <c r="P225" i="7" s="1"/>
  <c r="BK226" i="7"/>
  <c r="BK225" i="7" s="1"/>
  <c r="J225" i="7" s="1"/>
  <c r="J69" i="7" s="1"/>
  <c r="J226" i="7"/>
  <c r="BE226" i="7" s="1"/>
  <c r="BI223" i="7"/>
  <c r="BH223" i="7"/>
  <c r="BG223" i="7"/>
  <c r="BF223" i="7"/>
  <c r="T223" i="7"/>
  <c r="R223" i="7"/>
  <c r="P223" i="7"/>
  <c r="BK223" i="7"/>
  <c r="J223" i="7"/>
  <c r="BE223" i="7"/>
  <c r="BI221" i="7"/>
  <c r="BH221" i="7"/>
  <c r="BG221" i="7"/>
  <c r="BF221" i="7"/>
  <c r="T221" i="7"/>
  <c r="R221" i="7"/>
  <c r="P221" i="7"/>
  <c r="BK221" i="7"/>
  <c r="J221" i="7"/>
  <c r="BE221" i="7" s="1"/>
  <c r="BI219" i="7"/>
  <c r="BH219" i="7"/>
  <c r="BG219" i="7"/>
  <c r="BF219" i="7"/>
  <c r="T219" i="7"/>
  <c r="R219" i="7"/>
  <c r="P219" i="7"/>
  <c r="BK219" i="7"/>
  <c r="J219" i="7"/>
  <c r="BE219" i="7" s="1"/>
  <c r="BI217" i="7"/>
  <c r="BH217" i="7"/>
  <c r="BG217" i="7"/>
  <c r="BF217" i="7"/>
  <c r="T217" i="7"/>
  <c r="R217" i="7"/>
  <c r="P217" i="7"/>
  <c r="BK217" i="7"/>
  <c r="J217" i="7"/>
  <c r="BE217" i="7" s="1"/>
  <c r="BI215" i="7"/>
  <c r="BH215" i="7"/>
  <c r="BG215" i="7"/>
  <c r="BF215" i="7"/>
  <c r="T215" i="7"/>
  <c r="R215" i="7"/>
  <c r="P215" i="7"/>
  <c r="BK215" i="7"/>
  <c r="J215" i="7"/>
  <c r="BE215" i="7"/>
  <c r="BI213" i="7"/>
  <c r="BH213" i="7"/>
  <c r="BG213" i="7"/>
  <c r="BF213" i="7"/>
  <c r="T213" i="7"/>
  <c r="R213" i="7"/>
  <c r="P213" i="7"/>
  <c r="BK213" i="7"/>
  <c r="J213" i="7"/>
  <c r="BE213" i="7" s="1"/>
  <c r="BI209" i="7"/>
  <c r="BH209" i="7"/>
  <c r="BG209" i="7"/>
  <c r="BF209" i="7"/>
  <c r="T209" i="7"/>
  <c r="T208" i="7"/>
  <c r="R209" i="7"/>
  <c r="R208" i="7" s="1"/>
  <c r="P209" i="7"/>
  <c r="P208" i="7"/>
  <c r="BK209" i="7"/>
  <c r="J209" i="7"/>
  <c r="BE209" i="7" s="1"/>
  <c r="BI207" i="7"/>
  <c r="BH207" i="7"/>
  <c r="BG207" i="7"/>
  <c r="BF207" i="7"/>
  <c r="T207" i="7"/>
  <c r="R207" i="7"/>
  <c r="P207" i="7"/>
  <c r="BK207" i="7"/>
  <c r="J207" i="7"/>
  <c r="BE207" i="7" s="1"/>
  <c r="BI206" i="7"/>
  <c r="BH206" i="7"/>
  <c r="BG206" i="7"/>
  <c r="BF206" i="7"/>
  <c r="T206" i="7"/>
  <c r="R206" i="7"/>
  <c r="P206" i="7"/>
  <c r="BK206" i="7"/>
  <c r="J206" i="7"/>
  <c r="BE206" i="7" s="1"/>
  <c r="BI205" i="7"/>
  <c r="BH205" i="7"/>
  <c r="BG205" i="7"/>
  <c r="BF205" i="7"/>
  <c r="T205" i="7"/>
  <c r="R205" i="7"/>
  <c r="P205" i="7"/>
  <c r="BK205" i="7"/>
  <c r="J205" i="7"/>
  <c r="BE205" i="7" s="1"/>
  <c r="BI204" i="7"/>
  <c r="BH204" i="7"/>
  <c r="BG204" i="7"/>
  <c r="BF204" i="7"/>
  <c r="T204" i="7"/>
  <c r="R204" i="7"/>
  <c r="P204" i="7"/>
  <c r="BK204" i="7"/>
  <c r="J204" i="7"/>
  <c r="BE204" i="7" s="1"/>
  <c r="BI199" i="7"/>
  <c r="BH199" i="7"/>
  <c r="BG199" i="7"/>
  <c r="BF199" i="7"/>
  <c r="T199" i="7"/>
  <c r="R199" i="7"/>
  <c r="P199" i="7"/>
  <c r="BK199" i="7"/>
  <c r="J199" i="7"/>
  <c r="BE199" i="7" s="1"/>
  <c r="BI195" i="7"/>
  <c r="BH195" i="7"/>
  <c r="BG195" i="7"/>
  <c r="BF195" i="7"/>
  <c r="T195" i="7"/>
  <c r="R195" i="7"/>
  <c r="P195" i="7"/>
  <c r="BK195" i="7"/>
  <c r="J195" i="7"/>
  <c r="BE195" i="7" s="1"/>
  <c r="BI191" i="7"/>
  <c r="BH191" i="7"/>
  <c r="BG191" i="7"/>
  <c r="BF191" i="7"/>
  <c r="T191" i="7"/>
  <c r="R191" i="7"/>
  <c r="P191" i="7"/>
  <c r="BK191" i="7"/>
  <c r="J191" i="7"/>
  <c r="BE191" i="7" s="1"/>
  <c r="BI182" i="7"/>
  <c r="BH182" i="7"/>
  <c r="BG182" i="7"/>
  <c r="BF182" i="7"/>
  <c r="T182" i="7"/>
  <c r="R182" i="7"/>
  <c r="P182" i="7"/>
  <c r="BK182" i="7"/>
  <c r="J182" i="7"/>
  <c r="BE182" i="7" s="1"/>
  <c r="BI180" i="7"/>
  <c r="BH180" i="7"/>
  <c r="BG180" i="7"/>
  <c r="BF180" i="7"/>
  <c r="T180" i="7"/>
  <c r="R180" i="7"/>
  <c r="P180" i="7"/>
  <c r="BK180" i="7"/>
  <c r="J180" i="7"/>
  <c r="BE180" i="7" s="1"/>
  <c r="BI175" i="7"/>
  <c r="BH175" i="7"/>
  <c r="BG175" i="7"/>
  <c r="BF175" i="7"/>
  <c r="T175" i="7"/>
  <c r="R175" i="7"/>
  <c r="P175" i="7"/>
  <c r="BK175" i="7"/>
  <c r="J175" i="7"/>
  <c r="BE175" i="7" s="1"/>
  <c r="BI173" i="7"/>
  <c r="BH173" i="7"/>
  <c r="BG173" i="7"/>
  <c r="BF173" i="7"/>
  <c r="T173" i="7"/>
  <c r="R173" i="7"/>
  <c r="P173" i="7"/>
  <c r="BK173" i="7"/>
  <c r="J173" i="7"/>
  <c r="BE173" i="7" s="1"/>
  <c r="BI168" i="7"/>
  <c r="BH168" i="7"/>
  <c r="BG168" i="7"/>
  <c r="BF168" i="7"/>
  <c r="T168" i="7"/>
  <c r="R168" i="7"/>
  <c r="P168" i="7"/>
  <c r="BK168" i="7"/>
  <c r="J168" i="7"/>
  <c r="BE168" i="7" s="1"/>
  <c r="BI165" i="7"/>
  <c r="BH165" i="7"/>
  <c r="BG165" i="7"/>
  <c r="BF165" i="7"/>
  <c r="T165" i="7"/>
  <c r="R165" i="7"/>
  <c r="P165" i="7"/>
  <c r="BK165" i="7"/>
  <c r="J165" i="7"/>
  <c r="BE165" i="7" s="1"/>
  <c r="BI161" i="7"/>
  <c r="BH161" i="7"/>
  <c r="BG161" i="7"/>
  <c r="BF161" i="7"/>
  <c r="T161" i="7"/>
  <c r="R161" i="7"/>
  <c r="P161" i="7"/>
  <c r="BK161" i="7"/>
  <c r="J161" i="7"/>
  <c r="BE161" i="7" s="1"/>
  <c r="BI159" i="7"/>
  <c r="BH159" i="7"/>
  <c r="BG159" i="7"/>
  <c r="BF159" i="7"/>
  <c r="T159" i="7"/>
  <c r="R159" i="7"/>
  <c r="P159" i="7"/>
  <c r="BK159" i="7"/>
  <c r="J159" i="7"/>
  <c r="BE159" i="7" s="1"/>
  <c r="BI157" i="7"/>
  <c r="BH157" i="7"/>
  <c r="BG157" i="7"/>
  <c r="BF157" i="7"/>
  <c r="T157" i="7"/>
  <c r="R157" i="7"/>
  <c r="P157" i="7"/>
  <c r="BK157" i="7"/>
  <c r="J157" i="7"/>
  <c r="BE157" i="7" s="1"/>
  <c r="BI154" i="7"/>
  <c r="BH154" i="7"/>
  <c r="BG154" i="7"/>
  <c r="BF154" i="7"/>
  <c r="T154" i="7"/>
  <c r="R154" i="7"/>
  <c r="P154" i="7"/>
  <c r="BK154" i="7"/>
  <c r="J154" i="7"/>
  <c r="BE154" i="7" s="1"/>
  <c r="BI150" i="7"/>
  <c r="BH150" i="7"/>
  <c r="BG150" i="7"/>
  <c r="BF150" i="7"/>
  <c r="T150" i="7"/>
  <c r="R150" i="7"/>
  <c r="P150" i="7"/>
  <c r="BK150" i="7"/>
  <c r="J150" i="7"/>
  <c r="BE150" i="7" s="1"/>
  <c r="BI147" i="7"/>
  <c r="BH147" i="7"/>
  <c r="BG147" i="7"/>
  <c r="BF147" i="7"/>
  <c r="T147" i="7"/>
  <c r="R147" i="7"/>
  <c r="P147" i="7"/>
  <c r="BK147" i="7"/>
  <c r="J147" i="7"/>
  <c r="BE147" i="7" s="1"/>
  <c r="BI143" i="7"/>
  <c r="BH143" i="7"/>
  <c r="BG143" i="7"/>
  <c r="BF143" i="7"/>
  <c r="T143" i="7"/>
  <c r="R143" i="7"/>
  <c r="P143" i="7"/>
  <c r="BK143" i="7"/>
  <c r="J143" i="7"/>
  <c r="BE143" i="7" s="1"/>
  <c r="BI139" i="7"/>
  <c r="BH139" i="7"/>
  <c r="BG139" i="7"/>
  <c r="BF139" i="7"/>
  <c r="T139" i="7"/>
  <c r="R139" i="7"/>
  <c r="P139" i="7"/>
  <c r="BK139" i="7"/>
  <c r="J139" i="7"/>
  <c r="BE139" i="7" s="1"/>
  <c r="BI135" i="7"/>
  <c r="BH135" i="7"/>
  <c r="BG135" i="7"/>
  <c r="BF135" i="7"/>
  <c r="T135" i="7"/>
  <c r="T134" i="7" s="1"/>
  <c r="R135" i="7"/>
  <c r="P135" i="7"/>
  <c r="P134" i="7" s="1"/>
  <c r="BK135" i="7"/>
  <c r="J135" i="7"/>
  <c r="BE135" i="7" s="1"/>
  <c r="BI132" i="7"/>
  <c r="BH132" i="7"/>
  <c r="BG132" i="7"/>
  <c r="BF132" i="7"/>
  <c r="T132" i="7"/>
  <c r="R132" i="7"/>
  <c r="P132" i="7"/>
  <c r="BK132" i="7"/>
  <c r="J132" i="7"/>
  <c r="BE132" i="7" s="1"/>
  <c r="BI128" i="7"/>
  <c r="BH128" i="7"/>
  <c r="BG128" i="7"/>
  <c r="BF128" i="7"/>
  <c r="T128" i="7"/>
  <c r="R128" i="7"/>
  <c r="P128" i="7"/>
  <c r="BK128" i="7"/>
  <c r="J128" i="7"/>
  <c r="BE128" i="7" s="1"/>
  <c r="BI126" i="7"/>
  <c r="BH126" i="7"/>
  <c r="BG126" i="7"/>
  <c r="BF126" i="7"/>
  <c r="T126" i="7"/>
  <c r="R126" i="7"/>
  <c r="P126" i="7"/>
  <c r="BK126" i="7"/>
  <c r="J126" i="7"/>
  <c r="BE126" i="7" s="1"/>
  <c r="BI124" i="7"/>
  <c r="BH124" i="7"/>
  <c r="BG124" i="7"/>
  <c r="BF124" i="7"/>
  <c r="T124" i="7"/>
  <c r="T123" i="7"/>
  <c r="R124" i="7"/>
  <c r="R123" i="7" s="1"/>
  <c r="P124" i="7"/>
  <c r="P123" i="7"/>
  <c r="BK124" i="7"/>
  <c r="J124" i="7"/>
  <c r="BE124" i="7" s="1"/>
  <c r="BI119" i="7"/>
  <c r="BH119" i="7"/>
  <c r="BG119" i="7"/>
  <c r="BF119" i="7"/>
  <c r="T119" i="7"/>
  <c r="T118" i="7" s="1"/>
  <c r="R119" i="7"/>
  <c r="R118" i="7" s="1"/>
  <c r="P119" i="7"/>
  <c r="P118" i="7" s="1"/>
  <c r="BK119" i="7"/>
  <c r="BK118" i="7" s="1"/>
  <c r="J118" i="7" s="1"/>
  <c r="J65" i="7" s="1"/>
  <c r="J119" i="7"/>
  <c r="BE119" i="7" s="1"/>
  <c r="BI116" i="7"/>
  <c r="BH116" i="7"/>
  <c r="BG116" i="7"/>
  <c r="BF116" i="7"/>
  <c r="T116" i="7"/>
  <c r="R116" i="7"/>
  <c r="R115" i="7" s="1"/>
  <c r="P116" i="7"/>
  <c r="P115" i="7" s="1"/>
  <c r="BK116" i="7"/>
  <c r="BK115" i="7" s="1"/>
  <c r="J115" i="7" s="1"/>
  <c r="J64" i="7" s="1"/>
  <c r="J116" i="7"/>
  <c r="BE116" i="7" s="1"/>
  <c r="BI113" i="7"/>
  <c r="BH113" i="7"/>
  <c r="BG113" i="7"/>
  <c r="BF113" i="7"/>
  <c r="T113" i="7"/>
  <c r="R113" i="7"/>
  <c r="P113" i="7"/>
  <c r="BK113" i="7"/>
  <c r="J113" i="7"/>
  <c r="BE113" i="7"/>
  <c r="BI109" i="7"/>
  <c r="BH109" i="7"/>
  <c r="BG109" i="7"/>
  <c r="BF109" i="7"/>
  <c r="T109" i="7"/>
  <c r="T108" i="7" s="1"/>
  <c r="R109" i="7"/>
  <c r="R108" i="7"/>
  <c r="P109" i="7"/>
  <c r="P108" i="7" s="1"/>
  <c r="BK109" i="7"/>
  <c r="J109" i="7"/>
  <c r="BE109" i="7" s="1"/>
  <c r="BI106" i="7"/>
  <c r="BH106" i="7"/>
  <c r="BG106" i="7"/>
  <c r="BF106" i="7"/>
  <c r="T106" i="7"/>
  <c r="R106" i="7"/>
  <c r="P106" i="7"/>
  <c r="BK106" i="7"/>
  <c r="J106" i="7"/>
  <c r="BE106" i="7" s="1"/>
  <c r="BI105" i="7"/>
  <c r="BH105" i="7"/>
  <c r="BG105" i="7"/>
  <c r="BF105" i="7"/>
  <c r="T105" i="7"/>
  <c r="R105" i="7"/>
  <c r="P105" i="7"/>
  <c r="BK105" i="7"/>
  <c r="J105" i="7"/>
  <c r="BE105" i="7"/>
  <c r="BI104" i="7"/>
  <c r="BH104" i="7"/>
  <c r="BG104" i="7"/>
  <c r="BF104" i="7"/>
  <c r="T104" i="7"/>
  <c r="R104" i="7"/>
  <c r="P104" i="7"/>
  <c r="BK104" i="7"/>
  <c r="J104" i="7"/>
  <c r="BE104" i="7" s="1"/>
  <c r="BI100" i="7"/>
  <c r="BH100" i="7"/>
  <c r="BG100" i="7"/>
  <c r="BF100" i="7"/>
  <c r="T100" i="7"/>
  <c r="T99" i="7" s="1"/>
  <c r="R100" i="7"/>
  <c r="R99" i="7"/>
  <c r="P100" i="7"/>
  <c r="P99" i="7" s="1"/>
  <c r="P98" i="7" s="1"/>
  <c r="BK100" i="7"/>
  <c r="J100" i="7"/>
  <c r="BE100" i="7" s="1"/>
  <c r="J93" i="7"/>
  <c r="F93" i="7"/>
  <c r="F91" i="7"/>
  <c r="E89" i="7"/>
  <c r="J55" i="7"/>
  <c r="F55" i="7"/>
  <c r="F53" i="7"/>
  <c r="E51" i="7"/>
  <c r="J20" i="7"/>
  <c r="E20" i="7"/>
  <c r="J19" i="7"/>
  <c r="J14" i="7"/>
  <c r="E7" i="7"/>
  <c r="E47" i="7" s="1"/>
  <c r="E85" i="7"/>
  <c r="AY58" i="1"/>
  <c r="AX58" i="1"/>
  <c r="BI211" i="6"/>
  <c r="BH211" i="6"/>
  <c r="BG211" i="6"/>
  <c r="BF211" i="6"/>
  <c r="T211" i="6"/>
  <c r="R211" i="6"/>
  <c r="P211" i="6"/>
  <c r="BK211" i="6"/>
  <c r="BE211" i="6"/>
  <c r="BI210" i="6"/>
  <c r="BH210" i="6"/>
  <c r="BG210" i="6"/>
  <c r="BF210" i="6"/>
  <c r="T210" i="6"/>
  <c r="R210" i="6"/>
  <c r="P210" i="6"/>
  <c r="BK210" i="6"/>
  <c r="BK209" i="6" s="1"/>
  <c r="J209" i="6" s="1"/>
  <c r="J74" i="6" s="1"/>
  <c r="J210" i="6"/>
  <c r="BE210" i="6" s="1"/>
  <c r="BI208" i="6"/>
  <c r="BH208" i="6"/>
  <c r="BG208" i="6"/>
  <c r="BF208" i="6"/>
  <c r="T208" i="6"/>
  <c r="R208" i="6"/>
  <c r="P208" i="6"/>
  <c r="BK208" i="6"/>
  <c r="J208" i="6"/>
  <c r="BE208" i="6" s="1"/>
  <c r="BI207" i="6"/>
  <c r="BH207" i="6"/>
  <c r="BG207" i="6"/>
  <c r="BF207" i="6"/>
  <c r="T207" i="6"/>
  <c r="R207" i="6"/>
  <c r="P207" i="6"/>
  <c r="BK207" i="6"/>
  <c r="J207" i="6"/>
  <c r="BE207" i="6" s="1"/>
  <c r="BI206" i="6"/>
  <c r="BH206" i="6"/>
  <c r="BG206" i="6"/>
  <c r="BF206" i="6"/>
  <c r="T206" i="6"/>
  <c r="R206" i="6"/>
  <c r="P206" i="6"/>
  <c r="BK206" i="6"/>
  <c r="J206" i="6"/>
  <c r="BE206" i="6" s="1"/>
  <c r="BI205" i="6"/>
  <c r="BH205" i="6"/>
  <c r="BG205" i="6"/>
  <c r="BF205" i="6"/>
  <c r="T205" i="6"/>
  <c r="R205" i="6"/>
  <c r="R204" i="6"/>
  <c r="R203" i="6" s="1"/>
  <c r="P205" i="6"/>
  <c r="P204" i="6" s="1"/>
  <c r="P203" i="6" s="1"/>
  <c r="BK205" i="6"/>
  <c r="J205" i="6"/>
  <c r="BE205" i="6" s="1"/>
  <c r="BI202" i="6"/>
  <c r="BH202" i="6"/>
  <c r="BG202" i="6"/>
  <c r="BF202" i="6"/>
  <c r="T202" i="6"/>
  <c r="T201" i="6" s="1"/>
  <c r="R202" i="6"/>
  <c r="R201" i="6" s="1"/>
  <c r="P202" i="6"/>
  <c r="P201" i="6" s="1"/>
  <c r="BK202" i="6"/>
  <c r="BK201" i="6" s="1"/>
  <c r="J201" i="6" s="1"/>
  <c r="J71" i="6" s="1"/>
  <c r="J202" i="6"/>
  <c r="BE202" i="6"/>
  <c r="BI200" i="6"/>
  <c r="BH200" i="6"/>
  <c r="BG200" i="6"/>
  <c r="BF200" i="6"/>
  <c r="T200" i="6"/>
  <c r="R200" i="6"/>
  <c r="P200" i="6"/>
  <c r="BK200" i="6"/>
  <c r="J200" i="6"/>
  <c r="BE200" i="6" s="1"/>
  <c r="BI199" i="6"/>
  <c r="BH199" i="6"/>
  <c r="BG199" i="6"/>
  <c r="BF199" i="6"/>
  <c r="T199" i="6"/>
  <c r="R199" i="6"/>
  <c r="P199" i="6"/>
  <c r="BK199" i="6"/>
  <c r="J199" i="6"/>
  <c r="BE199" i="6" s="1"/>
  <c r="BI197" i="6"/>
  <c r="BH197" i="6"/>
  <c r="BG197" i="6"/>
  <c r="BF197" i="6"/>
  <c r="T197" i="6"/>
  <c r="R197" i="6"/>
  <c r="P197" i="6"/>
  <c r="BK197" i="6"/>
  <c r="J197" i="6"/>
  <c r="BE197" i="6" s="1"/>
  <c r="BI196" i="6"/>
  <c r="BH196" i="6"/>
  <c r="BG196" i="6"/>
  <c r="BF196" i="6"/>
  <c r="T196" i="6"/>
  <c r="R196" i="6"/>
  <c r="R195" i="6" s="1"/>
  <c r="P196" i="6"/>
  <c r="BK196" i="6"/>
  <c r="J196" i="6"/>
  <c r="BE196" i="6" s="1"/>
  <c r="BI191" i="6"/>
  <c r="BH191" i="6"/>
  <c r="BG191" i="6"/>
  <c r="BF191" i="6"/>
  <c r="T191" i="6"/>
  <c r="T190" i="6" s="1"/>
  <c r="R191" i="6"/>
  <c r="R190" i="6" s="1"/>
  <c r="P191" i="6"/>
  <c r="P190" i="6" s="1"/>
  <c r="BK191" i="6"/>
  <c r="BK190" i="6" s="1"/>
  <c r="J190" i="6" s="1"/>
  <c r="J69" i="6" s="1"/>
  <c r="J191" i="6"/>
  <c r="BE191" i="6"/>
  <c r="BI188" i="6"/>
  <c r="BH188" i="6"/>
  <c r="BG188" i="6"/>
  <c r="BF188" i="6"/>
  <c r="T188" i="6"/>
  <c r="R188" i="6"/>
  <c r="P188" i="6"/>
  <c r="BK188" i="6"/>
  <c r="J188" i="6"/>
  <c r="BE188" i="6" s="1"/>
  <c r="BI186" i="6"/>
  <c r="BH186" i="6"/>
  <c r="BG186" i="6"/>
  <c r="BF186" i="6"/>
  <c r="T186" i="6"/>
  <c r="R186" i="6"/>
  <c r="P186" i="6"/>
  <c r="BK186" i="6"/>
  <c r="J186" i="6"/>
  <c r="BE186" i="6" s="1"/>
  <c r="BI185" i="6"/>
  <c r="BH185" i="6"/>
  <c r="BG185" i="6"/>
  <c r="BF185" i="6"/>
  <c r="T185" i="6"/>
  <c r="R185" i="6"/>
  <c r="R184" i="6" s="1"/>
  <c r="P185" i="6"/>
  <c r="P184" i="6" s="1"/>
  <c r="BK185" i="6"/>
  <c r="J185" i="6"/>
  <c r="BE185" i="6" s="1"/>
  <c r="BI179" i="6"/>
  <c r="BH179" i="6"/>
  <c r="BG179" i="6"/>
  <c r="BF179" i="6"/>
  <c r="T179" i="6"/>
  <c r="T178" i="6" s="1"/>
  <c r="R179" i="6"/>
  <c r="R178" i="6" s="1"/>
  <c r="P179" i="6"/>
  <c r="P178" i="6" s="1"/>
  <c r="BK179" i="6"/>
  <c r="BK178" i="6" s="1"/>
  <c r="J178" i="6" s="1"/>
  <c r="J67" i="6" s="1"/>
  <c r="J179" i="6"/>
  <c r="BE179" i="6" s="1"/>
  <c r="BI177" i="6"/>
  <c r="BH177" i="6"/>
  <c r="BG177" i="6"/>
  <c r="BF177" i="6"/>
  <c r="T177" i="6"/>
  <c r="R177" i="6"/>
  <c r="P177" i="6"/>
  <c r="BK177" i="6"/>
  <c r="J177" i="6"/>
  <c r="BE177" i="6" s="1"/>
  <c r="BI175" i="6"/>
  <c r="BH175" i="6"/>
  <c r="BG175" i="6"/>
  <c r="BF175" i="6"/>
  <c r="T175" i="6"/>
  <c r="R175" i="6"/>
  <c r="P175" i="6"/>
  <c r="BK175" i="6"/>
  <c r="J175" i="6"/>
  <c r="BE175" i="6" s="1"/>
  <c r="BI174" i="6"/>
  <c r="BH174" i="6"/>
  <c r="BG174" i="6"/>
  <c r="BF174" i="6"/>
  <c r="T174" i="6"/>
  <c r="R174" i="6"/>
  <c r="P174" i="6"/>
  <c r="BK174" i="6"/>
  <c r="J174" i="6"/>
  <c r="BE174" i="6" s="1"/>
  <c r="BI170" i="6"/>
  <c r="BH170" i="6"/>
  <c r="BG170" i="6"/>
  <c r="BF170" i="6"/>
  <c r="T170" i="6"/>
  <c r="R170" i="6"/>
  <c r="P170" i="6"/>
  <c r="BK170" i="6"/>
  <c r="J170" i="6"/>
  <c r="BE170" i="6" s="1"/>
  <c r="BI168" i="6"/>
  <c r="BH168" i="6"/>
  <c r="BG168" i="6"/>
  <c r="BF168" i="6"/>
  <c r="T168" i="6"/>
  <c r="R168" i="6"/>
  <c r="P168" i="6"/>
  <c r="BK168" i="6"/>
  <c r="J168" i="6"/>
  <c r="BE168" i="6" s="1"/>
  <c r="BI166" i="6"/>
  <c r="BH166" i="6"/>
  <c r="BG166" i="6"/>
  <c r="BF166" i="6"/>
  <c r="T166" i="6"/>
  <c r="R166" i="6"/>
  <c r="P166" i="6"/>
  <c r="BK166" i="6"/>
  <c r="J166" i="6"/>
  <c r="BE166" i="6" s="1"/>
  <c r="BI164" i="6"/>
  <c r="BH164" i="6"/>
  <c r="BG164" i="6"/>
  <c r="BF164" i="6"/>
  <c r="T164" i="6"/>
  <c r="R164" i="6"/>
  <c r="P164" i="6"/>
  <c r="BK164" i="6"/>
  <c r="J164" i="6"/>
  <c r="BE164" i="6" s="1"/>
  <c r="BI159" i="6"/>
  <c r="BH159" i="6"/>
  <c r="BG159" i="6"/>
  <c r="BF159" i="6"/>
  <c r="T159" i="6"/>
  <c r="R159" i="6"/>
  <c r="R158" i="6" s="1"/>
  <c r="P159" i="6"/>
  <c r="BK159" i="6"/>
  <c r="J159" i="6"/>
  <c r="BE159" i="6" s="1"/>
  <c r="BI156" i="6"/>
  <c r="BH156" i="6"/>
  <c r="BG156" i="6"/>
  <c r="BF156" i="6"/>
  <c r="T156" i="6"/>
  <c r="R156" i="6"/>
  <c r="P156" i="6"/>
  <c r="BK156" i="6"/>
  <c r="J156" i="6"/>
  <c r="BE156" i="6" s="1"/>
  <c r="BI154" i="6"/>
  <c r="BH154" i="6"/>
  <c r="BG154" i="6"/>
  <c r="BF154" i="6"/>
  <c r="T154" i="6"/>
  <c r="T153" i="6" s="1"/>
  <c r="R154" i="6"/>
  <c r="R153" i="6" s="1"/>
  <c r="P154" i="6"/>
  <c r="BK154" i="6"/>
  <c r="BK153" i="6" s="1"/>
  <c r="J153" i="6" s="1"/>
  <c r="J64" i="6" s="1"/>
  <c r="J154" i="6"/>
  <c r="BE154" i="6"/>
  <c r="BI152" i="6"/>
  <c r="BH152" i="6"/>
  <c r="BG152" i="6"/>
  <c r="BF152" i="6"/>
  <c r="T152" i="6"/>
  <c r="R152" i="6"/>
  <c r="P152" i="6"/>
  <c r="BK152" i="6"/>
  <c r="J152" i="6"/>
  <c r="BE152" i="6" s="1"/>
  <c r="BI150" i="6"/>
  <c r="BH150" i="6"/>
  <c r="BG150" i="6"/>
  <c r="BF150" i="6"/>
  <c r="T150" i="6"/>
  <c r="R150" i="6"/>
  <c r="P150" i="6"/>
  <c r="BK150" i="6"/>
  <c r="J150" i="6"/>
  <c r="BE150" i="6" s="1"/>
  <c r="BI148" i="6"/>
  <c r="BH148" i="6"/>
  <c r="BG148" i="6"/>
  <c r="BF148" i="6"/>
  <c r="T148" i="6"/>
  <c r="R148" i="6"/>
  <c r="P148" i="6"/>
  <c r="BK148" i="6"/>
  <c r="J148" i="6"/>
  <c r="BE148" i="6" s="1"/>
  <c r="BI143" i="6"/>
  <c r="BH143" i="6"/>
  <c r="BG143" i="6"/>
  <c r="BF143" i="6"/>
  <c r="T143" i="6"/>
  <c r="R143" i="6"/>
  <c r="P143" i="6"/>
  <c r="BK143" i="6"/>
  <c r="J143" i="6"/>
  <c r="BE143" i="6" s="1"/>
  <c r="BI141" i="6"/>
  <c r="BH141" i="6"/>
  <c r="BG141" i="6"/>
  <c r="BF141" i="6"/>
  <c r="T141" i="6"/>
  <c r="R141" i="6"/>
  <c r="P141" i="6"/>
  <c r="BK141" i="6"/>
  <c r="J141" i="6"/>
  <c r="BE141" i="6" s="1"/>
  <c r="BI136" i="6"/>
  <c r="BH136" i="6"/>
  <c r="BG136" i="6"/>
  <c r="BF136" i="6"/>
  <c r="T136" i="6"/>
  <c r="R136" i="6"/>
  <c r="P136" i="6"/>
  <c r="BK136" i="6"/>
  <c r="J136" i="6"/>
  <c r="BE136" i="6" s="1"/>
  <c r="BI134" i="6"/>
  <c r="BH134" i="6"/>
  <c r="BG134" i="6"/>
  <c r="BF134" i="6"/>
  <c r="T134" i="6"/>
  <c r="R134" i="6"/>
  <c r="P134" i="6"/>
  <c r="BK134" i="6"/>
  <c r="J134" i="6"/>
  <c r="BE134" i="6" s="1"/>
  <c r="BI133" i="6"/>
  <c r="BH133" i="6"/>
  <c r="BG133" i="6"/>
  <c r="BF133" i="6"/>
  <c r="T133" i="6"/>
  <c r="R133" i="6"/>
  <c r="P133" i="6"/>
  <c r="BK133" i="6"/>
  <c r="J133" i="6"/>
  <c r="BE133" i="6" s="1"/>
  <c r="BI132" i="6"/>
  <c r="BH132" i="6"/>
  <c r="BG132" i="6"/>
  <c r="BF132" i="6"/>
  <c r="T132" i="6"/>
  <c r="R132" i="6"/>
  <c r="P132" i="6"/>
  <c r="BK132" i="6"/>
  <c r="J132" i="6"/>
  <c r="BE132" i="6" s="1"/>
  <c r="BI130" i="6"/>
  <c r="BH130" i="6"/>
  <c r="BG130" i="6"/>
  <c r="BF130" i="6"/>
  <c r="T130" i="6"/>
  <c r="R130" i="6"/>
  <c r="P130" i="6"/>
  <c r="BK130" i="6"/>
  <c r="J130" i="6"/>
  <c r="BE130" i="6" s="1"/>
  <c r="BI129" i="6"/>
  <c r="BH129" i="6"/>
  <c r="BG129" i="6"/>
  <c r="BF129" i="6"/>
  <c r="T129" i="6"/>
  <c r="R129" i="6"/>
  <c r="P129" i="6"/>
  <c r="BK129" i="6"/>
  <c r="J129" i="6"/>
  <c r="BE129" i="6" s="1"/>
  <c r="BI125" i="6"/>
  <c r="BH125" i="6"/>
  <c r="BG125" i="6"/>
  <c r="BF125" i="6"/>
  <c r="T125" i="6"/>
  <c r="R125" i="6"/>
  <c r="P125" i="6"/>
  <c r="BK125" i="6"/>
  <c r="J125" i="6"/>
  <c r="BE125" i="6"/>
  <c r="BI120" i="6"/>
  <c r="BH120" i="6"/>
  <c r="BG120" i="6"/>
  <c r="BF120" i="6"/>
  <c r="T120" i="6"/>
  <c r="R120" i="6"/>
  <c r="P120" i="6"/>
  <c r="BK120" i="6"/>
  <c r="J120" i="6"/>
  <c r="BE120" i="6" s="1"/>
  <c r="BI119" i="6"/>
  <c r="BH119" i="6"/>
  <c r="BG119" i="6"/>
  <c r="BF119" i="6"/>
  <c r="T119" i="6"/>
  <c r="R119" i="6"/>
  <c r="P119" i="6"/>
  <c r="BK119" i="6"/>
  <c r="J119" i="6"/>
  <c r="BE119" i="6" s="1"/>
  <c r="BI118" i="6"/>
  <c r="BH118" i="6"/>
  <c r="BG118" i="6"/>
  <c r="BF118" i="6"/>
  <c r="T118" i="6"/>
  <c r="R118" i="6"/>
  <c r="P118" i="6"/>
  <c r="BK118" i="6"/>
  <c r="J118" i="6"/>
  <c r="BE118" i="6" s="1"/>
  <c r="BI116" i="6"/>
  <c r="BH116" i="6"/>
  <c r="BG116" i="6"/>
  <c r="BF116" i="6"/>
  <c r="T116" i="6"/>
  <c r="R116" i="6"/>
  <c r="P116" i="6"/>
  <c r="BK116" i="6"/>
  <c r="J116" i="6"/>
  <c r="BE116" i="6" s="1"/>
  <c r="BI115" i="6"/>
  <c r="BH115" i="6"/>
  <c r="BG115" i="6"/>
  <c r="BF115" i="6"/>
  <c r="T115" i="6"/>
  <c r="R115" i="6"/>
  <c r="P115" i="6"/>
  <c r="BK115" i="6"/>
  <c r="J115" i="6"/>
  <c r="BE115" i="6" s="1"/>
  <c r="BI111" i="6"/>
  <c r="BH111" i="6"/>
  <c r="BG111" i="6"/>
  <c r="BF111" i="6"/>
  <c r="T111" i="6"/>
  <c r="R111" i="6"/>
  <c r="P111" i="6"/>
  <c r="BK111" i="6"/>
  <c r="J111" i="6"/>
  <c r="BE111" i="6" s="1"/>
  <c r="BI110" i="6"/>
  <c r="BH110" i="6"/>
  <c r="BG110" i="6"/>
  <c r="BF110" i="6"/>
  <c r="T110" i="6"/>
  <c r="R110" i="6"/>
  <c r="P110" i="6"/>
  <c r="BK110" i="6"/>
  <c r="J110" i="6"/>
  <c r="BE110" i="6" s="1"/>
  <c r="BI108" i="6"/>
  <c r="BH108" i="6"/>
  <c r="BG108" i="6"/>
  <c r="BF108" i="6"/>
  <c r="T108" i="6"/>
  <c r="R108" i="6"/>
  <c r="P108" i="6"/>
  <c r="BK108" i="6"/>
  <c r="J108" i="6"/>
  <c r="BE108" i="6" s="1"/>
  <c r="BI104" i="6"/>
  <c r="BH104" i="6"/>
  <c r="BG104" i="6"/>
  <c r="BF104" i="6"/>
  <c r="T104" i="6"/>
  <c r="R104" i="6"/>
  <c r="P104" i="6"/>
  <c r="BK104" i="6"/>
  <c r="J104" i="6"/>
  <c r="BE104" i="6" s="1"/>
  <c r="BI103" i="6"/>
  <c r="BH103" i="6"/>
  <c r="BG103" i="6"/>
  <c r="BF103" i="6"/>
  <c r="T103" i="6"/>
  <c r="R103" i="6"/>
  <c r="P103" i="6"/>
  <c r="BK103" i="6"/>
  <c r="J103" i="6"/>
  <c r="BE103" i="6" s="1"/>
  <c r="BI102" i="6"/>
  <c r="BH102" i="6"/>
  <c r="BG102" i="6"/>
  <c r="BF102" i="6"/>
  <c r="T102" i="6"/>
  <c r="R102" i="6"/>
  <c r="P102" i="6"/>
  <c r="BK102" i="6"/>
  <c r="J102" i="6"/>
  <c r="BE102" i="6" s="1"/>
  <c r="BI101" i="6"/>
  <c r="BH101" i="6"/>
  <c r="BG101" i="6"/>
  <c r="BF101" i="6"/>
  <c r="T101" i="6"/>
  <c r="R101" i="6"/>
  <c r="P101" i="6"/>
  <c r="BK101" i="6"/>
  <c r="J101" i="6"/>
  <c r="BE101" i="6" s="1"/>
  <c r="BI100" i="6"/>
  <c r="BH100" i="6"/>
  <c r="F35" i="6" s="1"/>
  <c r="BC58" i="1" s="1"/>
  <c r="BG100" i="6"/>
  <c r="BF100" i="6"/>
  <c r="T100" i="6"/>
  <c r="R100" i="6"/>
  <c r="P100" i="6"/>
  <c r="BK100" i="6"/>
  <c r="J100" i="6"/>
  <c r="BE100" i="6" s="1"/>
  <c r="BI99" i="6"/>
  <c r="F36" i="6" s="1"/>
  <c r="BD58" i="1" s="1"/>
  <c r="BH99" i="6"/>
  <c r="BG99" i="6"/>
  <c r="BF99" i="6"/>
  <c r="T99" i="6"/>
  <c r="R99" i="6"/>
  <c r="P99" i="6"/>
  <c r="BK99" i="6"/>
  <c r="J99" i="6"/>
  <c r="BE99" i="6" s="1"/>
  <c r="J92" i="6"/>
  <c r="F92" i="6"/>
  <c r="F90" i="6"/>
  <c r="E88" i="6"/>
  <c r="J55" i="6"/>
  <c r="F55" i="6"/>
  <c r="F53" i="6"/>
  <c r="E51" i="6"/>
  <c r="J20" i="6"/>
  <c r="E20" i="6"/>
  <c r="F93" i="6" s="1"/>
  <c r="F56" i="6"/>
  <c r="J19" i="6"/>
  <c r="J14" i="6"/>
  <c r="J90" i="6" s="1"/>
  <c r="E7" i="6"/>
  <c r="AY56" i="1"/>
  <c r="AX56" i="1"/>
  <c r="BI217" i="5"/>
  <c r="BH217" i="5"/>
  <c r="BG217" i="5"/>
  <c r="BE217" i="5"/>
  <c r="T217" i="5"/>
  <c r="R217" i="5"/>
  <c r="P217" i="5"/>
  <c r="BK217" i="5"/>
  <c r="BF217" i="5"/>
  <c r="BI216" i="5"/>
  <c r="BH216" i="5"/>
  <c r="BG216" i="5"/>
  <c r="BE216" i="5"/>
  <c r="T216" i="5"/>
  <c r="R216" i="5"/>
  <c r="R214" i="5" s="1"/>
  <c r="P216" i="5"/>
  <c r="BK216" i="5"/>
  <c r="BF216" i="5"/>
  <c r="BI215" i="5"/>
  <c r="BH215" i="5"/>
  <c r="BG215" i="5"/>
  <c r="BE215" i="5"/>
  <c r="T215" i="5"/>
  <c r="R215" i="5"/>
  <c r="P215" i="5"/>
  <c r="P214" i="5" s="1"/>
  <c r="BK215" i="5"/>
  <c r="J215" i="5"/>
  <c r="BF215" i="5" s="1"/>
  <c r="BI213" i="5"/>
  <c r="BH213" i="5"/>
  <c r="BG213" i="5"/>
  <c r="BE213" i="5"/>
  <c r="T213" i="5"/>
  <c r="R213" i="5"/>
  <c r="P213" i="5"/>
  <c r="BK213" i="5"/>
  <c r="J213" i="5"/>
  <c r="BF213" i="5" s="1"/>
  <c r="BI212" i="5"/>
  <c r="BH212" i="5"/>
  <c r="BG212" i="5"/>
  <c r="BE212" i="5"/>
  <c r="T212" i="5"/>
  <c r="R212" i="5"/>
  <c r="P212" i="5"/>
  <c r="BK212" i="5"/>
  <c r="J212" i="5"/>
  <c r="BF212" i="5" s="1"/>
  <c r="BI211" i="5"/>
  <c r="BH211" i="5"/>
  <c r="BG211" i="5"/>
  <c r="BE211" i="5"/>
  <c r="T211" i="5"/>
  <c r="R211" i="5"/>
  <c r="R210" i="5" s="1"/>
  <c r="P211" i="5"/>
  <c r="P210" i="5" s="1"/>
  <c r="BK211" i="5"/>
  <c r="BK210" i="5" s="1"/>
  <c r="J210" i="5" s="1"/>
  <c r="J70" i="5" s="1"/>
  <c r="J211" i="5"/>
  <c r="BF211" i="5" s="1"/>
  <c r="BI209" i="5"/>
  <c r="BH209" i="5"/>
  <c r="BG209" i="5"/>
  <c r="BE209" i="5"/>
  <c r="T209" i="5"/>
  <c r="R209" i="5"/>
  <c r="P209" i="5"/>
  <c r="BK209" i="5"/>
  <c r="J209" i="5"/>
  <c r="BF209" i="5" s="1"/>
  <c r="BI208" i="5"/>
  <c r="BH208" i="5"/>
  <c r="BG208" i="5"/>
  <c r="BE208" i="5"/>
  <c r="T208" i="5"/>
  <c r="R208" i="5"/>
  <c r="P208" i="5"/>
  <c r="BK208" i="5"/>
  <c r="J208" i="5"/>
  <c r="BF208" i="5" s="1"/>
  <c r="BI207" i="5"/>
  <c r="BH207" i="5"/>
  <c r="BG207" i="5"/>
  <c r="BE207" i="5"/>
  <c r="T207" i="5"/>
  <c r="R207" i="5"/>
  <c r="P207" i="5"/>
  <c r="BK207" i="5"/>
  <c r="J207" i="5"/>
  <c r="BF207" i="5" s="1"/>
  <c r="BI206" i="5"/>
  <c r="BH206" i="5"/>
  <c r="BG206" i="5"/>
  <c r="BE206" i="5"/>
  <c r="T206" i="5"/>
  <c r="R206" i="5"/>
  <c r="P206" i="5"/>
  <c r="BK206" i="5"/>
  <c r="J206" i="5"/>
  <c r="BF206" i="5" s="1"/>
  <c r="BI205" i="5"/>
  <c r="BH205" i="5"/>
  <c r="BG205" i="5"/>
  <c r="BE205" i="5"/>
  <c r="T205" i="5"/>
  <c r="R205" i="5"/>
  <c r="P205" i="5"/>
  <c r="BK205" i="5"/>
  <c r="J205" i="5"/>
  <c r="BF205" i="5" s="1"/>
  <c r="BI204" i="5"/>
  <c r="BH204" i="5"/>
  <c r="BG204" i="5"/>
  <c r="BE204" i="5"/>
  <c r="T204" i="5"/>
  <c r="R204" i="5"/>
  <c r="P204" i="5"/>
  <c r="BK204" i="5"/>
  <c r="J204" i="5"/>
  <c r="BF204" i="5"/>
  <c r="BI203" i="5"/>
  <c r="BH203" i="5"/>
  <c r="BG203" i="5"/>
  <c r="BE203" i="5"/>
  <c r="T203" i="5"/>
  <c r="R203" i="5"/>
  <c r="P203" i="5"/>
  <c r="BK203" i="5"/>
  <c r="J203" i="5"/>
  <c r="BF203" i="5" s="1"/>
  <c r="BI202" i="5"/>
  <c r="BH202" i="5"/>
  <c r="BG202" i="5"/>
  <c r="BE202" i="5"/>
  <c r="T202" i="5"/>
  <c r="R202" i="5"/>
  <c r="P202" i="5"/>
  <c r="P201" i="5" s="1"/>
  <c r="BK202" i="5"/>
  <c r="J202" i="5"/>
  <c r="BF202" i="5" s="1"/>
  <c r="BI200" i="5"/>
  <c r="BH200" i="5"/>
  <c r="BG200" i="5"/>
  <c r="BE200" i="5"/>
  <c r="T200" i="5"/>
  <c r="R200" i="5"/>
  <c r="P200" i="5"/>
  <c r="BK200" i="5"/>
  <c r="J200" i="5"/>
  <c r="BF200" i="5" s="1"/>
  <c r="BI199" i="5"/>
  <c r="BH199" i="5"/>
  <c r="BG199" i="5"/>
  <c r="BE199" i="5"/>
  <c r="T199" i="5"/>
  <c r="R199" i="5"/>
  <c r="P199" i="5"/>
  <c r="BK199" i="5"/>
  <c r="J199" i="5"/>
  <c r="BF199" i="5" s="1"/>
  <c r="BI198" i="5"/>
  <c r="BH198" i="5"/>
  <c r="BG198" i="5"/>
  <c r="BE198" i="5"/>
  <c r="T198" i="5"/>
  <c r="R198" i="5"/>
  <c r="P198" i="5"/>
  <c r="BK198" i="5"/>
  <c r="J198" i="5"/>
  <c r="BF198" i="5" s="1"/>
  <c r="BI197" i="5"/>
  <c r="BH197" i="5"/>
  <c r="BG197" i="5"/>
  <c r="BE197" i="5"/>
  <c r="T197" i="5"/>
  <c r="R197" i="5"/>
  <c r="P197" i="5"/>
  <c r="BK197" i="5"/>
  <c r="J197" i="5"/>
  <c r="BF197" i="5"/>
  <c r="BI196" i="5"/>
  <c r="BH196" i="5"/>
  <c r="BG196" i="5"/>
  <c r="BE196" i="5"/>
  <c r="T196" i="5"/>
  <c r="R196" i="5"/>
  <c r="P196" i="5"/>
  <c r="BK196" i="5"/>
  <c r="J196" i="5"/>
  <c r="BF196" i="5" s="1"/>
  <c r="BI195" i="5"/>
  <c r="BH195" i="5"/>
  <c r="BG195" i="5"/>
  <c r="BE195" i="5"/>
  <c r="T195" i="5"/>
  <c r="R195" i="5"/>
  <c r="P195" i="5"/>
  <c r="BK195" i="5"/>
  <c r="J195" i="5"/>
  <c r="BF195" i="5" s="1"/>
  <c r="BI194" i="5"/>
  <c r="BH194" i="5"/>
  <c r="BG194" i="5"/>
  <c r="BE194" i="5"/>
  <c r="T194" i="5"/>
  <c r="R194" i="5"/>
  <c r="P194" i="5"/>
  <c r="P193" i="5"/>
  <c r="BK194" i="5"/>
  <c r="J194" i="5"/>
  <c r="BF194" i="5" s="1"/>
  <c r="BI192" i="5"/>
  <c r="BH192" i="5"/>
  <c r="BG192" i="5"/>
  <c r="BE192" i="5"/>
  <c r="T192" i="5"/>
  <c r="R192" i="5"/>
  <c r="P192" i="5"/>
  <c r="BK192" i="5"/>
  <c r="J192" i="5"/>
  <c r="BF192" i="5" s="1"/>
  <c r="BI191" i="5"/>
  <c r="BH191" i="5"/>
  <c r="BG191" i="5"/>
  <c r="BE191" i="5"/>
  <c r="T191" i="5"/>
  <c r="R191" i="5"/>
  <c r="P191" i="5"/>
  <c r="BK191" i="5"/>
  <c r="J191" i="5"/>
  <c r="BF191" i="5" s="1"/>
  <c r="BI190" i="5"/>
  <c r="BH190" i="5"/>
  <c r="BG190" i="5"/>
  <c r="BE190" i="5"/>
  <c r="T190" i="5"/>
  <c r="R190" i="5"/>
  <c r="P190" i="5"/>
  <c r="BK190" i="5"/>
  <c r="J190" i="5"/>
  <c r="BF190" i="5" s="1"/>
  <c r="BI189" i="5"/>
  <c r="BH189" i="5"/>
  <c r="BG189" i="5"/>
  <c r="BE189" i="5"/>
  <c r="T189" i="5"/>
  <c r="R189" i="5"/>
  <c r="P189" i="5"/>
  <c r="BK189" i="5"/>
  <c r="J189" i="5"/>
  <c r="BF189" i="5" s="1"/>
  <c r="BI188" i="5"/>
  <c r="BH188" i="5"/>
  <c r="BG188" i="5"/>
  <c r="BE188" i="5"/>
  <c r="T188" i="5"/>
  <c r="R188" i="5"/>
  <c r="R185" i="5" s="1"/>
  <c r="P188" i="5"/>
  <c r="BK188" i="5"/>
  <c r="J188" i="5"/>
  <c r="BF188" i="5" s="1"/>
  <c r="BI187" i="5"/>
  <c r="BH187" i="5"/>
  <c r="BG187" i="5"/>
  <c r="BE187" i="5"/>
  <c r="T187" i="5"/>
  <c r="R187" i="5"/>
  <c r="P187" i="5"/>
  <c r="BK187" i="5"/>
  <c r="J187" i="5"/>
  <c r="BF187" i="5" s="1"/>
  <c r="BI186" i="5"/>
  <c r="BH186" i="5"/>
  <c r="BG186" i="5"/>
  <c r="BE186" i="5"/>
  <c r="T186" i="5"/>
  <c r="T185" i="5"/>
  <c r="R186" i="5"/>
  <c r="P186" i="5"/>
  <c r="P185" i="5"/>
  <c r="BK186" i="5"/>
  <c r="J186" i="5"/>
  <c r="BF186" i="5" s="1"/>
  <c r="BI184" i="5"/>
  <c r="BH184" i="5"/>
  <c r="BG184" i="5"/>
  <c r="BE184" i="5"/>
  <c r="T184" i="5"/>
  <c r="R184" i="5"/>
  <c r="P184" i="5"/>
  <c r="BK184" i="5"/>
  <c r="J184" i="5"/>
  <c r="BF184" i="5"/>
  <c r="BI183" i="5"/>
  <c r="BH183" i="5"/>
  <c r="BG183" i="5"/>
  <c r="BE183" i="5"/>
  <c r="T183" i="5"/>
  <c r="R183" i="5"/>
  <c r="P183" i="5"/>
  <c r="BK183" i="5"/>
  <c r="J183" i="5"/>
  <c r="BF183" i="5" s="1"/>
  <c r="BI182" i="5"/>
  <c r="BH182" i="5"/>
  <c r="BG182" i="5"/>
  <c r="BE182" i="5"/>
  <c r="T182" i="5"/>
  <c r="R182" i="5"/>
  <c r="P182" i="5"/>
  <c r="BK182" i="5"/>
  <c r="J182" i="5"/>
  <c r="BF182" i="5" s="1"/>
  <c r="BI181" i="5"/>
  <c r="BH181" i="5"/>
  <c r="BG181" i="5"/>
  <c r="BE181" i="5"/>
  <c r="T181" i="5"/>
  <c r="R181" i="5"/>
  <c r="P181" i="5"/>
  <c r="BK181" i="5"/>
  <c r="J181" i="5"/>
  <c r="BF181" i="5" s="1"/>
  <c r="BI180" i="5"/>
  <c r="BH180" i="5"/>
  <c r="BG180" i="5"/>
  <c r="BE180" i="5"/>
  <c r="T180" i="5"/>
  <c r="R180" i="5"/>
  <c r="P180" i="5"/>
  <c r="BK180" i="5"/>
  <c r="J180" i="5"/>
  <c r="BF180" i="5"/>
  <c r="BI179" i="5"/>
  <c r="BH179" i="5"/>
  <c r="BG179" i="5"/>
  <c r="BE179" i="5"/>
  <c r="T179" i="5"/>
  <c r="R179" i="5"/>
  <c r="P179" i="5"/>
  <c r="BK179" i="5"/>
  <c r="J179" i="5"/>
  <c r="BF179" i="5" s="1"/>
  <c r="BI178" i="5"/>
  <c r="BH178" i="5"/>
  <c r="BG178" i="5"/>
  <c r="BE178" i="5"/>
  <c r="T178" i="5"/>
  <c r="T177" i="5"/>
  <c r="R178" i="5"/>
  <c r="P178" i="5"/>
  <c r="BK178" i="5"/>
  <c r="J178" i="5"/>
  <c r="BF178" i="5" s="1"/>
  <c r="BI176" i="5"/>
  <c r="BH176" i="5"/>
  <c r="BG176" i="5"/>
  <c r="BE176" i="5"/>
  <c r="T176" i="5"/>
  <c r="R176" i="5"/>
  <c r="P176" i="5"/>
  <c r="BK176" i="5"/>
  <c r="J176" i="5"/>
  <c r="BF176" i="5" s="1"/>
  <c r="BI175" i="5"/>
  <c r="BH175" i="5"/>
  <c r="BG175" i="5"/>
  <c r="BE175" i="5"/>
  <c r="T175" i="5"/>
  <c r="R175" i="5"/>
  <c r="P175" i="5"/>
  <c r="BK175" i="5"/>
  <c r="J175" i="5"/>
  <c r="BF175" i="5"/>
  <c r="BI174" i="5"/>
  <c r="BH174" i="5"/>
  <c r="BG174" i="5"/>
  <c r="BE174" i="5"/>
  <c r="T174" i="5"/>
  <c r="R174" i="5"/>
  <c r="P174" i="5"/>
  <c r="BK174" i="5"/>
  <c r="J174" i="5"/>
  <c r="BF174" i="5"/>
  <c r="BI173" i="5"/>
  <c r="BH173" i="5"/>
  <c r="BG173" i="5"/>
  <c r="BE173" i="5"/>
  <c r="T173" i="5"/>
  <c r="R173" i="5"/>
  <c r="P173" i="5"/>
  <c r="BK173" i="5"/>
  <c r="J173" i="5"/>
  <c r="BF173" i="5" s="1"/>
  <c r="BI172" i="5"/>
  <c r="BH172" i="5"/>
  <c r="BG172" i="5"/>
  <c r="BE172" i="5"/>
  <c r="T172" i="5"/>
  <c r="R172" i="5"/>
  <c r="P172" i="5"/>
  <c r="BK172" i="5"/>
  <c r="J172" i="5"/>
  <c r="BF172" i="5" s="1"/>
  <c r="BI171" i="5"/>
  <c r="BH171" i="5"/>
  <c r="BG171" i="5"/>
  <c r="BE171" i="5"/>
  <c r="T171" i="5"/>
  <c r="R171" i="5"/>
  <c r="P171" i="5"/>
  <c r="BK171" i="5"/>
  <c r="J171" i="5"/>
  <c r="BF171" i="5" s="1"/>
  <c r="BI170" i="5"/>
  <c r="BH170" i="5"/>
  <c r="BG170" i="5"/>
  <c r="BE170" i="5"/>
  <c r="T170" i="5"/>
  <c r="R170" i="5"/>
  <c r="P170" i="5"/>
  <c r="BK170" i="5"/>
  <c r="J170" i="5"/>
  <c r="BF170" i="5" s="1"/>
  <c r="BI169" i="5"/>
  <c r="BH169" i="5"/>
  <c r="BG169" i="5"/>
  <c r="BE169" i="5"/>
  <c r="T169" i="5"/>
  <c r="R169" i="5"/>
  <c r="P169" i="5"/>
  <c r="P168" i="5" s="1"/>
  <c r="BK169" i="5"/>
  <c r="J169" i="5"/>
  <c r="BF169" i="5" s="1"/>
  <c r="BI167" i="5"/>
  <c r="BH167" i="5"/>
  <c r="BG167" i="5"/>
  <c r="BE167" i="5"/>
  <c r="T167" i="5"/>
  <c r="R167" i="5"/>
  <c r="P167" i="5"/>
  <c r="BK167" i="5"/>
  <c r="J167" i="5"/>
  <c r="BF167" i="5" s="1"/>
  <c r="BI166" i="5"/>
  <c r="BH166" i="5"/>
  <c r="BG166" i="5"/>
  <c r="BE166" i="5"/>
  <c r="T166" i="5"/>
  <c r="R166" i="5"/>
  <c r="P166" i="5"/>
  <c r="BK166" i="5"/>
  <c r="J166" i="5"/>
  <c r="BF166" i="5" s="1"/>
  <c r="BI165" i="5"/>
  <c r="BH165" i="5"/>
  <c r="BG165" i="5"/>
  <c r="BE165" i="5"/>
  <c r="T165" i="5"/>
  <c r="R165" i="5"/>
  <c r="P165" i="5"/>
  <c r="BK165" i="5"/>
  <c r="J165" i="5"/>
  <c r="BF165" i="5" s="1"/>
  <c r="BI164" i="5"/>
  <c r="BH164" i="5"/>
  <c r="BG164" i="5"/>
  <c r="BE164" i="5"/>
  <c r="T164" i="5"/>
  <c r="R164" i="5"/>
  <c r="P164" i="5"/>
  <c r="BK164" i="5"/>
  <c r="J164" i="5"/>
  <c r="BF164" i="5"/>
  <c r="BI163" i="5"/>
  <c r="BH163" i="5"/>
  <c r="BG163" i="5"/>
  <c r="BE163" i="5"/>
  <c r="T163" i="5"/>
  <c r="R163" i="5"/>
  <c r="P163" i="5"/>
  <c r="BK163" i="5"/>
  <c r="J163" i="5"/>
  <c r="BF163" i="5" s="1"/>
  <c r="BI162" i="5"/>
  <c r="BH162" i="5"/>
  <c r="BG162" i="5"/>
  <c r="BE162" i="5"/>
  <c r="T162" i="5"/>
  <c r="R162" i="5"/>
  <c r="P162" i="5"/>
  <c r="BK162" i="5"/>
  <c r="J162" i="5"/>
  <c r="BF162" i="5" s="1"/>
  <c r="BI161" i="5"/>
  <c r="BH161" i="5"/>
  <c r="BG161" i="5"/>
  <c r="BE161" i="5"/>
  <c r="T161" i="5"/>
  <c r="R161" i="5"/>
  <c r="P161" i="5"/>
  <c r="BK161" i="5"/>
  <c r="J161" i="5"/>
  <c r="BF161" i="5" s="1"/>
  <c r="BI160" i="5"/>
  <c r="BH160" i="5"/>
  <c r="BG160" i="5"/>
  <c r="BE160" i="5"/>
  <c r="T160" i="5"/>
  <c r="R160" i="5"/>
  <c r="P160" i="5"/>
  <c r="BK160" i="5"/>
  <c r="J160" i="5"/>
  <c r="BF160" i="5" s="1"/>
  <c r="BI159" i="5"/>
  <c r="BH159" i="5"/>
  <c r="BG159" i="5"/>
  <c r="BE159" i="5"/>
  <c r="T159" i="5"/>
  <c r="R159" i="5"/>
  <c r="P159" i="5"/>
  <c r="BK159" i="5"/>
  <c r="J159" i="5"/>
  <c r="BF159" i="5" s="1"/>
  <c r="BI158" i="5"/>
  <c r="BH158" i="5"/>
  <c r="BG158" i="5"/>
  <c r="BE158" i="5"/>
  <c r="T158" i="5"/>
  <c r="R158" i="5"/>
  <c r="P158" i="5"/>
  <c r="BK158" i="5"/>
  <c r="J158" i="5"/>
  <c r="BF158" i="5" s="1"/>
  <c r="BI157" i="5"/>
  <c r="BH157" i="5"/>
  <c r="BG157" i="5"/>
  <c r="BE157" i="5"/>
  <c r="T157" i="5"/>
  <c r="R157" i="5"/>
  <c r="P157" i="5"/>
  <c r="BK157" i="5"/>
  <c r="J157" i="5"/>
  <c r="BF157" i="5" s="1"/>
  <c r="BI156" i="5"/>
  <c r="BH156" i="5"/>
  <c r="BG156" i="5"/>
  <c r="BE156" i="5"/>
  <c r="T156" i="5"/>
  <c r="R156" i="5"/>
  <c r="P156" i="5"/>
  <c r="BK156" i="5"/>
  <c r="J156" i="5"/>
  <c r="BF156" i="5"/>
  <c r="BI155" i="5"/>
  <c r="BH155" i="5"/>
  <c r="BG155" i="5"/>
  <c r="BE155" i="5"/>
  <c r="T155" i="5"/>
  <c r="R155" i="5"/>
  <c r="P155" i="5"/>
  <c r="BK155" i="5"/>
  <c r="J155" i="5"/>
  <c r="BF155" i="5" s="1"/>
  <c r="BI154" i="5"/>
  <c r="BH154" i="5"/>
  <c r="BG154" i="5"/>
  <c r="BE154" i="5"/>
  <c r="T154" i="5"/>
  <c r="R154" i="5"/>
  <c r="P154" i="5"/>
  <c r="BK154" i="5"/>
  <c r="J154" i="5"/>
  <c r="BF154" i="5" s="1"/>
  <c r="BI153" i="5"/>
  <c r="BH153" i="5"/>
  <c r="BG153" i="5"/>
  <c r="BE153" i="5"/>
  <c r="T153" i="5"/>
  <c r="R153" i="5"/>
  <c r="P153" i="5"/>
  <c r="BK153" i="5"/>
  <c r="J153" i="5"/>
  <c r="BF153" i="5" s="1"/>
  <c r="BI152" i="5"/>
  <c r="BH152" i="5"/>
  <c r="BG152" i="5"/>
  <c r="BE152" i="5"/>
  <c r="T152" i="5"/>
  <c r="R152" i="5"/>
  <c r="P152" i="5"/>
  <c r="BK152" i="5"/>
  <c r="J152" i="5"/>
  <c r="BF152" i="5" s="1"/>
  <c r="BI151" i="5"/>
  <c r="BH151" i="5"/>
  <c r="BG151" i="5"/>
  <c r="BE151" i="5"/>
  <c r="T151" i="5"/>
  <c r="R151" i="5"/>
  <c r="P151" i="5"/>
  <c r="BK151" i="5"/>
  <c r="J151" i="5"/>
  <c r="BF151" i="5" s="1"/>
  <c r="BI150" i="5"/>
  <c r="BH150" i="5"/>
  <c r="BG150" i="5"/>
  <c r="BE150" i="5"/>
  <c r="T150" i="5"/>
  <c r="R150" i="5"/>
  <c r="R148" i="5" s="1"/>
  <c r="P150" i="5"/>
  <c r="BK150" i="5"/>
  <c r="J150" i="5"/>
  <c r="BF150" i="5"/>
  <c r="BI149" i="5"/>
  <c r="BH149" i="5"/>
  <c r="BG149" i="5"/>
  <c r="BE149" i="5"/>
  <c r="T149" i="5"/>
  <c r="R149" i="5"/>
  <c r="P149" i="5"/>
  <c r="P148" i="5" s="1"/>
  <c r="BK149" i="5"/>
  <c r="J149" i="5"/>
  <c r="BF149" i="5" s="1"/>
  <c r="BI147" i="5"/>
  <c r="BH147" i="5"/>
  <c r="BG147" i="5"/>
  <c r="BE147" i="5"/>
  <c r="T147" i="5"/>
  <c r="R147" i="5"/>
  <c r="P147" i="5"/>
  <c r="BK147" i="5"/>
  <c r="J147" i="5"/>
  <c r="BF147" i="5" s="1"/>
  <c r="BI146" i="5"/>
  <c r="BH146" i="5"/>
  <c r="BG146" i="5"/>
  <c r="BE146" i="5"/>
  <c r="T146" i="5"/>
  <c r="R146" i="5"/>
  <c r="P146" i="5"/>
  <c r="BK146" i="5"/>
  <c r="J146" i="5"/>
  <c r="BF146" i="5" s="1"/>
  <c r="BI145" i="5"/>
  <c r="BH145" i="5"/>
  <c r="BG145" i="5"/>
  <c r="BE145" i="5"/>
  <c r="T145" i="5"/>
  <c r="R145" i="5"/>
  <c r="P145" i="5"/>
  <c r="BK145" i="5"/>
  <c r="J145" i="5"/>
  <c r="BF145" i="5" s="1"/>
  <c r="BI144" i="5"/>
  <c r="BH144" i="5"/>
  <c r="BG144" i="5"/>
  <c r="BE144" i="5"/>
  <c r="T144" i="5"/>
  <c r="R144" i="5"/>
  <c r="P144" i="5"/>
  <c r="BK144" i="5"/>
  <c r="J144" i="5"/>
  <c r="BF144" i="5"/>
  <c r="BI143" i="5"/>
  <c r="BH143" i="5"/>
  <c r="BG143" i="5"/>
  <c r="BE143" i="5"/>
  <c r="T143" i="5"/>
  <c r="R143" i="5"/>
  <c r="P143" i="5"/>
  <c r="BK143" i="5"/>
  <c r="J143" i="5"/>
  <c r="BF143" i="5" s="1"/>
  <c r="BI142" i="5"/>
  <c r="BH142" i="5"/>
  <c r="BG142" i="5"/>
  <c r="BE142" i="5"/>
  <c r="T142" i="5"/>
  <c r="R142" i="5"/>
  <c r="P142" i="5"/>
  <c r="BK142" i="5"/>
  <c r="J142" i="5"/>
  <c r="BF142" i="5" s="1"/>
  <c r="BI141" i="5"/>
  <c r="BH141" i="5"/>
  <c r="BG141" i="5"/>
  <c r="BE141" i="5"/>
  <c r="T141" i="5"/>
  <c r="R141" i="5"/>
  <c r="P141" i="5"/>
  <c r="BK141" i="5"/>
  <c r="J141" i="5"/>
  <c r="BF141" i="5" s="1"/>
  <c r="BI140" i="5"/>
  <c r="BH140" i="5"/>
  <c r="BG140" i="5"/>
  <c r="BE140" i="5"/>
  <c r="T140" i="5"/>
  <c r="R140" i="5"/>
  <c r="P140" i="5"/>
  <c r="BK140" i="5"/>
  <c r="J140" i="5"/>
  <c r="BF140" i="5" s="1"/>
  <c r="BI139" i="5"/>
  <c r="BH139" i="5"/>
  <c r="BG139" i="5"/>
  <c r="BE139" i="5"/>
  <c r="T139" i="5"/>
  <c r="R139" i="5"/>
  <c r="P139" i="5"/>
  <c r="BK139" i="5"/>
  <c r="J139" i="5"/>
  <c r="BF139" i="5" s="1"/>
  <c r="BI138" i="5"/>
  <c r="BH138" i="5"/>
  <c r="BG138" i="5"/>
  <c r="BE138" i="5"/>
  <c r="T138" i="5"/>
  <c r="R138" i="5"/>
  <c r="P138" i="5"/>
  <c r="BK138" i="5"/>
  <c r="J138" i="5"/>
  <c r="BF138" i="5" s="1"/>
  <c r="BI137" i="5"/>
  <c r="BH137" i="5"/>
  <c r="BG137" i="5"/>
  <c r="BE137" i="5"/>
  <c r="T137" i="5"/>
  <c r="R137" i="5"/>
  <c r="P137" i="5"/>
  <c r="BK137" i="5"/>
  <c r="J137" i="5"/>
  <c r="BF137" i="5" s="1"/>
  <c r="BI136" i="5"/>
  <c r="BH136" i="5"/>
  <c r="BG136" i="5"/>
  <c r="BE136" i="5"/>
  <c r="T136" i="5"/>
  <c r="R136" i="5"/>
  <c r="P136" i="5"/>
  <c r="BK136" i="5"/>
  <c r="J136" i="5"/>
  <c r="BF136" i="5" s="1"/>
  <c r="BI135" i="5"/>
  <c r="BH135" i="5"/>
  <c r="BG135" i="5"/>
  <c r="BE135" i="5"/>
  <c r="T135" i="5"/>
  <c r="R135" i="5"/>
  <c r="P135" i="5"/>
  <c r="BK135" i="5"/>
  <c r="J135" i="5"/>
  <c r="BF135" i="5" s="1"/>
  <c r="BI134" i="5"/>
  <c r="BH134" i="5"/>
  <c r="BG134" i="5"/>
  <c r="BE134" i="5"/>
  <c r="T134" i="5"/>
  <c r="R134" i="5"/>
  <c r="P134" i="5"/>
  <c r="BK134" i="5"/>
  <c r="J134" i="5"/>
  <c r="BF134" i="5" s="1"/>
  <c r="BI133" i="5"/>
  <c r="BH133" i="5"/>
  <c r="BG133" i="5"/>
  <c r="BE133" i="5"/>
  <c r="T133" i="5"/>
  <c r="R133" i="5"/>
  <c r="P133" i="5"/>
  <c r="BK133" i="5"/>
  <c r="J133" i="5"/>
  <c r="BF133" i="5" s="1"/>
  <c r="BI132" i="5"/>
  <c r="BH132" i="5"/>
  <c r="BG132" i="5"/>
  <c r="BE132" i="5"/>
  <c r="T132" i="5"/>
  <c r="R132" i="5"/>
  <c r="P132" i="5"/>
  <c r="BK132" i="5"/>
  <c r="J132" i="5"/>
  <c r="BF132" i="5" s="1"/>
  <c r="BI131" i="5"/>
  <c r="BH131" i="5"/>
  <c r="BG131" i="5"/>
  <c r="BE131" i="5"/>
  <c r="T131" i="5"/>
  <c r="R131" i="5"/>
  <c r="P131" i="5"/>
  <c r="BK131" i="5"/>
  <c r="J131" i="5"/>
  <c r="BF131" i="5" s="1"/>
  <c r="BI130" i="5"/>
  <c r="BH130" i="5"/>
  <c r="BG130" i="5"/>
  <c r="BE130" i="5"/>
  <c r="T130" i="5"/>
  <c r="R130" i="5"/>
  <c r="P130" i="5"/>
  <c r="BK130" i="5"/>
  <c r="J130" i="5"/>
  <c r="BF130" i="5" s="1"/>
  <c r="BI129" i="5"/>
  <c r="BH129" i="5"/>
  <c r="BG129" i="5"/>
  <c r="BE129" i="5"/>
  <c r="T129" i="5"/>
  <c r="R129" i="5"/>
  <c r="P129" i="5"/>
  <c r="BK129" i="5"/>
  <c r="J129" i="5"/>
  <c r="BF129" i="5" s="1"/>
  <c r="BI128" i="5"/>
  <c r="BH128" i="5"/>
  <c r="BG128" i="5"/>
  <c r="BE128" i="5"/>
  <c r="T128" i="5"/>
  <c r="R128" i="5"/>
  <c r="P128" i="5"/>
  <c r="BK128" i="5"/>
  <c r="J128" i="5"/>
  <c r="BF128" i="5" s="1"/>
  <c r="BI127" i="5"/>
  <c r="BH127" i="5"/>
  <c r="BG127" i="5"/>
  <c r="BE127" i="5"/>
  <c r="T127" i="5"/>
  <c r="R127" i="5"/>
  <c r="P127" i="5"/>
  <c r="BK127" i="5"/>
  <c r="J127" i="5"/>
  <c r="BF127" i="5" s="1"/>
  <c r="BI126" i="5"/>
  <c r="BH126" i="5"/>
  <c r="BG126" i="5"/>
  <c r="BE126" i="5"/>
  <c r="T126" i="5"/>
  <c r="R126" i="5"/>
  <c r="P126" i="5"/>
  <c r="BK126" i="5"/>
  <c r="J126" i="5"/>
  <c r="BF126" i="5"/>
  <c r="BI125" i="5"/>
  <c r="BH125" i="5"/>
  <c r="BG125" i="5"/>
  <c r="BE125" i="5"/>
  <c r="T125" i="5"/>
  <c r="R125" i="5"/>
  <c r="P125" i="5"/>
  <c r="BK125" i="5"/>
  <c r="J125" i="5"/>
  <c r="BF125" i="5" s="1"/>
  <c r="BI124" i="5"/>
  <c r="BH124" i="5"/>
  <c r="BG124" i="5"/>
  <c r="BE124" i="5"/>
  <c r="T124" i="5"/>
  <c r="R124" i="5"/>
  <c r="P124" i="5"/>
  <c r="BK124" i="5"/>
  <c r="J124" i="5"/>
  <c r="BF124" i="5"/>
  <c r="BI123" i="5"/>
  <c r="BH123" i="5"/>
  <c r="BG123" i="5"/>
  <c r="BE123" i="5"/>
  <c r="T123" i="5"/>
  <c r="R123" i="5"/>
  <c r="P123" i="5"/>
  <c r="BK123" i="5"/>
  <c r="J123" i="5"/>
  <c r="BF123" i="5" s="1"/>
  <c r="BI122" i="5"/>
  <c r="BH122" i="5"/>
  <c r="BG122" i="5"/>
  <c r="BE122" i="5"/>
  <c r="T122" i="5"/>
  <c r="R122" i="5"/>
  <c r="P122" i="5"/>
  <c r="P121" i="5" s="1"/>
  <c r="BK122" i="5"/>
  <c r="J122" i="5"/>
  <c r="BF122" i="5" s="1"/>
  <c r="BI120" i="5"/>
  <c r="BH120" i="5"/>
  <c r="BG120" i="5"/>
  <c r="BE120" i="5"/>
  <c r="T120" i="5"/>
  <c r="R120" i="5"/>
  <c r="P120" i="5"/>
  <c r="BK120" i="5"/>
  <c r="J120" i="5"/>
  <c r="BF120" i="5" s="1"/>
  <c r="BI119" i="5"/>
  <c r="BH119" i="5"/>
  <c r="BG119" i="5"/>
  <c r="BE119" i="5"/>
  <c r="T119" i="5"/>
  <c r="R119" i="5"/>
  <c r="P119" i="5"/>
  <c r="BK119" i="5"/>
  <c r="J119" i="5"/>
  <c r="BF119" i="5" s="1"/>
  <c r="BI118" i="5"/>
  <c r="BH118" i="5"/>
  <c r="BG118" i="5"/>
  <c r="BE118" i="5"/>
  <c r="T118" i="5"/>
  <c r="R118" i="5"/>
  <c r="P118" i="5"/>
  <c r="BK118" i="5"/>
  <c r="J118" i="5"/>
  <c r="BF118" i="5" s="1"/>
  <c r="BI117" i="5"/>
  <c r="BH117" i="5"/>
  <c r="BG117" i="5"/>
  <c r="BE117" i="5"/>
  <c r="T117" i="5"/>
  <c r="R117" i="5"/>
  <c r="P117" i="5"/>
  <c r="BK117" i="5"/>
  <c r="J117" i="5"/>
  <c r="BF117" i="5" s="1"/>
  <c r="BI116" i="5"/>
  <c r="BH116" i="5"/>
  <c r="BG116" i="5"/>
  <c r="BE116" i="5"/>
  <c r="T116" i="5"/>
  <c r="R116" i="5"/>
  <c r="P116" i="5"/>
  <c r="BK116" i="5"/>
  <c r="J116" i="5"/>
  <c r="BF116" i="5"/>
  <c r="BI115" i="5"/>
  <c r="BH115" i="5"/>
  <c r="BG115" i="5"/>
  <c r="BE115" i="5"/>
  <c r="T115" i="5"/>
  <c r="R115" i="5"/>
  <c r="P115" i="5"/>
  <c r="BK115" i="5"/>
  <c r="J115" i="5"/>
  <c r="BF115" i="5" s="1"/>
  <c r="BI114" i="5"/>
  <c r="BH114" i="5"/>
  <c r="BG114" i="5"/>
  <c r="BE114" i="5"/>
  <c r="T114" i="5"/>
  <c r="R114" i="5"/>
  <c r="P114" i="5"/>
  <c r="BK114" i="5"/>
  <c r="J114" i="5"/>
  <c r="BF114" i="5" s="1"/>
  <c r="BI113" i="5"/>
  <c r="BH113" i="5"/>
  <c r="BG113" i="5"/>
  <c r="BE113" i="5"/>
  <c r="T113" i="5"/>
  <c r="R113" i="5"/>
  <c r="P113" i="5"/>
  <c r="BK113" i="5"/>
  <c r="J113" i="5"/>
  <c r="BF113" i="5" s="1"/>
  <c r="BI112" i="5"/>
  <c r="BH112" i="5"/>
  <c r="BG112" i="5"/>
  <c r="BE112" i="5"/>
  <c r="T112" i="5"/>
  <c r="R112" i="5"/>
  <c r="P112" i="5"/>
  <c r="BK112" i="5"/>
  <c r="J112" i="5"/>
  <c r="BF112" i="5" s="1"/>
  <c r="BI111" i="5"/>
  <c r="BH111" i="5"/>
  <c r="BG111" i="5"/>
  <c r="BE111" i="5"/>
  <c r="T111" i="5"/>
  <c r="R111" i="5"/>
  <c r="P111" i="5"/>
  <c r="BK111" i="5"/>
  <c r="J111" i="5"/>
  <c r="BF111" i="5" s="1"/>
  <c r="BI110" i="5"/>
  <c r="BH110" i="5"/>
  <c r="BG110" i="5"/>
  <c r="BE110" i="5"/>
  <c r="T110" i="5"/>
  <c r="R110" i="5"/>
  <c r="P110" i="5"/>
  <c r="BK110" i="5"/>
  <c r="J110" i="5"/>
  <c r="BF110" i="5" s="1"/>
  <c r="BI109" i="5"/>
  <c r="BH109" i="5"/>
  <c r="BG109" i="5"/>
  <c r="BE109" i="5"/>
  <c r="T109" i="5"/>
  <c r="R109" i="5"/>
  <c r="P109" i="5"/>
  <c r="BK109" i="5"/>
  <c r="J109" i="5"/>
  <c r="BF109" i="5" s="1"/>
  <c r="BI108" i="5"/>
  <c r="BH108" i="5"/>
  <c r="BG108" i="5"/>
  <c r="BE108" i="5"/>
  <c r="T108" i="5"/>
  <c r="R108" i="5"/>
  <c r="P108" i="5"/>
  <c r="BK108" i="5"/>
  <c r="J108" i="5"/>
  <c r="BF108" i="5" s="1"/>
  <c r="BI107" i="5"/>
  <c r="BH107" i="5"/>
  <c r="BG107" i="5"/>
  <c r="BE107" i="5"/>
  <c r="T107" i="5"/>
  <c r="R107" i="5"/>
  <c r="P107" i="5"/>
  <c r="BK107" i="5"/>
  <c r="J107" i="5"/>
  <c r="BF107" i="5" s="1"/>
  <c r="BI106" i="5"/>
  <c r="BH106" i="5"/>
  <c r="BG106" i="5"/>
  <c r="BE106" i="5"/>
  <c r="T106" i="5"/>
  <c r="R106" i="5"/>
  <c r="P106" i="5"/>
  <c r="BK106" i="5"/>
  <c r="J106" i="5"/>
  <c r="BF106" i="5" s="1"/>
  <c r="BI105" i="5"/>
  <c r="BH105" i="5"/>
  <c r="BG105" i="5"/>
  <c r="BE105" i="5"/>
  <c r="T105" i="5"/>
  <c r="R105" i="5"/>
  <c r="P105" i="5"/>
  <c r="BK105" i="5"/>
  <c r="J105" i="5"/>
  <c r="BF105" i="5" s="1"/>
  <c r="BI104" i="5"/>
  <c r="BH104" i="5"/>
  <c r="BG104" i="5"/>
  <c r="BE104" i="5"/>
  <c r="T104" i="5"/>
  <c r="R104" i="5"/>
  <c r="P104" i="5"/>
  <c r="BK104" i="5"/>
  <c r="J104" i="5"/>
  <c r="BF104" i="5" s="1"/>
  <c r="BI103" i="5"/>
  <c r="BH103" i="5"/>
  <c r="BG103" i="5"/>
  <c r="BE103" i="5"/>
  <c r="T103" i="5"/>
  <c r="R103" i="5"/>
  <c r="P103" i="5"/>
  <c r="BK103" i="5"/>
  <c r="J103" i="5"/>
  <c r="BF103" i="5" s="1"/>
  <c r="BI102" i="5"/>
  <c r="BH102" i="5"/>
  <c r="BG102" i="5"/>
  <c r="BE102" i="5"/>
  <c r="T102" i="5"/>
  <c r="R102" i="5"/>
  <c r="P102" i="5"/>
  <c r="BK102" i="5"/>
  <c r="J102" i="5"/>
  <c r="BF102" i="5" s="1"/>
  <c r="BI101" i="5"/>
  <c r="BH101" i="5"/>
  <c r="BG101" i="5"/>
  <c r="BE101" i="5"/>
  <c r="T101" i="5"/>
  <c r="R101" i="5"/>
  <c r="P101" i="5"/>
  <c r="BK101" i="5"/>
  <c r="J101" i="5"/>
  <c r="BF101" i="5" s="1"/>
  <c r="BI100" i="5"/>
  <c r="BH100" i="5"/>
  <c r="BG100" i="5"/>
  <c r="BE100" i="5"/>
  <c r="T100" i="5"/>
  <c r="R100" i="5"/>
  <c r="P100" i="5"/>
  <c r="BK100" i="5"/>
  <c r="J100" i="5"/>
  <c r="BF100" i="5"/>
  <c r="BI99" i="5"/>
  <c r="BH99" i="5"/>
  <c r="BG99" i="5"/>
  <c r="BE99" i="5"/>
  <c r="T99" i="5"/>
  <c r="R99" i="5"/>
  <c r="P99" i="5"/>
  <c r="BK99" i="5"/>
  <c r="J99" i="5"/>
  <c r="BF99" i="5" s="1"/>
  <c r="BI98" i="5"/>
  <c r="BH98" i="5"/>
  <c r="BG98" i="5"/>
  <c r="BE98" i="5"/>
  <c r="T98" i="5"/>
  <c r="R98" i="5"/>
  <c r="P98" i="5"/>
  <c r="BK98" i="5"/>
  <c r="J98" i="5"/>
  <c r="BF98" i="5" s="1"/>
  <c r="BI97" i="5"/>
  <c r="BH97" i="5"/>
  <c r="BG97" i="5"/>
  <c r="BE97" i="5"/>
  <c r="T97" i="5"/>
  <c r="R97" i="5"/>
  <c r="P97" i="5"/>
  <c r="BK97" i="5"/>
  <c r="J97" i="5"/>
  <c r="BF97" i="5" s="1"/>
  <c r="BI96" i="5"/>
  <c r="BH96" i="5"/>
  <c r="BG96" i="5"/>
  <c r="BE96" i="5"/>
  <c r="T96" i="5"/>
  <c r="R96" i="5"/>
  <c r="P96" i="5"/>
  <c r="BK96" i="5"/>
  <c r="J96" i="5"/>
  <c r="BF96" i="5" s="1"/>
  <c r="J89" i="5"/>
  <c r="F89" i="5"/>
  <c r="F87" i="5"/>
  <c r="E85" i="5"/>
  <c r="J55" i="5"/>
  <c r="F55" i="5"/>
  <c r="F53" i="5"/>
  <c r="E51" i="5"/>
  <c r="J20" i="5"/>
  <c r="E20" i="5"/>
  <c r="F90" i="5" s="1"/>
  <c r="F56" i="5"/>
  <c r="J19" i="5"/>
  <c r="E7" i="5"/>
  <c r="E47" i="5" s="1"/>
  <c r="AY55" i="1"/>
  <c r="AX55" i="1"/>
  <c r="BI173" i="4"/>
  <c r="BH173" i="4"/>
  <c r="BG173" i="4"/>
  <c r="BE173" i="4"/>
  <c r="T173" i="4"/>
  <c r="R173" i="4"/>
  <c r="P173" i="4"/>
  <c r="BK173" i="4"/>
  <c r="BF173" i="4"/>
  <c r="BI172" i="4"/>
  <c r="BH172" i="4"/>
  <c r="BG172" i="4"/>
  <c r="BE172" i="4"/>
  <c r="T172" i="4"/>
  <c r="T171" i="4" s="1"/>
  <c r="R172" i="4"/>
  <c r="P172" i="4"/>
  <c r="BK172" i="4"/>
  <c r="BK171" i="4" s="1"/>
  <c r="J171" i="4" s="1"/>
  <c r="J67" i="4" s="1"/>
  <c r="BF172" i="4"/>
  <c r="BI170" i="4"/>
  <c r="BH170" i="4"/>
  <c r="BG170" i="4"/>
  <c r="BE170" i="4"/>
  <c r="T170" i="4"/>
  <c r="R170" i="4"/>
  <c r="P170" i="4"/>
  <c r="BK170" i="4"/>
  <c r="J170" i="4"/>
  <c r="BF170" i="4" s="1"/>
  <c r="BI169" i="4"/>
  <c r="BH169" i="4"/>
  <c r="BG169" i="4"/>
  <c r="BE169" i="4"/>
  <c r="T169" i="4"/>
  <c r="R169" i="4"/>
  <c r="P169" i="4"/>
  <c r="BK169" i="4"/>
  <c r="J169" i="4"/>
  <c r="BF169" i="4" s="1"/>
  <c r="BI168" i="4"/>
  <c r="BH168" i="4"/>
  <c r="BG168" i="4"/>
  <c r="BE168" i="4"/>
  <c r="T168" i="4"/>
  <c r="R168" i="4"/>
  <c r="P168" i="4"/>
  <c r="BK168" i="4"/>
  <c r="J168" i="4"/>
  <c r="BF168" i="4" s="1"/>
  <c r="BI167" i="4"/>
  <c r="BH167" i="4"/>
  <c r="BG167" i="4"/>
  <c r="BE167" i="4"/>
  <c r="T167" i="4"/>
  <c r="R167" i="4"/>
  <c r="P167" i="4"/>
  <c r="BK167" i="4"/>
  <c r="J167" i="4"/>
  <c r="BF167" i="4" s="1"/>
  <c r="BI166" i="4"/>
  <c r="BH166" i="4"/>
  <c r="BG166" i="4"/>
  <c r="BE166" i="4"/>
  <c r="T166" i="4"/>
  <c r="R166" i="4"/>
  <c r="P166" i="4"/>
  <c r="BK166" i="4"/>
  <c r="J166" i="4"/>
  <c r="BF166" i="4" s="1"/>
  <c r="BI165" i="4"/>
  <c r="BH165" i="4"/>
  <c r="BG165" i="4"/>
  <c r="BE165" i="4"/>
  <c r="T165" i="4"/>
  <c r="R165" i="4"/>
  <c r="P165" i="4"/>
  <c r="BK165" i="4"/>
  <c r="J165" i="4"/>
  <c r="BF165" i="4" s="1"/>
  <c r="BI164" i="4"/>
  <c r="BH164" i="4"/>
  <c r="BG164" i="4"/>
  <c r="BE164" i="4"/>
  <c r="T164" i="4"/>
  <c r="R164" i="4"/>
  <c r="P164" i="4"/>
  <c r="BK164" i="4"/>
  <c r="J164" i="4"/>
  <c r="BF164" i="4" s="1"/>
  <c r="BI163" i="4"/>
  <c r="BH163" i="4"/>
  <c r="BG163" i="4"/>
  <c r="BE163" i="4"/>
  <c r="T163" i="4"/>
  <c r="R163" i="4"/>
  <c r="P163" i="4"/>
  <c r="BK163" i="4"/>
  <c r="J163" i="4"/>
  <c r="BF163" i="4" s="1"/>
  <c r="BI162" i="4"/>
  <c r="BH162" i="4"/>
  <c r="BG162" i="4"/>
  <c r="BE162" i="4"/>
  <c r="T162" i="4"/>
  <c r="R162" i="4"/>
  <c r="P162" i="4"/>
  <c r="BK162" i="4"/>
  <c r="J162" i="4"/>
  <c r="BF162" i="4" s="1"/>
  <c r="BI161" i="4"/>
  <c r="BH161" i="4"/>
  <c r="BG161" i="4"/>
  <c r="BE161" i="4"/>
  <c r="T161" i="4"/>
  <c r="R161" i="4"/>
  <c r="P161" i="4"/>
  <c r="BK161" i="4"/>
  <c r="J161" i="4"/>
  <c r="BF161" i="4" s="1"/>
  <c r="BI160" i="4"/>
  <c r="BH160" i="4"/>
  <c r="BG160" i="4"/>
  <c r="BE160" i="4"/>
  <c r="T160" i="4"/>
  <c r="R160" i="4"/>
  <c r="P160" i="4"/>
  <c r="BK160" i="4"/>
  <c r="J160" i="4"/>
  <c r="BF160" i="4" s="1"/>
  <c r="BI156" i="4"/>
  <c r="BH156" i="4"/>
  <c r="BG156" i="4"/>
  <c r="BE156" i="4"/>
  <c r="T156" i="4"/>
  <c r="R156" i="4"/>
  <c r="P156" i="4"/>
  <c r="BK156" i="4"/>
  <c r="J156" i="4"/>
  <c r="BF156" i="4" s="1"/>
  <c r="BI155" i="4"/>
  <c r="BH155" i="4"/>
  <c r="BG155" i="4"/>
  <c r="BE155" i="4"/>
  <c r="T155" i="4"/>
  <c r="R155" i="4"/>
  <c r="P155" i="4"/>
  <c r="BK155" i="4"/>
  <c r="J155" i="4"/>
  <c r="BF155" i="4" s="1"/>
  <c r="BI154" i="4"/>
  <c r="BH154" i="4"/>
  <c r="BG154" i="4"/>
  <c r="BE154" i="4"/>
  <c r="T154" i="4"/>
  <c r="R154" i="4"/>
  <c r="P154" i="4"/>
  <c r="BK154" i="4"/>
  <c r="J154" i="4"/>
  <c r="BF154" i="4" s="1"/>
  <c r="BI152" i="4"/>
  <c r="BH152" i="4"/>
  <c r="BG152" i="4"/>
  <c r="BE152" i="4"/>
  <c r="T152" i="4"/>
  <c r="R152" i="4"/>
  <c r="P152" i="4"/>
  <c r="BK152" i="4"/>
  <c r="J152" i="4"/>
  <c r="BF152" i="4"/>
  <c r="BI151" i="4"/>
  <c r="BH151" i="4"/>
  <c r="BG151" i="4"/>
  <c r="BE151" i="4"/>
  <c r="T151" i="4"/>
  <c r="R151" i="4"/>
  <c r="P151" i="4"/>
  <c r="BK151" i="4"/>
  <c r="J151" i="4"/>
  <c r="BF151" i="4" s="1"/>
  <c r="BI150" i="4"/>
  <c r="BH150" i="4"/>
  <c r="BG150" i="4"/>
  <c r="BE150" i="4"/>
  <c r="T150" i="4"/>
  <c r="R150" i="4"/>
  <c r="P150" i="4"/>
  <c r="BK150" i="4"/>
  <c r="J150" i="4"/>
  <c r="BF150" i="4" s="1"/>
  <c r="BI149" i="4"/>
  <c r="BH149" i="4"/>
  <c r="BG149" i="4"/>
  <c r="BE149" i="4"/>
  <c r="T149" i="4"/>
  <c r="R149" i="4"/>
  <c r="P149" i="4"/>
  <c r="BK149" i="4"/>
  <c r="J149" i="4"/>
  <c r="BF149" i="4" s="1"/>
  <c r="BI147" i="4"/>
  <c r="BH147" i="4"/>
  <c r="BG147" i="4"/>
  <c r="BE147" i="4"/>
  <c r="T147" i="4"/>
  <c r="R147" i="4"/>
  <c r="P147" i="4"/>
  <c r="BK147" i="4"/>
  <c r="J147" i="4"/>
  <c r="BF147" i="4" s="1"/>
  <c r="BI146" i="4"/>
  <c r="BH146" i="4"/>
  <c r="BG146" i="4"/>
  <c r="BE146" i="4"/>
  <c r="T146" i="4"/>
  <c r="R146" i="4"/>
  <c r="P146" i="4"/>
  <c r="BK146" i="4"/>
  <c r="J146" i="4"/>
  <c r="BF146" i="4"/>
  <c r="BI145" i="4"/>
  <c r="BH145" i="4"/>
  <c r="BG145" i="4"/>
  <c r="BE145" i="4"/>
  <c r="T145" i="4"/>
  <c r="R145" i="4"/>
  <c r="P145" i="4"/>
  <c r="BK145" i="4"/>
  <c r="J145" i="4"/>
  <c r="BF145" i="4" s="1"/>
  <c r="BI144" i="4"/>
  <c r="BH144" i="4"/>
  <c r="BG144" i="4"/>
  <c r="BE144" i="4"/>
  <c r="T144" i="4"/>
  <c r="R144" i="4"/>
  <c r="P144" i="4"/>
  <c r="BK144" i="4"/>
  <c r="J144" i="4"/>
  <c r="BF144" i="4" s="1"/>
  <c r="BI143" i="4"/>
  <c r="BH143" i="4"/>
  <c r="BG143" i="4"/>
  <c r="BE143" i="4"/>
  <c r="T143" i="4"/>
  <c r="R143" i="4"/>
  <c r="P143" i="4"/>
  <c r="BK143" i="4"/>
  <c r="J143" i="4"/>
  <c r="BF143" i="4" s="1"/>
  <c r="BI142" i="4"/>
  <c r="BH142" i="4"/>
  <c r="BG142" i="4"/>
  <c r="BE142" i="4"/>
  <c r="T142" i="4"/>
  <c r="R142" i="4"/>
  <c r="P142" i="4"/>
  <c r="BK142" i="4"/>
  <c r="J142" i="4"/>
  <c r="BF142" i="4" s="1"/>
  <c r="BI141" i="4"/>
  <c r="BH141" i="4"/>
  <c r="BG141" i="4"/>
  <c r="BE141" i="4"/>
  <c r="T141" i="4"/>
  <c r="R141" i="4"/>
  <c r="P141" i="4"/>
  <c r="BK141" i="4"/>
  <c r="J141" i="4"/>
  <c r="BF141" i="4" s="1"/>
  <c r="BI140" i="4"/>
  <c r="BH140" i="4"/>
  <c r="BG140" i="4"/>
  <c r="BE140" i="4"/>
  <c r="T140" i="4"/>
  <c r="R140" i="4"/>
  <c r="P140" i="4"/>
  <c r="BK140" i="4"/>
  <c r="J140" i="4"/>
  <c r="BF140" i="4" s="1"/>
  <c r="BI139" i="4"/>
  <c r="BH139" i="4"/>
  <c r="BG139" i="4"/>
  <c r="BE139" i="4"/>
  <c r="T139" i="4"/>
  <c r="R139" i="4"/>
  <c r="P139" i="4"/>
  <c r="BK139" i="4"/>
  <c r="J139" i="4"/>
  <c r="BF139" i="4" s="1"/>
  <c r="BI138" i="4"/>
  <c r="BH138" i="4"/>
  <c r="BG138" i="4"/>
  <c r="BE138" i="4"/>
  <c r="T138" i="4"/>
  <c r="R138" i="4"/>
  <c r="P138" i="4"/>
  <c r="BK138" i="4"/>
  <c r="J138" i="4"/>
  <c r="BF138" i="4" s="1"/>
  <c r="BI137" i="4"/>
  <c r="BH137" i="4"/>
  <c r="BG137" i="4"/>
  <c r="BE137" i="4"/>
  <c r="T137" i="4"/>
  <c r="R137" i="4"/>
  <c r="P137" i="4"/>
  <c r="BK137" i="4"/>
  <c r="J137" i="4"/>
  <c r="BF137" i="4" s="1"/>
  <c r="BI136" i="4"/>
  <c r="BH136" i="4"/>
  <c r="BG136" i="4"/>
  <c r="BE136" i="4"/>
  <c r="T136" i="4"/>
  <c r="R136" i="4"/>
  <c r="P136" i="4"/>
  <c r="P135" i="4" s="1"/>
  <c r="BK136" i="4"/>
  <c r="J136" i="4"/>
  <c r="BF136" i="4" s="1"/>
  <c r="BI134" i="4"/>
  <c r="BH134" i="4"/>
  <c r="BG134" i="4"/>
  <c r="BE134" i="4"/>
  <c r="T134" i="4"/>
  <c r="R134" i="4"/>
  <c r="P134" i="4"/>
  <c r="BK134" i="4"/>
  <c r="J134" i="4"/>
  <c r="BF134" i="4"/>
  <c r="BI133" i="4"/>
  <c r="BH133" i="4"/>
  <c r="BG133" i="4"/>
  <c r="BE133" i="4"/>
  <c r="T133" i="4"/>
  <c r="R133" i="4"/>
  <c r="P133" i="4"/>
  <c r="BK133" i="4"/>
  <c r="J133" i="4"/>
  <c r="BF133" i="4" s="1"/>
  <c r="BI131" i="4"/>
  <c r="BH131" i="4"/>
  <c r="BG131" i="4"/>
  <c r="BE131" i="4"/>
  <c r="T131" i="4"/>
  <c r="R131" i="4"/>
  <c r="P131" i="4"/>
  <c r="BK131" i="4"/>
  <c r="J131" i="4"/>
  <c r="BF131" i="4" s="1"/>
  <c r="BI130" i="4"/>
  <c r="BH130" i="4"/>
  <c r="BG130" i="4"/>
  <c r="BE130" i="4"/>
  <c r="T130" i="4"/>
  <c r="R130" i="4"/>
  <c r="P130" i="4"/>
  <c r="BK130" i="4"/>
  <c r="J130" i="4"/>
  <c r="BF130" i="4" s="1"/>
  <c r="BI129" i="4"/>
  <c r="BH129" i="4"/>
  <c r="BG129" i="4"/>
  <c r="BE129" i="4"/>
  <c r="T129" i="4"/>
  <c r="R129" i="4"/>
  <c r="P129" i="4"/>
  <c r="BK129" i="4"/>
  <c r="J129" i="4"/>
  <c r="BF129" i="4" s="1"/>
  <c r="BI128" i="4"/>
  <c r="BH128" i="4"/>
  <c r="BG128" i="4"/>
  <c r="BE128" i="4"/>
  <c r="T128" i="4"/>
  <c r="R128" i="4"/>
  <c r="P128" i="4"/>
  <c r="BK128" i="4"/>
  <c r="J128" i="4"/>
  <c r="BF128" i="4" s="1"/>
  <c r="BI127" i="4"/>
  <c r="BH127" i="4"/>
  <c r="BG127" i="4"/>
  <c r="BE127" i="4"/>
  <c r="T127" i="4"/>
  <c r="R127" i="4"/>
  <c r="P127" i="4"/>
  <c r="BK127" i="4"/>
  <c r="J127" i="4"/>
  <c r="BF127" i="4" s="1"/>
  <c r="BI126" i="4"/>
  <c r="BH126" i="4"/>
  <c r="BG126" i="4"/>
  <c r="BE126" i="4"/>
  <c r="T126" i="4"/>
  <c r="R126" i="4"/>
  <c r="P126" i="4"/>
  <c r="BK126" i="4"/>
  <c r="J126" i="4"/>
  <c r="BF126" i="4" s="1"/>
  <c r="BI124" i="4"/>
  <c r="BH124" i="4"/>
  <c r="BG124" i="4"/>
  <c r="BE124" i="4"/>
  <c r="T124" i="4"/>
  <c r="R124" i="4"/>
  <c r="P124" i="4"/>
  <c r="BK124" i="4"/>
  <c r="J124" i="4"/>
  <c r="BF124" i="4" s="1"/>
  <c r="BI122" i="4"/>
  <c r="BH122" i="4"/>
  <c r="BG122" i="4"/>
  <c r="BE122" i="4"/>
  <c r="T122" i="4"/>
  <c r="R122" i="4"/>
  <c r="P122" i="4"/>
  <c r="BK122" i="4"/>
  <c r="J122" i="4"/>
  <c r="BF122" i="4" s="1"/>
  <c r="BI121" i="4"/>
  <c r="BH121" i="4"/>
  <c r="BG121" i="4"/>
  <c r="BE121" i="4"/>
  <c r="T121" i="4"/>
  <c r="R121" i="4"/>
  <c r="P121" i="4"/>
  <c r="BK121" i="4"/>
  <c r="J121" i="4"/>
  <c r="BF121" i="4" s="1"/>
  <c r="BI119" i="4"/>
  <c r="BH119" i="4"/>
  <c r="BG119" i="4"/>
  <c r="BE119" i="4"/>
  <c r="T119" i="4"/>
  <c r="R119" i="4"/>
  <c r="P119" i="4"/>
  <c r="BK119" i="4"/>
  <c r="J119" i="4"/>
  <c r="BF119" i="4" s="1"/>
  <c r="BI117" i="4"/>
  <c r="BH117" i="4"/>
  <c r="BG117" i="4"/>
  <c r="BE117" i="4"/>
  <c r="T117" i="4"/>
  <c r="R117" i="4"/>
  <c r="P117" i="4"/>
  <c r="BK117" i="4"/>
  <c r="J117" i="4"/>
  <c r="BF117" i="4" s="1"/>
  <c r="BI115" i="4"/>
  <c r="BH115" i="4"/>
  <c r="BG115" i="4"/>
  <c r="BE115" i="4"/>
  <c r="T115" i="4"/>
  <c r="R115" i="4"/>
  <c r="P115" i="4"/>
  <c r="BK115" i="4"/>
  <c r="J115" i="4"/>
  <c r="BF115" i="4" s="1"/>
  <c r="BI113" i="4"/>
  <c r="BH113" i="4"/>
  <c r="BG113" i="4"/>
  <c r="BE113" i="4"/>
  <c r="T113" i="4"/>
  <c r="R113" i="4"/>
  <c r="P113" i="4"/>
  <c r="BK113" i="4"/>
  <c r="J113" i="4"/>
  <c r="BF113" i="4" s="1"/>
  <c r="BI111" i="4"/>
  <c r="BH111" i="4"/>
  <c r="BG111" i="4"/>
  <c r="BE111" i="4"/>
  <c r="T111" i="4"/>
  <c r="R111" i="4"/>
  <c r="P111" i="4"/>
  <c r="BK111" i="4"/>
  <c r="J111" i="4"/>
  <c r="BF111" i="4"/>
  <c r="BI110" i="4"/>
  <c r="BH110" i="4"/>
  <c r="BG110" i="4"/>
  <c r="BE110" i="4"/>
  <c r="T110" i="4"/>
  <c r="R110" i="4"/>
  <c r="P110" i="4"/>
  <c r="BK110" i="4"/>
  <c r="J110" i="4"/>
  <c r="BF110" i="4" s="1"/>
  <c r="BI109" i="4"/>
  <c r="BH109" i="4"/>
  <c r="BG109" i="4"/>
  <c r="BE109" i="4"/>
  <c r="T109" i="4"/>
  <c r="R109" i="4"/>
  <c r="P109" i="4"/>
  <c r="BK109" i="4"/>
  <c r="J109" i="4"/>
  <c r="BF109" i="4" s="1"/>
  <c r="BI107" i="4"/>
  <c r="BH107" i="4"/>
  <c r="BG107" i="4"/>
  <c r="BE107" i="4"/>
  <c r="T107" i="4"/>
  <c r="R107" i="4"/>
  <c r="P107" i="4"/>
  <c r="BK107" i="4"/>
  <c r="J107" i="4"/>
  <c r="BF107" i="4" s="1"/>
  <c r="BI106" i="4"/>
  <c r="BH106" i="4"/>
  <c r="BG106" i="4"/>
  <c r="BE106" i="4"/>
  <c r="T106" i="4"/>
  <c r="R106" i="4"/>
  <c r="P106" i="4"/>
  <c r="BK106" i="4"/>
  <c r="J106" i="4"/>
  <c r="BF106" i="4" s="1"/>
  <c r="BI105" i="4"/>
  <c r="BH105" i="4"/>
  <c r="BG105" i="4"/>
  <c r="BE105" i="4"/>
  <c r="T105" i="4"/>
  <c r="R105" i="4"/>
  <c r="P105" i="4"/>
  <c r="BK105" i="4"/>
  <c r="J105" i="4"/>
  <c r="BF105" i="4" s="1"/>
  <c r="BI104" i="4"/>
  <c r="BH104" i="4"/>
  <c r="BG104" i="4"/>
  <c r="BE104" i="4"/>
  <c r="T104" i="4"/>
  <c r="R104" i="4"/>
  <c r="P104" i="4"/>
  <c r="BK104" i="4"/>
  <c r="J104" i="4"/>
  <c r="BF104" i="4" s="1"/>
  <c r="BI103" i="4"/>
  <c r="BH103" i="4"/>
  <c r="BG103" i="4"/>
  <c r="BE103" i="4"/>
  <c r="T103" i="4"/>
  <c r="R103" i="4"/>
  <c r="P103" i="4"/>
  <c r="BK103" i="4"/>
  <c r="J103" i="4"/>
  <c r="BF103" i="4"/>
  <c r="BI102" i="4"/>
  <c r="BH102" i="4"/>
  <c r="BG102" i="4"/>
  <c r="BE102" i="4"/>
  <c r="T102" i="4"/>
  <c r="R102" i="4"/>
  <c r="P102" i="4"/>
  <c r="BK102" i="4"/>
  <c r="J102" i="4"/>
  <c r="BF102" i="4" s="1"/>
  <c r="BI101" i="4"/>
  <c r="BH101" i="4"/>
  <c r="BG101" i="4"/>
  <c r="BE101" i="4"/>
  <c r="T101" i="4"/>
  <c r="R101" i="4"/>
  <c r="P101" i="4"/>
  <c r="BK101" i="4"/>
  <c r="J101" i="4"/>
  <c r="BF101" i="4" s="1"/>
  <c r="BI100" i="4"/>
  <c r="BH100" i="4"/>
  <c r="BG100" i="4"/>
  <c r="BE100" i="4"/>
  <c r="T100" i="4"/>
  <c r="R100" i="4"/>
  <c r="P100" i="4"/>
  <c r="BK100" i="4"/>
  <c r="J100" i="4"/>
  <c r="BF100" i="4" s="1"/>
  <c r="BI99" i="4"/>
  <c r="BH99" i="4"/>
  <c r="BG99" i="4"/>
  <c r="BE99" i="4"/>
  <c r="T99" i="4"/>
  <c r="R99" i="4"/>
  <c r="P99" i="4"/>
  <c r="BK99" i="4"/>
  <c r="J99" i="4"/>
  <c r="BF99" i="4" s="1"/>
  <c r="BI98" i="4"/>
  <c r="BH98" i="4"/>
  <c r="BG98" i="4"/>
  <c r="BE98" i="4"/>
  <c r="T98" i="4"/>
  <c r="R98" i="4"/>
  <c r="P98" i="4"/>
  <c r="BK98" i="4"/>
  <c r="J98" i="4"/>
  <c r="BF98" i="4" s="1"/>
  <c r="BI96" i="4"/>
  <c r="BH96" i="4"/>
  <c r="BG96" i="4"/>
  <c r="BE96" i="4"/>
  <c r="T96" i="4"/>
  <c r="R96" i="4"/>
  <c r="P96" i="4"/>
  <c r="BK96" i="4"/>
  <c r="J96" i="4"/>
  <c r="BF96" i="4" s="1"/>
  <c r="BI95" i="4"/>
  <c r="BH95" i="4"/>
  <c r="BG95" i="4"/>
  <c r="BE95" i="4"/>
  <c r="T95" i="4"/>
  <c r="R95" i="4"/>
  <c r="P95" i="4"/>
  <c r="BK95" i="4"/>
  <c r="J95" i="4"/>
  <c r="BF95" i="4" s="1"/>
  <c r="BI93" i="4"/>
  <c r="BH93" i="4"/>
  <c r="BG93" i="4"/>
  <c r="BE93" i="4"/>
  <c r="T93" i="4"/>
  <c r="R93" i="4"/>
  <c r="P93" i="4"/>
  <c r="BK93" i="4"/>
  <c r="J93" i="4"/>
  <c r="BF93" i="4" s="1"/>
  <c r="BI92" i="4"/>
  <c r="BH92" i="4"/>
  <c r="BG92" i="4"/>
  <c r="BE92" i="4"/>
  <c r="T92" i="4"/>
  <c r="R92" i="4"/>
  <c r="P92" i="4"/>
  <c r="BK92" i="4"/>
  <c r="J92" i="4"/>
  <c r="BF92" i="4" s="1"/>
  <c r="J85" i="4"/>
  <c r="F85" i="4"/>
  <c r="F83" i="4"/>
  <c r="E81" i="4"/>
  <c r="J55" i="4"/>
  <c r="F55" i="4"/>
  <c r="F53" i="4"/>
  <c r="E51" i="4"/>
  <c r="J20" i="4"/>
  <c r="E20" i="4"/>
  <c r="F86" i="4" s="1"/>
  <c r="J19" i="4"/>
  <c r="J83" i="4"/>
  <c r="J53" i="4"/>
  <c r="E7" i="4"/>
  <c r="AY54" i="1"/>
  <c r="AX54" i="1"/>
  <c r="BI222" i="3"/>
  <c r="BH222" i="3"/>
  <c r="BG222" i="3"/>
  <c r="BE222" i="3"/>
  <c r="T222" i="3"/>
  <c r="R222" i="3"/>
  <c r="P222" i="3"/>
  <c r="BK222" i="3"/>
  <c r="BF222" i="3"/>
  <c r="BI221" i="3"/>
  <c r="BH221" i="3"/>
  <c r="BG221" i="3"/>
  <c r="BE221" i="3"/>
  <c r="T221" i="3"/>
  <c r="R221" i="3"/>
  <c r="R220" i="3" s="1"/>
  <c r="P221" i="3"/>
  <c r="BK221" i="3"/>
  <c r="BK220" i="3" s="1"/>
  <c r="J220" i="3" s="1"/>
  <c r="J71" i="3" s="1"/>
  <c r="J221" i="3"/>
  <c r="BF221" i="3" s="1"/>
  <c r="BI219" i="3"/>
  <c r="BH219" i="3"/>
  <c r="BG219" i="3"/>
  <c r="BE219" i="3"/>
  <c r="T219" i="3"/>
  <c r="R219" i="3"/>
  <c r="P219" i="3"/>
  <c r="BK219" i="3"/>
  <c r="J219" i="3"/>
  <c r="BF219" i="3" s="1"/>
  <c r="BI218" i="3"/>
  <c r="BH218" i="3"/>
  <c r="BG218" i="3"/>
  <c r="BE218" i="3"/>
  <c r="T218" i="3"/>
  <c r="R218" i="3"/>
  <c r="P218" i="3"/>
  <c r="BK218" i="3"/>
  <c r="J218" i="3"/>
  <c r="BF218" i="3" s="1"/>
  <c r="BI217" i="3"/>
  <c r="BH217" i="3"/>
  <c r="BG217" i="3"/>
  <c r="BE217" i="3"/>
  <c r="T217" i="3"/>
  <c r="R217" i="3"/>
  <c r="P217" i="3"/>
  <c r="BK217" i="3"/>
  <c r="J217" i="3"/>
  <c r="BF217" i="3" s="1"/>
  <c r="BI216" i="3"/>
  <c r="BH216" i="3"/>
  <c r="BG216" i="3"/>
  <c r="BE216" i="3"/>
  <c r="T216" i="3"/>
  <c r="R216" i="3"/>
  <c r="P216" i="3"/>
  <c r="BK216" i="3"/>
  <c r="J216" i="3"/>
  <c r="BF216" i="3" s="1"/>
  <c r="BI215" i="3"/>
  <c r="BH215" i="3"/>
  <c r="BG215" i="3"/>
  <c r="BE215" i="3"/>
  <c r="T215" i="3"/>
  <c r="R215" i="3"/>
  <c r="P215" i="3"/>
  <c r="BK215" i="3"/>
  <c r="J215" i="3"/>
  <c r="BF215" i="3" s="1"/>
  <c r="BI214" i="3"/>
  <c r="BH214" i="3"/>
  <c r="BG214" i="3"/>
  <c r="BE214" i="3"/>
  <c r="T214" i="3"/>
  <c r="R214" i="3"/>
  <c r="P214" i="3"/>
  <c r="BK214" i="3"/>
  <c r="J214" i="3"/>
  <c r="BF214" i="3" s="1"/>
  <c r="BI213" i="3"/>
  <c r="BH213" i="3"/>
  <c r="BG213" i="3"/>
  <c r="BE213" i="3"/>
  <c r="T213" i="3"/>
  <c r="R213" i="3"/>
  <c r="P213" i="3"/>
  <c r="BK213" i="3"/>
  <c r="J213" i="3"/>
  <c r="BF213" i="3" s="1"/>
  <c r="BI212" i="3"/>
  <c r="BH212" i="3"/>
  <c r="BG212" i="3"/>
  <c r="BE212" i="3"/>
  <c r="T212" i="3"/>
  <c r="R212" i="3"/>
  <c r="P212" i="3"/>
  <c r="BK212" i="3"/>
  <c r="J212" i="3"/>
  <c r="BF212" i="3" s="1"/>
  <c r="BI211" i="3"/>
  <c r="BH211" i="3"/>
  <c r="BG211" i="3"/>
  <c r="BE211" i="3"/>
  <c r="T211" i="3"/>
  <c r="R211" i="3"/>
  <c r="P211" i="3"/>
  <c r="BK211" i="3"/>
  <c r="J211" i="3"/>
  <c r="BF211" i="3" s="1"/>
  <c r="BI209" i="3"/>
  <c r="BH209" i="3"/>
  <c r="BG209" i="3"/>
  <c r="BE209" i="3"/>
  <c r="T209" i="3"/>
  <c r="R209" i="3"/>
  <c r="P209" i="3"/>
  <c r="BK209" i="3"/>
  <c r="J209" i="3"/>
  <c r="BF209" i="3" s="1"/>
  <c r="BI208" i="3"/>
  <c r="BH208" i="3"/>
  <c r="BG208" i="3"/>
  <c r="BE208" i="3"/>
  <c r="T208" i="3"/>
  <c r="R208" i="3"/>
  <c r="P208" i="3"/>
  <c r="BK208" i="3"/>
  <c r="J208" i="3"/>
  <c r="BF208" i="3" s="1"/>
  <c r="BI207" i="3"/>
  <c r="BH207" i="3"/>
  <c r="BG207" i="3"/>
  <c r="BE207" i="3"/>
  <c r="T207" i="3"/>
  <c r="R207" i="3"/>
  <c r="P207" i="3"/>
  <c r="BK207" i="3"/>
  <c r="J207" i="3"/>
  <c r="BF207" i="3" s="1"/>
  <c r="BI205" i="3"/>
  <c r="BH205" i="3"/>
  <c r="BG205" i="3"/>
  <c r="BE205" i="3"/>
  <c r="T205" i="3"/>
  <c r="R205" i="3"/>
  <c r="P205" i="3"/>
  <c r="BK205" i="3"/>
  <c r="J205" i="3"/>
  <c r="BF205" i="3" s="1"/>
  <c r="BI204" i="3"/>
  <c r="BH204" i="3"/>
  <c r="BG204" i="3"/>
  <c r="BE204" i="3"/>
  <c r="T204" i="3"/>
  <c r="R204" i="3"/>
  <c r="P204" i="3"/>
  <c r="BK204" i="3"/>
  <c r="J204" i="3"/>
  <c r="BF204" i="3" s="1"/>
  <c r="BI203" i="3"/>
  <c r="BH203" i="3"/>
  <c r="BG203" i="3"/>
  <c r="BE203" i="3"/>
  <c r="T203" i="3"/>
  <c r="R203" i="3"/>
  <c r="P203" i="3"/>
  <c r="BK203" i="3"/>
  <c r="J203" i="3"/>
  <c r="BF203" i="3" s="1"/>
  <c r="BI202" i="3"/>
  <c r="BH202" i="3"/>
  <c r="BG202" i="3"/>
  <c r="BE202" i="3"/>
  <c r="T202" i="3"/>
  <c r="R202" i="3"/>
  <c r="P202" i="3"/>
  <c r="BK202" i="3"/>
  <c r="J202" i="3"/>
  <c r="BF202" i="3" s="1"/>
  <c r="BI200" i="3"/>
  <c r="BH200" i="3"/>
  <c r="BG200" i="3"/>
  <c r="BE200" i="3"/>
  <c r="T200" i="3"/>
  <c r="R200" i="3"/>
  <c r="P200" i="3"/>
  <c r="BK200" i="3"/>
  <c r="J200" i="3"/>
  <c r="BF200" i="3" s="1"/>
  <c r="BI199" i="3"/>
  <c r="BH199" i="3"/>
  <c r="BG199" i="3"/>
  <c r="BE199" i="3"/>
  <c r="T199" i="3"/>
  <c r="R199" i="3"/>
  <c r="P199" i="3"/>
  <c r="BK199" i="3"/>
  <c r="J199" i="3"/>
  <c r="BF199" i="3" s="1"/>
  <c r="BI197" i="3"/>
  <c r="BH197" i="3"/>
  <c r="BG197" i="3"/>
  <c r="BE197" i="3"/>
  <c r="T197" i="3"/>
  <c r="R197" i="3"/>
  <c r="P197" i="3"/>
  <c r="BK197" i="3"/>
  <c r="J197" i="3"/>
  <c r="BF197" i="3" s="1"/>
  <c r="BI196" i="3"/>
  <c r="BH196" i="3"/>
  <c r="BG196" i="3"/>
  <c r="BE196" i="3"/>
  <c r="T196" i="3"/>
  <c r="R196" i="3"/>
  <c r="P196" i="3"/>
  <c r="BK196" i="3"/>
  <c r="J196" i="3"/>
  <c r="BF196" i="3" s="1"/>
  <c r="BI195" i="3"/>
  <c r="BH195" i="3"/>
  <c r="BG195" i="3"/>
  <c r="BE195" i="3"/>
  <c r="T195" i="3"/>
  <c r="R195" i="3"/>
  <c r="P195" i="3"/>
  <c r="BK195" i="3"/>
  <c r="J195" i="3"/>
  <c r="BF195" i="3" s="1"/>
  <c r="BI194" i="3"/>
  <c r="BH194" i="3"/>
  <c r="BG194" i="3"/>
  <c r="BE194" i="3"/>
  <c r="T194" i="3"/>
  <c r="R194" i="3"/>
  <c r="P194" i="3"/>
  <c r="BK194" i="3"/>
  <c r="J194" i="3"/>
  <c r="BF194" i="3" s="1"/>
  <c r="BI193" i="3"/>
  <c r="BH193" i="3"/>
  <c r="BG193" i="3"/>
  <c r="BE193" i="3"/>
  <c r="T193" i="3"/>
  <c r="R193" i="3"/>
  <c r="P193" i="3"/>
  <c r="BK193" i="3"/>
  <c r="J193" i="3"/>
  <c r="BF193" i="3" s="1"/>
  <c r="BI192" i="3"/>
  <c r="BH192" i="3"/>
  <c r="BG192" i="3"/>
  <c r="BE192" i="3"/>
  <c r="T192" i="3"/>
  <c r="R192" i="3"/>
  <c r="P192" i="3"/>
  <c r="BK192" i="3"/>
  <c r="J192" i="3"/>
  <c r="BF192" i="3" s="1"/>
  <c r="BI191" i="3"/>
  <c r="BH191" i="3"/>
  <c r="BG191" i="3"/>
  <c r="BE191" i="3"/>
  <c r="T191" i="3"/>
  <c r="R191" i="3"/>
  <c r="P191" i="3"/>
  <c r="BK191" i="3"/>
  <c r="J191" i="3"/>
  <c r="BF191" i="3" s="1"/>
  <c r="BI190" i="3"/>
  <c r="BH190" i="3"/>
  <c r="BG190" i="3"/>
  <c r="BE190" i="3"/>
  <c r="T190" i="3"/>
  <c r="R190" i="3"/>
  <c r="P190" i="3"/>
  <c r="BK190" i="3"/>
  <c r="J190" i="3"/>
  <c r="BF190" i="3" s="1"/>
  <c r="BI189" i="3"/>
  <c r="BH189" i="3"/>
  <c r="BG189" i="3"/>
  <c r="BE189" i="3"/>
  <c r="T189" i="3"/>
  <c r="R189" i="3"/>
  <c r="P189" i="3"/>
  <c r="BK189" i="3"/>
  <c r="J189" i="3"/>
  <c r="BF189" i="3" s="1"/>
  <c r="BI188" i="3"/>
  <c r="BH188" i="3"/>
  <c r="BG188" i="3"/>
  <c r="BE188" i="3"/>
  <c r="T188" i="3"/>
  <c r="R188" i="3"/>
  <c r="P188" i="3"/>
  <c r="BK188" i="3"/>
  <c r="J188" i="3"/>
  <c r="BF188" i="3" s="1"/>
  <c r="BI187" i="3"/>
  <c r="BH187" i="3"/>
  <c r="BG187" i="3"/>
  <c r="BE187" i="3"/>
  <c r="T187" i="3"/>
  <c r="R187" i="3"/>
  <c r="P187" i="3"/>
  <c r="BK187" i="3"/>
  <c r="J187" i="3"/>
  <c r="BF187" i="3" s="1"/>
  <c r="BI186" i="3"/>
  <c r="BH186" i="3"/>
  <c r="BG186" i="3"/>
  <c r="BE186" i="3"/>
  <c r="T186" i="3"/>
  <c r="R186" i="3"/>
  <c r="P186" i="3"/>
  <c r="BK186" i="3"/>
  <c r="J186" i="3"/>
  <c r="BF186" i="3" s="1"/>
  <c r="BI185" i="3"/>
  <c r="BH185" i="3"/>
  <c r="BG185" i="3"/>
  <c r="BE185" i="3"/>
  <c r="T185" i="3"/>
  <c r="R185" i="3"/>
  <c r="R184" i="3" s="1"/>
  <c r="P185" i="3"/>
  <c r="BK185" i="3"/>
  <c r="J185" i="3"/>
  <c r="BF185" i="3" s="1"/>
  <c r="BI183" i="3"/>
  <c r="BH183" i="3"/>
  <c r="BG183" i="3"/>
  <c r="BE183" i="3"/>
  <c r="T183" i="3"/>
  <c r="R183" i="3"/>
  <c r="P183" i="3"/>
  <c r="BK183" i="3"/>
  <c r="J183" i="3"/>
  <c r="BF183" i="3" s="1"/>
  <c r="BI182" i="3"/>
  <c r="BH182" i="3"/>
  <c r="BG182" i="3"/>
  <c r="BE182" i="3"/>
  <c r="T182" i="3"/>
  <c r="R182" i="3"/>
  <c r="P182" i="3"/>
  <c r="BK182" i="3"/>
  <c r="J182" i="3"/>
  <c r="BF182" i="3" s="1"/>
  <c r="BI181" i="3"/>
  <c r="BH181" i="3"/>
  <c r="BG181" i="3"/>
  <c r="BE181" i="3"/>
  <c r="T181" i="3"/>
  <c r="R181" i="3"/>
  <c r="P181" i="3"/>
  <c r="BK181" i="3"/>
  <c r="J181" i="3"/>
  <c r="BF181" i="3" s="1"/>
  <c r="BI180" i="3"/>
  <c r="BH180" i="3"/>
  <c r="BG180" i="3"/>
  <c r="BE180" i="3"/>
  <c r="T180" i="3"/>
  <c r="R180" i="3"/>
  <c r="P180" i="3"/>
  <c r="BK180" i="3"/>
  <c r="J180" i="3"/>
  <c r="BF180" i="3" s="1"/>
  <c r="BI179" i="3"/>
  <c r="BH179" i="3"/>
  <c r="BG179" i="3"/>
  <c r="BE179" i="3"/>
  <c r="T179" i="3"/>
  <c r="R179" i="3"/>
  <c r="P179" i="3"/>
  <c r="BK179" i="3"/>
  <c r="J179" i="3"/>
  <c r="BF179" i="3" s="1"/>
  <c r="BI177" i="3"/>
  <c r="BH177" i="3"/>
  <c r="BG177" i="3"/>
  <c r="BE177" i="3"/>
  <c r="T177" i="3"/>
  <c r="R177" i="3"/>
  <c r="P177" i="3"/>
  <c r="BK177" i="3"/>
  <c r="J177" i="3"/>
  <c r="BF177" i="3" s="1"/>
  <c r="BI176" i="3"/>
  <c r="BH176" i="3"/>
  <c r="BG176" i="3"/>
  <c r="BE176" i="3"/>
  <c r="T176" i="3"/>
  <c r="R176" i="3"/>
  <c r="P176" i="3"/>
  <c r="BK176" i="3"/>
  <c r="J176" i="3"/>
  <c r="BF176" i="3" s="1"/>
  <c r="BI175" i="3"/>
  <c r="BH175" i="3"/>
  <c r="BG175" i="3"/>
  <c r="BE175" i="3"/>
  <c r="T175" i="3"/>
  <c r="R175" i="3"/>
  <c r="P175" i="3"/>
  <c r="BK175" i="3"/>
  <c r="J175" i="3"/>
  <c r="BF175" i="3" s="1"/>
  <c r="BI174" i="3"/>
  <c r="BH174" i="3"/>
  <c r="BG174" i="3"/>
  <c r="BE174" i="3"/>
  <c r="T174" i="3"/>
  <c r="R174" i="3"/>
  <c r="P174" i="3"/>
  <c r="BK174" i="3"/>
  <c r="J174" i="3"/>
  <c r="BF174" i="3" s="1"/>
  <c r="BI173" i="3"/>
  <c r="BH173" i="3"/>
  <c r="BG173" i="3"/>
  <c r="BE173" i="3"/>
  <c r="T173" i="3"/>
  <c r="R173" i="3"/>
  <c r="P173" i="3"/>
  <c r="BK173" i="3"/>
  <c r="J173" i="3"/>
  <c r="BF173" i="3" s="1"/>
  <c r="BI172" i="3"/>
  <c r="BH172" i="3"/>
  <c r="BG172" i="3"/>
  <c r="BE172" i="3"/>
  <c r="T172" i="3"/>
  <c r="R172" i="3"/>
  <c r="P172" i="3"/>
  <c r="BK172" i="3"/>
  <c r="J172" i="3"/>
  <c r="BF172" i="3" s="1"/>
  <c r="BI171" i="3"/>
  <c r="BH171" i="3"/>
  <c r="BG171" i="3"/>
  <c r="BE171" i="3"/>
  <c r="T171" i="3"/>
  <c r="R171" i="3"/>
  <c r="P171" i="3"/>
  <c r="BK171" i="3"/>
  <c r="J171" i="3"/>
  <c r="BF171" i="3" s="1"/>
  <c r="BI170" i="3"/>
  <c r="BH170" i="3"/>
  <c r="BG170" i="3"/>
  <c r="BE170" i="3"/>
  <c r="T170" i="3"/>
  <c r="R170" i="3"/>
  <c r="P170" i="3"/>
  <c r="BK170" i="3"/>
  <c r="J170" i="3"/>
  <c r="BF170" i="3" s="1"/>
  <c r="BI169" i="3"/>
  <c r="BH169" i="3"/>
  <c r="BG169" i="3"/>
  <c r="BE169" i="3"/>
  <c r="T169" i="3"/>
  <c r="R169" i="3"/>
  <c r="P169" i="3"/>
  <c r="BK169" i="3"/>
  <c r="J169" i="3"/>
  <c r="BF169" i="3" s="1"/>
  <c r="BI168" i="3"/>
  <c r="BH168" i="3"/>
  <c r="BG168" i="3"/>
  <c r="BE168" i="3"/>
  <c r="T168" i="3"/>
  <c r="R168" i="3"/>
  <c r="R167" i="3" s="1"/>
  <c r="P168" i="3"/>
  <c r="BK168" i="3"/>
  <c r="J168" i="3"/>
  <c r="BF168" i="3" s="1"/>
  <c r="BI166" i="3"/>
  <c r="BH166" i="3"/>
  <c r="BG166" i="3"/>
  <c r="BE166" i="3"/>
  <c r="T166" i="3"/>
  <c r="R166" i="3"/>
  <c r="P166" i="3"/>
  <c r="BK166" i="3"/>
  <c r="J166" i="3"/>
  <c r="BF166" i="3" s="1"/>
  <c r="BI165" i="3"/>
  <c r="BH165" i="3"/>
  <c r="BG165" i="3"/>
  <c r="BE165" i="3"/>
  <c r="T165" i="3"/>
  <c r="R165" i="3"/>
  <c r="P165" i="3"/>
  <c r="BK165" i="3"/>
  <c r="J165" i="3"/>
  <c r="BF165" i="3" s="1"/>
  <c r="BI163" i="3"/>
  <c r="BH163" i="3"/>
  <c r="BG163" i="3"/>
  <c r="BE163" i="3"/>
  <c r="T163" i="3"/>
  <c r="R163" i="3"/>
  <c r="P163" i="3"/>
  <c r="BK163" i="3"/>
  <c r="J163" i="3"/>
  <c r="BF163" i="3" s="1"/>
  <c r="BI162" i="3"/>
  <c r="BH162" i="3"/>
  <c r="BG162" i="3"/>
  <c r="BE162" i="3"/>
  <c r="T162" i="3"/>
  <c r="R162" i="3"/>
  <c r="P162" i="3"/>
  <c r="BK162" i="3"/>
  <c r="J162" i="3"/>
  <c r="BF162" i="3" s="1"/>
  <c r="BI161" i="3"/>
  <c r="BH161" i="3"/>
  <c r="BG161" i="3"/>
  <c r="BE161" i="3"/>
  <c r="T161" i="3"/>
  <c r="R161" i="3"/>
  <c r="P161" i="3"/>
  <c r="BK161" i="3"/>
  <c r="J161" i="3"/>
  <c r="BF161" i="3" s="1"/>
  <c r="BI159" i="3"/>
  <c r="BH159" i="3"/>
  <c r="BG159" i="3"/>
  <c r="BE159" i="3"/>
  <c r="T159" i="3"/>
  <c r="R159" i="3"/>
  <c r="P159" i="3"/>
  <c r="BK159" i="3"/>
  <c r="J159" i="3"/>
  <c r="BF159" i="3" s="1"/>
  <c r="BI158" i="3"/>
  <c r="BH158" i="3"/>
  <c r="BG158" i="3"/>
  <c r="BE158" i="3"/>
  <c r="T158" i="3"/>
  <c r="R158" i="3"/>
  <c r="P158" i="3"/>
  <c r="BK158" i="3"/>
  <c r="J158" i="3"/>
  <c r="BF158" i="3" s="1"/>
  <c r="BI157" i="3"/>
  <c r="BH157" i="3"/>
  <c r="BG157" i="3"/>
  <c r="BE157" i="3"/>
  <c r="T157" i="3"/>
  <c r="R157" i="3"/>
  <c r="P157" i="3"/>
  <c r="BK157" i="3"/>
  <c r="J157" i="3"/>
  <c r="BF157" i="3" s="1"/>
  <c r="BI156" i="3"/>
  <c r="BH156" i="3"/>
  <c r="BG156" i="3"/>
  <c r="BE156" i="3"/>
  <c r="T156" i="3"/>
  <c r="R156" i="3"/>
  <c r="P156" i="3"/>
  <c r="BK156" i="3"/>
  <c r="J156" i="3"/>
  <c r="BF156" i="3" s="1"/>
  <c r="BI155" i="3"/>
  <c r="BH155" i="3"/>
  <c r="BG155" i="3"/>
  <c r="BE155" i="3"/>
  <c r="T155" i="3"/>
  <c r="R155" i="3"/>
  <c r="P155" i="3"/>
  <c r="BK155" i="3"/>
  <c r="J155" i="3"/>
  <c r="BF155" i="3" s="1"/>
  <c r="BI154" i="3"/>
  <c r="BH154" i="3"/>
  <c r="BG154" i="3"/>
  <c r="BE154" i="3"/>
  <c r="T154" i="3"/>
  <c r="R154" i="3"/>
  <c r="P154" i="3"/>
  <c r="BK154" i="3"/>
  <c r="J154" i="3"/>
  <c r="BF154" i="3" s="1"/>
  <c r="BI153" i="3"/>
  <c r="BH153" i="3"/>
  <c r="BG153" i="3"/>
  <c r="BE153" i="3"/>
  <c r="T153" i="3"/>
  <c r="R153" i="3"/>
  <c r="P153" i="3"/>
  <c r="BK153" i="3"/>
  <c r="J153" i="3"/>
  <c r="BF153" i="3" s="1"/>
  <c r="BI152" i="3"/>
  <c r="BH152" i="3"/>
  <c r="BG152" i="3"/>
  <c r="BE152" i="3"/>
  <c r="T152" i="3"/>
  <c r="R152" i="3"/>
  <c r="P152" i="3"/>
  <c r="BK152" i="3"/>
  <c r="J152" i="3"/>
  <c r="BF152" i="3" s="1"/>
  <c r="BI148" i="3"/>
  <c r="BH148" i="3"/>
  <c r="BG148" i="3"/>
  <c r="BE148" i="3"/>
  <c r="T148" i="3"/>
  <c r="R148" i="3"/>
  <c r="P148" i="3"/>
  <c r="BK148" i="3"/>
  <c r="J148" i="3"/>
  <c r="BF148" i="3" s="1"/>
  <c r="BI146" i="3"/>
  <c r="BH146" i="3"/>
  <c r="BG146" i="3"/>
  <c r="BE146" i="3"/>
  <c r="T146" i="3"/>
  <c r="R146" i="3"/>
  <c r="P146" i="3"/>
  <c r="BK146" i="3"/>
  <c r="J146" i="3"/>
  <c r="BF146" i="3" s="1"/>
  <c r="BI145" i="3"/>
  <c r="BH145" i="3"/>
  <c r="BG145" i="3"/>
  <c r="BE145" i="3"/>
  <c r="T145" i="3"/>
  <c r="R145" i="3"/>
  <c r="P145" i="3"/>
  <c r="BK145" i="3"/>
  <c r="J145" i="3"/>
  <c r="BF145" i="3" s="1"/>
  <c r="BI141" i="3"/>
  <c r="BH141" i="3"/>
  <c r="BG141" i="3"/>
  <c r="BE141" i="3"/>
  <c r="T141" i="3"/>
  <c r="R141" i="3"/>
  <c r="P141" i="3"/>
  <c r="BK141" i="3"/>
  <c r="J141" i="3"/>
  <c r="BF141" i="3" s="1"/>
  <c r="BI139" i="3"/>
  <c r="BH139" i="3"/>
  <c r="BG139" i="3"/>
  <c r="BE139" i="3"/>
  <c r="T139" i="3"/>
  <c r="R139" i="3"/>
  <c r="P139" i="3"/>
  <c r="BK139" i="3"/>
  <c r="J139" i="3"/>
  <c r="BF139" i="3" s="1"/>
  <c r="BI138" i="3"/>
  <c r="BH138" i="3"/>
  <c r="BG138" i="3"/>
  <c r="BE138" i="3"/>
  <c r="T138" i="3"/>
  <c r="R138" i="3"/>
  <c r="P138" i="3"/>
  <c r="BK138" i="3"/>
  <c r="J138" i="3"/>
  <c r="BF138" i="3" s="1"/>
  <c r="BI137" i="3"/>
  <c r="BH137" i="3"/>
  <c r="BG137" i="3"/>
  <c r="BE137" i="3"/>
  <c r="T137" i="3"/>
  <c r="R137" i="3"/>
  <c r="P137" i="3"/>
  <c r="BK137" i="3"/>
  <c r="J137" i="3"/>
  <c r="BF137" i="3" s="1"/>
  <c r="BI136" i="3"/>
  <c r="BH136" i="3"/>
  <c r="BG136" i="3"/>
  <c r="BE136" i="3"/>
  <c r="T136" i="3"/>
  <c r="R136" i="3"/>
  <c r="P136" i="3"/>
  <c r="BK136" i="3"/>
  <c r="J136" i="3"/>
  <c r="BF136" i="3"/>
  <c r="BI135" i="3"/>
  <c r="BH135" i="3"/>
  <c r="BG135" i="3"/>
  <c r="BE135" i="3"/>
  <c r="T135" i="3"/>
  <c r="R135" i="3"/>
  <c r="P135" i="3"/>
  <c r="BK135" i="3"/>
  <c r="J135" i="3"/>
  <c r="BF135" i="3" s="1"/>
  <c r="BI134" i="3"/>
  <c r="BH134" i="3"/>
  <c r="BG134" i="3"/>
  <c r="BE134" i="3"/>
  <c r="T134" i="3"/>
  <c r="R134" i="3"/>
  <c r="P134" i="3"/>
  <c r="BK134" i="3"/>
  <c r="J134" i="3"/>
  <c r="BF134" i="3" s="1"/>
  <c r="BI133" i="3"/>
  <c r="BH133" i="3"/>
  <c r="BG133" i="3"/>
  <c r="BE133" i="3"/>
  <c r="T133" i="3"/>
  <c r="R133" i="3"/>
  <c r="P133" i="3"/>
  <c r="BK133" i="3"/>
  <c r="J133" i="3"/>
  <c r="BF133" i="3" s="1"/>
  <c r="BI132" i="3"/>
  <c r="BH132" i="3"/>
  <c r="BG132" i="3"/>
  <c r="BE132" i="3"/>
  <c r="T132" i="3"/>
  <c r="R132" i="3"/>
  <c r="P132" i="3"/>
  <c r="BK132" i="3"/>
  <c r="J132" i="3"/>
  <c r="BF132" i="3" s="1"/>
  <c r="BI130" i="3"/>
  <c r="BH130" i="3"/>
  <c r="BG130" i="3"/>
  <c r="BE130" i="3"/>
  <c r="T130" i="3"/>
  <c r="R130" i="3"/>
  <c r="P130" i="3"/>
  <c r="BK130" i="3"/>
  <c r="BK129" i="3" s="1"/>
  <c r="J130" i="3"/>
  <c r="BF130" i="3"/>
  <c r="BI127" i="3"/>
  <c r="BH127" i="3"/>
  <c r="BG127" i="3"/>
  <c r="BE127" i="3"/>
  <c r="T127" i="3"/>
  <c r="T126" i="3" s="1"/>
  <c r="R127" i="3"/>
  <c r="R126" i="3" s="1"/>
  <c r="P127" i="3"/>
  <c r="P126" i="3"/>
  <c r="BK127" i="3"/>
  <c r="BK126" i="3" s="1"/>
  <c r="J126" i="3" s="1"/>
  <c r="J64" i="3" s="1"/>
  <c r="J127" i="3"/>
  <c r="BF127" i="3" s="1"/>
  <c r="BI125" i="3"/>
  <c r="BH125" i="3"/>
  <c r="BG125" i="3"/>
  <c r="BE125" i="3"/>
  <c r="T125" i="3"/>
  <c r="R125" i="3"/>
  <c r="P125" i="3"/>
  <c r="BK125" i="3"/>
  <c r="J125" i="3"/>
  <c r="BF125" i="3" s="1"/>
  <c r="BI124" i="3"/>
  <c r="BH124" i="3"/>
  <c r="BG124" i="3"/>
  <c r="BE124" i="3"/>
  <c r="T124" i="3"/>
  <c r="R124" i="3"/>
  <c r="P124" i="3"/>
  <c r="BK124" i="3"/>
  <c r="J124" i="3"/>
  <c r="BF124" i="3" s="1"/>
  <c r="BI122" i="3"/>
  <c r="BH122" i="3"/>
  <c r="BG122" i="3"/>
  <c r="BE122" i="3"/>
  <c r="T122" i="3"/>
  <c r="R122" i="3"/>
  <c r="P122" i="3"/>
  <c r="BK122" i="3"/>
  <c r="J122" i="3"/>
  <c r="BF122" i="3" s="1"/>
  <c r="BI121" i="3"/>
  <c r="BH121" i="3"/>
  <c r="BG121" i="3"/>
  <c r="BE121" i="3"/>
  <c r="T121" i="3"/>
  <c r="R121" i="3"/>
  <c r="P121" i="3"/>
  <c r="BK121" i="3"/>
  <c r="J121" i="3"/>
  <c r="BF121" i="3" s="1"/>
  <c r="BI118" i="3"/>
  <c r="BH118" i="3"/>
  <c r="BG118" i="3"/>
  <c r="BE118" i="3"/>
  <c r="T118" i="3"/>
  <c r="R118" i="3"/>
  <c r="P118" i="3"/>
  <c r="BK118" i="3"/>
  <c r="J118" i="3"/>
  <c r="BF118" i="3" s="1"/>
  <c r="BI114" i="3"/>
  <c r="BH114" i="3"/>
  <c r="BG114" i="3"/>
  <c r="BE114" i="3"/>
  <c r="T114" i="3"/>
  <c r="R114" i="3"/>
  <c r="P114" i="3"/>
  <c r="BK114" i="3"/>
  <c r="J114" i="3"/>
  <c r="BF114" i="3" s="1"/>
  <c r="BI110" i="3"/>
  <c r="BH110" i="3"/>
  <c r="BG110" i="3"/>
  <c r="BE110" i="3"/>
  <c r="T110" i="3"/>
  <c r="R110" i="3"/>
  <c r="P110" i="3"/>
  <c r="BK110" i="3"/>
  <c r="J110" i="3"/>
  <c r="BF110" i="3" s="1"/>
  <c r="BI108" i="3"/>
  <c r="BH108" i="3"/>
  <c r="BG108" i="3"/>
  <c r="BE108" i="3"/>
  <c r="T108" i="3"/>
  <c r="R108" i="3"/>
  <c r="P108" i="3"/>
  <c r="BK108" i="3"/>
  <c r="J108" i="3"/>
  <c r="BF108" i="3" s="1"/>
  <c r="BI107" i="3"/>
  <c r="BH107" i="3"/>
  <c r="BG107" i="3"/>
  <c r="BE107" i="3"/>
  <c r="T107" i="3"/>
  <c r="R107" i="3"/>
  <c r="P107" i="3"/>
  <c r="BK107" i="3"/>
  <c r="J107" i="3"/>
  <c r="BF107" i="3" s="1"/>
  <c r="BI106" i="3"/>
  <c r="BH106" i="3"/>
  <c r="BG106" i="3"/>
  <c r="BE106" i="3"/>
  <c r="T106" i="3"/>
  <c r="R106" i="3"/>
  <c r="P106" i="3"/>
  <c r="BK106" i="3"/>
  <c r="J106" i="3"/>
  <c r="BF106" i="3" s="1"/>
  <c r="BI104" i="3"/>
  <c r="BH104" i="3"/>
  <c r="BG104" i="3"/>
  <c r="BE104" i="3"/>
  <c r="T104" i="3"/>
  <c r="R104" i="3"/>
  <c r="P104" i="3"/>
  <c r="BK104" i="3"/>
  <c r="J104" i="3"/>
  <c r="BF104" i="3" s="1"/>
  <c r="BI103" i="3"/>
  <c r="BH103" i="3"/>
  <c r="BG103" i="3"/>
  <c r="BE103" i="3"/>
  <c r="T103" i="3"/>
  <c r="R103" i="3"/>
  <c r="P103" i="3"/>
  <c r="BK103" i="3"/>
  <c r="J103" i="3"/>
  <c r="BF103" i="3" s="1"/>
  <c r="BI96" i="3"/>
  <c r="BH96" i="3"/>
  <c r="BG96" i="3"/>
  <c r="BE96" i="3"/>
  <c r="T96" i="3"/>
  <c r="R96" i="3"/>
  <c r="P96" i="3"/>
  <c r="BK96" i="3"/>
  <c r="J96" i="3"/>
  <c r="BF96" i="3"/>
  <c r="J89" i="3"/>
  <c r="F89" i="3"/>
  <c r="F87" i="3"/>
  <c r="E85" i="3"/>
  <c r="J55" i="3"/>
  <c r="F55" i="3"/>
  <c r="F53" i="3"/>
  <c r="E51" i="3"/>
  <c r="J20" i="3"/>
  <c r="E20" i="3"/>
  <c r="J19" i="3"/>
  <c r="E7" i="3"/>
  <c r="E47" i="3" s="1"/>
  <c r="AY53" i="1"/>
  <c r="AX53" i="1"/>
  <c r="BI1184" i="2"/>
  <c r="BH1184" i="2"/>
  <c r="BG1184" i="2"/>
  <c r="BE1184" i="2"/>
  <c r="T1184" i="2"/>
  <c r="R1184" i="2"/>
  <c r="P1184" i="2"/>
  <c r="BK1184" i="2"/>
  <c r="BF1184" i="2"/>
  <c r="BI1183" i="2"/>
  <c r="BH1183" i="2"/>
  <c r="BG1183" i="2"/>
  <c r="BE1183" i="2"/>
  <c r="T1183" i="2"/>
  <c r="R1183" i="2"/>
  <c r="P1183" i="2"/>
  <c r="BK1183" i="2"/>
  <c r="J1183" i="2"/>
  <c r="BF1183" i="2" s="1"/>
  <c r="BI1182" i="2"/>
  <c r="BH1182" i="2"/>
  <c r="BG1182" i="2"/>
  <c r="BE1182" i="2"/>
  <c r="T1182" i="2"/>
  <c r="R1182" i="2"/>
  <c r="P1182" i="2"/>
  <c r="BK1182" i="2"/>
  <c r="BK1181" i="2" s="1"/>
  <c r="J1181" i="2" s="1"/>
  <c r="J91" i="2" s="1"/>
  <c r="J1182" i="2"/>
  <c r="BF1182" i="2" s="1"/>
  <c r="BI1157" i="2"/>
  <c r="BH1157" i="2"/>
  <c r="BG1157" i="2"/>
  <c r="BE1157" i="2"/>
  <c r="T1157" i="2"/>
  <c r="R1157" i="2"/>
  <c r="P1157" i="2"/>
  <c r="BK1157" i="2"/>
  <c r="J1157" i="2"/>
  <c r="BF1157" i="2" s="1"/>
  <c r="BI1156" i="2"/>
  <c r="BH1156" i="2"/>
  <c r="BG1156" i="2"/>
  <c r="BE1156" i="2"/>
  <c r="T1156" i="2"/>
  <c r="R1156" i="2"/>
  <c r="P1156" i="2"/>
  <c r="BK1156" i="2"/>
  <c r="J1156" i="2"/>
  <c r="BF1156" i="2" s="1"/>
  <c r="BI1151" i="2"/>
  <c r="BH1151" i="2"/>
  <c r="BG1151" i="2"/>
  <c r="BE1151" i="2"/>
  <c r="T1151" i="2"/>
  <c r="R1151" i="2"/>
  <c r="P1151" i="2"/>
  <c r="BK1151" i="2"/>
  <c r="J1151" i="2"/>
  <c r="BF1151" i="2" s="1"/>
  <c r="BI1149" i="2"/>
  <c r="BH1149" i="2"/>
  <c r="BG1149" i="2"/>
  <c r="BE1149" i="2"/>
  <c r="T1149" i="2"/>
  <c r="R1149" i="2"/>
  <c r="R1134" i="2" s="1"/>
  <c r="P1149" i="2"/>
  <c r="BK1149" i="2"/>
  <c r="J1149" i="2"/>
  <c r="BF1149" i="2"/>
  <c r="BI1135" i="2"/>
  <c r="BH1135" i="2"/>
  <c r="BG1135" i="2"/>
  <c r="BE1135" i="2"/>
  <c r="T1135" i="2"/>
  <c r="R1135" i="2"/>
  <c r="P1135" i="2"/>
  <c r="BK1135" i="2"/>
  <c r="J1135" i="2"/>
  <c r="BF1135" i="2" s="1"/>
  <c r="BI1133" i="2"/>
  <c r="BH1133" i="2"/>
  <c r="BG1133" i="2"/>
  <c r="BE1133" i="2"/>
  <c r="T1133" i="2"/>
  <c r="R1133" i="2"/>
  <c r="P1133" i="2"/>
  <c r="BK1133" i="2"/>
  <c r="J1133" i="2"/>
  <c r="BF1133" i="2" s="1"/>
  <c r="BI1132" i="2"/>
  <c r="BH1132" i="2"/>
  <c r="BG1132" i="2"/>
  <c r="BE1132" i="2"/>
  <c r="T1132" i="2"/>
  <c r="R1132" i="2"/>
  <c r="P1132" i="2"/>
  <c r="BK1132" i="2"/>
  <c r="J1132" i="2"/>
  <c r="BF1132" i="2"/>
  <c r="BI1126" i="2"/>
  <c r="BH1126" i="2"/>
  <c r="BG1126" i="2"/>
  <c r="BE1126" i="2"/>
  <c r="T1126" i="2"/>
  <c r="R1126" i="2"/>
  <c r="P1126" i="2"/>
  <c r="BK1126" i="2"/>
  <c r="J1126" i="2"/>
  <c r="BF1126" i="2" s="1"/>
  <c r="BI1119" i="2"/>
  <c r="BH1119" i="2"/>
  <c r="BG1119" i="2"/>
  <c r="BE1119" i="2"/>
  <c r="T1119" i="2"/>
  <c r="R1119" i="2"/>
  <c r="P1119" i="2"/>
  <c r="BK1119" i="2"/>
  <c r="J1119" i="2"/>
  <c r="BF1119" i="2" s="1"/>
  <c r="BI1118" i="2"/>
  <c r="BH1118" i="2"/>
  <c r="BG1118" i="2"/>
  <c r="BE1118" i="2"/>
  <c r="T1118" i="2"/>
  <c r="R1118" i="2"/>
  <c r="P1118" i="2"/>
  <c r="BK1118" i="2"/>
  <c r="J1118" i="2"/>
  <c r="BF1118" i="2" s="1"/>
  <c r="BI1117" i="2"/>
  <c r="BH1117" i="2"/>
  <c r="BG1117" i="2"/>
  <c r="BE1117" i="2"/>
  <c r="T1117" i="2"/>
  <c r="R1117" i="2"/>
  <c r="P1117" i="2"/>
  <c r="BK1117" i="2"/>
  <c r="J1117" i="2"/>
  <c r="BF1117" i="2" s="1"/>
  <c r="BI1116" i="2"/>
  <c r="BH1116" i="2"/>
  <c r="BG1116" i="2"/>
  <c r="BE1116" i="2"/>
  <c r="T1116" i="2"/>
  <c r="R1116" i="2"/>
  <c r="P1116" i="2"/>
  <c r="BK1116" i="2"/>
  <c r="J1116" i="2"/>
  <c r="BF1116" i="2" s="1"/>
  <c r="BI1114" i="2"/>
  <c r="BH1114" i="2"/>
  <c r="BG1114" i="2"/>
  <c r="BE1114" i="2"/>
  <c r="T1114" i="2"/>
  <c r="R1114" i="2"/>
  <c r="P1114" i="2"/>
  <c r="BK1114" i="2"/>
  <c r="J1114" i="2"/>
  <c r="BF1114" i="2" s="1"/>
  <c r="BI1102" i="2"/>
  <c r="BH1102" i="2"/>
  <c r="BG1102" i="2"/>
  <c r="BE1102" i="2"/>
  <c r="T1102" i="2"/>
  <c r="R1102" i="2"/>
  <c r="R1101" i="2"/>
  <c r="P1102" i="2"/>
  <c r="BK1102" i="2"/>
  <c r="J1102" i="2"/>
  <c r="BF1102" i="2" s="1"/>
  <c r="BI1100" i="2"/>
  <c r="BH1100" i="2"/>
  <c r="BG1100" i="2"/>
  <c r="BE1100" i="2"/>
  <c r="T1100" i="2"/>
  <c r="R1100" i="2"/>
  <c r="P1100" i="2"/>
  <c r="BK1100" i="2"/>
  <c r="J1100" i="2"/>
  <c r="BF1100" i="2" s="1"/>
  <c r="BI1099" i="2"/>
  <c r="BH1099" i="2"/>
  <c r="BG1099" i="2"/>
  <c r="BE1099" i="2"/>
  <c r="T1099" i="2"/>
  <c r="R1099" i="2"/>
  <c r="P1099" i="2"/>
  <c r="BK1099" i="2"/>
  <c r="J1099" i="2"/>
  <c r="BF1099" i="2"/>
  <c r="BI1097" i="2"/>
  <c r="BH1097" i="2"/>
  <c r="BG1097" i="2"/>
  <c r="BE1097" i="2"/>
  <c r="T1097" i="2"/>
  <c r="R1097" i="2"/>
  <c r="P1097" i="2"/>
  <c r="BK1097" i="2"/>
  <c r="J1097" i="2"/>
  <c r="BF1097" i="2" s="1"/>
  <c r="BI1096" i="2"/>
  <c r="BH1096" i="2"/>
  <c r="BG1096" i="2"/>
  <c r="BE1096" i="2"/>
  <c r="T1096" i="2"/>
  <c r="R1096" i="2"/>
  <c r="P1096" i="2"/>
  <c r="BK1096" i="2"/>
  <c r="J1096" i="2"/>
  <c r="BF1096" i="2" s="1"/>
  <c r="BI1090" i="2"/>
  <c r="BH1090" i="2"/>
  <c r="BG1090" i="2"/>
  <c r="BE1090" i="2"/>
  <c r="T1090" i="2"/>
  <c r="R1090" i="2"/>
  <c r="P1090" i="2"/>
  <c r="BK1090" i="2"/>
  <c r="J1090" i="2"/>
  <c r="BF1090" i="2" s="1"/>
  <c r="BI1088" i="2"/>
  <c r="BH1088" i="2"/>
  <c r="BG1088" i="2"/>
  <c r="BE1088" i="2"/>
  <c r="T1088" i="2"/>
  <c r="R1088" i="2"/>
  <c r="P1088" i="2"/>
  <c r="BK1088" i="2"/>
  <c r="J1088" i="2"/>
  <c r="BF1088" i="2"/>
  <c r="BI1087" i="2"/>
  <c r="BH1087" i="2"/>
  <c r="BG1087" i="2"/>
  <c r="BE1087" i="2"/>
  <c r="T1087" i="2"/>
  <c r="R1087" i="2"/>
  <c r="P1087" i="2"/>
  <c r="BK1087" i="2"/>
  <c r="J1087" i="2"/>
  <c r="BF1087" i="2" s="1"/>
  <c r="BI1086" i="2"/>
  <c r="BH1086" i="2"/>
  <c r="BG1086" i="2"/>
  <c r="BE1086" i="2"/>
  <c r="T1086" i="2"/>
  <c r="R1086" i="2"/>
  <c r="P1086" i="2"/>
  <c r="BK1086" i="2"/>
  <c r="J1086" i="2"/>
  <c r="BF1086" i="2"/>
  <c r="BI1083" i="2"/>
  <c r="BH1083" i="2"/>
  <c r="BG1083" i="2"/>
  <c r="BE1083" i="2"/>
  <c r="T1083" i="2"/>
  <c r="R1083" i="2"/>
  <c r="P1083" i="2"/>
  <c r="BK1083" i="2"/>
  <c r="J1083" i="2"/>
  <c r="BF1083" i="2" s="1"/>
  <c r="BI1081" i="2"/>
  <c r="BH1081" i="2"/>
  <c r="BG1081" i="2"/>
  <c r="BE1081" i="2"/>
  <c r="T1081" i="2"/>
  <c r="R1081" i="2"/>
  <c r="P1081" i="2"/>
  <c r="P1074" i="2" s="1"/>
  <c r="BK1081" i="2"/>
  <c r="J1081" i="2"/>
  <c r="BF1081" i="2" s="1"/>
  <c r="BI1075" i="2"/>
  <c r="BH1075" i="2"/>
  <c r="BG1075" i="2"/>
  <c r="BE1075" i="2"/>
  <c r="T1075" i="2"/>
  <c r="R1075" i="2"/>
  <c r="R1074" i="2" s="1"/>
  <c r="P1075" i="2"/>
  <c r="BK1075" i="2"/>
  <c r="J1075" i="2"/>
  <c r="BF1075" i="2" s="1"/>
  <c r="BI1072" i="2"/>
  <c r="BH1072" i="2"/>
  <c r="BG1072" i="2"/>
  <c r="BE1072" i="2"/>
  <c r="T1072" i="2"/>
  <c r="R1072" i="2"/>
  <c r="P1072" i="2"/>
  <c r="BK1072" i="2"/>
  <c r="J1072" i="2"/>
  <c r="BF1072" i="2"/>
  <c r="BI1070" i="2"/>
  <c r="BH1070" i="2"/>
  <c r="BG1070" i="2"/>
  <c r="BE1070" i="2"/>
  <c r="T1070" i="2"/>
  <c r="R1070" i="2"/>
  <c r="P1070" i="2"/>
  <c r="BK1070" i="2"/>
  <c r="J1070" i="2"/>
  <c r="BF1070" i="2" s="1"/>
  <c r="BI1068" i="2"/>
  <c r="BH1068" i="2"/>
  <c r="BG1068" i="2"/>
  <c r="BE1068" i="2"/>
  <c r="T1068" i="2"/>
  <c r="R1068" i="2"/>
  <c r="P1068" i="2"/>
  <c r="BK1068" i="2"/>
  <c r="J1068" i="2"/>
  <c r="BF1068" i="2"/>
  <c r="BI1056" i="2"/>
  <c r="BH1056" i="2"/>
  <c r="BG1056" i="2"/>
  <c r="BE1056" i="2"/>
  <c r="T1056" i="2"/>
  <c r="R1056" i="2"/>
  <c r="P1056" i="2"/>
  <c r="BK1056" i="2"/>
  <c r="J1056" i="2"/>
  <c r="BF1056" i="2" s="1"/>
  <c r="BI1054" i="2"/>
  <c r="BH1054" i="2"/>
  <c r="BG1054" i="2"/>
  <c r="BE1054" i="2"/>
  <c r="T1054" i="2"/>
  <c r="R1054" i="2"/>
  <c r="P1054" i="2"/>
  <c r="BK1054" i="2"/>
  <c r="J1054" i="2"/>
  <c r="BF1054" i="2" s="1"/>
  <c r="BI1048" i="2"/>
  <c r="BH1048" i="2"/>
  <c r="BG1048" i="2"/>
  <c r="BE1048" i="2"/>
  <c r="T1048" i="2"/>
  <c r="R1048" i="2"/>
  <c r="P1048" i="2"/>
  <c r="BK1048" i="2"/>
  <c r="J1048" i="2"/>
  <c r="BF1048" i="2" s="1"/>
  <c r="BI1046" i="2"/>
  <c r="BH1046" i="2"/>
  <c r="BG1046" i="2"/>
  <c r="BE1046" i="2"/>
  <c r="T1046" i="2"/>
  <c r="R1046" i="2"/>
  <c r="P1046" i="2"/>
  <c r="BK1046" i="2"/>
  <c r="J1046" i="2"/>
  <c r="BF1046" i="2"/>
  <c r="BI1044" i="2"/>
  <c r="BH1044" i="2"/>
  <c r="BG1044" i="2"/>
  <c r="BE1044" i="2"/>
  <c r="T1044" i="2"/>
  <c r="R1044" i="2"/>
  <c r="P1044" i="2"/>
  <c r="BK1044" i="2"/>
  <c r="J1044" i="2"/>
  <c r="BF1044" i="2" s="1"/>
  <c r="BI1042" i="2"/>
  <c r="BH1042" i="2"/>
  <c r="BG1042" i="2"/>
  <c r="BE1042" i="2"/>
  <c r="T1042" i="2"/>
  <c r="R1042" i="2"/>
  <c r="P1042" i="2"/>
  <c r="BK1042" i="2"/>
  <c r="J1042" i="2"/>
  <c r="BF1042" i="2" s="1"/>
  <c r="BI1028" i="2"/>
  <c r="BH1028" i="2"/>
  <c r="BG1028" i="2"/>
  <c r="BE1028" i="2"/>
  <c r="T1028" i="2"/>
  <c r="R1028" i="2"/>
  <c r="P1028" i="2"/>
  <c r="BK1028" i="2"/>
  <c r="J1028" i="2"/>
  <c r="BF1028" i="2" s="1"/>
  <c r="BI1026" i="2"/>
  <c r="BH1026" i="2"/>
  <c r="BG1026" i="2"/>
  <c r="BE1026" i="2"/>
  <c r="T1026" i="2"/>
  <c r="R1026" i="2"/>
  <c r="P1026" i="2"/>
  <c r="BK1026" i="2"/>
  <c r="J1026" i="2"/>
  <c r="BF1026" i="2" s="1"/>
  <c r="BI1021" i="2"/>
  <c r="BH1021" i="2"/>
  <c r="BG1021" i="2"/>
  <c r="BE1021" i="2"/>
  <c r="T1021" i="2"/>
  <c r="R1021" i="2"/>
  <c r="P1021" i="2"/>
  <c r="BK1021" i="2"/>
  <c r="J1021" i="2"/>
  <c r="BF1021" i="2" s="1"/>
  <c r="BI1019" i="2"/>
  <c r="BH1019" i="2"/>
  <c r="BG1019" i="2"/>
  <c r="BE1019" i="2"/>
  <c r="T1019" i="2"/>
  <c r="R1019" i="2"/>
  <c r="P1019" i="2"/>
  <c r="BK1019" i="2"/>
  <c r="J1019" i="2"/>
  <c r="BF1019" i="2" s="1"/>
  <c r="BI1017" i="2"/>
  <c r="BH1017" i="2"/>
  <c r="BG1017" i="2"/>
  <c r="BE1017" i="2"/>
  <c r="T1017" i="2"/>
  <c r="R1017" i="2"/>
  <c r="P1017" i="2"/>
  <c r="BK1017" i="2"/>
  <c r="J1017" i="2"/>
  <c r="BF1017" i="2" s="1"/>
  <c r="BI1015" i="2"/>
  <c r="BH1015" i="2"/>
  <c r="BG1015" i="2"/>
  <c r="BE1015" i="2"/>
  <c r="T1015" i="2"/>
  <c r="R1015" i="2"/>
  <c r="P1015" i="2"/>
  <c r="BK1015" i="2"/>
  <c r="J1015" i="2"/>
  <c r="BF1015" i="2"/>
  <c r="BI1010" i="2"/>
  <c r="BH1010" i="2"/>
  <c r="BG1010" i="2"/>
  <c r="BE1010" i="2"/>
  <c r="T1010" i="2"/>
  <c r="R1010" i="2"/>
  <c r="P1010" i="2"/>
  <c r="BK1010" i="2"/>
  <c r="J1010" i="2"/>
  <c r="BF1010" i="2" s="1"/>
  <c r="BI1008" i="2"/>
  <c r="BH1008" i="2"/>
  <c r="BG1008" i="2"/>
  <c r="BE1008" i="2"/>
  <c r="T1008" i="2"/>
  <c r="R1008" i="2"/>
  <c r="R1002" i="2" s="1"/>
  <c r="P1008" i="2"/>
  <c r="BK1008" i="2"/>
  <c r="J1008" i="2"/>
  <c r="BF1008" i="2" s="1"/>
  <c r="BI1003" i="2"/>
  <c r="BH1003" i="2"/>
  <c r="BG1003" i="2"/>
  <c r="BE1003" i="2"/>
  <c r="T1003" i="2"/>
  <c r="R1003" i="2"/>
  <c r="P1003" i="2"/>
  <c r="BK1003" i="2"/>
  <c r="J1003" i="2"/>
  <c r="BF1003" i="2" s="1"/>
  <c r="BI1001" i="2"/>
  <c r="BH1001" i="2"/>
  <c r="BG1001" i="2"/>
  <c r="BE1001" i="2"/>
  <c r="T1001" i="2"/>
  <c r="R1001" i="2"/>
  <c r="P1001" i="2"/>
  <c r="BK1001" i="2"/>
  <c r="J1001" i="2"/>
  <c r="BF1001" i="2" s="1"/>
  <c r="BI1000" i="2"/>
  <c r="BH1000" i="2"/>
  <c r="BG1000" i="2"/>
  <c r="BE1000" i="2"/>
  <c r="T1000" i="2"/>
  <c r="R1000" i="2"/>
  <c r="P1000" i="2"/>
  <c r="BK1000" i="2"/>
  <c r="J1000" i="2"/>
  <c r="BF1000" i="2" s="1"/>
  <c r="BI999" i="2"/>
  <c r="BH999" i="2"/>
  <c r="BG999" i="2"/>
  <c r="BE999" i="2"/>
  <c r="T999" i="2"/>
  <c r="R999" i="2"/>
  <c r="P999" i="2"/>
  <c r="P996" i="2" s="1"/>
  <c r="BK999" i="2"/>
  <c r="J999" i="2"/>
  <c r="BF999" i="2" s="1"/>
  <c r="BI997" i="2"/>
  <c r="BH997" i="2"/>
  <c r="BG997" i="2"/>
  <c r="BE997" i="2"/>
  <c r="T997" i="2"/>
  <c r="T996" i="2"/>
  <c r="R997" i="2"/>
  <c r="P997" i="2"/>
  <c r="BK997" i="2"/>
  <c r="J997" i="2"/>
  <c r="BF997" i="2" s="1"/>
  <c r="BI995" i="2"/>
  <c r="BH995" i="2"/>
  <c r="BG995" i="2"/>
  <c r="BE995" i="2"/>
  <c r="T995" i="2"/>
  <c r="R995" i="2"/>
  <c r="P995" i="2"/>
  <c r="BK995" i="2"/>
  <c r="J995" i="2"/>
  <c r="BF995" i="2"/>
  <c r="BI994" i="2"/>
  <c r="BH994" i="2"/>
  <c r="BG994" i="2"/>
  <c r="BE994" i="2"/>
  <c r="T994" i="2"/>
  <c r="R994" i="2"/>
  <c r="P994" i="2"/>
  <c r="BK994" i="2"/>
  <c r="J994" i="2"/>
  <c r="BF994" i="2" s="1"/>
  <c r="BI993" i="2"/>
  <c r="BH993" i="2"/>
  <c r="BG993" i="2"/>
  <c r="BE993" i="2"/>
  <c r="T993" i="2"/>
  <c r="R993" i="2"/>
  <c r="P993" i="2"/>
  <c r="BK993" i="2"/>
  <c r="J993" i="2"/>
  <c r="BF993" i="2" s="1"/>
  <c r="BI991" i="2"/>
  <c r="BH991" i="2"/>
  <c r="BG991" i="2"/>
  <c r="BE991" i="2"/>
  <c r="T991" i="2"/>
  <c r="R991" i="2"/>
  <c r="P991" i="2"/>
  <c r="BK991" i="2"/>
  <c r="J991" i="2"/>
  <c r="BF991" i="2" s="1"/>
  <c r="BI989" i="2"/>
  <c r="BH989" i="2"/>
  <c r="BG989" i="2"/>
  <c r="BE989" i="2"/>
  <c r="T989" i="2"/>
  <c r="R989" i="2"/>
  <c r="P989" i="2"/>
  <c r="BK989" i="2"/>
  <c r="J989" i="2"/>
  <c r="BF989" i="2" s="1"/>
  <c r="BI987" i="2"/>
  <c r="BH987" i="2"/>
  <c r="BG987" i="2"/>
  <c r="BE987" i="2"/>
  <c r="T987" i="2"/>
  <c r="R987" i="2"/>
  <c r="P987" i="2"/>
  <c r="BK987" i="2"/>
  <c r="J987" i="2"/>
  <c r="BF987" i="2" s="1"/>
  <c r="BI983" i="2"/>
  <c r="BH983" i="2"/>
  <c r="BG983" i="2"/>
  <c r="BE983" i="2"/>
  <c r="T983" i="2"/>
  <c r="R983" i="2"/>
  <c r="P983" i="2"/>
  <c r="BK983" i="2"/>
  <c r="J983" i="2"/>
  <c r="BF983" i="2"/>
  <c r="BI981" i="2"/>
  <c r="BH981" i="2"/>
  <c r="BG981" i="2"/>
  <c r="BE981" i="2"/>
  <c r="T981" i="2"/>
  <c r="R981" i="2"/>
  <c r="P981" i="2"/>
  <c r="BK981" i="2"/>
  <c r="J981" i="2"/>
  <c r="BF981" i="2" s="1"/>
  <c r="BI979" i="2"/>
  <c r="BH979" i="2"/>
  <c r="BG979" i="2"/>
  <c r="BE979" i="2"/>
  <c r="T979" i="2"/>
  <c r="R979" i="2"/>
  <c r="P979" i="2"/>
  <c r="BK979" i="2"/>
  <c r="J979" i="2"/>
  <c r="BF979" i="2" s="1"/>
  <c r="BI974" i="2"/>
  <c r="BH974" i="2"/>
  <c r="BG974" i="2"/>
  <c r="BE974" i="2"/>
  <c r="T974" i="2"/>
  <c r="R974" i="2"/>
  <c r="P974" i="2"/>
  <c r="BK974" i="2"/>
  <c r="J974" i="2"/>
  <c r="BF974" i="2" s="1"/>
  <c r="BI969" i="2"/>
  <c r="BH969" i="2"/>
  <c r="BG969" i="2"/>
  <c r="BE969" i="2"/>
  <c r="T969" i="2"/>
  <c r="R969" i="2"/>
  <c r="P969" i="2"/>
  <c r="BK969" i="2"/>
  <c r="J969" i="2"/>
  <c r="BF969" i="2"/>
  <c r="BI968" i="2"/>
  <c r="BH968" i="2"/>
  <c r="BG968" i="2"/>
  <c r="BE968" i="2"/>
  <c r="T968" i="2"/>
  <c r="R968" i="2"/>
  <c r="P968" i="2"/>
  <c r="BK968" i="2"/>
  <c r="J968" i="2"/>
  <c r="BF968" i="2" s="1"/>
  <c r="BI966" i="2"/>
  <c r="BH966" i="2"/>
  <c r="BG966" i="2"/>
  <c r="BE966" i="2"/>
  <c r="T966" i="2"/>
  <c r="R966" i="2"/>
  <c r="P966" i="2"/>
  <c r="BK966" i="2"/>
  <c r="J966" i="2"/>
  <c r="BF966" i="2" s="1"/>
  <c r="BI965" i="2"/>
  <c r="BH965" i="2"/>
  <c r="BG965" i="2"/>
  <c r="BE965" i="2"/>
  <c r="T965" i="2"/>
  <c r="R965" i="2"/>
  <c r="P965" i="2"/>
  <c r="BK965" i="2"/>
  <c r="J965" i="2"/>
  <c r="BF965" i="2" s="1"/>
  <c r="BI964" i="2"/>
  <c r="BH964" i="2"/>
  <c r="BG964" i="2"/>
  <c r="BE964" i="2"/>
  <c r="T964" i="2"/>
  <c r="R964" i="2"/>
  <c r="P964" i="2"/>
  <c r="BK964" i="2"/>
  <c r="J964" i="2"/>
  <c r="BF964" i="2" s="1"/>
  <c r="BI963" i="2"/>
  <c r="BH963" i="2"/>
  <c r="BG963" i="2"/>
  <c r="BE963" i="2"/>
  <c r="T963" i="2"/>
  <c r="R963" i="2"/>
  <c r="P963" i="2"/>
  <c r="BK963" i="2"/>
  <c r="J963" i="2"/>
  <c r="BF963" i="2" s="1"/>
  <c r="BI962" i="2"/>
  <c r="BH962" i="2"/>
  <c r="BG962" i="2"/>
  <c r="BE962" i="2"/>
  <c r="T962" i="2"/>
  <c r="R962" i="2"/>
  <c r="P962" i="2"/>
  <c r="BK962" i="2"/>
  <c r="J962" i="2"/>
  <c r="BF962" i="2"/>
  <c r="BI961" i="2"/>
  <c r="BH961" i="2"/>
  <c r="BG961" i="2"/>
  <c r="BE961" i="2"/>
  <c r="T961" i="2"/>
  <c r="R961" i="2"/>
  <c r="P961" i="2"/>
  <c r="BK961" i="2"/>
  <c r="J961" i="2"/>
  <c r="BF961" i="2" s="1"/>
  <c r="BI960" i="2"/>
  <c r="BH960" i="2"/>
  <c r="BG960" i="2"/>
  <c r="BE960" i="2"/>
  <c r="T960" i="2"/>
  <c r="R960" i="2"/>
  <c r="P960" i="2"/>
  <c r="BK960" i="2"/>
  <c r="J960" i="2"/>
  <c r="BF960" i="2" s="1"/>
  <c r="BI959" i="2"/>
  <c r="BH959" i="2"/>
  <c r="BG959" i="2"/>
  <c r="BE959" i="2"/>
  <c r="T959" i="2"/>
  <c r="R959" i="2"/>
  <c r="P959" i="2"/>
  <c r="BK959" i="2"/>
  <c r="J959" i="2"/>
  <c r="BF959" i="2" s="1"/>
  <c r="BI957" i="2"/>
  <c r="BH957" i="2"/>
  <c r="BG957" i="2"/>
  <c r="BE957" i="2"/>
  <c r="T957" i="2"/>
  <c r="R957" i="2"/>
  <c r="P957" i="2"/>
  <c r="BK957" i="2"/>
  <c r="J957" i="2"/>
  <c r="BF957" i="2" s="1"/>
  <c r="BI956" i="2"/>
  <c r="BH956" i="2"/>
  <c r="BG956" i="2"/>
  <c r="BE956" i="2"/>
  <c r="T956" i="2"/>
  <c r="R956" i="2"/>
  <c r="P956" i="2"/>
  <c r="BK956" i="2"/>
  <c r="J956" i="2"/>
  <c r="BF956" i="2" s="1"/>
  <c r="BI950" i="2"/>
  <c r="BH950" i="2"/>
  <c r="BG950" i="2"/>
  <c r="BE950" i="2"/>
  <c r="T950" i="2"/>
  <c r="R950" i="2"/>
  <c r="P950" i="2"/>
  <c r="BK950" i="2"/>
  <c r="J950" i="2"/>
  <c r="BF950" i="2"/>
  <c r="BI949" i="2"/>
  <c r="BH949" i="2"/>
  <c r="BG949" i="2"/>
  <c r="BE949" i="2"/>
  <c r="T949" i="2"/>
  <c r="R949" i="2"/>
  <c r="P949" i="2"/>
  <c r="BK949" i="2"/>
  <c r="J949" i="2"/>
  <c r="BF949" i="2" s="1"/>
  <c r="BI947" i="2"/>
  <c r="BH947" i="2"/>
  <c r="BG947" i="2"/>
  <c r="BE947" i="2"/>
  <c r="T947" i="2"/>
  <c r="R947" i="2"/>
  <c r="P947" i="2"/>
  <c r="BK947" i="2"/>
  <c r="J947" i="2"/>
  <c r="BF947" i="2" s="1"/>
  <c r="BI946" i="2"/>
  <c r="BH946" i="2"/>
  <c r="BG946" i="2"/>
  <c r="BE946" i="2"/>
  <c r="T946" i="2"/>
  <c r="R946" i="2"/>
  <c r="P946" i="2"/>
  <c r="BK946" i="2"/>
  <c r="J946" i="2"/>
  <c r="BF946" i="2" s="1"/>
  <c r="BI944" i="2"/>
  <c r="BH944" i="2"/>
  <c r="BG944" i="2"/>
  <c r="BE944" i="2"/>
  <c r="T944" i="2"/>
  <c r="R944" i="2"/>
  <c r="P944" i="2"/>
  <c r="BK944" i="2"/>
  <c r="J944" i="2"/>
  <c r="BF944" i="2"/>
  <c r="BI943" i="2"/>
  <c r="BH943" i="2"/>
  <c r="BG943" i="2"/>
  <c r="BE943" i="2"/>
  <c r="T943" i="2"/>
  <c r="R943" i="2"/>
  <c r="P943" i="2"/>
  <c r="BK943" i="2"/>
  <c r="J943" i="2"/>
  <c r="BF943" i="2" s="1"/>
  <c r="BI942" i="2"/>
  <c r="BH942" i="2"/>
  <c r="BG942" i="2"/>
  <c r="BE942" i="2"/>
  <c r="T942" i="2"/>
  <c r="R942" i="2"/>
  <c r="P942" i="2"/>
  <c r="BK942" i="2"/>
  <c r="J942" i="2"/>
  <c r="BF942" i="2" s="1"/>
  <c r="BI939" i="2"/>
  <c r="BH939" i="2"/>
  <c r="BG939" i="2"/>
  <c r="BE939" i="2"/>
  <c r="T939" i="2"/>
  <c r="R939" i="2"/>
  <c r="P939" i="2"/>
  <c r="BK939" i="2"/>
  <c r="J939" i="2"/>
  <c r="BF939" i="2" s="1"/>
  <c r="BI938" i="2"/>
  <c r="BH938" i="2"/>
  <c r="BG938" i="2"/>
  <c r="BE938" i="2"/>
  <c r="T938" i="2"/>
  <c r="R938" i="2"/>
  <c r="P938" i="2"/>
  <c r="BK938" i="2"/>
  <c r="J938" i="2"/>
  <c r="BF938" i="2"/>
  <c r="BI937" i="2"/>
  <c r="BH937" i="2"/>
  <c r="BG937" i="2"/>
  <c r="BE937" i="2"/>
  <c r="T937" i="2"/>
  <c r="R937" i="2"/>
  <c r="P937" i="2"/>
  <c r="BK937" i="2"/>
  <c r="J937" i="2"/>
  <c r="BF937" i="2" s="1"/>
  <c r="BI935" i="2"/>
  <c r="BH935" i="2"/>
  <c r="BG935" i="2"/>
  <c r="BE935" i="2"/>
  <c r="T935" i="2"/>
  <c r="R935" i="2"/>
  <c r="P935" i="2"/>
  <c r="BK935" i="2"/>
  <c r="J935" i="2"/>
  <c r="BF935" i="2"/>
  <c r="BI934" i="2"/>
  <c r="BH934" i="2"/>
  <c r="BG934" i="2"/>
  <c r="BE934" i="2"/>
  <c r="T934" i="2"/>
  <c r="R934" i="2"/>
  <c r="P934" i="2"/>
  <c r="BK934" i="2"/>
  <c r="J934" i="2"/>
  <c r="BF934" i="2" s="1"/>
  <c r="BI932" i="2"/>
  <c r="BH932" i="2"/>
  <c r="BG932" i="2"/>
  <c r="BE932" i="2"/>
  <c r="T932" i="2"/>
  <c r="R932" i="2"/>
  <c r="P932" i="2"/>
  <c r="BK932" i="2"/>
  <c r="J932" i="2"/>
  <c r="BF932" i="2" s="1"/>
  <c r="BI925" i="2"/>
  <c r="BH925" i="2"/>
  <c r="BG925" i="2"/>
  <c r="BE925" i="2"/>
  <c r="T925" i="2"/>
  <c r="R925" i="2"/>
  <c r="P925" i="2"/>
  <c r="BK925" i="2"/>
  <c r="J925" i="2"/>
  <c r="BF925" i="2" s="1"/>
  <c r="BI924" i="2"/>
  <c r="BH924" i="2"/>
  <c r="BG924" i="2"/>
  <c r="BE924" i="2"/>
  <c r="T924" i="2"/>
  <c r="R924" i="2"/>
  <c r="P924" i="2"/>
  <c r="BK924" i="2"/>
  <c r="J924" i="2"/>
  <c r="BF924" i="2" s="1"/>
  <c r="BI923" i="2"/>
  <c r="BH923" i="2"/>
  <c r="BG923" i="2"/>
  <c r="BE923" i="2"/>
  <c r="T923" i="2"/>
  <c r="R923" i="2"/>
  <c r="P923" i="2"/>
  <c r="BK923" i="2"/>
  <c r="J923" i="2"/>
  <c r="BF923" i="2" s="1"/>
  <c r="BI919" i="2"/>
  <c r="BH919" i="2"/>
  <c r="BG919" i="2"/>
  <c r="BE919" i="2"/>
  <c r="T919" i="2"/>
  <c r="R919" i="2"/>
  <c r="P919" i="2"/>
  <c r="BK919" i="2"/>
  <c r="J919" i="2"/>
  <c r="BF919" i="2"/>
  <c r="BI918" i="2"/>
  <c r="BH918" i="2"/>
  <c r="BG918" i="2"/>
  <c r="BE918" i="2"/>
  <c r="T918" i="2"/>
  <c r="R918" i="2"/>
  <c r="P918" i="2"/>
  <c r="BK918" i="2"/>
  <c r="J918" i="2"/>
  <c r="BF918" i="2" s="1"/>
  <c r="BI916" i="2"/>
  <c r="BH916" i="2"/>
  <c r="BG916" i="2"/>
  <c r="BE916" i="2"/>
  <c r="T916" i="2"/>
  <c r="R916" i="2"/>
  <c r="P916" i="2"/>
  <c r="BK916" i="2"/>
  <c r="J916" i="2"/>
  <c r="BF916" i="2" s="1"/>
  <c r="BI915" i="2"/>
  <c r="BH915" i="2"/>
  <c r="BG915" i="2"/>
  <c r="BE915" i="2"/>
  <c r="T915" i="2"/>
  <c r="T914" i="2" s="1"/>
  <c r="R915" i="2"/>
  <c r="P915" i="2"/>
  <c r="BK915" i="2"/>
  <c r="J915" i="2"/>
  <c r="BF915" i="2" s="1"/>
  <c r="BI913" i="2"/>
  <c r="BH913" i="2"/>
  <c r="BG913" i="2"/>
  <c r="BE913" i="2"/>
  <c r="T913" i="2"/>
  <c r="R913" i="2"/>
  <c r="P913" i="2"/>
  <c r="BK913" i="2"/>
  <c r="J913" i="2"/>
  <c r="BF913" i="2" s="1"/>
  <c r="BI912" i="2"/>
  <c r="BH912" i="2"/>
  <c r="BG912" i="2"/>
  <c r="BE912" i="2"/>
  <c r="T912" i="2"/>
  <c r="R912" i="2"/>
  <c r="P912" i="2"/>
  <c r="BK912" i="2"/>
  <c r="J912" i="2"/>
  <c r="BF912" i="2" s="1"/>
  <c r="BI910" i="2"/>
  <c r="BH910" i="2"/>
  <c r="BG910" i="2"/>
  <c r="BE910" i="2"/>
  <c r="T910" i="2"/>
  <c r="R910" i="2"/>
  <c r="P910" i="2"/>
  <c r="BK910" i="2"/>
  <c r="J910" i="2"/>
  <c r="BF910" i="2" s="1"/>
  <c r="BI908" i="2"/>
  <c r="BH908" i="2"/>
  <c r="BG908" i="2"/>
  <c r="BE908" i="2"/>
  <c r="T908" i="2"/>
  <c r="R908" i="2"/>
  <c r="P908" i="2"/>
  <c r="BK908" i="2"/>
  <c r="J908" i="2"/>
  <c r="BF908" i="2" s="1"/>
  <c r="BI906" i="2"/>
  <c r="BH906" i="2"/>
  <c r="BG906" i="2"/>
  <c r="BE906" i="2"/>
  <c r="T906" i="2"/>
  <c r="R906" i="2"/>
  <c r="P906" i="2"/>
  <c r="BK906" i="2"/>
  <c r="J906" i="2"/>
  <c r="BF906" i="2" s="1"/>
  <c r="BI904" i="2"/>
  <c r="BH904" i="2"/>
  <c r="BG904" i="2"/>
  <c r="BE904" i="2"/>
  <c r="T904" i="2"/>
  <c r="R904" i="2"/>
  <c r="P904" i="2"/>
  <c r="BK904" i="2"/>
  <c r="J904" i="2"/>
  <c r="BF904" i="2" s="1"/>
  <c r="BI903" i="2"/>
  <c r="BH903" i="2"/>
  <c r="BG903" i="2"/>
  <c r="BE903" i="2"/>
  <c r="T903" i="2"/>
  <c r="R903" i="2"/>
  <c r="P903" i="2"/>
  <c r="BK903" i="2"/>
  <c r="J903" i="2"/>
  <c r="BF903" i="2" s="1"/>
  <c r="BI901" i="2"/>
  <c r="BH901" i="2"/>
  <c r="BG901" i="2"/>
  <c r="BE901" i="2"/>
  <c r="T901" i="2"/>
  <c r="R901" i="2"/>
  <c r="P901" i="2"/>
  <c r="BK901" i="2"/>
  <c r="J901" i="2"/>
  <c r="BF901" i="2"/>
  <c r="BI900" i="2"/>
  <c r="BH900" i="2"/>
  <c r="BG900" i="2"/>
  <c r="BE900" i="2"/>
  <c r="T900" i="2"/>
  <c r="R900" i="2"/>
  <c r="P900" i="2"/>
  <c r="BK900" i="2"/>
  <c r="J900" i="2"/>
  <c r="BF900" i="2" s="1"/>
  <c r="BI895" i="2"/>
  <c r="BH895" i="2"/>
  <c r="BG895" i="2"/>
  <c r="BE895" i="2"/>
  <c r="T895" i="2"/>
  <c r="R895" i="2"/>
  <c r="P895" i="2"/>
  <c r="BK895" i="2"/>
  <c r="J895" i="2"/>
  <c r="BF895" i="2"/>
  <c r="BI894" i="2"/>
  <c r="BH894" i="2"/>
  <c r="BG894" i="2"/>
  <c r="BE894" i="2"/>
  <c r="T894" i="2"/>
  <c r="R894" i="2"/>
  <c r="P894" i="2"/>
  <c r="BK894" i="2"/>
  <c r="J894" i="2"/>
  <c r="BF894" i="2" s="1"/>
  <c r="BI893" i="2"/>
  <c r="BH893" i="2"/>
  <c r="BG893" i="2"/>
  <c r="BE893" i="2"/>
  <c r="T893" i="2"/>
  <c r="R893" i="2"/>
  <c r="P893" i="2"/>
  <c r="BK893" i="2"/>
  <c r="J893" i="2"/>
  <c r="BF893" i="2" s="1"/>
  <c r="BI892" i="2"/>
  <c r="BH892" i="2"/>
  <c r="BG892" i="2"/>
  <c r="BE892" i="2"/>
  <c r="T892" i="2"/>
  <c r="R892" i="2"/>
  <c r="P892" i="2"/>
  <c r="BK892" i="2"/>
  <c r="J892" i="2"/>
  <c r="BF892" i="2"/>
  <c r="BI891" i="2"/>
  <c r="BH891" i="2"/>
  <c r="BG891" i="2"/>
  <c r="BE891" i="2"/>
  <c r="T891" i="2"/>
  <c r="R891" i="2"/>
  <c r="P891" i="2"/>
  <c r="BK891" i="2"/>
  <c r="J891" i="2"/>
  <c r="BF891" i="2" s="1"/>
  <c r="BI890" i="2"/>
  <c r="BH890" i="2"/>
  <c r="BG890" i="2"/>
  <c r="BE890" i="2"/>
  <c r="T890" i="2"/>
  <c r="R890" i="2"/>
  <c r="P890" i="2"/>
  <c r="BK890" i="2"/>
  <c r="J890" i="2"/>
  <c r="BF890" i="2" s="1"/>
  <c r="BI888" i="2"/>
  <c r="BH888" i="2"/>
  <c r="BG888" i="2"/>
  <c r="BE888" i="2"/>
  <c r="T888" i="2"/>
  <c r="R888" i="2"/>
  <c r="R887" i="2" s="1"/>
  <c r="P888" i="2"/>
  <c r="BK888" i="2"/>
  <c r="J888" i="2"/>
  <c r="BF888" i="2"/>
  <c r="BI886" i="2"/>
  <c r="BH886" i="2"/>
  <c r="BG886" i="2"/>
  <c r="BE886" i="2"/>
  <c r="T886" i="2"/>
  <c r="R886" i="2"/>
  <c r="P886" i="2"/>
  <c r="BK886" i="2"/>
  <c r="J886" i="2"/>
  <c r="BF886" i="2" s="1"/>
  <c r="BI885" i="2"/>
  <c r="BH885" i="2"/>
  <c r="BG885" i="2"/>
  <c r="BE885" i="2"/>
  <c r="T885" i="2"/>
  <c r="R885" i="2"/>
  <c r="P885" i="2"/>
  <c r="BK885" i="2"/>
  <c r="J885" i="2"/>
  <c r="BF885" i="2" s="1"/>
  <c r="BI883" i="2"/>
  <c r="BH883" i="2"/>
  <c r="BG883" i="2"/>
  <c r="BE883" i="2"/>
  <c r="T883" i="2"/>
  <c r="R883" i="2"/>
  <c r="P883" i="2"/>
  <c r="BK883" i="2"/>
  <c r="J883" i="2"/>
  <c r="BF883" i="2" s="1"/>
  <c r="BI881" i="2"/>
  <c r="BH881" i="2"/>
  <c r="BG881" i="2"/>
  <c r="BE881" i="2"/>
  <c r="T881" i="2"/>
  <c r="R881" i="2"/>
  <c r="P881" i="2"/>
  <c r="BK881" i="2"/>
  <c r="J881" i="2"/>
  <c r="BF881" i="2" s="1"/>
  <c r="BI879" i="2"/>
  <c r="BH879" i="2"/>
  <c r="BG879" i="2"/>
  <c r="BE879" i="2"/>
  <c r="T879" i="2"/>
  <c r="R879" i="2"/>
  <c r="P879" i="2"/>
  <c r="BK879" i="2"/>
  <c r="J879" i="2"/>
  <c r="BF879" i="2" s="1"/>
  <c r="BI878" i="2"/>
  <c r="BH878" i="2"/>
  <c r="BG878" i="2"/>
  <c r="BE878" i="2"/>
  <c r="T878" i="2"/>
  <c r="R878" i="2"/>
  <c r="P878" i="2"/>
  <c r="BK878" i="2"/>
  <c r="J878" i="2"/>
  <c r="BF878" i="2" s="1"/>
  <c r="BI877" i="2"/>
  <c r="BH877" i="2"/>
  <c r="BG877" i="2"/>
  <c r="BE877" i="2"/>
  <c r="T877" i="2"/>
  <c r="R877" i="2"/>
  <c r="P877" i="2"/>
  <c r="BK877" i="2"/>
  <c r="J877" i="2"/>
  <c r="BF877" i="2" s="1"/>
  <c r="BI875" i="2"/>
  <c r="BH875" i="2"/>
  <c r="BG875" i="2"/>
  <c r="BE875" i="2"/>
  <c r="T875" i="2"/>
  <c r="R875" i="2"/>
  <c r="P875" i="2"/>
  <c r="BK875" i="2"/>
  <c r="J875" i="2"/>
  <c r="BF875" i="2" s="1"/>
  <c r="BI873" i="2"/>
  <c r="BH873" i="2"/>
  <c r="BG873" i="2"/>
  <c r="BE873" i="2"/>
  <c r="T873" i="2"/>
  <c r="R873" i="2"/>
  <c r="P873" i="2"/>
  <c r="BK873" i="2"/>
  <c r="J873" i="2"/>
  <c r="BF873" i="2" s="1"/>
  <c r="BI868" i="2"/>
  <c r="BH868" i="2"/>
  <c r="BG868" i="2"/>
  <c r="BE868" i="2"/>
  <c r="T868" i="2"/>
  <c r="R868" i="2"/>
  <c r="P868" i="2"/>
  <c r="BK868" i="2"/>
  <c r="J868" i="2"/>
  <c r="BF868" i="2" s="1"/>
  <c r="BI866" i="2"/>
  <c r="BH866" i="2"/>
  <c r="BG866" i="2"/>
  <c r="BE866" i="2"/>
  <c r="T866" i="2"/>
  <c r="R866" i="2"/>
  <c r="P866" i="2"/>
  <c r="BK866" i="2"/>
  <c r="J866" i="2"/>
  <c r="BF866" i="2" s="1"/>
  <c r="BI860" i="2"/>
  <c r="BH860" i="2"/>
  <c r="BG860" i="2"/>
  <c r="BE860" i="2"/>
  <c r="T860" i="2"/>
  <c r="R860" i="2"/>
  <c r="P860" i="2"/>
  <c r="BK860" i="2"/>
  <c r="J860" i="2"/>
  <c r="BF860" i="2" s="1"/>
  <c r="BI854" i="2"/>
  <c r="BH854" i="2"/>
  <c r="BG854" i="2"/>
  <c r="BE854" i="2"/>
  <c r="T854" i="2"/>
  <c r="R854" i="2"/>
  <c r="P854" i="2"/>
  <c r="BK854" i="2"/>
  <c r="J854" i="2"/>
  <c r="BF854" i="2" s="1"/>
  <c r="BI852" i="2"/>
  <c r="BH852" i="2"/>
  <c r="BG852" i="2"/>
  <c r="BE852" i="2"/>
  <c r="T852" i="2"/>
  <c r="R852" i="2"/>
  <c r="P852" i="2"/>
  <c r="BK852" i="2"/>
  <c r="J852" i="2"/>
  <c r="BF852" i="2" s="1"/>
  <c r="BI850" i="2"/>
  <c r="BH850" i="2"/>
  <c r="BG850" i="2"/>
  <c r="BE850" i="2"/>
  <c r="T850" i="2"/>
  <c r="R850" i="2"/>
  <c r="P850" i="2"/>
  <c r="BK850" i="2"/>
  <c r="J850" i="2"/>
  <c r="BF850" i="2" s="1"/>
  <c r="BI848" i="2"/>
  <c r="BH848" i="2"/>
  <c r="BG848" i="2"/>
  <c r="BE848" i="2"/>
  <c r="T848" i="2"/>
  <c r="R848" i="2"/>
  <c r="R845" i="2" s="1"/>
  <c r="P848" i="2"/>
  <c r="BK848" i="2"/>
  <c r="J848" i="2"/>
  <c r="BF848" i="2" s="1"/>
  <c r="BI846" i="2"/>
  <c r="BH846" i="2"/>
  <c r="BG846" i="2"/>
  <c r="BE846" i="2"/>
  <c r="T846" i="2"/>
  <c r="R846" i="2"/>
  <c r="P846" i="2"/>
  <c r="P845" i="2" s="1"/>
  <c r="BK846" i="2"/>
  <c r="BK845" i="2" s="1"/>
  <c r="J845" i="2" s="1"/>
  <c r="J82" i="2" s="1"/>
  <c r="J846" i="2"/>
  <c r="BF846" i="2" s="1"/>
  <c r="BI844" i="2"/>
  <c r="BH844" i="2"/>
  <c r="BG844" i="2"/>
  <c r="BE844" i="2"/>
  <c r="T844" i="2"/>
  <c r="R844" i="2"/>
  <c r="P844" i="2"/>
  <c r="BK844" i="2"/>
  <c r="J844" i="2"/>
  <c r="BF844" i="2" s="1"/>
  <c r="BI843" i="2"/>
  <c r="BH843" i="2"/>
  <c r="BG843" i="2"/>
  <c r="BE843" i="2"/>
  <c r="T843" i="2"/>
  <c r="R843" i="2"/>
  <c r="P843" i="2"/>
  <c r="BK843" i="2"/>
  <c r="J843" i="2"/>
  <c r="BF843" i="2" s="1"/>
  <c r="BI841" i="2"/>
  <c r="BH841" i="2"/>
  <c r="BG841" i="2"/>
  <c r="BE841" i="2"/>
  <c r="T841" i="2"/>
  <c r="R841" i="2"/>
  <c r="P841" i="2"/>
  <c r="BK841" i="2"/>
  <c r="J841" i="2"/>
  <c r="BF841" i="2" s="1"/>
  <c r="BI840" i="2"/>
  <c r="BH840" i="2"/>
  <c r="BG840" i="2"/>
  <c r="BE840" i="2"/>
  <c r="T840" i="2"/>
  <c r="R840" i="2"/>
  <c r="P840" i="2"/>
  <c r="BK840" i="2"/>
  <c r="J840" i="2"/>
  <c r="BF840" i="2" s="1"/>
  <c r="BI839" i="2"/>
  <c r="BH839" i="2"/>
  <c r="BG839" i="2"/>
  <c r="BE839" i="2"/>
  <c r="T839" i="2"/>
  <c r="R839" i="2"/>
  <c r="P839" i="2"/>
  <c r="BK839" i="2"/>
  <c r="J839" i="2"/>
  <c r="BF839" i="2" s="1"/>
  <c r="BI838" i="2"/>
  <c r="BH838" i="2"/>
  <c r="BG838" i="2"/>
  <c r="BE838" i="2"/>
  <c r="T838" i="2"/>
  <c r="R838" i="2"/>
  <c r="P838" i="2"/>
  <c r="BK838" i="2"/>
  <c r="J838" i="2"/>
  <c r="BF838" i="2" s="1"/>
  <c r="BI832" i="2"/>
  <c r="BH832" i="2"/>
  <c r="BG832" i="2"/>
  <c r="BE832" i="2"/>
  <c r="T832" i="2"/>
  <c r="R832" i="2"/>
  <c r="P832" i="2"/>
  <c r="BK832" i="2"/>
  <c r="J832" i="2"/>
  <c r="BF832" i="2" s="1"/>
  <c r="BI830" i="2"/>
  <c r="BH830" i="2"/>
  <c r="BG830" i="2"/>
  <c r="BE830" i="2"/>
  <c r="T830" i="2"/>
  <c r="R830" i="2"/>
  <c r="P830" i="2"/>
  <c r="BK830" i="2"/>
  <c r="J830" i="2"/>
  <c r="BF830" i="2" s="1"/>
  <c r="BI828" i="2"/>
  <c r="BH828" i="2"/>
  <c r="BG828" i="2"/>
  <c r="BE828" i="2"/>
  <c r="T828" i="2"/>
  <c r="R828" i="2"/>
  <c r="P828" i="2"/>
  <c r="BK828" i="2"/>
  <c r="J828" i="2"/>
  <c r="BF828" i="2" s="1"/>
  <c r="BI815" i="2"/>
  <c r="BH815" i="2"/>
  <c r="BG815" i="2"/>
  <c r="BE815" i="2"/>
  <c r="T815" i="2"/>
  <c r="R815" i="2"/>
  <c r="P815" i="2"/>
  <c r="BK815" i="2"/>
  <c r="J815" i="2"/>
  <c r="BF815" i="2"/>
  <c r="BI813" i="2"/>
  <c r="BH813" i="2"/>
  <c r="BG813" i="2"/>
  <c r="BE813" i="2"/>
  <c r="T813" i="2"/>
  <c r="R813" i="2"/>
  <c r="P813" i="2"/>
  <c r="BK813" i="2"/>
  <c r="J813" i="2"/>
  <c r="BF813" i="2" s="1"/>
  <c r="BI800" i="2"/>
  <c r="BH800" i="2"/>
  <c r="BG800" i="2"/>
  <c r="BE800" i="2"/>
  <c r="T800" i="2"/>
  <c r="R800" i="2"/>
  <c r="P800" i="2"/>
  <c r="BK800" i="2"/>
  <c r="J800" i="2"/>
  <c r="BF800" i="2" s="1"/>
  <c r="BI796" i="2"/>
  <c r="BH796" i="2"/>
  <c r="BG796" i="2"/>
  <c r="BE796" i="2"/>
  <c r="T796" i="2"/>
  <c r="R796" i="2"/>
  <c r="P796" i="2"/>
  <c r="BK796" i="2"/>
  <c r="J796" i="2"/>
  <c r="BF796" i="2" s="1"/>
  <c r="BI790" i="2"/>
  <c r="BH790" i="2"/>
  <c r="BG790" i="2"/>
  <c r="BE790" i="2"/>
  <c r="T790" i="2"/>
  <c r="R790" i="2"/>
  <c r="P790" i="2"/>
  <c r="BK790" i="2"/>
  <c r="J790" i="2"/>
  <c r="BF790" i="2" s="1"/>
  <c r="BI788" i="2"/>
  <c r="BH788" i="2"/>
  <c r="BG788" i="2"/>
  <c r="BE788" i="2"/>
  <c r="T788" i="2"/>
  <c r="R788" i="2"/>
  <c r="P788" i="2"/>
  <c r="BK788" i="2"/>
  <c r="J788" i="2"/>
  <c r="BF788" i="2" s="1"/>
  <c r="BI786" i="2"/>
  <c r="BH786" i="2"/>
  <c r="BG786" i="2"/>
  <c r="BE786" i="2"/>
  <c r="T786" i="2"/>
  <c r="R786" i="2"/>
  <c r="P786" i="2"/>
  <c r="BK786" i="2"/>
  <c r="J786" i="2"/>
  <c r="BF786" i="2" s="1"/>
  <c r="BI784" i="2"/>
  <c r="BH784" i="2"/>
  <c r="BG784" i="2"/>
  <c r="BE784" i="2"/>
  <c r="T784" i="2"/>
  <c r="R784" i="2"/>
  <c r="P784" i="2"/>
  <c r="BK784" i="2"/>
  <c r="J784" i="2"/>
  <c r="BF784" i="2" s="1"/>
  <c r="BI780" i="2"/>
  <c r="BH780" i="2"/>
  <c r="BG780" i="2"/>
  <c r="BE780" i="2"/>
  <c r="T780" i="2"/>
  <c r="R780" i="2"/>
  <c r="P780" i="2"/>
  <c r="BK780" i="2"/>
  <c r="J780" i="2"/>
  <c r="BF780" i="2" s="1"/>
  <c r="BI774" i="2"/>
  <c r="BH774" i="2"/>
  <c r="BG774" i="2"/>
  <c r="BE774" i="2"/>
  <c r="T774" i="2"/>
  <c r="R774" i="2"/>
  <c r="P774" i="2"/>
  <c r="BK774" i="2"/>
  <c r="J774" i="2"/>
  <c r="BF774" i="2" s="1"/>
  <c r="BI767" i="2"/>
  <c r="BH767" i="2"/>
  <c r="BG767" i="2"/>
  <c r="BE767" i="2"/>
  <c r="T767" i="2"/>
  <c r="R767" i="2"/>
  <c r="P767" i="2"/>
  <c r="BK767" i="2"/>
  <c r="J767" i="2"/>
  <c r="BF767" i="2" s="1"/>
  <c r="BI759" i="2"/>
  <c r="BH759" i="2"/>
  <c r="BG759" i="2"/>
  <c r="BE759" i="2"/>
  <c r="T759" i="2"/>
  <c r="R759" i="2"/>
  <c r="P759" i="2"/>
  <c r="BK759" i="2"/>
  <c r="J759" i="2"/>
  <c r="BF759" i="2" s="1"/>
  <c r="BI752" i="2"/>
  <c r="BH752" i="2"/>
  <c r="BG752" i="2"/>
  <c r="BE752" i="2"/>
  <c r="T752" i="2"/>
  <c r="R752" i="2"/>
  <c r="P752" i="2"/>
  <c r="BK752" i="2"/>
  <c r="J752" i="2"/>
  <c r="BF752" i="2" s="1"/>
  <c r="BI746" i="2"/>
  <c r="BH746" i="2"/>
  <c r="BG746" i="2"/>
  <c r="BE746" i="2"/>
  <c r="T746" i="2"/>
  <c r="R746" i="2"/>
  <c r="P746" i="2"/>
  <c r="BK746" i="2"/>
  <c r="BK745" i="2" s="1"/>
  <c r="J745" i="2" s="1"/>
  <c r="J81" i="2" s="1"/>
  <c r="J746" i="2"/>
  <c r="BF746" i="2" s="1"/>
  <c r="BI744" i="2"/>
  <c r="BH744" i="2"/>
  <c r="BG744" i="2"/>
  <c r="BE744" i="2"/>
  <c r="T744" i="2"/>
  <c r="R744" i="2"/>
  <c r="P744" i="2"/>
  <c r="BK744" i="2"/>
  <c r="J744" i="2"/>
  <c r="BF744" i="2" s="1"/>
  <c r="BI742" i="2"/>
  <c r="BH742" i="2"/>
  <c r="BG742" i="2"/>
  <c r="BE742" i="2"/>
  <c r="T742" i="2"/>
  <c r="R742" i="2"/>
  <c r="P742" i="2"/>
  <c r="BK742" i="2"/>
  <c r="J742" i="2"/>
  <c r="BF742" i="2" s="1"/>
  <c r="BI741" i="2"/>
  <c r="BH741" i="2"/>
  <c r="BG741" i="2"/>
  <c r="BE741" i="2"/>
  <c r="T741" i="2"/>
  <c r="R741" i="2"/>
  <c r="P741" i="2"/>
  <c r="BK741" i="2"/>
  <c r="J741" i="2"/>
  <c r="BF741" i="2" s="1"/>
  <c r="BI739" i="2"/>
  <c r="BH739" i="2"/>
  <c r="BG739" i="2"/>
  <c r="BE739" i="2"/>
  <c r="T739" i="2"/>
  <c r="R739" i="2"/>
  <c r="P739" i="2"/>
  <c r="BK739" i="2"/>
  <c r="J739" i="2"/>
  <c r="BF739" i="2" s="1"/>
  <c r="BI737" i="2"/>
  <c r="BH737" i="2"/>
  <c r="BG737" i="2"/>
  <c r="BE737" i="2"/>
  <c r="T737" i="2"/>
  <c r="R737" i="2"/>
  <c r="P737" i="2"/>
  <c r="BK737" i="2"/>
  <c r="J737" i="2"/>
  <c r="BF737" i="2" s="1"/>
  <c r="BI735" i="2"/>
  <c r="BH735" i="2"/>
  <c r="BG735" i="2"/>
  <c r="BE735" i="2"/>
  <c r="T735" i="2"/>
  <c r="R735" i="2"/>
  <c r="P735" i="2"/>
  <c r="BK735" i="2"/>
  <c r="J735" i="2"/>
  <c r="BF735" i="2" s="1"/>
  <c r="BI732" i="2"/>
  <c r="BH732" i="2"/>
  <c r="BG732" i="2"/>
  <c r="BE732" i="2"/>
  <c r="T732" i="2"/>
  <c r="R732" i="2"/>
  <c r="P732" i="2"/>
  <c r="BK732" i="2"/>
  <c r="J732" i="2"/>
  <c r="BF732" i="2" s="1"/>
  <c r="BI729" i="2"/>
  <c r="BH729" i="2"/>
  <c r="BG729" i="2"/>
  <c r="BE729" i="2"/>
  <c r="T729" i="2"/>
  <c r="R729" i="2"/>
  <c r="P729" i="2"/>
  <c r="BK729" i="2"/>
  <c r="J729" i="2"/>
  <c r="BF729" i="2"/>
  <c r="BI725" i="2"/>
  <c r="BH725" i="2"/>
  <c r="BG725" i="2"/>
  <c r="BE725" i="2"/>
  <c r="T725" i="2"/>
  <c r="R725" i="2"/>
  <c r="P725" i="2"/>
  <c r="BK725" i="2"/>
  <c r="J725" i="2"/>
  <c r="BF725" i="2" s="1"/>
  <c r="BI724" i="2"/>
  <c r="BH724" i="2"/>
  <c r="BG724" i="2"/>
  <c r="BE724" i="2"/>
  <c r="T724" i="2"/>
  <c r="R724" i="2"/>
  <c r="P724" i="2"/>
  <c r="BK724" i="2"/>
  <c r="J724" i="2"/>
  <c r="BF724" i="2" s="1"/>
  <c r="BI722" i="2"/>
  <c r="BH722" i="2"/>
  <c r="BG722" i="2"/>
  <c r="BE722" i="2"/>
  <c r="T722" i="2"/>
  <c r="R722" i="2"/>
  <c r="P722" i="2"/>
  <c r="BK722" i="2"/>
  <c r="J722" i="2"/>
  <c r="BF722" i="2" s="1"/>
  <c r="BI718" i="2"/>
  <c r="BH718" i="2"/>
  <c r="BG718" i="2"/>
  <c r="BE718" i="2"/>
  <c r="T718" i="2"/>
  <c r="R718" i="2"/>
  <c r="P718" i="2"/>
  <c r="BK718" i="2"/>
  <c r="J718" i="2"/>
  <c r="BF718" i="2" s="1"/>
  <c r="BI714" i="2"/>
  <c r="BH714" i="2"/>
  <c r="BG714" i="2"/>
  <c r="BE714" i="2"/>
  <c r="T714" i="2"/>
  <c r="R714" i="2"/>
  <c r="P714" i="2"/>
  <c r="BK714" i="2"/>
  <c r="J714" i="2"/>
  <c r="BF714" i="2" s="1"/>
  <c r="BI704" i="2"/>
  <c r="BH704" i="2"/>
  <c r="BG704" i="2"/>
  <c r="BE704" i="2"/>
  <c r="T704" i="2"/>
  <c r="R704" i="2"/>
  <c r="P704" i="2"/>
  <c r="BK704" i="2"/>
  <c r="J704" i="2"/>
  <c r="BF704" i="2" s="1"/>
  <c r="BI695" i="2"/>
  <c r="BH695" i="2"/>
  <c r="BG695" i="2"/>
  <c r="BE695" i="2"/>
  <c r="T695" i="2"/>
  <c r="R695" i="2"/>
  <c r="P695" i="2"/>
  <c r="BK695" i="2"/>
  <c r="J695" i="2"/>
  <c r="BF695" i="2" s="1"/>
  <c r="BI690" i="2"/>
  <c r="BH690" i="2"/>
  <c r="BG690" i="2"/>
  <c r="BE690" i="2"/>
  <c r="T690" i="2"/>
  <c r="R690" i="2"/>
  <c r="P690" i="2"/>
  <c r="BK690" i="2"/>
  <c r="J690" i="2"/>
  <c r="BF690" i="2" s="1"/>
  <c r="BI688" i="2"/>
  <c r="BH688" i="2"/>
  <c r="BG688" i="2"/>
  <c r="BE688" i="2"/>
  <c r="T688" i="2"/>
  <c r="R688" i="2"/>
  <c r="P688" i="2"/>
  <c r="BK688" i="2"/>
  <c r="J688" i="2"/>
  <c r="BF688" i="2" s="1"/>
  <c r="BI686" i="2"/>
  <c r="BH686" i="2"/>
  <c r="BG686" i="2"/>
  <c r="BE686" i="2"/>
  <c r="T686" i="2"/>
  <c r="T685" i="2" s="1"/>
  <c r="R686" i="2"/>
  <c r="P686" i="2"/>
  <c r="BK686" i="2"/>
  <c r="J686" i="2"/>
  <c r="BF686" i="2" s="1"/>
  <c r="BI684" i="2"/>
  <c r="BH684" i="2"/>
  <c r="BG684" i="2"/>
  <c r="BE684" i="2"/>
  <c r="T684" i="2"/>
  <c r="R684" i="2"/>
  <c r="P684" i="2"/>
  <c r="BK684" i="2"/>
  <c r="J684" i="2"/>
  <c r="BF684" i="2" s="1"/>
  <c r="BI683" i="2"/>
  <c r="BH683" i="2"/>
  <c r="BG683" i="2"/>
  <c r="BE683" i="2"/>
  <c r="T683" i="2"/>
  <c r="R683" i="2"/>
  <c r="P683" i="2"/>
  <c r="BK683" i="2"/>
  <c r="J683" i="2"/>
  <c r="BF683" i="2" s="1"/>
  <c r="BI681" i="2"/>
  <c r="BH681" i="2"/>
  <c r="BG681" i="2"/>
  <c r="BE681" i="2"/>
  <c r="T681" i="2"/>
  <c r="R681" i="2"/>
  <c r="P681" i="2"/>
  <c r="BK681" i="2"/>
  <c r="J681" i="2"/>
  <c r="BF681" i="2" s="1"/>
  <c r="BI679" i="2"/>
  <c r="BH679" i="2"/>
  <c r="BG679" i="2"/>
  <c r="BE679" i="2"/>
  <c r="T679" i="2"/>
  <c r="R679" i="2"/>
  <c r="P679" i="2"/>
  <c r="BK679" i="2"/>
  <c r="J679" i="2"/>
  <c r="BF679" i="2" s="1"/>
  <c r="BI673" i="2"/>
  <c r="BH673" i="2"/>
  <c r="BG673" i="2"/>
  <c r="BE673" i="2"/>
  <c r="T673" i="2"/>
  <c r="R673" i="2"/>
  <c r="P673" i="2"/>
  <c r="BK673" i="2"/>
  <c r="J673" i="2"/>
  <c r="BF673" i="2" s="1"/>
  <c r="BI670" i="2"/>
  <c r="BH670" i="2"/>
  <c r="BG670" i="2"/>
  <c r="BE670" i="2"/>
  <c r="T670" i="2"/>
  <c r="R670" i="2"/>
  <c r="P670" i="2"/>
  <c r="BK670" i="2"/>
  <c r="J670" i="2"/>
  <c r="BF670" i="2" s="1"/>
  <c r="BI667" i="2"/>
  <c r="BH667" i="2"/>
  <c r="BG667" i="2"/>
  <c r="BE667" i="2"/>
  <c r="T667" i="2"/>
  <c r="R667" i="2"/>
  <c r="P667" i="2"/>
  <c r="BK667" i="2"/>
  <c r="J667" i="2"/>
  <c r="BF667" i="2" s="1"/>
  <c r="BI665" i="2"/>
  <c r="BH665" i="2"/>
  <c r="BG665" i="2"/>
  <c r="BE665" i="2"/>
  <c r="T665" i="2"/>
  <c r="R665" i="2"/>
  <c r="P665" i="2"/>
  <c r="BK665" i="2"/>
  <c r="J665" i="2"/>
  <c r="BF665" i="2" s="1"/>
  <c r="BI663" i="2"/>
  <c r="BH663" i="2"/>
  <c r="BG663" i="2"/>
  <c r="BE663" i="2"/>
  <c r="T663" i="2"/>
  <c r="R663" i="2"/>
  <c r="P663" i="2"/>
  <c r="BK663" i="2"/>
  <c r="J663" i="2"/>
  <c r="BF663" i="2" s="1"/>
  <c r="BI658" i="2"/>
  <c r="BH658" i="2"/>
  <c r="BG658" i="2"/>
  <c r="BE658" i="2"/>
  <c r="T658" i="2"/>
  <c r="R658" i="2"/>
  <c r="P658" i="2"/>
  <c r="BK658" i="2"/>
  <c r="J658" i="2"/>
  <c r="BF658" i="2" s="1"/>
  <c r="BI656" i="2"/>
  <c r="BH656" i="2"/>
  <c r="BG656" i="2"/>
  <c r="BE656" i="2"/>
  <c r="T656" i="2"/>
  <c r="R656" i="2"/>
  <c r="P656" i="2"/>
  <c r="BK656" i="2"/>
  <c r="J656" i="2"/>
  <c r="BF656" i="2" s="1"/>
  <c r="BI654" i="2"/>
  <c r="BH654" i="2"/>
  <c r="BG654" i="2"/>
  <c r="BE654" i="2"/>
  <c r="T654" i="2"/>
  <c r="R654" i="2"/>
  <c r="P654" i="2"/>
  <c r="BK654" i="2"/>
  <c r="J654" i="2"/>
  <c r="BF654" i="2" s="1"/>
  <c r="BI652" i="2"/>
  <c r="BH652" i="2"/>
  <c r="BG652" i="2"/>
  <c r="BE652" i="2"/>
  <c r="T652" i="2"/>
  <c r="R652" i="2"/>
  <c r="P652" i="2"/>
  <c r="BK652" i="2"/>
  <c r="J652" i="2"/>
  <c r="BF652" i="2"/>
  <c r="BI649" i="2"/>
  <c r="BH649" i="2"/>
  <c r="BG649" i="2"/>
  <c r="BE649" i="2"/>
  <c r="T649" i="2"/>
  <c r="R649" i="2"/>
  <c r="P649" i="2"/>
  <c r="BK649" i="2"/>
  <c r="J649" i="2"/>
  <c r="BF649" i="2" s="1"/>
  <c r="BI648" i="2"/>
  <c r="BH648" i="2"/>
  <c r="BG648" i="2"/>
  <c r="BE648" i="2"/>
  <c r="T648" i="2"/>
  <c r="R648" i="2"/>
  <c r="P648" i="2"/>
  <c r="BK648" i="2"/>
  <c r="J648" i="2"/>
  <c r="BF648" i="2" s="1"/>
  <c r="BI639" i="2"/>
  <c r="BH639" i="2"/>
  <c r="BG639" i="2"/>
  <c r="BE639" i="2"/>
  <c r="T639" i="2"/>
  <c r="R639" i="2"/>
  <c r="P639" i="2"/>
  <c r="BK639" i="2"/>
  <c r="J639" i="2"/>
  <c r="BF639" i="2" s="1"/>
  <c r="BI637" i="2"/>
  <c r="BH637" i="2"/>
  <c r="BG637" i="2"/>
  <c r="BE637" i="2"/>
  <c r="T637" i="2"/>
  <c r="R637" i="2"/>
  <c r="P637" i="2"/>
  <c r="BK637" i="2"/>
  <c r="J637" i="2"/>
  <c r="BF637" i="2" s="1"/>
  <c r="BI634" i="2"/>
  <c r="BH634" i="2"/>
  <c r="BG634" i="2"/>
  <c r="BE634" i="2"/>
  <c r="T634" i="2"/>
  <c r="R634" i="2"/>
  <c r="P634" i="2"/>
  <c r="BK634" i="2"/>
  <c r="J634" i="2"/>
  <c r="BF634" i="2" s="1"/>
  <c r="BI630" i="2"/>
  <c r="BH630" i="2"/>
  <c r="BG630" i="2"/>
  <c r="BE630" i="2"/>
  <c r="T630" i="2"/>
  <c r="R630" i="2"/>
  <c r="P630" i="2"/>
  <c r="P629" i="2" s="1"/>
  <c r="BK630" i="2"/>
  <c r="J630" i="2"/>
  <c r="BF630" i="2" s="1"/>
  <c r="BI627" i="2"/>
  <c r="BH627" i="2"/>
  <c r="BG627" i="2"/>
  <c r="BE627" i="2"/>
  <c r="T627" i="2"/>
  <c r="R627" i="2"/>
  <c r="P627" i="2"/>
  <c r="BK627" i="2"/>
  <c r="J627" i="2"/>
  <c r="BF627" i="2" s="1"/>
  <c r="BI626" i="2"/>
  <c r="BH626" i="2"/>
  <c r="BG626" i="2"/>
  <c r="BE626" i="2"/>
  <c r="T626" i="2"/>
  <c r="R626" i="2"/>
  <c r="P626" i="2"/>
  <c r="BK626" i="2"/>
  <c r="J626" i="2"/>
  <c r="BF626" i="2" s="1"/>
  <c r="BI624" i="2"/>
  <c r="BH624" i="2"/>
  <c r="BG624" i="2"/>
  <c r="BE624" i="2"/>
  <c r="T624" i="2"/>
  <c r="R624" i="2"/>
  <c r="P624" i="2"/>
  <c r="BK624" i="2"/>
  <c r="J624" i="2"/>
  <c r="BF624" i="2" s="1"/>
  <c r="BI622" i="2"/>
  <c r="BH622" i="2"/>
  <c r="BG622" i="2"/>
  <c r="BE622" i="2"/>
  <c r="T622" i="2"/>
  <c r="R622" i="2"/>
  <c r="P622" i="2"/>
  <c r="BK622" i="2"/>
  <c r="J622" i="2"/>
  <c r="BF622" i="2" s="1"/>
  <c r="BI620" i="2"/>
  <c r="BH620" i="2"/>
  <c r="BG620" i="2"/>
  <c r="BE620" i="2"/>
  <c r="T620" i="2"/>
  <c r="R620" i="2"/>
  <c r="P620" i="2"/>
  <c r="BK620" i="2"/>
  <c r="J620" i="2"/>
  <c r="BF620" i="2" s="1"/>
  <c r="BI616" i="2"/>
  <c r="BH616" i="2"/>
  <c r="BG616" i="2"/>
  <c r="BE616" i="2"/>
  <c r="T616" i="2"/>
  <c r="R616" i="2"/>
  <c r="P616" i="2"/>
  <c r="BK616" i="2"/>
  <c r="J616" i="2"/>
  <c r="BF616" i="2" s="1"/>
  <c r="BI614" i="2"/>
  <c r="BH614" i="2"/>
  <c r="BG614" i="2"/>
  <c r="BE614" i="2"/>
  <c r="T614" i="2"/>
  <c r="R614" i="2"/>
  <c r="P614" i="2"/>
  <c r="BK614" i="2"/>
  <c r="J614" i="2"/>
  <c r="BF614" i="2" s="1"/>
  <c r="BI610" i="2"/>
  <c r="BH610" i="2"/>
  <c r="BG610" i="2"/>
  <c r="BE610" i="2"/>
  <c r="T610" i="2"/>
  <c r="R610" i="2"/>
  <c r="P610" i="2"/>
  <c r="BK610" i="2"/>
  <c r="J610" i="2"/>
  <c r="BF610" i="2" s="1"/>
  <c r="BI608" i="2"/>
  <c r="BH608" i="2"/>
  <c r="BG608" i="2"/>
  <c r="BE608" i="2"/>
  <c r="T608" i="2"/>
  <c r="R608" i="2"/>
  <c r="P608" i="2"/>
  <c r="BK608" i="2"/>
  <c r="J608" i="2"/>
  <c r="BF608" i="2" s="1"/>
  <c r="BI604" i="2"/>
  <c r="BH604" i="2"/>
  <c r="BG604" i="2"/>
  <c r="BE604" i="2"/>
  <c r="T604" i="2"/>
  <c r="R604" i="2"/>
  <c r="P604" i="2"/>
  <c r="BK604" i="2"/>
  <c r="J604" i="2"/>
  <c r="BF604" i="2" s="1"/>
  <c r="BI603" i="2"/>
  <c r="BH603" i="2"/>
  <c r="BG603" i="2"/>
  <c r="BE603" i="2"/>
  <c r="T603" i="2"/>
  <c r="R603" i="2"/>
  <c r="P603" i="2"/>
  <c r="BK603" i="2"/>
  <c r="J603" i="2"/>
  <c r="BF603" i="2"/>
  <c r="BI599" i="2"/>
  <c r="BH599" i="2"/>
  <c r="BG599" i="2"/>
  <c r="BE599" i="2"/>
  <c r="T599" i="2"/>
  <c r="R599" i="2"/>
  <c r="P599" i="2"/>
  <c r="BK599" i="2"/>
  <c r="J599" i="2"/>
  <c r="BF599" i="2" s="1"/>
  <c r="BI596" i="2"/>
  <c r="BH596" i="2"/>
  <c r="BG596" i="2"/>
  <c r="BE596" i="2"/>
  <c r="T596" i="2"/>
  <c r="R596" i="2"/>
  <c r="R594" i="2" s="1"/>
  <c r="P596" i="2"/>
  <c r="BK596" i="2"/>
  <c r="J596" i="2"/>
  <c r="BF596" i="2" s="1"/>
  <c r="BI595" i="2"/>
  <c r="BH595" i="2"/>
  <c r="BG595" i="2"/>
  <c r="BE595" i="2"/>
  <c r="T595" i="2"/>
  <c r="R595" i="2"/>
  <c r="P595" i="2"/>
  <c r="P594" i="2" s="1"/>
  <c r="BK595" i="2"/>
  <c r="BK594" i="2" s="1"/>
  <c r="J594" i="2" s="1"/>
  <c r="J76" i="2" s="1"/>
  <c r="J595" i="2"/>
  <c r="BF595" i="2" s="1"/>
  <c r="BI593" i="2"/>
  <c r="BH593" i="2"/>
  <c r="BG593" i="2"/>
  <c r="BE593" i="2"/>
  <c r="T593" i="2"/>
  <c r="R593" i="2"/>
  <c r="P593" i="2"/>
  <c r="BK593" i="2"/>
  <c r="J593" i="2"/>
  <c r="BF593" i="2" s="1"/>
  <c r="BI590" i="2"/>
  <c r="BH590" i="2"/>
  <c r="BG590" i="2"/>
  <c r="BE590" i="2"/>
  <c r="T590" i="2"/>
  <c r="R590" i="2"/>
  <c r="P590" i="2"/>
  <c r="BK590" i="2"/>
  <c r="J590" i="2"/>
  <c r="BF590" i="2"/>
  <c r="BI588" i="2"/>
  <c r="BH588" i="2"/>
  <c r="BG588" i="2"/>
  <c r="BE588" i="2"/>
  <c r="T588" i="2"/>
  <c r="R588" i="2"/>
  <c r="P588" i="2"/>
  <c r="BK588" i="2"/>
  <c r="J588" i="2"/>
  <c r="BF588" i="2" s="1"/>
  <c r="BI587" i="2"/>
  <c r="BH587" i="2"/>
  <c r="BG587" i="2"/>
  <c r="BE587" i="2"/>
  <c r="T587" i="2"/>
  <c r="R587" i="2"/>
  <c r="P587" i="2"/>
  <c r="BK587" i="2"/>
  <c r="J587" i="2"/>
  <c r="BF587" i="2" s="1"/>
  <c r="BI585" i="2"/>
  <c r="BH585" i="2"/>
  <c r="BG585" i="2"/>
  <c r="BE585" i="2"/>
  <c r="T585" i="2"/>
  <c r="R585" i="2"/>
  <c r="P585" i="2"/>
  <c r="BK585" i="2"/>
  <c r="J585" i="2"/>
  <c r="BF585" i="2" s="1"/>
  <c r="BI581" i="2"/>
  <c r="BH581" i="2"/>
  <c r="BG581" i="2"/>
  <c r="BE581" i="2"/>
  <c r="T581" i="2"/>
  <c r="R581" i="2"/>
  <c r="P581" i="2"/>
  <c r="BK581" i="2"/>
  <c r="J581" i="2"/>
  <c r="BF581" i="2" s="1"/>
  <c r="BI578" i="2"/>
  <c r="BH578" i="2"/>
  <c r="BG578" i="2"/>
  <c r="BE578" i="2"/>
  <c r="T578" i="2"/>
  <c r="R578" i="2"/>
  <c r="P578" i="2"/>
  <c r="BK578" i="2"/>
  <c r="J578" i="2"/>
  <c r="BF578" i="2"/>
  <c r="BI570" i="2"/>
  <c r="BH570" i="2"/>
  <c r="BG570" i="2"/>
  <c r="BE570" i="2"/>
  <c r="T570" i="2"/>
  <c r="R570" i="2"/>
  <c r="R569" i="2" s="1"/>
  <c r="P570" i="2"/>
  <c r="BK570" i="2"/>
  <c r="J570" i="2"/>
  <c r="BF570" i="2"/>
  <c r="BI568" i="2"/>
  <c r="BH568" i="2"/>
  <c r="BG568" i="2"/>
  <c r="BE568" i="2"/>
  <c r="T568" i="2"/>
  <c r="R568" i="2"/>
  <c r="P568" i="2"/>
  <c r="BK568" i="2"/>
  <c r="J568" i="2"/>
  <c r="BF568" i="2" s="1"/>
  <c r="BI567" i="2"/>
  <c r="BH567" i="2"/>
  <c r="BG567" i="2"/>
  <c r="BE567" i="2"/>
  <c r="T567" i="2"/>
  <c r="R567" i="2"/>
  <c r="P567" i="2"/>
  <c r="BK567" i="2"/>
  <c r="J567" i="2"/>
  <c r="BF567" i="2" s="1"/>
  <c r="BI566" i="2"/>
  <c r="BH566" i="2"/>
  <c r="BG566" i="2"/>
  <c r="BE566" i="2"/>
  <c r="T566" i="2"/>
  <c r="R566" i="2"/>
  <c r="P566" i="2"/>
  <c r="BK566" i="2"/>
  <c r="J566" i="2"/>
  <c r="BF566" i="2" s="1"/>
  <c r="BI558" i="2"/>
  <c r="BH558" i="2"/>
  <c r="BG558" i="2"/>
  <c r="BE558" i="2"/>
  <c r="T558" i="2"/>
  <c r="R558" i="2"/>
  <c r="R557" i="2" s="1"/>
  <c r="P558" i="2"/>
  <c r="BK558" i="2"/>
  <c r="J558" i="2"/>
  <c r="BF558" i="2" s="1"/>
  <c r="BI554" i="2"/>
  <c r="BH554" i="2"/>
  <c r="BG554" i="2"/>
  <c r="BE554" i="2"/>
  <c r="T554" i="2"/>
  <c r="R554" i="2"/>
  <c r="P554" i="2"/>
  <c r="BK554" i="2"/>
  <c r="J554" i="2"/>
  <c r="BF554" i="2" s="1"/>
  <c r="BI552" i="2"/>
  <c r="BH552" i="2"/>
  <c r="BG552" i="2"/>
  <c r="BE552" i="2"/>
  <c r="T552" i="2"/>
  <c r="R552" i="2"/>
  <c r="P552" i="2"/>
  <c r="BK552" i="2"/>
  <c r="J552" i="2"/>
  <c r="BF552" i="2" s="1"/>
  <c r="BI549" i="2"/>
  <c r="BH549" i="2"/>
  <c r="BG549" i="2"/>
  <c r="BE549" i="2"/>
  <c r="T549" i="2"/>
  <c r="R549" i="2"/>
  <c r="P549" i="2"/>
  <c r="BK549" i="2"/>
  <c r="J549" i="2"/>
  <c r="BF549" i="2" s="1"/>
  <c r="BI547" i="2"/>
  <c r="BH547" i="2"/>
  <c r="BG547" i="2"/>
  <c r="BE547" i="2"/>
  <c r="T547" i="2"/>
  <c r="R547" i="2"/>
  <c r="P547" i="2"/>
  <c r="BK547" i="2"/>
  <c r="J547" i="2"/>
  <c r="BF547" i="2" s="1"/>
  <c r="BI544" i="2"/>
  <c r="BH544" i="2"/>
  <c r="BG544" i="2"/>
  <c r="BE544" i="2"/>
  <c r="T544" i="2"/>
  <c r="R544" i="2"/>
  <c r="P544" i="2"/>
  <c r="BK544" i="2"/>
  <c r="J544" i="2"/>
  <c r="BF544" i="2" s="1"/>
  <c r="BI542" i="2"/>
  <c r="BH542" i="2"/>
  <c r="BG542" i="2"/>
  <c r="BE542" i="2"/>
  <c r="T542" i="2"/>
  <c r="R542" i="2"/>
  <c r="P542" i="2"/>
  <c r="BK542" i="2"/>
  <c r="J542" i="2"/>
  <c r="BF542" i="2" s="1"/>
  <c r="BI540" i="2"/>
  <c r="BH540" i="2"/>
  <c r="BG540" i="2"/>
  <c r="BE540" i="2"/>
  <c r="T540" i="2"/>
  <c r="R540" i="2"/>
  <c r="P540" i="2"/>
  <c r="BK540" i="2"/>
  <c r="J540" i="2"/>
  <c r="BF540" i="2"/>
  <c r="BI535" i="2"/>
  <c r="BH535" i="2"/>
  <c r="BG535" i="2"/>
  <c r="BE535" i="2"/>
  <c r="T535" i="2"/>
  <c r="R535" i="2"/>
  <c r="P535" i="2"/>
  <c r="BK535" i="2"/>
  <c r="J535" i="2"/>
  <c r="BF535" i="2" s="1"/>
  <c r="BI530" i="2"/>
  <c r="BH530" i="2"/>
  <c r="BG530" i="2"/>
  <c r="BE530" i="2"/>
  <c r="T530" i="2"/>
  <c r="T529" i="2" s="1"/>
  <c r="R530" i="2"/>
  <c r="P530" i="2"/>
  <c r="BK530" i="2"/>
  <c r="J530" i="2"/>
  <c r="BF530" i="2" s="1"/>
  <c r="BI528" i="2"/>
  <c r="BH528" i="2"/>
  <c r="BG528" i="2"/>
  <c r="BE528" i="2"/>
  <c r="T528" i="2"/>
  <c r="R528" i="2"/>
  <c r="P528" i="2"/>
  <c r="BK528" i="2"/>
  <c r="J528" i="2"/>
  <c r="BF528" i="2" s="1"/>
  <c r="BI527" i="2"/>
  <c r="BH527" i="2"/>
  <c r="BG527" i="2"/>
  <c r="BE527" i="2"/>
  <c r="T527" i="2"/>
  <c r="R527" i="2"/>
  <c r="P527" i="2"/>
  <c r="BK527" i="2"/>
  <c r="J527" i="2"/>
  <c r="BF527" i="2" s="1"/>
  <c r="BI526" i="2"/>
  <c r="BH526" i="2"/>
  <c r="BG526" i="2"/>
  <c r="BE526" i="2"/>
  <c r="T526" i="2"/>
  <c r="R526" i="2"/>
  <c r="P526" i="2"/>
  <c r="BK526" i="2"/>
  <c r="J526" i="2"/>
  <c r="BF526" i="2" s="1"/>
  <c r="BI525" i="2"/>
  <c r="BH525" i="2"/>
  <c r="BG525" i="2"/>
  <c r="BE525" i="2"/>
  <c r="T525" i="2"/>
  <c r="T523" i="2" s="1"/>
  <c r="R525" i="2"/>
  <c r="P525" i="2"/>
  <c r="BK525" i="2"/>
  <c r="J525" i="2"/>
  <c r="BF525" i="2" s="1"/>
  <c r="BI524" i="2"/>
  <c r="BH524" i="2"/>
  <c r="BG524" i="2"/>
  <c r="BE524" i="2"/>
  <c r="T524" i="2"/>
  <c r="R524" i="2"/>
  <c r="P524" i="2"/>
  <c r="BK524" i="2"/>
  <c r="J524" i="2"/>
  <c r="BF524" i="2" s="1"/>
  <c r="BI520" i="2"/>
  <c r="BH520" i="2"/>
  <c r="BG520" i="2"/>
  <c r="BE520" i="2"/>
  <c r="T520" i="2"/>
  <c r="R520" i="2"/>
  <c r="P520" i="2"/>
  <c r="BK520" i="2"/>
  <c r="J520" i="2"/>
  <c r="BF520" i="2"/>
  <c r="BI519" i="2"/>
  <c r="BH519" i="2"/>
  <c r="BG519" i="2"/>
  <c r="BE519" i="2"/>
  <c r="T519" i="2"/>
  <c r="R519" i="2"/>
  <c r="P519" i="2"/>
  <c r="BK519" i="2"/>
  <c r="J519" i="2"/>
  <c r="BF519" i="2" s="1"/>
  <c r="BI517" i="2"/>
  <c r="BH517" i="2"/>
  <c r="BG517" i="2"/>
  <c r="BE517" i="2"/>
  <c r="T517" i="2"/>
  <c r="T516" i="2" s="1"/>
  <c r="R517" i="2"/>
  <c r="R516" i="2" s="1"/>
  <c r="P517" i="2"/>
  <c r="P516" i="2" s="1"/>
  <c r="BK517" i="2"/>
  <c r="J517" i="2"/>
  <c r="BF517" i="2" s="1"/>
  <c r="BI511" i="2"/>
  <c r="BH511" i="2"/>
  <c r="BG511" i="2"/>
  <c r="BE511" i="2"/>
  <c r="T511" i="2"/>
  <c r="R511" i="2"/>
  <c r="P511" i="2"/>
  <c r="BK511" i="2"/>
  <c r="J511" i="2"/>
  <c r="BF511" i="2" s="1"/>
  <c r="BI500" i="2"/>
  <c r="BH500" i="2"/>
  <c r="BG500" i="2"/>
  <c r="BE500" i="2"/>
  <c r="T500" i="2"/>
  <c r="R500" i="2"/>
  <c r="P500" i="2"/>
  <c r="BK500" i="2"/>
  <c r="J500" i="2"/>
  <c r="BF500" i="2" s="1"/>
  <c r="BI499" i="2"/>
  <c r="BH499" i="2"/>
  <c r="BG499" i="2"/>
  <c r="BE499" i="2"/>
  <c r="T499" i="2"/>
  <c r="R499" i="2"/>
  <c r="P499" i="2"/>
  <c r="BK499" i="2"/>
  <c r="J499" i="2"/>
  <c r="BF499" i="2" s="1"/>
  <c r="BI498" i="2"/>
  <c r="BH498" i="2"/>
  <c r="BG498" i="2"/>
  <c r="BE498" i="2"/>
  <c r="T498" i="2"/>
  <c r="R498" i="2"/>
  <c r="P498" i="2"/>
  <c r="BK498" i="2"/>
  <c r="J498" i="2"/>
  <c r="BF498" i="2" s="1"/>
  <c r="BI497" i="2"/>
  <c r="BH497" i="2"/>
  <c r="BG497" i="2"/>
  <c r="BE497" i="2"/>
  <c r="T497" i="2"/>
  <c r="R497" i="2"/>
  <c r="P497" i="2"/>
  <c r="BK497" i="2"/>
  <c r="J497" i="2"/>
  <c r="BF497" i="2" s="1"/>
  <c r="BI494" i="2"/>
  <c r="BH494" i="2"/>
  <c r="BG494" i="2"/>
  <c r="BE494" i="2"/>
  <c r="T494" i="2"/>
  <c r="R494" i="2"/>
  <c r="P494" i="2"/>
  <c r="P485" i="2" s="1"/>
  <c r="BK494" i="2"/>
  <c r="J494" i="2"/>
  <c r="BF494" i="2" s="1"/>
  <c r="BI486" i="2"/>
  <c r="BH486" i="2"/>
  <c r="BG486" i="2"/>
  <c r="BE486" i="2"/>
  <c r="T486" i="2"/>
  <c r="T485" i="2"/>
  <c r="R486" i="2"/>
  <c r="P486" i="2"/>
  <c r="BK486" i="2"/>
  <c r="J486" i="2"/>
  <c r="BF486" i="2" s="1"/>
  <c r="BI483" i="2"/>
  <c r="BH483" i="2"/>
  <c r="BG483" i="2"/>
  <c r="BE483" i="2"/>
  <c r="T483" i="2"/>
  <c r="R483" i="2"/>
  <c r="P483" i="2"/>
  <c r="BK483" i="2"/>
  <c r="J483" i="2"/>
  <c r="BF483" i="2"/>
  <c r="BI478" i="2"/>
  <c r="BH478" i="2"/>
  <c r="BG478" i="2"/>
  <c r="BE478" i="2"/>
  <c r="T478" i="2"/>
  <c r="R478" i="2"/>
  <c r="P478" i="2"/>
  <c r="BK478" i="2"/>
  <c r="J478" i="2"/>
  <c r="BF478" i="2" s="1"/>
  <c r="BI476" i="2"/>
  <c r="BH476" i="2"/>
  <c r="BG476" i="2"/>
  <c r="BE476" i="2"/>
  <c r="T476" i="2"/>
  <c r="R476" i="2"/>
  <c r="P476" i="2"/>
  <c r="BK476" i="2"/>
  <c r="J476" i="2"/>
  <c r="BF476" i="2" s="1"/>
  <c r="BI470" i="2"/>
  <c r="BH470" i="2"/>
  <c r="BG470" i="2"/>
  <c r="BE470" i="2"/>
  <c r="T470" i="2"/>
  <c r="R470" i="2"/>
  <c r="P470" i="2"/>
  <c r="BK470" i="2"/>
  <c r="J470" i="2"/>
  <c r="BF470" i="2" s="1"/>
  <c r="BI468" i="2"/>
  <c r="BH468" i="2"/>
  <c r="BG468" i="2"/>
  <c r="BE468" i="2"/>
  <c r="T468" i="2"/>
  <c r="R468" i="2"/>
  <c r="P468" i="2"/>
  <c r="BK468" i="2"/>
  <c r="J468" i="2"/>
  <c r="BF468" i="2" s="1"/>
  <c r="BI450" i="2"/>
  <c r="BH450" i="2"/>
  <c r="BG450" i="2"/>
  <c r="BE450" i="2"/>
  <c r="T450" i="2"/>
  <c r="R450" i="2"/>
  <c r="P450" i="2"/>
  <c r="BK450" i="2"/>
  <c r="J450" i="2"/>
  <c r="BF450" i="2" s="1"/>
  <c r="BI443" i="2"/>
  <c r="BH443" i="2"/>
  <c r="BG443" i="2"/>
  <c r="BE443" i="2"/>
  <c r="T443" i="2"/>
  <c r="R443" i="2"/>
  <c r="P443" i="2"/>
  <c r="BK443" i="2"/>
  <c r="J443" i="2"/>
  <c r="BF443" i="2" s="1"/>
  <c r="BI441" i="2"/>
  <c r="BH441" i="2"/>
  <c r="BG441" i="2"/>
  <c r="BE441" i="2"/>
  <c r="T441" i="2"/>
  <c r="R441" i="2"/>
  <c r="P441" i="2"/>
  <c r="BK441" i="2"/>
  <c r="J441" i="2"/>
  <c r="BF441" i="2" s="1"/>
  <c r="BI434" i="2"/>
  <c r="BH434" i="2"/>
  <c r="BG434" i="2"/>
  <c r="BE434" i="2"/>
  <c r="T434" i="2"/>
  <c r="R434" i="2"/>
  <c r="P434" i="2"/>
  <c r="BK434" i="2"/>
  <c r="J434" i="2"/>
  <c r="BF434" i="2" s="1"/>
  <c r="BI416" i="2"/>
  <c r="BH416" i="2"/>
  <c r="BG416" i="2"/>
  <c r="BE416" i="2"/>
  <c r="T416" i="2"/>
  <c r="R416" i="2"/>
  <c r="P416" i="2"/>
  <c r="BK416" i="2"/>
  <c r="J416" i="2"/>
  <c r="BF416" i="2" s="1"/>
  <c r="BI398" i="2"/>
  <c r="BH398" i="2"/>
  <c r="BG398" i="2"/>
  <c r="BE398" i="2"/>
  <c r="T398" i="2"/>
  <c r="R398" i="2"/>
  <c r="P398" i="2"/>
  <c r="BK398" i="2"/>
  <c r="J398" i="2"/>
  <c r="BF398" i="2" s="1"/>
  <c r="BI391" i="2"/>
  <c r="BH391" i="2"/>
  <c r="BG391" i="2"/>
  <c r="BE391" i="2"/>
  <c r="T391" i="2"/>
  <c r="R391" i="2"/>
  <c r="P391" i="2"/>
  <c r="BK391" i="2"/>
  <c r="J391" i="2"/>
  <c r="BF391" i="2" s="1"/>
  <c r="BI384" i="2"/>
  <c r="BH384" i="2"/>
  <c r="BG384" i="2"/>
  <c r="BE384" i="2"/>
  <c r="T384" i="2"/>
  <c r="R384" i="2"/>
  <c r="P384" i="2"/>
  <c r="BK384" i="2"/>
  <c r="J384" i="2"/>
  <c r="BF384" i="2" s="1"/>
  <c r="BI376" i="2"/>
  <c r="BH376" i="2"/>
  <c r="BG376" i="2"/>
  <c r="BE376" i="2"/>
  <c r="T376" i="2"/>
  <c r="R376" i="2"/>
  <c r="P376" i="2"/>
  <c r="BK376" i="2"/>
  <c r="J376" i="2"/>
  <c r="BF376" i="2" s="1"/>
  <c r="BI374" i="2"/>
  <c r="BH374" i="2"/>
  <c r="BG374" i="2"/>
  <c r="BE374" i="2"/>
  <c r="T374" i="2"/>
  <c r="R374" i="2"/>
  <c r="P374" i="2"/>
  <c r="BK374" i="2"/>
  <c r="J374" i="2"/>
  <c r="BF374" i="2" s="1"/>
  <c r="BI364" i="2"/>
  <c r="BH364" i="2"/>
  <c r="BG364" i="2"/>
  <c r="BE364" i="2"/>
  <c r="T364" i="2"/>
  <c r="R364" i="2"/>
  <c r="P364" i="2"/>
  <c r="BK364" i="2"/>
  <c r="J364" i="2"/>
  <c r="BF364" i="2" s="1"/>
  <c r="BI362" i="2"/>
  <c r="BH362" i="2"/>
  <c r="BG362" i="2"/>
  <c r="BE362" i="2"/>
  <c r="T362" i="2"/>
  <c r="R362" i="2"/>
  <c r="P362" i="2"/>
  <c r="BK362" i="2"/>
  <c r="J362" i="2"/>
  <c r="BF362" i="2"/>
  <c r="BI360" i="2"/>
  <c r="BH360" i="2"/>
  <c r="BG360" i="2"/>
  <c r="BE360" i="2"/>
  <c r="T360" i="2"/>
  <c r="R360" i="2"/>
  <c r="P360" i="2"/>
  <c r="BK360" i="2"/>
  <c r="J360" i="2"/>
  <c r="BF360" i="2" s="1"/>
  <c r="BI353" i="2"/>
  <c r="BH353" i="2"/>
  <c r="BG353" i="2"/>
  <c r="BE353" i="2"/>
  <c r="T353" i="2"/>
  <c r="R353" i="2"/>
  <c r="P353" i="2"/>
  <c r="BK353" i="2"/>
  <c r="J353" i="2"/>
  <c r="BF353" i="2" s="1"/>
  <c r="BI339" i="2"/>
  <c r="BH339" i="2"/>
  <c r="BG339" i="2"/>
  <c r="BE339" i="2"/>
  <c r="T339" i="2"/>
  <c r="R339" i="2"/>
  <c r="P339" i="2"/>
  <c r="BK339" i="2"/>
  <c r="J339" i="2"/>
  <c r="BF339" i="2"/>
  <c r="BI331" i="2"/>
  <c r="BH331" i="2"/>
  <c r="BG331" i="2"/>
  <c r="BE331" i="2"/>
  <c r="T331" i="2"/>
  <c r="R331" i="2"/>
  <c r="P331" i="2"/>
  <c r="BK331" i="2"/>
  <c r="J331" i="2"/>
  <c r="BF331" i="2" s="1"/>
  <c r="BI312" i="2"/>
  <c r="BH312" i="2"/>
  <c r="BG312" i="2"/>
  <c r="BE312" i="2"/>
  <c r="T312" i="2"/>
  <c r="R312" i="2"/>
  <c r="P312" i="2"/>
  <c r="BK312" i="2"/>
  <c r="J312" i="2"/>
  <c r="BF312" i="2" s="1"/>
  <c r="BI310" i="2"/>
  <c r="BH310" i="2"/>
  <c r="BG310" i="2"/>
  <c r="BE310" i="2"/>
  <c r="T310" i="2"/>
  <c r="R310" i="2"/>
  <c r="P310" i="2"/>
  <c r="BK310" i="2"/>
  <c r="BK309" i="2" s="1"/>
  <c r="J309" i="2" s="1"/>
  <c r="J67" i="2" s="1"/>
  <c r="J310" i="2"/>
  <c r="BF310" i="2" s="1"/>
  <c r="BI307" i="2"/>
  <c r="BH307" i="2"/>
  <c r="BG307" i="2"/>
  <c r="BE307" i="2"/>
  <c r="T307" i="2"/>
  <c r="T306" i="2" s="1"/>
  <c r="R307" i="2"/>
  <c r="R306" i="2"/>
  <c r="P307" i="2"/>
  <c r="P306" i="2" s="1"/>
  <c r="BK307" i="2"/>
  <c r="BK306" i="2" s="1"/>
  <c r="J306" i="2" s="1"/>
  <c r="J66" i="2" s="1"/>
  <c r="J307" i="2"/>
  <c r="BF307" i="2"/>
  <c r="BI305" i="2"/>
  <c r="BH305" i="2"/>
  <c r="BG305" i="2"/>
  <c r="BE305" i="2"/>
  <c r="T305" i="2"/>
  <c r="R305" i="2"/>
  <c r="P305" i="2"/>
  <c r="BK305" i="2"/>
  <c r="J305" i="2"/>
  <c r="BF305" i="2" s="1"/>
  <c r="BI303" i="2"/>
  <c r="BH303" i="2"/>
  <c r="BG303" i="2"/>
  <c r="BE303" i="2"/>
  <c r="T303" i="2"/>
  <c r="R303" i="2"/>
  <c r="P303" i="2"/>
  <c r="BK303" i="2"/>
  <c r="J303" i="2"/>
  <c r="BF303" i="2" s="1"/>
  <c r="BI302" i="2"/>
  <c r="BH302" i="2"/>
  <c r="BG302" i="2"/>
  <c r="BE302" i="2"/>
  <c r="T302" i="2"/>
  <c r="R302" i="2"/>
  <c r="P302" i="2"/>
  <c r="BK302" i="2"/>
  <c r="J302" i="2"/>
  <c r="BF302" i="2" s="1"/>
  <c r="BI298" i="2"/>
  <c r="BH298" i="2"/>
  <c r="BG298" i="2"/>
  <c r="BE298" i="2"/>
  <c r="T298" i="2"/>
  <c r="R298" i="2"/>
  <c r="P298" i="2"/>
  <c r="BK298" i="2"/>
  <c r="J298" i="2"/>
  <c r="BF298" i="2" s="1"/>
  <c r="BI297" i="2"/>
  <c r="BH297" i="2"/>
  <c r="BG297" i="2"/>
  <c r="BE297" i="2"/>
  <c r="T297" i="2"/>
  <c r="R297" i="2"/>
  <c r="P297" i="2"/>
  <c r="BK297" i="2"/>
  <c r="J297" i="2"/>
  <c r="BF297" i="2" s="1"/>
  <c r="BI295" i="2"/>
  <c r="BH295" i="2"/>
  <c r="BG295" i="2"/>
  <c r="BE295" i="2"/>
  <c r="T295" i="2"/>
  <c r="R295" i="2"/>
  <c r="P295" i="2"/>
  <c r="BK295" i="2"/>
  <c r="J295" i="2"/>
  <c r="BF295" i="2" s="1"/>
  <c r="BI293" i="2"/>
  <c r="BH293" i="2"/>
  <c r="BG293" i="2"/>
  <c r="BE293" i="2"/>
  <c r="T293" i="2"/>
  <c r="R293" i="2"/>
  <c r="P293" i="2"/>
  <c r="BK293" i="2"/>
  <c r="J293" i="2"/>
  <c r="BF293" i="2" s="1"/>
  <c r="BI291" i="2"/>
  <c r="BH291" i="2"/>
  <c r="BG291" i="2"/>
  <c r="BE291" i="2"/>
  <c r="T291" i="2"/>
  <c r="R291" i="2"/>
  <c r="P291" i="2"/>
  <c r="BK291" i="2"/>
  <c r="J291" i="2"/>
  <c r="BF291" i="2" s="1"/>
  <c r="BI289" i="2"/>
  <c r="BH289" i="2"/>
  <c r="BG289" i="2"/>
  <c r="BE289" i="2"/>
  <c r="T289" i="2"/>
  <c r="R289" i="2"/>
  <c r="P289" i="2"/>
  <c r="BK289" i="2"/>
  <c r="J289" i="2"/>
  <c r="BF289" i="2" s="1"/>
  <c r="BI287" i="2"/>
  <c r="BH287" i="2"/>
  <c r="BG287" i="2"/>
  <c r="BE287" i="2"/>
  <c r="T287" i="2"/>
  <c r="R287" i="2"/>
  <c r="P287" i="2"/>
  <c r="BK287" i="2"/>
  <c r="J287" i="2"/>
  <c r="BF287" i="2"/>
  <c r="BI286" i="2"/>
  <c r="BH286" i="2"/>
  <c r="BG286" i="2"/>
  <c r="BE286" i="2"/>
  <c r="T286" i="2"/>
  <c r="R286" i="2"/>
  <c r="P286" i="2"/>
  <c r="BK286" i="2"/>
  <c r="J286" i="2"/>
  <c r="BF286" i="2" s="1"/>
  <c r="BI282" i="2"/>
  <c r="BH282" i="2"/>
  <c r="BG282" i="2"/>
  <c r="BE282" i="2"/>
  <c r="T282" i="2"/>
  <c r="R282" i="2"/>
  <c r="P282" i="2"/>
  <c r="BK282" i="2"/>
  <c r="J282" i="2"/>
  <c r="BF282" i="2" s="1"/>
  <c r="BI278" i="2"/>
  <c r="BH278" i="2"/>
  <c r="BG278" i="2"/>
  <c r="BE278" i="2"/>
  <c r="T278" i="2"/>
  <c r="R278" i="2"/>
  <c r="P278" i="2"/>
  <c r="BK278" i="2"/>
  <c r="J278" i="2"/>
  <c r="BF278" i="2" s="1"/>
  <c r="BI276" i="2"/>
  <c r="BH276" i="2"/>
  <c r="BG276" i="2"/>
  <c r="BE276" i="2"/>
  <c r="T276" i="2"/>
  <c r="R276" i="2"/>
  <c r="P276" i="2"/>
  <c r="BK276" i="2"/>
  <c r="J276" i="2"/>
  <c r="BF276" i="2" s="1"/>
  <c r="BI274" i="2"/>
  <c r="BH274" i="2"/>
  <c r="BG274" i="2"/>
  <c r="BE274" i="2"/>
  <c r="T274" i="2"/>
  <c r="R274" i="2"/>
  <c r="P274" i="2"/>
  <c r="BK274" i="2"/>
  <c r="J274" i="2"/>
  <c r="BF274" i="2" s="1"/>
  <c r="BI270" i="2"/>
  <c r="BH270" i="2"/>
  <c r="BG270" i="2"/>
  <c r="BE270" i="2"/>
  <c r="T270" i="2"/>
  <c r="R270" i="2"/>
  <c r="P270" i="2"/>
  <c r="BK270" i="2"/>
  <c r="J270" i="2"/>
  <c r="BF270" i="2" s="1"/>
  <c r="BI269" i="2"/>
  <c r="BH269" i="2"/>
  <c r="BG269" i="2"/>
  <c r="BE269" i="2"/>
  <c r="T269" i="2"/>
  <c r="R269" i="2"/>
  <c r="P269" i="2"/>
  <c r="BK269" i="2"/>
  <c r="J269" i="2"/>
  <c r="BF269" i="2" s="1"/>
  <c r="BI268" i="2"/>
  <c r="BH268" i="2"/>
  <c r="BG268" i="2"/>
  <c r="BE268" i="2"/>
  <c r="T268" i="2"/>
  <c r="R268" i="2"/>
  <c r="P268" i="2"/>
  <c r="BK268" i="2"/>
  <c r="J268" i="2"/>
  <c r="BF268" i="2" s="1"/>
  <c r="BI267" i="2"/>
  <c r="BH267" i="2"/>
  <c r="BG267" i="2"/>
  <c r="BE267" i="2"/>
  <c r="T267" i="2"/>
  <c r="R267" i="2"/>
  <c r="P267" i="2"/>
  <c r="BK267" i="2"/>
  <c r="J267" i="2"/>
  <c r="BF267" i="2" s="1"/>
  <c r="BI262" i="2"/>
  <c r="BH262" i="2"/>
  <c r="BG262" i="2"/>
  <c r="BE262" i="2"/>
  <c r="T262" i="2"/>
  <c r="R262" i="2"/>
  <c r="P262" i="2"/>
  <c r="BK262" i="2"/>
  <c r="J262" i="2"/>
  <c r="BF262" i="2"/>
  <c r="BI256" i="2"/>
  <c r="BH256" i="2"/>
  <c r="BG256" i="2"/>
  <c r="BE256" i="2"/>
  <c r="T256" i="2"/>
  <c r="R256" i="2"/>
  <c r="P256" i="2"/>
  <c r="BK256" i="2"/>
  <c r="J256" i="2"/>
  <c r="BF256" i="2" s="1"/>
  <c r="BI251" i="2"/>
  <c r="BH251" i="2"/>
  <c r="BG251" i="2"/>
  <c r="BE251" i="2"/>
  <c r="T251" i="2"/>
  <c r="T250" i="2" s="1"/>
  <c r="R251" i="2"/>
  <c r="P251" i="2"/>
  <c r="P250" i="2" s="1"/>
  <c r="BK251" i="2"/>
  <c r="J251" i="2"/>
  <c r="BF251" i="2" s="1"/>
  <c r="BI247" i="2"/>
  <c r="BH247" i="2"/>
  <c r="BG247" i="2"/>
  <c r="BE247" i="2"/>
  <c r="T247" i="2"/>
  <c r="R247" i="2"/>
  <c r="P247" i="2"/>
  <c r="BK247" i="2"/>
  <c r="J247" i="2"/>
  <c r="BF247" i="2" s="1"/>
  <c r="BI244" i="2"/>
  <c r="BH244" i="2"/>
  <c r="BG244" i="2"/>
  <c r="BE244" i="2"/>
  <c r="T244" i="2"/>
  <c r="R244" i="2"/>
  <c r="P244" i="2"/>
  <c r="BK244" i="2"/>
  <c r="J244" i="2"/>
  <c r="BF244" i="2" s="1"/>
  <c r="BI241" i="2"/>
  <c r="BH241" i="2"/>
  <c r="BG241" i="2"/>
  <c r="BE241" i="2"/>
  <c r="T241" i="2"/>
  <c r="R241" i="2"/>
  <c r="P241" i="2"/>
  <c r="BK241" i="2"/>
  <c r="J241" i="2"/>
  <c r="BF241" i="2" s="1"/>
  <c r="BI238" i="2"/>
  <c r="BH238" i="2"/>
  <c r="BG238" i="2"/>
  <c r="BE238" i="2"/>
  <c r="T238" i="2"/>
  <c r="R238" i="2"/>
  <c r="P238" i="2"/>
  <c r="BK238" i="2"/>
  <c r="J238" i="2"/>
  <c r="BF238" i="2" s="1"/>
  <c r="BI235" i="2"/>
  <c r="BH235" i="2"/>
  <c r="BG235" i="2"/>
  <c r="BE235" i="2"/>
  <c r="T235" i="2"/>
  <c r="R235" i="2"/>
  <c r="P235" i="2"/>
  <c r="BK235" i="2"/>
  <c r="J235" i="2"/>
  <c r="BF235" i="2"/>
  <c r="BI217" i="2"/>
  <c r="BH217" i="2"/>
  <c r="BG217" i="2"/>
  <c r="BE217" i="2"/>
  <c r="T217" i="2"/>
  <c r="R217" i="2"/>
  <c r="P217" i="2"/>
  <c r="BK217" i="2"/>
  <c r="J217" i="2"/>
  <c r="BF217" i="2" s="1"/>
  <c r="BI215" i="2"/>
  <c r="BH215" i="2"/>
  <c r="BG215" i="2"/>
  <c r="BE215" i="2"/>
  <c r="T215" i="2"/>
  <c r="R215" i="2"/>
  <c r="P215" i="2"/>
  <c r="BK215" i="2"/>
  <c r="J215" i="2"/>
  <c r="BF215" i="2" s="1"/>
  <c r="BI213" i="2"/>
  <c r="BH213" i="2"/>
  <c r="BG213" i="2"/>
  <c r="BE213" i="2"/>
  <c r="T213" i="2"/>
  <c r="R213" i="2"/>
  <c r="P213" i="2"/>
  <c r="BK213" i="2"/>
  <c r="J213" i="2"/>
  <c r="BF213" i="2" s="1"/>
  <c r="BI208" i="2"/>
  <c r="BH208" i="2"/>
  <c r="BG208" i="2"/>
  <c r="BE208" i="2"/>
  <c r="T208" i="2"/>
  <c r="R208" i="2"/>
  <c r="P208" i="2"/>
  <c r="BK208" i="2"/>
  <c r="J208" i="2"/>
  <c r="BF208" i="2" s="1"/>
  <c r="BI206" i="2"/>
  <c r="BH206" i="2"/>
  <c r="BG206" i="2"/>
  <c r="BE206" i="2"/>
  <c r="T206" i="2"/>
  <c r="R206" i="2"/>
  <c r="P206" i="2"/>
  <c r="BK206" i="2"/>
  <c r="J206" i="2"/>
  <c r="BF206" i="2" s="1"/>
  <c r="BI203" i="2"/>
  <c r="BH203" i="2"/>
  <c r="BG203" i="2"/>
  <c r="BE203" i="2"/>
  <c r="T203" i="2"/>
  <c r="R203" i="2"/>
  <c r="P203" i="2"/>
  <c r="BK203" i="2"/>
  <c r="J203" i="2"/>
  <c r="BF203" i="2" s="1"/>
  <c r="BI201" i="2"/>
  <c r="BH201" i="2"/>
  <c r="BG201" i="2"/>
  <c r="BE201" i="2"/>
  <c r="T201" i="2"/>
  <c r="R201" i="2"/>
  <c r="P201" i="2"/>
  <c r="BK201" i="2"/>
  <c r="J201" i="2"/>
  <c r="BF201" i="2" s="1"/>
  <c r="BI198" i="2"/>
  <c r="BH198" i="2"/>
  <c r="BG198" i="2"/>
  <c r="BE198" i="2"/>
  <c r="T198" i="2"/>
  <c r="R198" i="2"/>
  <c r="P198" i="2"/>
  <c r="BK198" i="2"/>
  <c r="J198" i="2"/>
  <c r="BF198" i="2" s="1"/>
  <c r="BI193" i="2"/>
  <c r="BH193" i="2"/>
  <c r="BG193" i="2"/>
  <c r="BE193" i="2"/>
  <c r="T193" i="2"/>
  <c r="R193" i="2"/>
  <c r="P193" i="2"/>
  <c r="BK193" i="2"/>
  <c r="J193" i="2"/>
  <c r="BF193" i="2" s="1"/>
  <c r="BI192" i="2"/>
  <c r="BH192" i="2"/>
  <c r="BG192" i="2"/>
  <c r="BE192" i="2"/>
  <c r="T192" i="2"/>
  <c r="R192" i="2"/>
  <c r="P192" i="2"/>
  <c r="BK192" i="2"/>
  <c r="J192" i="2"/>
  <c r="BF192" i="2"/>
  <c r="BI188" i="2"/>
  <c r="BH188" i="2"/>
  <c r="BG188" i="2"/>
  <c r="BE188" i="2"/>
  <c r="T188" i="2"/>
  <c r="R188" i="2"/>
  <c r="P188" i="2"/>
  <c r="BK188" i="2"/>
  <c r="J188" i="2"/>
  <c r="BF188" i="2" s="1"/>
  <c r="BI186" i="2"/>
  <c r="BH186" i="2"/>
  <c r="BG186" i="2"/>
  <c r="BE186" i="2"/>
  <c r="T186" i="2"/>
  <c r="R186" i="2"/>
  <c r="P186" i="2"/>
  <c r="BK186" i="2"/>
  <c r="J186" i="2"/>
  <c r="BF186" i="2" s="1"/>
  <c r="BI175" i="2"/>
  <c r="BH175" i="2"/>
  <c r="BG175" i="2"/>
  <c r="BE175" i="2"/>
  <c r="T175" i="2"/>
  <c r="R175" i="2"/>
  <c r="R174" i="2" s="1"/>
  <c r="P175" i="2"/>
  <c r="BK175" i="2"/>
  <c r="J175" i="2"/>
  <c r="BF175" i="2"/>
  <c r="BI170" i="2"/>
  <c r="BH170" i="2"/>
  <c r="BG170" i="2"/>
  <c r="BE170" i="2"/>
  <c r="T170" i="2"/>
  <c r="R170" i="2"/>
  <c r="P170" i="2"/>
  <c r="BK170" i="2"/>
  <c r="J170" i="2"/>
  <c r="BF170" i="2"/>
  <c r="BI168" i="2"/>
  <c r="BH168" i="2"/>
  <c r="BG168" i="2"/>
  <c r="BE168" i="2"/>
  <c r="T168" i="2"/>
  <c r="R168" i="2"/>
  <c r="P168" i="2"/>
  <c r="BK168" i="2"/>
  <c r="J168" i="2"/>
  <c r="BF168" i="2"/>
  <c r="BI167" i="2"/>
  <c r="BH167" i="2"/>
  <c r="BG167" i="2"/>
  <c r="BE167" i="2"/>
  <c r="T167" i="2"/>
  <c r="R167" i="2"/>
  <c r="P167" i="2"/>
  <c r="BK167" i="2"/>
  <c r="J167" i="2"/>
  <c r="BF167" i="2"/>
  <c r="BI165" i="2"/>
  <c r="BH165" i="2"/>
  <c r="BG165" i="2"/>
  <c r="BE165" i="2"/>
  <c r="T165" i="2"/>
  <c r="R165" i="2"/>
  <c r="P165" i="2"/>
  <c r="BK165" i="2"/>
  <c r="J165" i="2"/>
  <c r="BF165" i="2"/>
  <c r="BI162" i="2"/>
  <c r="BH162" i="2"/>
  <c r="BG162" i="2"/>
  <c r="BE162" i="2"/>
  <c r="T162" i="2"/>
  <c r="R162" i="2"/>
  <c r="P162" i="2"/>
  <c r="BK162" i="2"/>
  <c r="J162" i="2"/>
  <c r="BF162" i="2"/>
  <c r="BI161" i="2"/>
  <c r="BH161" i="2"/>
  <c r="BG161" i="2"/>
  <c r="BE161" i="2"/>
  <c r="T161" i="2"/>
  <c r="R161" i="2"/>
  <c r="P161" i="2"/>
  <c r="BK161" i="2"/>
  <c r="J161" i="2"/>
  <c r="BF161" i="2"/>
  <c r="BI159" i="2"/>
  <c r="BH159" i="2"/>
  <c r="BG159" i="2"/>
  <c r="BE159" i="2"/>
  <c r="T159" i="2"/>
  <c r="R159" i="2"/>
  <c r="P159" i="2"/>
  <c r="BK159" i="2"/>
  <c r="J159" i="2"/>
  <c r="BF159" i="2"/>
  <c r="BI156" i="2"/>
  <c r="BH156" i="2"/>
  <c r="BG156" i="2"/>
  <c r="BE156" i="2"/>
  <c r="T156" i="2"/>
  <c r="R156" i="2"/>
  <c r="P156" i="2"/>
  <c r="BK156" i="2"/>
  <c r="J156" i="2"/>
  <c r="BF156" i="2"/>
  <c r="BI153" i="2"/>
  <c r="BH153" i="2"/>
  <c r="BG153" i="2"/>
  <c r="BE153" i="2"/>
  <c r="T153" i="2"/>
  <c r="R153" i="2"/>
  <c r="P153" i="2"/>
  <c r="BK153" i="2"/>
  <c r="J153" i="2"/>
  <c r="BF153" i="2"/>
  <c r="BI152" i="2"/>
  <c r="BH152" i="2"/>
  <c r="BG152" i="2"/>
  <c r="BE152" i="2"/>
  <c r="T152" i="2"/>
  <c r="R152" i="2"/>
  <c r="P152" i="2"/>
  <c r="BK152" i="2"/>
  <c r="J152" i="2"/>
  <c r="BF152" i="2"/>
  <c r="BI150" i="2"/>
  <c r="BH150" i="2"/>
  <c r="BG150" i="2"/>
  <c r="BE150" i="2"/>
  <c r="T150" i="2"/>
  <c r="R150" i="2"/>
  <c r="P150" i="2"/>
  <c r="BK150" i="2"/>
  <c r="J150" i="2"/>
  <c r="BF150" i="2"/>
  <c r="BI145" i="2"/>
  <c r="BH145" i="2"/>
  <c r="BG145" i="2"/>
  <c r="BE145" i="2"/>
  <c r="T145" i="2"/>
  <c r="R145" i="2"/>
  <c r="R140" i="2" s="1"/>
  <c r="P145" i="2"/>
  <c r="BK145" i="2"/>
  <c r="J145" i="2"/>
  <c r="BF145" i="2"/>
  <c r="BI143" i="2"/>
  <c r="BH143" i="2"/>
  <c r="BG143" i="2"/>
  <c r="BE143" i="2"/>
  <c r="T143" i="2"/>
  <c r="R143" i="2"/>
  <c r="P143" i="2"/>
  <c r="BK143" i="2"/>
  <c r="J143" i="2"/>
  <c r="BF143" i="2"/>
  <c r="BI141" i="2"/>
  <c r="BH141" i="2"/>
  <c r="BG141" i="2"/>
  <c r="BE141" i="2"/>
  <c r="T141" i="2"/>
  <c r="T140" i="2"/>
  <c r="R141" i="2"/>
  <c r="P141" i="2"/>
  <c r="P140" i="2" s="1"/>
  <c r="BK141" i="2"/>
  <c r="J141" i="2"/>
  <c r="BF141" i="2" s="1"/>
  <c r="BI135" i="2"/>
  <c r="BH135" i="2"/>
  <c r="BG135" i="2"/>
  <c r="BE135" i="2"/>
  <c r="T135" i="2"/>
  <c r="R135" i="2"/>
  <c r="P135" i="2"/>
  <c r="BK135" i="2"/>
  <c r="J135" i="2"/>
  <c r="BF135" i="2" s="1"/>
  <c r="BI133" i="2"/>
  <c r="BH133" i="2"/>
  <c r="BG133" i="2"/>
  <c r="BE133" i="2"/>
  <c r="T133" i="2"/>
  <c r="R133" i="2"/>
  <c r="P133" i="2"/>
  <c r="BK133" i="2"/>
  <c r="J133" i="2"/>
  <c r="BF133" i="2" s="1"/>
  <c r="BI132" i="2"/>
  <c r="BH132" i="2"/>
  <c r="BG132" i="2"/>
  <c r="BE132" i="2"/>
  <c r="T132" i="2"/>
  <c r="R132" i="2"/>
  <c r="P132" i="2"/>
  <c r="BK132" i="2"/>
  <c r="J132" i="2"/>
  <c r="BF132" i="2" s="1"/>
  <c r="BI131" i="2"/>
  <c r="BH131" i="2"/>
  <c r="BG131" i="2"/>
  <c r="BE131" i="2"/>
  <c r="T131" i="2"/>
  <c r="R131" i="2"/>
  <c r="P131" i="2"/>
  <c r="BK131" i="2"/>
  <c r="J131" i="2"/>
  <c r="BF131" i="2" s="1"/>
  <c r="BI128" i="2"/>
  <c r="BH128" i="2"/>
  <c r="BG128" i="2"/>
  <c r="BE128" i="2"/>
  <c r="T128" i="2"/>
  <c r="R128" i="2"/>
  <c r="P128" i="2"/>
  <c r="BK128" i="2"/>
  <c r="J128" i="2"/>
  <c r="BF128" i="2" s="1"/>
  <c r="BI126" i="2"/>
  <c r="BH126" i="2"/>
  <c r="BG126" i="2"/>
  <c r="BE126" i="2"/>
  <c r="T126" i="2"/>
  <c r="R126" i="2"/>
  <c r="P126" i="2"/>
  <c r="BK126" i="2"/>
  <c r="J126" i="2"/>
  <c r="BF126" i="2" s="1"/>
  <c r="BI123" i="2"/>
  <c r="BH123" i="2"/>
  <c r="BG123" i="2"/>
  <c r="BE123" i="2"/>
  <c r="T123" i="2"/>
  <c r="R123" i="2"/>
  <c r="P123" i="2"/>
  <c r="BK123" i="2"/>
  <c r="J123" i="2"/>
  <c r="BF123" i="2" s="1"/>
  <c r="BI121" i="2"/>
  <c r="BH121" i="2"/>
  <c r="BG121" i="2"/>
  <c r="BE121" i="2"/>
  <c r="T121" i="2"/>
  <c r="T115" i="2" s="1"/>
  <c r="R121" i="2"/>
  <c r="P121" i="2"/>
  <c r="BK121" i="2"/>
  <c r="J121" i="2"/>
  <c r="BF121" i="2" s="1"/>
  <c r="BI118" i="2"/>
  <c r="BH118" i="2"/>
  <c r="BG118" i="2"/>
  <c r="BE118" i="2"/>
  <c r="T118" i="2"/>
  <c r="R118" i="2"/>
  <c r="P118" i="2"/>
  <c r="P115" i="2" s="1"/>
  <c r="BK118" i="2"/>
  <c r="J118" i="2"/>
  <c r="BF118" i="2" s="1"/>
  <c r="BI116" i="2"/>
  <c r="BH116" i="2"/>
  <c r="BG116" i="2"/>
  <c r="BE116" i="2"/>
  <c r="T116" i="2"/>
  <c r="R116" i="2"/>
  <c r="R115" i="2"/>
  <c r="P116" i="2"/>
  <c r="BK116" i="2"/>
  <c r="J116" i="2"/>
  <c r="BF116" i="2" s="1"/>
  <c r="J109" i="2"/>
  <c r="F109" i="2"/>
  <c r="F107" i="2"/>
  <c r="E105" i="2"/>
  <c r="J55" i="2"/>
  <c r="F55" i="2"/>
  <c r="F53" i="2"/>
  <c r="E51" i="2"/>
  <c r="J20" i="2"/>
  <c r="E20" i="2"/>
  <c r="F110" i="2" s="1"/>
  <c r="J19" i="2"/>
  <c r="J107" i="2"/>
  <c r="E7" i="2"/>
  <c r="E47" i="2" s="1"/>
  <c r="AS57" i="1"/>
  <c r="AS51" i="1" s="1"/>
  <c r="AS52" i="1"/>
  <c r="L47" i="1"/>
  <c r="AM46" i="1"/>
  <c r="L46" i="1"/>
  <c r="AM44" i="1"/>
  <c r="L44" i="1"/>
  <c r="L42" i="1"/>
  <c r="L41" i="1"/>
  <c r="J53" i="6" l="1"/>
  <c r="R1181" i="2"/>
  <c r="BK996" i="2"/>
  <c r="J996" i="2" s="1"/>
  <c r="J85" i="2" s="1"/>
  <c r="BK914" i="2"/>
  <c r="J914" i="2" s="1"/>
  <c r="J84" i="2" s="1"/>
  <c r="BK1074" i="2"/>
  <c r="J1074" i="2" s="1"/>
  <c r="J87" i="2" s="1"/>
  <c r="F34" i="2"/>
  <c r="BB53" i="1" s="1"/>
  <c r="BK174" i="2"/>
  <c r="J174" i="2" s="1"/>
  <c r="J64" i="2" s="1"/>
  <c r="F32" i="2"/>
  <c r="AZ53" i="1" s="1"/>
  <c r="BK140" i="3"/>
  <c r="J140" i="3" s="1"/>
  <c r="J67" i="3" s="1"/>
  <c r="T214" i="5"/>
  <c r="BK177" i="5"/>
  <c r="J177" i="5" s="1"/>
  <c r="J66" i="5" s="1"/>
  <c r="BK214" i="5"/>
  <c r="J214" i="5" s="1"/>
  <c r="J71" i="5" s="1"/>
  <c r="P209" i="6"/>
  <c r="R302" i="7"/>
  <c r="BK231" i="7"/>
  <c r="J231" i="7" s="1"/>
  <c r="J70" i="7" s="1"/>
  <c r="F36" i="7"/>
  <c r="BD59" i="1" s="1"/>
  <c r="BD57" i="1" s="1"/>
  <c r="BK123" i="7"/>
  <c r="J123" i="7" s="1"/>
  <c r="J66" i="7" s="1"/>
  <c r="BK208" i="7"/>
  <c r="J208" i="7" s="1"/>
  <c r="J68" i="7" s="1"/>
  <c r="F34" i="7"/>
  <c r="BB59" i="1" s="1"/>
  <c r="BK108" i="7"/>
  <c r="J108" i="7" s="1"/>
  <c r="J63" i="7" s="1"/>
  <c r="F36" i="2"/>
  <c r="BD53" i="1" s="1"/>
  <c r="F35" i="2"/>
  <c r="BC53" i="1" s="1"/>
  <c r="T309" i="2"/>
  <c r="R352" i="2"/>
  <c r="BK523" i="2"/>
  <c r="J523" i="2" s="1"/>
  <c r="J71" i="2" s="1"/>
  <c r="T557" i="2"/>
  <c r="P569" i="2"/>
  <c r="BK584" i="2"/>
  <c r="J584" i="2" s="1"/>
  <c r="J75" i="2" s="1"/>
  <c r="P598" i="2"/>
  <c r="R745" i="2"/>
  <c r="BK1101" i="2"/>
  <c r="J1101" i="2" s="1"/>
  <c r="J89" i="2" s="1"/>
  <c r="P91" i="4"/>
  <c r="F34" i="4"/>
  <c r="BB55" i="1" s="1"/>
  <c r="R91" i="4"/>
  <c r="F35" i="4"/>
  <c r="BC55" i="1" s="1"/>
  <c r="BK148" i="4"/>
  <c r="J148" i="4" s="1"/>
  <c r="J66" i="4" s="1"/>
  <c r="R177" i="5"/>
  <c r="T193" i="5"/>
  <c r="BK140" i="2"/>
  <c r="J140" i="2" s="1"/>
  <c r="J63" i="2" s="1"/>
  <c r="T887" i="2"/>
  <c r="R914" i="2"/>
  <c r="P1134" i="2"/>
  <c r="R95" i="3"/>
  <c r="BK210" i="3"/>
  <c r="J210" i="3" s="1"/>
  <c r="J70" i="3" s="1"/>
  <c r="BK185" i="5"/>
  <c r="J185" i="5" s="1"/>
  <c r="J67" i="5" s="1"/>
  <c r="R169" i="6"/>
  <c r="P234" i="7"/>
  <c r="BK598" i="2"/>
  <c r="E101" i="2"/>
  <c r="BK115" i="2"/>
  <c r="J115" i="2" s="1"/>
  <c r="J62" i="2" s="1"/>
  <c r="J32" i="2"/>
  <c r="AV53" i="1" s="1"/>
  <c r="P174" i="2"/>
  <c r="P309" i="2"/>
  <c r="T352" i="2"/>
  <c r="BK485" i="2"/>
  <c r="J485" i="2" s="1"/>
  <c r="J69" i="2" s="1"/>
  <c r="R523" i="2"/>
  <c r="P557" i="2"/>
  <c r="T569" i="2"/>
  <c r="R584" i="2"/>
  <c r="T629" i="2"/>
  <c r="BK887" i="2"/>
  <c r="J887" i="2" s="1"/>
  <c r="J83" i="2" s="1"/>
  <c r="BK1002" i="2"/>
  <c r="J1002" i="2" s="1"/>
  <c r="J86" i="2" s="1"/>
  <c r="T1074" i="2"/>
  <c r="P1181" i="2"/>
  <c r="P95" i="3"/>
  <c r="R140" i="3"/>
  <c r="BK167" i="3"/>
  <c r="J167" i="3" s="1"/>
  <c r="J68" i="3" s="1"/>
  <c r="BK184" i="3"/>
  <c r="J184" i="3" s="1"/>
  <c r="J69" i="3" s="1"/>
  <c r="P210" i="3"/>
  <c r="P108" i="4"/>
  <c r="T121" i="5"/>
  <c r="T210" i="5"/>
  <c r="T201" i="5" s="1"/>
  <c r="E84" i="6"/>
  <c r="E47" i="6"/>
  <c r="BK98" i="6"/>
  <c r="J98" i="6" s="1"/>
  <c r="J62" i="6" s="1"/>
  <c r="R135" i="6"/>
  <c r="T195" i="6"/>
  <c r="BK204" i="6"/>
  <c r="T209" i="6"/>
  <c r="P97" i="7"/>
  <c r="AU59" i="1" s="1"/>
  <c r="R309" i="2"/>
  <c r="P352" i="2"/>
  <c r="P523" i="2"/>
  <c r="P529" i="2"/>
  <c r="BK569" i="2"/>
  <c r="J569" i="2" s="1"/>
  <c r="J74" i="2" s="1"/>
  <c r="T584" i="2"/>
  <c r="P685" i="2"/>
  <c r="R996" i="2"/>
  <c r="T1085" i="2"/>
  <c r="P1085" i="2"/>
  <c r="BK1134" i="2"/>
  <c r="J1134" i="2" s="1"/>
  <c r="J90" i="2" s="1"/>
  <c r="E81" i="3"/>
  <c r="J33" i="3"/>
  <c r="AW54" i="1" s="1"/>
  <c r="T95" i="3"/>
  <c r="BK120" i="3"/>
  <c r="J120" i="3" s="1"/>
  <c r="J63" i="3" s="1"/>
  <c r="J32" i="3"/>
  <c r="AV54" i="1" s="1"/>
  <c r="AT54" i="1" s="1"/>
  <c r="R120" i="3"/>
  <c r="T140" i="3"/>
  <c r="P167" i="3"/>
  <c r="P184" i="3"/>
  <c r="R210" i="3"/>
  <c r="E47" i="4"/>
  <c r="E77" i="4"/>
  <c r="F56" i="4"/>
  <c r="R171" i="4"/>
  <c r="P177" i="5"/>
  <c r="T115" i="7"/>
  <c r="T98" i="7" s="1"/>
  <c r="BK235" i="7"/>
  <c r="F36" i="5"/>
  <c r="BD56" i="1" s="1"/>
  <c r="BK168" i="5"/>
  <c r="J168" i="5" s="1"/>
  <c r="J65" i="5" s="1"/>
  <c r="BK201" i="5"/>
  <c r="J201" i="5" s="1"/>
  <c r="J69" i="5" s="1"/>
  <c r="R201" i="5"/>
  <c r="R98" i="6"/>
  <c r="T135" i="6"/>
  <c r="BK158" i="6"/>
  <c r="J158" i="6" s="1"/>
  <c r="J65" i="6" s="1"/>
  <c r="R97" i="6"/>
  <c r="T184" i="6"/>
  <c r="BK195" i="6"/>
  <c r="J195" i="6" s="1"/>
  <c r="J70" i="6" s="1"/>
  <c r="T220" i="3"/>
  <c r="F33" i="4"/>
  <c r="BA55" i="1" s="1"/>
  <c r="T91" i="4"/>
  <c r="P123" i="4"/>
  <c r="R148" i="4"/>
  <c r="P171" i="4"/>
  <c r="BK121" i="5"/>
  <c r="J121" i="5" s="1"/>
  <c r="J63" i="5" s="1"/>
  <c r="T148" i="5"/>
  <c r="BK148" i="5"/>
  <c r="J148" i="5" s="1"/>
  <c r="J64" i="5" s="1"/>
  <c r="T168" i="5"/>
  <c r="BK193" i="5"/>
  <c r="J193" i="5" s="1"/>
  <c r="J68" i="5" s="1"/>
  <c r="R193" i="5"/>
  <c r="BK135" i="6"/>
  <c r="P153" i="6"/>
  <c r="P158" i="6"/>
  <c r="BK169" i="6"/>
  <c r="J169" i="6" s="1"/>
  <c r="J66" i="6" s="1"/>
  <c r="BK184" i="6"/>
  <c r="J184" i="6" s="1"/>
  <c r="J68" i="6" s="1"/>
  <c r="P195" i="6"/>
  <c r="T204" i="6"/>
  <c r="T203" i="6" s="1"/>
  <c r="R209" i="6"/>
  <c r="BK99" i="7"/>
  <c r="BK134" i="7"/>
  <c r="J134" i="7" s="1"/>
  <c r="J67" i="7" s="1"/>
  <c r="R134" i="7"/>
  <c r="R235" i="7"/>
  <c r="BK253" i="7"/>
  <c r="J253" i="7" s="1"/>
  <c r="J73" i="7" s="1"/>
  <c r="R253" i="7"/>
  <c r="BK297" i="7"/>
  <c r="J297" i="7" s="1"/>
  <c r="J74" i="7" s="1"/>
  <c r="J598" i="2"/>
  <c r="J78" i="2" s="1"/>
  <c r="F33" i="2"/>
  <c r="BA53" i="1" s="1"/>
  <c r="J33" i="2"/>
  <c r="AW53" i="1" s="1"/>
  <c r="AT53" i="1" s="1"/>
  <c r="BK352" i="2"/>
  <c r="J352" i="2" s="1"/>
  <c r="J68" i="2" s="1"/>
  <c r="BK516" i="2"/>
  <c r="J516" i="2" s="1"/>
  <c r="J70" i="2" s="1"/>
  <c r="R529" i="2"/>
  <c r="P584" i="2"/>
  <c r="P114" i="2" s="1"/>
  <c r="R598" i="2"/>
  <c r="R685" i="2"/>
  <c r="T745" i="2"/>
  <c r="P887" i="2"/>
  <c r="P914" i="2"/>
  <c r="R94" i="3"/>
  <c r="F34" i="3"/>
  <c r="BB54" i="1" s="1"/>
  <c r="P120" i="3"/>
  <c r="P94" i="3" s="1"/>
  <c r="J129" i="3"/>
  <c r="J66" i="3" s="1"/>
  <c r="J53" i="2"/>
  <c r="F56" i="2"/>
  <c r="T174" i="2"/>
  <c r="T114" i="2" s="1"/>
  <c r="R250" i="2"/>
  <c r="BK529" i="2"/>
  <c r="J529" i="2" s="1"/>
  <c r="J72" i="2" s="1"/>
  <c r="BK557" i="2"/>
  <c r="J557" i="2" s="1"/>
  <c r="J73" i="2" s="1"/>
  <c r="R629" i="2"/>
  <c r="BK685" i="2"/>
  <c r="J685" i="2" s="1"/>
  <c r="J80" i="2" s="1"/>
  <c r="P745" i="2"/>
  <c r="F35" i="3"/>
  <c r="BC54" i="1" s="1"/>
  <c r="P129" i="3"/>
  <c r="F90" i="3"/>
  <c r="F56" i="3"/>
  <c r="J33" i="6"/>
  <c r="AW58" i="1" s="1"/>
  <c r="F33" i="6"/>
  <c r="BA58" i="1" s="1"/>
  <c r="F94" i="7"/>
  <c r="F56" i="7"/>
  <c r="BK250" i="2"/>
  <c r="J250" i="2" s="1"/>
  <c r="J65" i="2" s="1"/>
  <c r="R485" i="2"/>
  <c r="T594" i="2"/>
  <c r="T598" i="2"/>
  <c r="BK629" i="2"/>
  <c r="J629" i="2" s="1"/>
  <c r="J79" i="2" s="1"/>
  <c r="T845" i="2"/>
  <c r="R129" i="3"/>
  <c r="R128" i="3" s="1"/>
  <c r="R1085" i="2"/>
  <c r="F33" i="3"/>
  <c r="BA54" i="1" s="1"/>
  <c r="F32" i="4"/>
  <c r="AZ55" i="1" s="1"/>
  <c r="J32" i="4"/>
  <c r="AV55" i="1" s="1"/>
  <c r="J87" i="5"/>
  <c r="J53" i="5"/>
  <c r="T1002" i="2"/>
  <c r="BK1085" i="2"/>
  <c r="J1085" i="2" s="1"/>
  <c r="J88" i="2" s="1"/>
  <c r="T1101" i="2"/>
  <c r="T1181" i="2"/>
  <c r="J87" i="3"/>
  <c r="J53" i="3"/>
  <c r="F36" i="3"/>
  <c r="BD54" i="1" s="1"/>
  <c r="F32" i="3"/>
  <c r="AZ54" i="1" s="1"/>
  <c r="T129" i="3"/>
  <c r="P140" i="3"/>
  <c r="T167" i="3"/>
  <c r="T184" i="3"/>
  <c r="T210" i="3"/>
  <c r="BK91" i="4"/>
  <c r="R108" i="4"/>
  <c r="R90" i="4" s="1"/>
  <c r="R89" i="4" s="1"/>
  <c r="J33" i="5"/>
  <c r="AW56" i="1" s="1"/>
  <c r="F33" i="5"/>
  <c r="BA56" i="1" s="1"/>
  <c r="P1002" i="2"/>
  <c r="P1101" i="2"/>
  <c r="T1134" i="2"/>
  <c r="BK95" i="3"/>
  <c r="T120" i="3"/>
  <c r="T94" i="3" s="1"/>
  <c r="P220" i="3"/>
  <c r="J33" i="4"/>
  <c r="AW55" i="1" s="1"/>
  <c r="T108" i="4"/>
  <c r="T123" i="4"/>
  <c r="T135" i="4"/>
  <c r="F32" i="5"/>
  <c r="AZ56" i="1" s="1"/>
  <c r="J32" i="5"/>
  <c r="AV56" i="1" s="1"/>
  <c r="R168" i="5"/>
  <c r="F36" i="4"/>
  <c r="BD55" i="1" s="1"/>
  <c r="BK108" i="4"/>
  <c r="J108" i="4" s="1"/>
  <c r="J63" i="4" s="1"/>
  <c r="R123" i="4"/>
  <c r="E81" i="5"/>
  <c r="P95" i="5"/>
  <c r="P94" i="5" s="1"/>
  <c r="P93" i="5" s="1"/>
  <c r="AU56" i="1" s="1"/>
  <c r="T95" i="5"/>
  <c r="F34" i="5"/>
  <c r="BB56" i="1" s="1"/>
  <c r="BK123" i="4"/>
  <c r="J123" i="4" s="1"/>
  <c r="J64" i="4" s="1"/>
  <c r="R135" i="4"/>
  <c r="T148" i="4"/>
  <c r="BK95" i="5"/>
  <c r="J32" i="6"/>
  <c r="AV58" i="1" s="1"/>
  <c r="AT58" i="1" s="1"/>
  <c r="F32" i="6"/>
  <c r="AZ58" i="1" s="1"/>
  <c r="F32" i="7"/>
  <c r="AZ59" i="1" s="1"/>
  <c r="J32" i="7"/>
  <c r="AV59" i="1" s="1"/>
  <c r="BK135" i="4"/>
  <c r="J135" i="4" s="1"/>
  <c r="J65" i="4" s="1"/>
  <c r="P148" i="4"/>
  <c r="P90" i="4" s="1"/>
  <c r="P89" i="4" s="1"/>
  <c r="AU55" i="1" s="1"/>
  <c r="R95" i="5"/>
  <c r="F35" i="5"/>
  <c r="BC56" i="1" s="1"/>
  <c r="R121" i="5"/>
  <c r="T98" i="6"/>
  <c r="J135" i="6"/>
  <c r="J63" i="6" s="1"/>
  <c r="BK97" i="6"/>
  <c r="P135" i="6"/>
  <c r="P169" i="6"/>
  <c r="P98" i="6"/>
  <c r="F34" i="6"/>
  <c r="BB58" i="1" s="1"/>
  <c r="BB57" i="1" s="1"/>
  <c r="AX57" i="1" s="1"/>
  <c r="T158" i="6"/>
  <c r="J91" i="7"/>
  <c r="J53" i="7"/>
  <c r="R98" i="7"/>
  <c r="F35" i="7"/>
  <c r="BC59" i="1" s="1"/>
  <c r="BC57" i="1" s="1"/>
  <c r="AY57" i="1" s="1"/>
  <c r="J235" i="7"/>
  <c r="J72" i="7" s="1"/>
  <c r="T169" i="6"/>
  <c r="J99" i="7"/>
  <c r="J62" i="7" s="1"/>
  <c r="F33" i="7"/>
  <c r="BA59" i="1" s="1"/>
  <c r="T234" i="7"/>
  <c r="J33" i="7"/>
  <c r="AW59" i="1" s="1"/>
  <c r="BK128" i="3" l="1"/>
  <c r="J128" i="3" s="1"/>
  <c r="J65" i="3" s="1"/>
  <c r="BD52" i="1"/>
  <c r="BD51" i="1" s="1"/>
  <c r="W30" i="1" s="1"/>
  <c r="BB52" i="1"/>
  <c r="AX52" i="1" s="1"/>
  <c r="BC52" i="1"/>
  <c r="BC51" i="1" s="1"/>
  <c r="R96" i="6"/>
  <c r="BK98" i="7"/>
  <c r="BK234" i="7"/>
  <c r="J234" i="7" s="1"/>
  <c r="J71" i="7" s="1"/>
  <c r="P597" i="2"/>
  <c r="T97" i="7"/>
  <c r="AT56" i="1"/>
  <c r="T90" i="4"/>
  <c r="T89" i="4" s="1"/>
  <c r="AT55" i="1"/>
  <c r="R114" i="2"/>
  <c r="R234" i="7"/>
  <c r="R97" i="7" s="1"/>
  <c r="J204" i="6"/>
  <c r="J73" i="6" s="1"/>
  <c r="BK203" i="6"/>
  <c r="J203" i="6" s="1"/>
  <c r="J72" i="6" s="1"/>
  <c r="T94" i="5"/>
  <c r="T93" i="5" s="1"/>
  <c r="AZ52" i="1"/>
  <c r="AV52" i="1" s="1"/>
  <c r="BA57" i="1"/>
  <c r="AW57" i="1" s="1"/>
  <c r="P113" i="2"/>
  <c r="AU53" i="1" s="1"/>
  <c r="AT59" i="1"/>
  <c r="J95" i="5"/>
  <c r="J62" i="5" s="1"/>
  <c r="BK94" i="5"/>
  <c r="T128" i="3"/>
  <c r="T93" i="3" s="1"/>
  <c r="P128" i="3"/>
  <c r="P93" i="3" s="1"/>
  <c r="AU54" i="1" s="1"/>
  <c r="P97" i="6"/>
  <c r="P96" i="6" s="1"/>
  <c r="AU58" i="1" s="1"/>
  <c r="AU57" i="1" s="1"/>
  <c r="R94" i="5"/>
  <c r="R93" i="5" s="1"/>
  <c r="T597" i="2"/>
  <c r="T113" i="2" s="1"/>
  <c r="R93" i="3"/>
  <c r="BK114" i="2"/>
  <c r="BK90" i="4"/>
  <c r="J91" i="4"/>
  <c r="J62" i="4" s="1"/>
  <c r="J97" i="6"/>
  <c r="J61" i="6" s="1"/>
  <c r="J95" i="3"/>
  <c r="J62" i="3" s="1"/>
  <c r="BK94" i="3"/>
  <c r="BA52" i="1"/>
  <c r="BK597" i="2"/>
  <c r="J597" i="2" s="1"/>
  <c r="J77" i="2" s="1"/>
  <c r="BK97" i="7"/>
  <c r="J97" i="7" s="1"/>
  <c r="J98" i="7"/>
  <c r="J61" i="7" s="1"/>
  <c r="T97" i="6"/>
  <c r="T96" i="6" s="1"/>
  <c r="AZ57" i="1"/>
  <c r="AV57" i="1" s="1"/>
  <c r="AT57" i="1" s="1"/>
  <c r="R597" i="2"/>
  <c r="R113" i="2" s="1"/>
  <c r="AU52" i="1" l="1"/>
  <c r="AY52" i="1"/>
  <c r="BB51" i="1"/>
  <c r="AX51" i="1" s="1"/>
  <c r="BK96" i="6"/>
  <c r="J96" i="6" s="1"/>
  <c r="J29" i="6" s="1"/>
  <c r="AU51" i="1"/>
  <c r="AZ51" i="1"/>
  <c r="W26" i="1" s="1"/>
  <c r="AY51" i="1"/>
  <c r="W29" i="1"/>
  <c r="BK93" i="3"/>
  <c r="J93" i="3" s="1"/>
  <c r="J94" i="3"/>
  <c r="J61" i="3" s="1"/>
  <c r="BK113" i="2"/>
  <c r="J113" i="2" s="1"/>
  <c r="J114" i="2"/>
  <c r="J61" i="2" s="1"/>
  <c r="AW52" i="1"/>
  <c r="AT52" i="1" s="1"/>
  <c r="BA51" i="1"/>
  <c r="J90" i="4"/>
  <c r="J61" i="4" s="1"/>
  <c r="BK89" i="4"/>
  <c r="J89" i="4" s="1"/>
  <c r="J94" i="5"/>
  <c r="J61" i="5" s="1"/>
  <c r="BK93" i="5"/>
  <c r="J93" i="5" s="1"/>
  <c r="J60" i="7"/>
  <c r="J29" i="7"/>
  <c r="J60" i="6"/>
  <c r="W28" i="1" l="1"/>
  <c r="AV51" i="1"/>
  <c r="AK26" i="1" s="1"/>
  <c r="AG59" i="1"/>
  <c r="AN59" i="1" s="1"/>
  <c r="J38" i="7"/>
  <c r="J29" i="5"/>
  <c r="J60" i="5"/>
  <c r="W27" i="1"/>
  <c r="AW51" i="1"/>
  <c r="AK27" i="1" s="1"/>
  <c r="AG58" i="1"/>
  <c r="J38" i="6"/>
  <c r="J29" i="3"/>
  <c r="J60" i="3"/>
  <c r="J60" i="4"/>
  <c r="J29" i="4"/>
  <c r="J60" i="2"/>
  <c r="J29" i="2"/>
  <c r="AT51" i="1" l="1"/>
  <c r="AG53" i="1"/>
  <c r="J38" i="2"/>
  <c r="AG57" i="1"/>
  <c r="AN57" i="1" s="1"/>
  <c r="AN58" i="1"/>
  <c r="AG56" i="1"/>
  <c r="AN56" i="1" s="1"/>
  <c r="J38" i="5"/>
  <c r="AG55" i="1"/>
  <c r="AN55" i="1" s="1"/>
  <c r="J38" i="4"/>
  <c r="AG54" i="1"/>
  <c r="AN54" i="1" s="1"/>
  <c r="J38" i="3"/>
  <c r="AN53" i="1" l="1"/>
  <c r="AG52" i="1"/>
  <c r="AG51" i="1" l="1"/>
  <c r="AN52" i="1"/>
  <c r="AN51" i="1" l="1"/>
  <c r="AK23" i="1"/>
  <c r="AK32" i="1" s="1"/>
</calcChain>
</file>

<file path=xl/sharedStrings.xml><?xml version="1.0" encoding="utf-8"?>
<sst xmlns="http://schemas.openxmlformats.org/spreadsheetml/2006/main" count="20589" uniqueCount="3376">
  <si>
    <t>Export VZ</t>
  </si>
  <si>
    <t>List obsahuje:</t>
  </si>
  <si>
    <t>1) Rekapitulace stavby</t>
  </si>
  <si>
    <t>2) Rekapitulace objektů stavby a soupisů prací</t>
  </si>
  <si>
    <t>3.0</t>
  </si>
  <si>
    <t/>
  </si>
  <si>
    <t>False</t>
  </si>
  <si>
    <t>{611203fd-608b-4fb6-bba6-cecb7cf1faa0}</t>
  </si>
  <si>
    <t>&gt;&gt;  skryté sloupce  &lt;&lt;</t>
  </si>
  <si>
    <t>0,01</t>
  </si>
  <si>
    <t>21</t>
  </si>
  <si>
    <t>15</t>
  </si>
  <si>
    <t>REKAPITULACE STAVBY</t>
  </si>
  <si>
    <t>v ---  níže se nacházejí doplnkové a pomocné údaje k sestavám  --- v</t>
  </si>
  <si>
    <t>0,001</t>
  </si>
  <si>
    <t>Kód:</t>
  </si>
  <si>
    <t>42</t>
  </si>
  <si>
    <t>Stavba:</t>
  </si>
  <si>
    <t>Půdní vestavba bytů s přístavbou</t>
  </si>
  <si>
    <t>0,1</t>
  </si>
  <si>
    <t>KSO:</t>
  </si>
  <si>
    <t>803</t>
  </si>
  <si>
    <t>CC-CZ:</t>
  </si>
  <si>
    <t>1</t>
  </si>
  <si>
    <t>Místo:</t>
  </si>
  <si>
    <t xml:space="preserve">Skřípov 48, p.č.146,k.ú.Skřípov </t>
  </si>
  <si>
    <t>Datum:</t>
  </si>
  <si>
    <t>CZ-CPV:</t>
  </si>
  <si>
    <t>50000000-5</t>
  </si>
  <si>
    <t>CZ-CPA:</t>
  </si>
  <si>
    <t>41</t>
  </si>
  <si>
    <t>Zadavatel:</t>
  </si>
  <si>
    <t>IČ:</t>
  </si>
  <si>
    <t>00600083</t>
  </si>
  <si>
    <t xml:space="preserve">Obec Skřípov,č.p.169, 79852 Skřípov </t>
  </si>
  <si>
    <t>DIČ:</t>
  </si>
  <si>
    <t>Uchazeč:</t>
  </si>
  <si>
    <t xml:space="preserve"> </t>
  </si>
  <si>
    <t>Projektant:</t>
  </si>
  <si>
    <t>42285771</t>
  </si>
  <si>
    <t>Ing.Zdeněk Opletal,Březský vrch 695, Knice 798 52</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</si>
  <si>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</si>
  <si>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</si>
  <si>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</si>
  <si>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</si>
  <si>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</si>
  <si>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</si>
  <si>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</si>
  <si>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</si>
  <si>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</si>
  <si>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</si>
  <si>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</si>
  <si>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</si>
  <si>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</si>
  <si>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</si>
  <si>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</si>
  <si>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</si>
  <si>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</si>
  <si>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</si>
  <si>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</si>
  <si>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</si>
  <si>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</si>
  <si>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</si>
  <si>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</si>
  <si>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</si>
  <si>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</si>
  <si>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</si>
  <si>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</si>
  <si>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</si>
  <si>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</si>
  <si>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</si>
  <si>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</si>
  <si>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</si>
  <si>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</si>
  <si>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</si>
  <si>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</si>
  <si>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</si>
  <si>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</si>
  <si>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</si>
  <si>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</si>
  <si>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</si>
  <si>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421</t>
  </si>
  <si>
    <t xml:space="preserve">SO-01 Stavební úpravy objektu -způsobilé výdaje </t>
  </si>
  <si>
    <t>STA</t>
  </si>
  <si>
    <t>{496aab1b-3586-4374-9e8b-8d480a839ccd}</t>
  </si>
  <si>
    <t>/</t>
  </si>
  <si>
    <t>4211</t>
  </si>
  <si>
    <t xml:space="preserve">Stavební úpravy </t>
  </si>
  <si>
    <t>Soupis</t>
  </si>
  <si>
    <t>2</t>
  </si>
  <si>
    <t>{11ab2837-3eb5-4b74-857c-734c6557b868}</t>
  </si>
  <si>
    <t>4212</t>
  </si>
  <si>
    <t>Zdravoinstalace</t>
  </si>
  <si>
    <t>{38df5ee5-31c9-477e-a305-340ba8c865e8}</t>
  </si>
  <si>
    <t>4213</t>
  </si>
  <si>
    <t xml:space="preserve">Vytápění a vzduchotechnika </t>
  </si>
  <si>
    <t>{eb9394a8-8e98-47c3-8de8-264fb1d3b41e}</t>
  </si>
  <si>
    <t>4214</t>
  </si>
  <si>
    <t>Elektroinstalace-silnoproud</t>
  </si>
  <si>
    <t>{a6363e85-7647-4520-826c-7b81d7675eb2}</t>
  </si>
  <si>
    <t>422</t>
  </si>
  <si>
    <t>SO-02 stavební úpravy objektu-nezpůsobilé výdaje</t>
  </si>
  <si>
    <t>{05229c66-1cb3-42a5-a7c4-a08e2556d466}</t>
  </si>
  <si>
    <t>4222</t>
  </si>
  <si>
    <t>Venkovní úpravy</t>
  </si>
  <si>
    <t>{1e46b1a6-6b3e-43d5-a5b3-a1f378ec5fdd}</t>
  </si>
  <si>
    <t>4221</t>
  </si>
  <si>
    <t>Stavební úpravy-prodejna</t>
  </si>
  <si>
    <t>{e1d2020d-779f-4b6d-8cf3-cf2c1e603271}</t>
  </si>
  <si>
    <t>1) Krycí list soupisu</t>
  </si>
  <si>
    <t>2) Rekapitulace</t>
  </si>
  <si>
    <t>3) Soupis prací</t>
  </si>
  <si>
    <t>Zpět na list:</t>
  </si>
  <si>
    <t>Rekapitulace stavby</t>
  </si>
  <si>
    <t>KRYCÍ LIST SOUPISU</t>
  </si>
  <si>
    <t>Objekt:</t>
  </si>
  <si>
    <t xml:space="preserve">421 - SO-01 Stavební úpravy objektu -způsobilé výdaje </t>
  </si>
  <si>
    <t>Soupis:</t>
  </si>
  <si>
    <t xml:space="preserve">4211 - Stavební úpravy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</si>
  <si>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</si>
  <si>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</si>
  <si>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</si>
  <si>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</si>
  <si>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</si>
  <si>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</si>
  <si>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</si>
  <si>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</si>
  <si>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 </t>
  </si>
  <si>
    <t xml:space="preserve">    4 - Vodorovné konstrukce</t>
  </si>
  <si>
    <t xml:space="preserve">    5 - Komunikace</t>
  </si>
  <si>
    <t xml:space="preserve">    61 - Úprava povrchů vnitřní</t>
  </si>
  <si>
    <t xml:space="preserve">    62 - Úprava povrchů vnějších</t>
  </si>
  <si>
    <t xml:space="preserve">    63 - Podlahy a podlahové konstrukce</t>
  </si>
  <si>
    <t xml:space="preserve">    64 - Osazování výplní otvorů</t>
  </si>
  <si>
    <t xml:space="preserve">    9 - Ostatní konstrukce a práce-bourání</t>
  </si>
  <si>
    <t xml:space="preserve">    94 - Lešení </t>
  </si>
  <si>
    <t xml:space="preserve">    95 - Různé dokončovací konstrukce</t>
  </si>
  <si>
    <t xml:space="preserve">    96 - Bourání konstrukcí</t>
  </si>
  <si>
    <t xml:space="preserve">    997 - Přesun sutě</t>
  </si>
  <si>
    <t xml:space="preserve">    998 - Přesun hmot</t>
  </si>
  <si>
    <t>PSV - Práce a dodávky PSV</t>
  </si>
  <si>
    <t xml:space="preserve">    711 - Izolace proti vodě</t>
  </si>
  <si>
    <t xml:space="preserve">    713 - Izolace tepelné</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</si>
  <si>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</si>
  <si>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</si>
  <si>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</si>
  <si>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</si>
  <si>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</si>
  <si>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</si>
  <si>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</si>
  <si>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775 - Podlahy skládané (parkety, vlysy, lamely aj.)</t>
  </si>
  <si>
    <t xml:space="preserve">    776 - Podlahy povlakové</t>
  </si>
  <si>
    <t xml:space="preserve">    781 - Dokončovací práce - obklady keramické</t>
  </si>
  <si>
    <t xml:space="preserve">    784 - Dokončovací práce - malby</t>
  </si>
  <si>
    <t>VRN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</si>
  <si>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</si>
  <si>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</si>
  <si>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</si>
  <si>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</si>
  <si>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</si>
  <si>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</si>
  <si>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</si>
  <si>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</si>
  <si>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</si>
  <si>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</si>
  <si>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</si>
  <si>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</si>
  <si>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</si>
  <si>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</si>
  <si>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</si>
  <si>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</si>
  <si>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</si>
  <si>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</si>
  <si>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</si>
  <si>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</si>
  <si>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</si>
  <si>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</si>
  <si>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2016 02</t>
  </si>
  <si>
    <t>4</t>
  </si>
  <si>
    <t>790020351</t>
  </si>
  <si>
    <t>VV</t>
  </si>
  <si>
    <t>"tl.15cm"0,15*(4,5*14+7*4+2,5*6)</t>
  </si>
  <si>
    <t>131201101</t>
  </si>
  <si>
    <t>Hloubení nezapažených jam a zářezů s urovnáním dna do předepsaného profilu a spádu v hornině tř. 3 do 100 m3</t>
  </si>
  <si>
    <t>-824004745</t>
  </si>
  <si>
    <t>PSC</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</si>
  <si>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</si>
  <si>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"základy pilířů"1*1*0,9*6</t>
  </si>
  <si>
    <t>3</t>
  </si>
  <si>
    <t>131201109</t>
  </si>
  <si>
    <t>Hloubení nezapažených jam a zářezů s urovnáním dna do předepsaného profilu a spádu Příplatek k cenám za lepivost horniny tř. 3</t>
  </si>
  <si>
    <t>-478601490</t>
  </si>
  <si>
    <t>132212102</t>
  </si>
  <si>
    <t>Hloubení zapažených i nezapažených rýh šířky do 600 mm ručním nebo pneumatickým nářadím s urovnáním dna do předepsaného profilu a spádu v horninách tř. 3 nesoudržných</t>
  </si>
  <si>
    <t>1692990302</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</si>
  <si>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</si>
  <si>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"základy přístavby -hl.0,9m"0,9*(1,55*4+1,7*4+1,875+3,855*2+2,025+1,9)</t>
  </si>
  <si>
    <t>5</t>
  </si>
  <si>
    <t>132212109</t>
  </si>
  <si>
    <t>Hloubení zapažených i nezapažených rýh šířky do 600 mm ručním nebo pneumatickým nářadím s urovnáním dna do předepsaného profilu a spádu v horninách tř. 3 Příplatek k cenám za lepivost horniny tř. 3</t>
  </si>
  <si>
    <t>-1336567095</t>
  </si>
  <si>
    <t>6</t>
  </si>
  <si>
    <t>162701105</t>
  </si>
  <si>
    <t>Vodorovné přemístění výkopku nebo sypaniny po suchu na obvyklém dopravním prostředku, bez naložení výkopku, avšak se složením bez rozhrnutí z horniny tř. 1 až 4 na vzdálenost přes 9 000 do 10 000 m</t>
  </si>
  <si>
    <t>-384982271</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</si>
  <si>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</si>
  <si>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"výkop-obsyp"5,4+23,859-6</t>
  </si>
  <si>
    <t>7</t>
  </si>
  <si>
    <t>167101101</t>
  </si>
  <si>
    <t>Nakládání, skládání a překládání neulehlého výkopku nebo sypaniny nakládání, množství do 100 m3, z hornin tř. 1 až 4</t>
  </si>
  <si>
    <t>584626322</t>
  </si>
  <si>
    <t>8</t>
  </si>
  <si>
    <t>171201201</t>
  </si>
  <si>
    <t>Uložení sypaniny na skládky</t>
  </si>
  <si>
    <t>1043600748</t>
  </si>
  <si>
    <t>9</t>
  </si>
  <si>
    <t>175101201</t>
  </si>
  <si>
    <t>Obsypání objektů nad přilehlým původním terénem sypaninou z vhodných hornin 1 až 4 nebo materiálem uloženým ve vzdálenosti do 3 m od vnějšího kraje objektu pro jakoukoliv míru zhutnění bez prohození sypaniny</t>
  </si>
  <si>
    <t>-1792997858</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</si>
  <si>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</si>
  <si>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10</t>
  </si>
  <si>
    <t>181111132</t>
  </si>
  <si>
    <t>Plošná úprava terénu v zemině tř. 1 až 4 s urovnáním povrchu bez doplnění ornice souvislé plochy do 500 m2 při nerovnostech terénu přes 150 do 200 mm na svahu přes 1:5 do 1:2</t>
  </si>
  <si>
    <t>m2</t>
  </si>
  <si>
    <t>1825574340</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</si>
  <si>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</si>
  <si>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"mezi základy"1,55*10,535+3,275*1,55+3,855*1,9+2,125*1,55</t>
  </si>
  <si>
    <t>"kolem objektu"0,6*(2,125+12,475+3,885*2+3,1+ 2,825+2,125)</t>
  </si>
  <si>
    <t>Součet</t>
  </si>
  <si>
    <t>Zakládání</t>
  </si>
  <si>
    <t>11</t>
  </si>
  <si>
    <t>213141111</t>
  </si>
  <si>
    <t>Zřízení vrstvy z geotextilie filtrační, separační, odvodňovací, ochranné, výztužné nebo protierozní v rovině nebo ve sklonu do 1:5, šířky do 3 m</t>
  </si>
  <si>
    <t>-1085504361</t>
  </si>
  <si>
    <t>"Pod okapový chodník-oblázky"0,5*((0,6+3,855)*2-1,8+3,05)</t>
  </si>
  <si>
    <t>12</t>
  </si>
  <si>
    <t>M</t>
  </si>
  <si>
    <t>693111460</t>
  </si>
  <si>
    <t>textilie 300 g/m2 do š 8,8 m</t>
  </si>
  <si>
    <t>-549513207</t>
  </si>
  <si>
    <t>5,08*1,2</t>
  </si>
  <si>
    <t>13</t>
  </si>
  <si>
    <t>273321411</t>
  </si>
  <si>
    <t>Základy z betonu železového (bez výztuže) desky z betonu bez zvýšených nároků na prostředí tř. C 20/25</t>
  </si>
  <si>
    <t>1842048589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</si>
  <si>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</si>
  <si>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"podkladní beton tl.0,15m"0,15*(2,125*(12,475+2,725+3,275))+0,15*0,8*0,175*6</t>
  </si>
  <si>
    <t>"podkladní beton tl.0,15m"0,15*3,1*3,8556</t>
  </si>
  <si>
    <t>14</t>
  </si>
  <si>
    <t>273351121</t>
  </si>
  <si>
    <t>Bednění základů desek zřízení</t>
  </si>
  <si>
    <t>CS ÚRS 2017 02</t>
  </si>
  <si>
    <t>452550773</t>
  </si>
  <si>
    <t>"podkladní beton"0,2*(2,125*2+12,475+3,855*2+3,1+2,825)</t>
  </si>
  <si>
    <t>273351122</t>
  </si>
  <si>
    <t>Bednění základů desek odstranění</t>
  </si>
  <si>
    <t>-2079483700</t>
  </si>
  <si>
    <t>16</t>
  </si>
  <si>
    <t>273362021</t>
  </si>
  <si>
    <t>Výztuž základů desek ze svařovaných sítí z drátů typu KARI</t>
  </si>
  <si>
    <t>t</t>
  </si>
  <si>
    <t>1209447852</t>
  </si>
  <si>
    <t xml:space="preserve">Poznámka k souboru cen:_x000D_
1. Ceny platí pro desky rovné, s náběhy, hřibové nebo upnuté do žeber včetně výztuže těchto žeber. </t>
  </si>
  <si>
    <t>"150/150/6-6kg/m2"((2,125*(12,475+2,725+3,275))+0,8*0,175*6+3,1*3,855)*6*0,001</t>
  </si>
  <si>
    <t>17</t>
  </si>
  <si>
    <t>274321411</t>
  </si>
  <si>
    <t>Základy z betonu železového (bez výztuže) pasy z betonu bez zvýšených nároků na prostředí tř. C 20/25</t>
  </si>
  <si>
    <t>652597869</t>
  </si>
  <si>
    <t>0,3*0,8*(1,525*4+1,7*4+1,875+2,025+3,855*5+1,9)</t>
  </si>
  <si>
    <t>18</t>
  </si>
  <si>
    <t>274351121</t>
  </si>
  <si>
    <t>Bednění základů pasů rovné zřízení</t>
  </si>
  <si>
    <t>-266065817</t>
  </si>
  <si>
    <t>0,3*2*(1,525*4+1,7*4+1,875+2,025+3,855*5+1,9)</t>
  </si>
  <si>
    <t>19</t>
  </si>
  <si>
    <t>274351122</t>
  </si>
  <si>
    <t>Bednění základů pasů rovné odstranění</t>
  </si>
  <si>
    <t>-131169308</t>
  </si>
  <si>
    <t>20</t>
  </si>
  <si>
    <t>275313711</t>
  </si>
  <si>
    <t>Základy z betonu prostého patky a bloky z betonu kamenem neprokládaného tř. C 20/25</t>
  </si>
  <si>
    <t>-43534921</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</si>
  <si>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</si>
  <si>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(0,8*0,8*0,9)*6</t>
  </si>
  <si>
    <t>275351121</t>
  </si>
  <si>
    <t>Bednění základů patek zřízení</t>
  </si>
  <si>
    <t>2100589440</t>
  </si>
  <si>
    <t>0,8*4*1*6</t>
  </si>
  <si>
    <t>22</t>
  </si>
  <si>
    <t>275351122</t>
  </si>
  <si>
    <t>Bednění základů patek odstranění</t>
  </si>
  <si>
    <t>-112046092</t>
  </si>
  <si>
    <t>23</t>
  </si>
  <si>
    <t>279113145</t>
  </si>
  <si>
    <t>Základové zdi z tvárnic ztraceného bednění včetně výplně z betonu bez zvláštních nároků na vliv prostředí třídy C 20/25, tloušťky zdiva přes 300 do 400 mm</t>
  </si>
  <si>
    <t>-1217430691</t>
  </si>
  <si>
    <t>0,6*(1,525*4+1,7*4+1,875+2,025+3,855*5+1,9)</t>
  </si>
  <si>
    <t>24</t>
  </si>
  <si>
    <t>279361821</t>
  </si>
  <si>
    <t>Výztuž základových zdí nosných svislých nebo odkloněných od svislice, rovinných nebo oblých, deskových nebo žebrových, včetně výztuže jejich žeber z betonářské oceli 10 505 (R) nebo BSt 500</t>
  </si>
  <si>
    <t>851592016</t>
  </si>
  <si>
    <t>"ocel .pr.10mm-0,617kg/m-22,785m2"0,617*0,001*(5*0,8+2*1*5)*22,785</t>
  </si>
  <si>
    <t>"ocel .pr.14mm-1,21kg/m-propojovací trny dl.0,8m"0,8*2*4*1,21*0,001</t>
  </si>
  <si>
    <t xml:space="preserve">Svislé a kompletní konstrukce </t>
  </si>
  <si>
    <t>25</t>
  </si>
  <si>
    <t>311273411</t>
  </si>
  <si>
    <t>Zdivo z pórobetonových přesných tvárnic [YTONG] nosné z tvárnic na pero a drážku s kapsou jakékoli pevnosti na tenké maltové lože, tloušťka zdiva 375 mm, objemová hmotnost 400 kg/m3</t>
  </si>
  <si>
    <t>-1084163595</t>
  </si>
  <si>
    <t>"zdivo 1.NP"0,375*(2,83+0,15)*(2*5,98+0,4+1,9+1)</t>
  </si>
  <si>
    <t>"zdivo 1.NP"-0,375*(1*2,83+(1,35*(2,2+0,25))+1*(1,15+0,25))</t>
  </si>
  <si>
    <t>Mezisoučet</t>
  </si>
  <si>
    <t>"zdivo 2.NP-chodba"0,375*2,67*18,2-1*0,375*2,35*4</t>
  </si>
  <si>
    <t>"zdivo 2.NP-venkovní"0,375*2,00*18,2-1*0,375*1,15*2-1,9*1,15*0,375*4-0,375*1,9*2</t>
  </si>
  <si>
    <t>"zdivo 2.NP-boční stěny"0,375*2,30*1,75*2</t>
  </si>
  <si>
    <t>"zdivo 2.NP-schodiště"0,375*(3,85-3,25)/2*3,855*2+2,3*0,375*(3,85-3,25)</t>
  </si>
  <si>
    <t>"zdivo 2.NP-stítové zdi"(0,375*11*(8,5-3,35)/2-0,375*1*1,4*2)*2</t>
  </si>
  <si>
    <t>26</t>
  </si>
  <si>
    <t>312272611</t>
  </si>
  <si>
    <t>Zdivo z pórobetonových přesných tvárnic [YTONG] výplňové z tvárnic hladkých jakékoli pevnosti na tenké maltové lože, tloušťka zdiva 500 mm, objemová hmotnost 300 kg/m3</t>
  </si>
  <si>
    <t>-1481649685</t>
  </si>
  <si>
    <t>"zazdění části výloh"2,6*0,5*1,5*2</t>
  </si>
  <si>
    <t>27</t>
  </si>
  <si>
    <t>312273223</t>
  </si>
  <si>
    <t>Zdivo z pórobetonových přesných tvárnic [YTONG] výplňové z tvárnic na pero a drážku s kapsou jakékoli pevnosti na tenké maltové lože, tloušťka zdiva 250 mm, objemová hmotnost 500 kg/m3</t>
  </si>
  <si>
    <t>-1768614344</t>
  </si>
  <si>
    <t>"1.NP-zídka u vstup.dveří"0,25*0,5*2,25</t>
  </si>
  <si>
    <t>"2.NP-vstup do BJ"0,25*1,75*2,6*2-1*2,35*0,25*2</t>
  </si>
  <si>
    <t>28</t>
  </si>
  <si>
    <t>317143521</t>
  </si>
  <si>
    <t>Překlady nosné prefabrikované z pórobetonu [YTONG] osazené do tenkého maltového lože, ve zdech tloušťky 250 mm, pro světlost otvoru přes 900 do 1100 mm</t>
  </si>
  <si>
    <t>kus</t>
  </si>
  <si>
    <t>-764553295</t>
  </si>
  <si>
    <t>29</t>
  </si>
  <si>
    <t>317143721</t>
  </si>
  <si>
    <t>Překlady nosné prefabrikované z pórobetonu [YTONG] osazené do tenkého maltového lože, ve zdech tloušťky 375 mm, pro světlost otvoru přes 900 do 1100 mm</t>
  </si>
  <si>
    <t>67792604</t>
  </si>
  <si>
    <t xml:space="preserve">Poznámka k souboru cen:_x000D_
1. V cenách jsou započteny náklady na dodání a uložení překladu předepsané délky, včetně podmazáním ložné plochy tenkovrstvou maltou. </t>
  </si>
  <si>
    <t>"2.NP-NOP 375-1500-dveře"4</t>
  </si>
  <si>
    <t>"2.NP-NOP 375-1500-ökna"4+1</t>
  </si>
  <si>
    <t>30</t>
  </si>
  <si>
    <t>317143725</t>
  </si>
  <si>
    <t>Překlady nosné prefabrikované z pórobetonu [YTONG] osazené do tenkého maltového lože, ve zdech tloušťky 375 mm, pro světlost otvoru přes 1500 do 1750 mm</t>
  </si>
  <si>
    <t>-562766975</t>
  </si>
  <si>
    <t>"1,NP"1</t>
  </si>
  <si>
    <t>31</t>
  </si>
  <si>
    <t>317941123</t>
  </si>
  <si>
    <t>Osazování ocelových válcovaných nosníků na zdivu I nebo IE nebo U nebo UE nebo L č. 14 až 22 nebo výšky do 220 mm</t>
  </si>
  <si>
    <t>632868952</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</si>
  <si>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</si>
  <si>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32</t>
  </si>
  <si>
    <t>130107180</t>
  </si>
  <si>
    <t>ocel profilová IPN, v jakosti 11 375, h=160 mm</t>
  </si>
  <si>
    <t>645784755</t>
  </si>
  <si>
    <t>P</t>
  </si>
  <si>
    <t>Poznámka k položce:
Hmotnost: 17,90 kg/m</t>
  </si>
  <si>
    <t>"ztratné 2%"0,805*1,02</t>
  </si>
  <si>
    <t>33</t>
  </si>
  <si>
    <t>331273013</t>
  </si>
  <si>
    <t>Pilíř z betonových tvárnic [BS Klatovy] včetně zmonolitnění betonovou směsí bez výztuže, rozměru 400x400 mm</t>
  </si>
  <si>
    <t>-1449478876</t>
  </si>
  <si>
    <t>"1.NP-venkovní pilíře"6*0,4*0,4*3</t>
  </si>
  <si>
    <t>34</t>
  </si>
  <si>
    <t>331361221</t>
  </si>
  <si>
    <t>Výztuž sloupů, pilířů, rámových stojek, táhel nebo vzpěr hranatých svislých nebo šikmých (odkloněných) z betonářské oceli 10 216 (E)</t>
  </si>
  <si>
    <t>-687359618</t>
  </si>
  <si>
    <t>ocel. 4xpr.14mm(1,21kg/m),třmínky pr.10 po 250mm(0,617kg/m)</t>
  </si>
  <si>
    <t>3,5*4*6*1,21*0,001</t>
  </si>
  <si>
    <t>3,5/0,25*0,617*1,6*6*0,001</t>
  </si>
  <si>
    <t>35</t>
  </si>
  <si>
    <t>342272523</t>
  </si>
  <si>
    <t>Příčky z pórobetonových přesných příčkovek [YTONG] hladkých, objemové hmotnosti 500 kg/m3 na tenké maltové lože, tloušťky příčky 150 mm</t>
  </si>
  <si>
    <t>-1014678909</t>
  </si>
  <si>
    <t>"venkovní koje"1,725*3,1*3+1,9*3,1*2+2,1*2*2,83-0,8*2,83*3</t>
  </si>
  <si>
    <t>36</t>
  </si>
  <si>
    <t>346244381</t>
  </si>
  <si>
    <t>Plentování ocelových válcovaných nosníků jednostranné cihlami na maltu, výška stojiny do 200 mm</t>
  </si>
  <si>
    <t>-1793843334</t>
  </si>
  <si>
    <t>"2.NP-I překlady "0,16*(2,4*2*5+1,5*2*2)</t>
  </si>
  <si>
    <t>37</t>
  </si>
  <si>
    <t>381124211</t>
  </si>
  <si>
    <t>Montáž drobných prefabrikovaných dílců se svařovanými spoji, hmotnosti do 0,2 t, v budovách výšky do 12 m</t>
  </si>
  <si>
    <t>-520477772</t>
  </si>
  <si>
    <t>Ocelový rám krovu -RAM 1</t>
  </si>
  <si>
    <t>"sloup 2*U140 dl.4,48m"2*2</t>
  </si>
  <si>
    <t>"sloup 2*U140 dl.1,07m"1*2</t>
  </si>
  <si>
    <t>"příčle 2*U140 dl.4m"2*2</t>
  </si>
  <si>
    <t>"vaznice  2*U220 dl.4,92m-6,225m"4*2</t>
  </si>
  <si>
    <t>OCELOVÝ RÁM RAM 2</t>
  </si>
  <si>
    <t>"sloup 2 x U 140 ,dl.3,65"2*2</t>
  </si>
  <si>
    <t>"vaznice 2 x U 220 "4*2</t>
  </si>
  <si>
    <t>OCELOVÝ RÁM-RAM 3</t>
  </si>
  <si>
    <t>"Stropní průvlak 2x HEB 300"2*2</t>
  </si>
  <si>
    <t>"Sloupek 2xU140"1*2</t>
  </si>
  <si>
    <t>"Stropní nosník 2x HEB 260- svařeno ze 3 prvků"2*2*3</t>
  </si>
  <si>
    <t>"táhlo"1</t>
  </si>
  <si>
    <t>38</t>
  </si>
  <si>
    <t>130108200</t>
  </si>
  <si>
    <t>ocel profilová UPN, v jakosti 11 375, h=140 mm</t>
  </si>
  <si>
    <t>-1840088849</t>
  </si>
  <si>
    <t>Poznámka k položce:
Hmotnost: 16,00 kg/m</t>
  </si>
  <si>
    <t>"Statika-výkres 09,prořez 3%"800*0,001*1,03</t>
  </si>
  <si>
    <t>39</t>
  </si>
  <si>
    <t>130108280</t>
  </si>
  <si>
    <t>ocel profilová UPN, v jakosti 11 375, h=220 mm</t>
  </si>
  <si>
    <t>1127657694</t>
  </si>
  <si>
    <t>Poznámka k položce:
Hmotnost: 29,40 kg/m</t>
  </si>
  <si>
    <t>"Statika-výkres 09,prořez 3%"2810,6*0,001*1,03</t>
  </si>
  <si>
    <t>40</t>
  </si>
  <si>
    <t>130101100</t>
  </si>
  <si>
    <t>tyč ocelová kruhová, v jakosti S235JR, H9 D 30 mm</t>
  </si>
  <si>
    <t>878190567</t>
  </si>
  <si>
    <t>Poznámka k položce:
Hmotnost: 5,55 kg/m. Tažená ocel kruhová v jakosti S235JR/H11 válcovaná za studena ve výrobní délce okolo 3,0 m, vhodná ke svařování. Na zakázku lze dodat i průměry neuvedené v naší aktuální nabídce. Využití jako součásti konstrukcí a strojů namáhané stat</t>
  </si>
  <si>
    <t>"Statika-výkres 09,prořez 3%"22,4*0,001*1,03</t>
  </si>
  <si>
    <t>130109860</t>
  </si>
  <si>
    <t>ocel profilová HE-B, v jakosti 11 375, h=260 mm</t>
  </si>
  <si>
    <t>-639600210</t>
  </si>
  <si>
    <t>Poznámka k položce:
Hmotnost: 95,00 kg/m</t>
  </si>
  <si>
    <t>"Statika-výkres 09,prořez 3%"1088,1*0,001*1,03</t>
  </si>
  <si>
    <t>130109900</t>
  </si>
  <si>
    <t>ocel profilová HE-B, v jakosti 11 375, h=300 mm</t>
  </si>
  <si>
    <t>-1732021871</t>
  </si>
  <si>
    <t>Poznámka k položce:
Hmotnost: 120,00 kg/m</t>
  </si>
  <si>
    <t>"Statika-výkres 09,prořez 3%"2538,9*0,001*1,03</t>
  </si>
  <si>
    <t>Vodorovné konstrukce</t>
  </si>
  <si>
    <t>43</t>
  </si>
  <si>
    <t>411321515</t>
  </si>
  <si>
    <t>Stropy z betonu železového (bez výztuže) stropů deskových, plochých střech, desek balkonových, desek hřibových stropů včetně hlavic hřibových sloupů tř. C 20/25</t>
  </si>
  <si>
    <t>575521557</t>
  </si>
  <si>
    <t>"strop nad chodbou-D1"0,15*(1,725+0,15)*(12,5+3,05+2,65)</t>
  </si>
  <si>
    <t>"strop nad chodbou-D1-průvlak"0,3*(0,25+0,15)*(12,5+3,05+2,65+1,725*2+0,15*2)</t>
  </si>
  <si>
    <t>"vlez na půdu"0,25*0,9*0,6</t>
  </si>
  <si>
    <t>44</t>
  </si>
  <si>
    <t>411322525</t>
  </si>
  <si>
    <t>Stropy z betonu železového (bez výztuže) trámových, žebrových, kazetových nebo vložkových z tvárnic nebo z hraněných či zaoblených vln zabudovaného plechového bednění tř. C 20/25</t>
  </si>
  <si>
    <t>-40274369</t>
  </si>
  <si>
    <t>"statika-výkres 06-strop tl.150mm"0,15*(12,5+3,050+2,65)*2,125</t>
  </si>
  <si>
    <t>"statika-výkres 06-průvlak 0,3*0,4" 0,3*0,4*(2,125*2+12,5+3,05+2,65)</t>
  </si>
  <si>
    <t>"statika-výkres 05-deska schodiště šikmé tl.150mm"0,15*1,1*4*2</t>
  </si>
  <si>
    <t>"statika-výkres 05-deska schodiště podesta tl.150mm"0,15*1,483*(2,3+2*0,275)</t>
  </si>
  <si>
    <t>45</t>
  </si>
  <si>
    <t>411351011</t>
  </si>
  <si>
    <t>Bednění stropních konstrukcí - bez podpěrné konstrukce desek tloušťky stropní desky přes 5 do 25 cm zřízení</t>
  </si>
  <si>
    <t>-155339430</t>
  </si>
  <si>
    <t>"strop nad chodbou-D1"1,725*(12,5+3,05+2,65)</t>
  </si>
  <si>
    <t>"strop nad chodbou-D1-průvlak"(0,4+(0,25+0,15)+0,25)*(12,5+3,05+2,65+1,725*2)</t>
  </si>
  <si>
    <t>"strop -původní vlez na půdu "0,6*0,9</t>
  </si>
  <si>
    <t>46</t>
  </si>
  <si>
    <t>411351012</t>
  </si>
  <si>
    <t>Bednění stropních konstrukcí - bez podpěrné konstrukce desek tloušťky stropní desky přes 5 do 25 cm odstranění</t>
  </si>
  <si>
    <t>-1319618613</t>
  </si>
  <si>
    <t>47</t>
  </si>
  <si>
    <t>411354313</t>
  </si>
  <si>
    <t>Podpěrná konstrukce stropů - desek, kleneb a skořepin výška podepření do 4 m tloušťka stropu přes 15 do 25 cm zřízení</t>
  </si>
  <si>
    <t>-944835558</t>
  </si>
  <si>
    <t>48</t>
  </si>
  <si>
    <t>411354314</t>
  </si>
  <si>
    <t>Podpěrná konstrukce stropů - desek, kleneb a skořepin výška podepření do 4 m tloušťka stropu přes 15 do 25 cm odstranění</t>
  </si>
  <si>
    <t>383624074</t>
  </si>
  <si>
    <t>49</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</si>
  <si>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</si>
  <si>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</si>
  <si>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-854715777</t>
  </si>
  <si>
    <t>"statika-výkres výztuže D1-06,prořez 2%"476,826*1,02*0,001</t>
  </si>
  <si>
    <t>"původní vlez na půdu "30*1,02*0,001</t>
  </si>
  <si>
    <t>50</t>
  </si>
  <si>
    <t>413231231</t>
  </si>
  <si>
    <t>Zazdívka zhlaví stropních trámů nebo válcovaných nosníků pálenými cihlami trámů, průřezu přes 40000 mm2</t>
  </si>
  <si>
    <t>-461410291</t>
  </si>
  <si>
    <t>"trámy podlahy 160/260-2 zhlaví "4*17*2</t>
  </si>
  <si>
    <t>51</t>
  </si>
  <si>
    <t>413232221</t>
  </si>
  <si>
    <t>Zazdívka zhlaví stropních trámů nebo válcovaných nosníků pálenými cihlami válcovaných nosníků, výšky přes 150 do 300 mm</t>
  </si>
  <si>
    <t>1264886563</t>
  </si>
  <si>
    <t>"2.NP-věnec"3*2*7</t>
  </si>
  <si>
    <t>52</t>
  </si>
  <si>
    <t>417321414</t>
  </si>
  <si>
    <t>Ztužující pásy a věnce z betonu železového (bez výztuže) tř. C 20/25</t>
  </si>
  <si>
    <t>2108761042</t>
  </si>
  <si>
    <t>"ztužující věnec V1-300/250-55m"55*0,25*0,3</t>
  </si>
  <si>
    <t>"ztužující věnec V2-250/250-88,70m"88,7*0,25*0,25</t>
  </si>
  <si>
    <t>53</t>
  </si>
  <si>
    <t>417351115</t>
  </si>
  <si>
    <t>Bednění bočnic ztužujících pásů a věnců včetně vzpěr zřízení</t>
  </si>
  <si>
    <t>-1957037738</t>
  </si>
  <si>
    <t>"1.NP-venkovní věnec"0,25*(2,1*5*2+2,25*2+1,725*2+2,3*2)</t>
  </si>
  <si>
    <t>"2.NP-venkovní věnec"0,25*(18,2*2+3,855*2+1,75*2)</t>
  </si>
  <si>
    <t>54</t>
  </si>
  <si>
    <t>417351116</t>
  </si>
  <si>
    <t>Bednění bočnic ztužujících pásů a věnců včetně vzpěr odstranění</t>
  </si>
  <si>
    <t>-419861009</t>
  </si>
  <si>
    <t>55</t>
  </si>
  <si>
    <t>417352411</t>
  </si>
  <si>
    <t>Ztracené bednění věnců z pórobetonových U-profilů [YTONG] osazených do maltového lože, objemová hmotnost 500 kg/m3, délka dílce 599 mm, ve zdech tloušťky 375 mm</t>
  </si>
  <si>
    <t>m</t>
  </si>
  <si>
    <t>1686520641</t>
  </si>
  <si>
    <t>"2.NP-vnitřní a boční zeď "18,2+2,5*2</t>
  </si>
  <si>
    <t>56</t>
  </si>
  <si>
    <t>417361821</t>
  </si>
  <si>
    <t>Výztuž ztužujících pásů a věnců z betonářské oceli 10 505 (R) nebo BSt 500</t>
  </si>
  <si>
    <t>-1213421871</t>
  </si>
  <si>
    <t>"statika-výkres výztuže V-08,ztratné 2%"653,795*1,02*0,001</t>
  </si>
  <si>
    <t>57</t>
  </si>
  <si>
    <t>430321515</t>
  </si>
  <si>
    <t>Schodišťové konstrukce a rampy z betonu železového (bez výztuže) stupně, schodnice, ramena, podesty s nosníky tř. C 20/25</t>
  </si>
  <si>
    <t>1208557750</t>
  </si>
  <si>
    <t>"statika-výkres 05"0,15*(1,267*1,10+2,95*1,1)+0,15*(1,463*1,2+2,52*1,1)+0,55*0,45*1,1</t>
  </si>
  <si>
    <t>58</t>
  </si>
  <si>
    <t>430361821</t>
  </si>
  <si>
    <t>Výztuž schodišťových konstrukcí a ramp stupňů, schodnic, ramen, podest s nosníky z betonářské oceli 10 505 (R) nebo BSt 500</t>
  </si>
  <si>
    <t>189872115</t>
  </si>
  <si>
    <t>"statika-výkres 07,ztratné 2%"229,683*1,02*0,001</t>
  </si>
  <si>
    <t>59</t>
  </si>
  <si>
    <t>431351121</t>
  </si>
  <si>
    <t>Bednění podest, podstupňových desek a ramp včetně podpěrné konstrukce výšky do 4 m půdorysně přímočarých zřízení</t>
  </si>
  <si>
    <t>-1866870071</t>
  </si>
  <si>
    <t>"podesta"2,3*1,1</t>
  </si>
  <si>
    <t>60</t>
  </si>
  <si>
    <t>431351122</t>
  </si>
  <si>
    <t>Bednění podest, podstupňových desek a ramp včetně podpěrné konstrukce výšky do 4 m půdorysně přímočarých odstranění</t>
  </si>
  <si>
    <t>197828904</t>
  </si>
  <si>
    <t>61</t>
  </si>
  <si>
    <t>433351131</t>
  </si>
  <si>
    <t>Bednění schodnic včetně podpěrné konstrukce výšky do 4 m půdorysně přímočarých zřízení</t>
  </si>
  <si>
    <t>-1183862418</t>
  </si>
  <si>
    <t>"statika-výkres 07"(2,95*1,1)+(2,52*1,1)</t>
  </si>
  <si>
    <t>"boky schodiště "(2,95*0,4)+(2,52*0,4)</t>
  </si>
  <si>
    <t>62</t>
  </si>
  <si>
    <t>433351132</t>
  </si>
  <si>
    <t>Bednění schodnic včetně podpěrné konstrukce výšky do 4 m půdorysně přímočarých odstranění</t>
  </si>
  <si>
    <t>1016117238</t>
  </si>
  <si>
    <t>63</t>
  </si>
  <si>
    <t>434351141</t>
  </si>
  <si>
    <t>Bednění stupňů betonovaných na podstupňové desce nebo na terénu půdorysně přímočarých zřízení</t>
  </si>
  <si>
    <t>903688902</t>
  </si>
  <si>
    <t>18*(0,185+0,3)*1,1</t>
  </si>
  <si>
    <t>64</t>
  </si>
  <si>
    <t>434351142</t>
  </si>
  <si>
    <t>Bednění stupňů betonovaných na podstupňové desce nebo na terénu půdorysně přímočarých odstranění</t>
  </si>
  <si>
    <t>-1831692724</t>
  </si>
  <si>
    <t>Komunikace</t>
  </si>
  <si>
    <t>65</t>
  </si>
  <si>
    <t>564831111</t>
  </si>
  <si>
    <t>Podklad ze štěrkodrti ŠD s rozprostřením a zhutněním, po zhutnění tl. 100 mm</t>
  </si>
  <si>
    <t>402932282</t>
  </si>
  <si>
    <t>"mezi základy"12,0*1,725+2,4*1,725+3,5*1,725+4*2,1</t>
  </si>
  <si>
    <t>Úprava povrchů vnitřní</t>
  </si>
  <si>
    <t>66</t>
  </si>
  <si>
    <t>611321141</t>
  </si>
  <si>
    <t>Omítka vápenocementová vnitřních ploch nanášená ručně dvouvrstvá, tloušťky jádrové omítky do 10 mm a tloušťky štuku do 3 mm štuková vodorovných konstrukcí stropů rovných</t>
  </si>
  <si>
    <t>454499273</t>
  </si>
  <si>
    <t>"1.NP-strop -místnost 1.20"15,21</t>
  </si>
  <si>
    <t>67</t>
  </si>
  <si>
    <t>612321141</t>
  </si>
  <si>
    <t>Omítka vápenocementová vnitřních ploch nanášená ručně dvouvrstvá, tloušťky jádrové omítky do 10 mm a tloušťky štuku do 3 mm štuková svislých konstrukcí stěn</t>
  </si>
  <si>
    <t>-1714294848</t>
  </si>
  <si>
    <t>"1.NP-místnost 1.20"3,15*(3,675*2+6*2)-1*1,15-0,9*2,83-1,25*2,2</t>
  </si>
  <si>
    <t>"2.NP-místnost 2.01"2,6*(2,275*2+1,75*2)-1*1,15-0,9*2</t>
  </si>
  <si>
    <t>"2.NP-místnost 2.02"2,4*5-1,*1,4</t>
  </si>
  <si>
    <t>"2.NP-místnost 2.03"2,4*4,5-1*1,4</t>
  </si>
  <si>
    <t>"2.NP-místnost 2.05"2,7*1,9</t>
  </si>
  <si>
    <t>"2.NP-místnost 2.06"2,7*3,84-0,9*2</t>
  </si>
  <si>
    <t>"2.NP-místnost 2.09"2,7*2,043</t>
  </si>
  <si>
    <t>"2.NP-místnost 2.10"2,7*1,568-0,9*2</t>
  </si>
  <si>
    <t>"2.NP-místnost 2.13"2,7*2,2</t>
  </si>
  <si>
    <t>"2.NP-místnost 2.14"2,6*(2,265*2+1,75*2)-0,9*2*2-1*1,15</t>
  </si>
  <si>
    <t>"2.NP-místnost 2.15"2,7*1,814-0,9*2+2,4*6-1*1,4*2</t>
  </si>
  <si>
    <t>"2.NP-místnost 2.16"2,4*2,5</t>
  </si>
  <si>
    <t>"2.NP-místnost 2.17"2,7*2,123</t>
  </si>
  <si>
    <t>"2.NP-místnost 2.18"2,7*(9,61+2,3+0,375+0,125)*2+2,7*1,75*2</t>
  </si>
  <si>
    <t>"2.NP-místnost 2.18-odpočet "-(0,9*2*4+1,9*1,15*4)</t>
  </si>
  <si>
    <t>68</t>
  </si>
  <si>
    <t>612325302</t>
  </si>
  <si>
    <t>Vápenocementová nebo vápenná omítka ostění nebo nadpraží štuková</t>
  </si>
  <si>
    <t>2006773033</t>
  </si>
  <si>
    <t>"1.NP-dveře"0,3*(1,25+2,2*2)+0,2*(0,9+2,85*2)+0,2*(0,7*4+2,85*2*4)</t>
  </si>
  <si>
    <t>"1.NP-okna"0,2*(1+1,15*2)</t>
  </si>
  <si>
    <t>"2.NP-dveře"0,15*(0,9+2*2)*4</t>
  </si>
  <si>
    <t>"2.NP-okna"0,2*(1+1,15*2)*2+0,2*(1+1,4*2)*4+0,375*(1,9+1,15*2)*4</t>
  </si>
  <si>
    <t>69</t>
  </si>
  <si>
    <t>619991021</t>
  </si>
  <si>
    <t>Zakrytí vnitřních ploch před znečištěním včetně pozdějšího odkrytí rámů oken a dveří, keramických soklů oblepením malířskou páskou</t>
  </si>
  <si>
    <t>1257696680</t>
  </si>
  <si>
    <t xml:space="preserve">Poznámka k souboru cen:_x000D_
1. U ceny -1011 se množství měrných jednotek určuje v m2 rozvinuté plochy jednotlivých konstrukcí a prvků. 2. Zakrytí výplní otvorů se oceňuje příslušnými cenami souboru cen 629 99-10.. Zakrytí vnějších ploch před znečištěním. </t>
  </si>
  <si>
    <t>"Rámy oken"(1,4*2+1*2)*4+(1*2+1,15*2)*3+(1,8*2+1,4*2)*4+(0,78*2+1,4*2)*5</t>
  </si>
  <si>
    <t>"zárubně dveří"2*((2,1*2+1,25*2)*1+(0,9*2+2*2)*7+(0,8*2+2*2)*5+(0,7*2+2*2)*4)</t>
  </si>
  <si>
    <t>"zárubně dveří"2*((2,83*2+0,9*2)*1+(0,7*2+2,83*2)*4)</t>
  </si>
  <si>
    <t>"Obklady,sokly-byt 1"8,05+28,44+13,64+13,78+9,25</t>
  </si>
  <si>
    <t>"Obklady,sokly-byt 2"11,53+26,78+12,04+9,54</t>
  </si>
  <si>
    <t>"Obklady,sokly-byt 3"8,59+36,38+11,63+9,85</t>
  </si>
  <si>
    <t>"Obklady,sokly-byt 4"8,03+23,27+14,37+10,25</t>
  </si>
  <si>
    <t>"Obklady,sokly-společ.prostory"29,99+14,9</t>
  </si>
  <si>
    <t>Úprava povrchů vnějších</t>
  </si>
  <si>
    <t>70</t>
  </si>
  <si>
    <t>621131121</t>
  </si>
  <si>
    <t>Podkladní a spojovací vrstva vnějších omítaných ploch penetrace akrylát-silikonová nanášená ručně podhledů</t>
  </si>
  <si>
    <t>-1201719912</t>
  </si>
  <si>
    <t>"1.NP-přístavba-míst.121,122,123+překlady"5,5+1,82+(6,085*1,725)+2,1*0,4*5</t>
  </si>
  <si>
    <t>"2.NP-strop 2,18,2,19+překlady"21,73+11,99+0,375*1,9*4</t>
  </si>
  <si>
    <t>71</t>
  </si>
  <si>
    <t>629995101</t>
  </si>
  <si>
    <t>Očištění vnějších ploch tlakovou vodou omytím</t>
  </si>
  <si>
    <t>-1049667073</t>
  </si>
  <si>
    <t>"I.NP-schodiště"(3,675+2*0,375)*3,3</t>
  </si>
  <si>
    <t>72</t>
  </si>
  <si>
    <t>621211001</t>
  </si>
  <si>
    <t>Montáž kontaktního zateplení z polystyrenových desek nebo z kombinovaných desek na vnější podhledy, tloušťky desek do 40 mm</t>
  </si>
  <si>
    <t>153368637</t>
  </si>
  <si>
    <t>"ve štítech objektu-okna"0,15*1*4</t>
  </si>
  <si>
    <t>73</t>
  </si>
  <si>
    <t>622211031</t>
  </si>
  <si>
    <t>Montáž kontaktního zateplení z polystyrenových desek nebo z kombinovaných desek na vnější stěny, tloušťky desek přes 120 do 160 mm</t>
  </si>
  <si>
    <t>1352436238</t>
  </si>
  <si>
    <t>"štítové zdi "(11*(8,5-3,3)/2)*2</t>
  </si>
  <si>
    <t>"odpočet oken"-4*1*1,4</t>
  </si>
  <si>
    <t>"vikýře-boční venkovní stěny "4*2*(2,5*1,9/2)</t>
  </si>
  <si>
    <t>"vikýře-čelní stěny "4*((2,4*1,4-1,4*1,8)+(2,4*0,8/2))</t>
  </si>
  <si>
    <t>"Přístavba-boční stěny"7,5*2</t>
  </si>
  <si>
    <t>74</t>
  </si>
  <si>
    <t>622211001</t>
  </si>
  <si>
    <t>Montáž kontaktního zateplení z polystyrenových desek nebo z kombinovaných desek na vnější stěny, tloušťky desek do 40 mm</t>
  </si>
  <si>
    <t>1031517573</t>
  </si>
  <si>
    <t>"ostění  oken štítu -15cm"0,15*1,4*2*4</t>
  </si>
  <si>
    <t>75</t>
  </si>
  <si>
    <t>622121101</t>
  </si>
  <si>
    <t>Zatření spár vnějších povrchů z cihel, cementovou maltou stěn</t>
  </si>
  <si>
    <t>1472539924</t>
  </si>
  <si>
    <t>"1.NP- přístavba"3,0*(12,5+2,125*2+3,855*2+3,05+2,65)</t>
  </si>
  <si>
    <t>"1.NP- přístavba-odpočet otvorů"-(0,7*2,8*4+2,1*2,83*2+0,9*2,8+2,25*2+1,25*2,2)</t>
  </si>
  <si>
    <t>"2.NP-přístavba"(6-3)*(12,5+2,5*2+3,05+3,855*2+2,65)</t>
  </si>
  <si>
    <t>"2.NP-přístavba-odpočet otvorů"-(1,1*1,15*3+1,9*1,15*4)</t>
  </si>
  <si>
    <t>76</t>
  </si>
  <si>
    <t>621121101</t>
  </si>
  <si>
    <t>Zatření spár vnějších povrchů z cihel, cementovou maltou podhledů</t>
  </si>
  <si>
    <t>-2043562244</t>
  </si>
  <si>
    <t>77</t>
  </si>
  <si>
    <t>621321121</t>
  </si>
  <si>
    <t>Omítka vápenocementová vnějších ploch nanášená ručně jednovrstvá, tloušťky do 15 mm hladká podhledů</t>
  </si>
  <si>
    <t>484665696</t>
  </si>
  <si>
    <t>78</t>
  </si>
  <si>
    <t>622321121</t>
  </si>
  <si>
    <t>Omítka vápenocementová vnějších ploch nanášená ručně jednovrstvá, tloušťky do 15 mm hladká stěn</t>
  </si>
  <si>
    <t>1728334042</t>
  </si>
  <si>
    <t>"ostění okem -15+15cm=30cm"0,3*4*(1+1,4*2)</t>
  </si>
  <si>
    <t>"vikýře-čelní stěny-ostění oken "4*0,15*(1,8+1,4*2)</t>
  </si>
  <si>
    <t>"Přístavba-boční stěny v krovu"7,5*2</t>
  </si>
  <si>
    <t>79</t>
  </si>
  <si>
    <t>622531011</t>
  </si>
  <si>
    <t>Omítka tenkovrstvá silikonová vnějších ploch probarvená, včetně penetrace podkladu zrnitá, tloušťky 1,5 mm stěn</t>
  </si>
  <si>
    <t>-1690415716</t>
  </si>
  <si>
    <t>80</t>
  </si>
  <si>
    <t>621531011</t>
  </si>
  <si>
    <t>Omítka tenkovrstvá silikonová vnějších ploch probarvená, včetně penetrace podkladu zrnitá, tloušťky 1,5 mm podhledů</t>
  </si>
  <si>
    <t>411378087</t>
  </si>
  <si>
    <t>81</t>
  </si>
  <si>
    <t>623121101</t>
  </si>
  <si>
    <t>Zatření spár vnějších povrchů z cihel, cementovou maltou pilířů nebo sloupů</t>
  </si>
  <si>
    <t>937881491</t>
  </si>
  <si>
    <t>"pilíře 400/400-v.2,9"6*0,4*4*2,9</t>
  </si>
  <si>
    <t>82</t>
  </si>
  <si>
    <t>621142001</t>
  </si>
  <si>
    <t>Potažení vnějších ploch pletivem v ploše nebo pruzích, na plném podkladu sklovláknitým vtlačením do tmelu podhledů</t>
  </si>
  <si>
    <t>-1957461814</t>
  </si>
  <si>
    <t>83</t>
  </si>
  <si>
    <t>622142001</t>
  </si>
  <si>
    <t>Potažení vnějších ploch pletivem v ploše nebo pruzích, na plném podkladu sklovláknitým vtlačením do tmelu stěn</t>
  </si>
  <si>
    <t>-641496780</t>
  </si>
  <si>
    <t>84</t>
  </si>
  <si>
    <t>623142001</t>
  </si>
  <si>
    <t>Potažení vnějších ploch pletivem v ploše nebo pruzích, na plném podkladu sklovláknitým vtlačením do tmelu pilířů nebo sloupů</t>
  </si>
  <si>
    <t>1532270416</t>
  </si>
  <si>
    <t>85</t>
  </si>
  <si>
    <t>622143003</t>
  </si>
  <si>
    <t>Montáž omítkových profilů plastových nebo pozinkovaných, upevněných vtlačením do podkladní vrstvy nebo přibitím rohových s tkaninou</t>
  </si>
  <si>
    <t>1292250449</t>
  </si>
  <si>
    <t>"1.NP-přístavba"2,83*4*6+2,1*2*6+3,08*4</t>
  </si>
  <si>
    <t>"2.NP-přístavba"3*4+1,15*2*7+1*3*2+1,9*2*4</t>
  </si>
  <si>
    <t>"2.NP-štítová okna "4*1+4*2*1,4</t>
  </si>
  <si>
    <t>"2.NP-vikýře "4*1,8+4*2*1,5+4*2*1,5</t>
  </si>
  <si>
    <t>86</t>
  </si>
  <si>
    <t>590514800</t>
  </si>
  <si>
    <t>lišta rohová Al 10/10 cm s tkaninou bal. 2,5 m</t>
  </si>
  <si>
    <t>318829292</t>
  </si>
  <si>
    <t>"ztratné 2%"1,02*201,140</t>
  </si>
  <si>
    <t>87</t>
  </si>
  <si>
    <t>622143004</t>
  </si>
  <si>
    <t>Montáž omítkových profilů plastových nebo pozinkovaných, upevněných vtlačením do podkladní vrstvy nebo přibitím začišťovacích samolepících [APU lišty]</t>
  </si>
  <si>
    <t>350636688</t>
  </si>
  <si>
    <t>"2.NP-okna ve štítech"4*(1*2+1,4*2)</t>
  </si>
  <si>
    <t>"2.NP-okna ve vikýřích"4*(1,8*2+1,4*2)</t>
  </si>
  <si>
    <t>"2.NP-přístavba"3*(1*2+1,15*2)</t>
  </si>
  <si>
    <t>88</t>
  </si>
  <si>
    <t>590514750</t>
  </si>
  <si>
    <t>profil okenní začišťovací se sklovláknitou armovací tkaninou 6 mm/2,4 m</t>
  </si>
  <si>
    <t>776148590</t>
  </si>
  <si>
    <t>Poznámka k položce:
délka 2,4 m, přesah tkaniny 100 mm</t>
  </si>
  <si>
    <t>Podlahy a podlahové konstrukce</t>
  </si>
  <si>
    <t>89</t>
  </si>
  <si>
    <t>631311125</t>
  </si>
  <si>
    <t>Mazanina z betonu prostého bez zvýšených nároků na prostředí tl. přes 80 do 120 mm tř. C 20/25</t>
  </si>
  <si>
    <t>-551361079</t>
  </si>
  <si>
    <t>Podlaha 1.NP-tl.80mm</t>
  </si>
  <si>
    <t>"místnost 1.19"4,57*0,08</t>
  </si>
  <si>
    <t>"místnost 1.20"15,21*0,08</t>
  </si>
  <si>
    <t>"místnost 1.21"5,50*0,08</t>
  </si>
  <si>
    <t>"místnost 1.22"1,82*0,08</t>
  </si>
  <si>
    <t>"místnost 1.23"12,20*0,08</t>
  </si>
  <si>
    <t>90</t>
  </si>
  <si>
    <t>631311135</t>
  </si>
  <si>
    <t>Mazanina z betonu prostého bez zvýšených nároků na prostředí tl. přes 120 do 240 mm tř. C 20/25</t>
  </si>
  <si>
    <t>1748266702</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</si>
  <si>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</si>
  <si>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"Podkladní beton tl.150mm"0,15*2,125*(12,475+2,825+3,1)+0,15*3,855*3,1</t>
  </si>
  <si>
    <t>91</t>
  </si>
  <si>
    <t>631319022</t>
  </si>
  <si>
    <t>Příplatek k cenám mazanin za úpravu povrchu mazaniny přehlazením s poprášením cementem pro konečnou úpravu, mazanina tl. přes 80 do 120 mm (20 kg/m3)</t>
  </si>
  <si>
    <t>-280136897</t>
  </si>
  <si>
    <t>92</t>
  </si>
  <si>
    <t>631319173</t>
  </si>
  <si>
    <t>Příplatek k cenám mazanin za stržení povrchu spodní vrstvy mazaniny latí před vložením výztuže nebo pletiva pro tl. obou vrstev mazaniny přes 80 do 120 mm</t>
  </si>
  <si>
    <t>1474790407</t>
  </si>
  <si>
    <t>93</t>
  </si>
  <si>
    <t>631319175</t>
  </si>
  <si>
    <t>Příplatek k cenám mazanin za stržení povrchu spodní vrstvy mazaniny latí před vložením výztuže nebo pletiva pro tl. obou vrstev mazaniny přes 120 do 240 mm</t>
  </si>
  <si>
    <t>-462336515</t>
  </si>
  <si>
    <t>94</t>
  </si>
  <si>
    <t>631362021</t>
  </si>
  <si>
    <t>Výztuž mazanin ze svařovaných sítí z drátů typu KARI</t>
  </si>
  <si>
    <t>-2045572154</t>
  </si>
  <si>
    <t>"Podkladní beton tl.150mm-6kg/m2"(2,125*(12,475+2,825+3,1)+3,855*3,1)*6*0,001</t>
  </si>
  <si>
    <t>Podlaha 1.NP-tl.80mm-6kg/m2</t>
  </si>
  <si>
    <t>"místnost 1.19"4,57*6*0,001</t>
  </si>
  <si>
    <t>"místnost 1.20"15,21*6*0,001</t>
  </si>
  <si>
    <t>"místnost 1.21"5,50*6*0,001</t>
  </si>
  <si>
    <t>"místnost 1.22"1,82*6*0,001</t>
  </si>
  <si>
    <t>"místnost 1.23"12,20*6*0,001</t>
  </si>
  <si>
    <t>95</t>
  </si>
  <si>
    <t>632453361</t>
  </si>
  <si>
    <t>Potěr betonový samonivelační litý tl. přes 50 mm do 60 mm tř. C 25/30</t>
  </si>
  <si>
    <t>1209848414</t>
  </si>
  <si>
    <t>"místnost 2.01"4,32</t>
  </si>
  <si>
    <t>"místnost 2.14"3,90</t>
  </si>
  <si>
    <t>"místnost 2.18"21,73</t>
  </si>
  <si>
    <t>Osazování výplní otvorů</t>
  </si>
  <si>
    <t>96</t>
  </si>
  <si>
    <t>642944121</t>
  </si>
  <si>
    <t>Osazení ocelových dveřních zárubní lisovaných nebo z úhelníků dodatečně s vybetonováním prahu, plochy do 2,5 m2</t>
  </si>
  <si>
    <t>-1848152064</t>
  </si>
  <si>
    <t>"dveře ozn.8-900/1970-do zdi"1</t>
  </si>
  <si>
    <t>97</t>
  </si>
  <si>
    <t>553311190</t>
  </si>
  <si>
    <t>zárubeň ocelová pro běžné zdění hranatý profil 110 900 L/P</t>
  </si>
  <si>
    <t>679446351</t>
  </si>
  <si>
    <t>98</t>
  </si>
  <si>
    <t>642945111</t>
  </si>
  <si>
    <t>Osazování ocelových zárubní protipožárních nebo protiplynových dveří do vynechaného otvoru, s obetonováním, dveří jednokřídlových do 2,5 m2</t>
  </si>
  <si>
    <t>1149919634</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</si>
  <si>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</si>
  <si>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"vstupní dveře do bytů"4</t>
  </si>
  <si>
    <t>Ostatní konstrukce a práce-bourání</t>
  </si>
  <si>
    <t>99</t>
  </si>
  <si>
    <t>953941209</t>
  </si>
  <si>
    <t>Osazování drobných kovových předmětů se zalitím maltou cementovou, do vysekaných kapes nebo připravených otvorů komínových dvířek</t>
  </si>
  <si>
    <t>-2058133584</t>
  </si>
  <si>
    <t>100</t>
  </si>
  <si>
    <t>598821330</t>
  </si>
  <si>
    <t>dvířka komínová</t>
  </si>
  <si>
    <t>565865049</t>
  </si>
  <si>
    <t>101</t>
  </si>
  <si>
    <t>953941211</t>
  </si>
  <si>
    <t>Osazování drobných kovových předmětů se zalitím maltou cementovou, do vysekaných kapes nebo připravených otvorů konzol nebo kotev, např. pro schodišťová madla do zdí, radiátorové konzoly apod.</t>
  </si>
  <si>
    <t>-1287165287</t>
  </si>
  <si>
    <t>102</t>
  </si>
  <si>
    <t>449321100R</t>
  </si>
  <si>
    <t>přístroj hasicí ruční práškový PG 1 LE</t>
  </si>
  <si>
    <t>-1097545881</t>
  </si>
  <si>
    <t>103</t>
  </si>
  <si>
    <t>449321101R</t>
  </si>
  <si>
    <t>1757661772</t>
  </si>
  <si>
    <t xml:space="preserve">Lešení </t>
  </si>
  <si>
    <t>104</t>
  </si>
  <si>
    <t>941111121</t>
  </si>
  <si>
    <t>Montáž lešení řadového trubkového lehkého pracovního s podlahami s provozním zatížením tř. 3 do 200 kg/m2 šířky tř. W09 přes 0,9 do 1,2 m, výšky do 10 m</t>
  </si>
  <si>
    <t>-614055427</t>
  </si>
  <si>
    <t>"venkovní omítky-štíty"(10,1+1,2*2)*9*2</t>
  </si>
  <si>
    <t>"přístavba" (18,2+4*2+2,5*2+1,2*4)*5</t>
  </si>
  <si>
    <t>"podhled střechy-venkovní "(24,25+2*1,2)*4</t>
  </si>
  <si>
    <t>105</t>
  </si>
  <si>
    <t>941111221</t>
  </si>
  <si>
    <t>Montáž lešení řadového trubkového lehkého pracovního s podlahami s provozním zatížením tř. 3 do 200 kg/m2 Příplatek za první a každý další den použití lešení k ceně -1121</t>
  </si>
  <si>
    <t>1627114983</t>
  </si>
  <si>
    <t>"venkovní omítky-štíty-10 dní "((10,1+1,2*2)*9*2)*10</t>
  </si>
  <si>
    <t>"přístavba-30 dní " ((18,2+4*2+2,5*2+1,2*4)*5)*30</t>
  </si>
  <si>
    <t>"podhled střechy-venkovní-10 dní  "((24,25+2*1,2)*4)*10</t>
  </si>
  <si>
    <t>106</t>
  </si>
  <si>
    <t>941111821</t>
  </si>
  <si>
    <t>Demontáž lešení řadového trubkového lehkého pracovního s podlahami s provozním zatížením tř. 3 do 200 kg/m2 šířky tř. W09 přes 0,9 do 1,2 m, výšky do 10 m</t>
  </si>
  <si>
    <t>1559548306</t>
  </si>
  <si>
    <t xml:space="preserve">Poznámka k souboru cen:_x000D_
1. Demontáž lešení řadového trubkového lehkého výšky přes 25 m se oceňuje individuálně. </t>
  </si>
  <si>
    <t>107</t>
  </si>
  <si>
    <t>946112117</t>
  </si>
  <si>
    <t>Montáž pojízdných věží trubkových nebo dílcových s maximálním zatížením podlahy do 200 kg/m2 šířky přes 0,9 do 1,6 m, délky do 3,2 m, výšky přes 6,6 m do 7,6 m</t>
  </si>
  <si>
    <t>944155461</t>
  </si>
  <si>
    <t xml:space="preserve">Poznámka k souboru cen:_x000D_
1. Montáž lešení vyšších, než je uvedeno v souboru cen, se oceňuje individuálně, stejně tak jako konstrukce s vyšším požadovaným zatížením. 2. Pojízdná lešení do tunelů a pojízdná lešení s bočním vysunutím se oceňují individuálně. </t>
  </si>
  <si>
    <t>108</t>
  </si>
  <si>
    <t>946112217</t>
  </si>
  <si>
    <t>Montáž pojízdných věží trubkových nebo dílcových s maximálním zatížením podlahy do 200 kg/m2 Příplatek za první a každý další den použití pojízdného lešení k ceně -2117</t>
  </si>
  <si>
    <t>-801321221</t>
  </si>
  <si>
    <t>"40dní použití"40</t>
  </si>
  <si>
    <t>109</t>
  </si>
  <si>
    <t>946112817</t>
  </si>
  <si>
    <t>Demontáž pojízdných věží trubkových nebo dílcových s maximálním zatížením podlahy do 200 kg/m2 šířky přes 0,9 do 1,2 m, délky do 3,2 m, výšky přes 6,6 m do 7,6 m</t>
  </si>
  <si>
    <t>1862208446</t>
  </si>
  <si>
    <t xml:space="preserve">Poznámka k souboru cen:_x000D_
1. Demontáž lešení vyšších, než je uvedeno v souboru cen, se oceňuje individuálně, stejně tak jako konstrukce s vyšším požadovaným zatížením. </t>
  </si>
  <si>
    <t>110</t>
  </si>
  <si>
    <t>949101111</t>
  </si>
  <si>
    <t>Lešení pomocné pracovní pro objekty pozemních staveb pro zatížení do 150 kg/m2, o výšce lešeňové podlahy do 1,9 m</t>
  </si>
  <si>
    <t>1818074490</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</si>
  <si>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</si>
  <si>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"podhledy"150</t>
  </si>
  <si>
    <t>111</t>
  </si>
  <si>
    <t>997013312</t>
  </si>
  <si>
    <t>Shoz suti montáž a demontáž shozu výšky přes 10 do 20 m</t>
  </si>
  <si>
    <t>1002513798</t>
  </si>
  <si>
    <t xml:space="preserve">Poznámka k souboru cen:_x000D_
1. Shozy vyšší než 75 m se oceňují individuálně. 2. Výškou se rozumí vzdálenost od vyústění shozu do úrovně plnícího trychtýře. </t>
  </si>
  <si>
    <t>112</t>
  </si>
  <si>
    <t>997013322</t>
  </si>
  <si>
    <t>Shoz suti montáž a demontáž shozu výšky Příplatek za první a každý další den použití shozu k ceně -3312</t>
  </si>
  <si>
    <t>410777134</t>
  </si>
  <si>
    <t>"demontáž krytiny"20</t>
  </si>
  <si>
    <t>Různé dokončovací konstrukce</t>
  </si>
  <si>
    <t>113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</si>
  <si>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</si>
  <si>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</si>
  <si>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1666754243</t>
  </si>
  <si>
    <t>"1.NP-společné prostory 1"39,30</t>
  </si>
  <si>
    <t>"2.NP-byt 1"52,99</t>
  </si>
  <si>
    <t>"2.NP-byt 2"51,90</t>
  </si>
  <si>
    <t>"2.NP-byt 3"47,62</t>
  </si>
  <si>
    <t>"2.NP-byt 4"51,90</t>
  </si>
  <si>
    <t>"2.NP-společné prostory"33,72</t>
  </si>
  <si>
    <t>114</t>
  </si>
  <si>
    <t>953941414R</t>
  </si>
  <si>
    <t>Osazování drobných kovových předmětů se zalitím maltou cementovou, do vysekaných kapes nebo připravených otvorů konzol pro zásobníky vody apod. délky do 1000 mm, s uklínováním (např. cihlami)</t>
  </si>
  <si>
    <t>-1670230418</t>
  </si>
  <si>
    <t>115</t>
  </si>
  <si>
    <t>449321130</t>
  </si>
  <si>
    <t>přístroj hasicí ruční práškový 6 kg</t>
  </si>
  <si>
    <t>425031046</t>
  </si>
  <si>
    <t>116</t>
  </si>
  <si>
    <t>953942851</t>
  </si>
  <si>
    <t>Osazování drobných kovových předmětů se zalitím maltou cementovou, do vysekaných kapes nebo připravených otvorů zábradlí ve stupních kamenných, železobetonových nebo v balkónové desce</t>
  </si>
  <si>
    <t>-160056328</t>
  </si>
  <si>
    <t>Bourání konstrukcí</t>
  </si>
  <si>
    <t>117</t>
  </si>
  <si>
    <t>962032241</t>
  </si>
  <si>
    <t>Bourání zdiva nadzákladového z cihel nebo tvárnic z cihel pálených nebo vápenopískových, na maltu cementovou, objemu přes 1 m3</t>
  </si>
  <si>
    <t>314844281</t>
  </si>
  <si>
    <t xml:space="preserve">Poznámka k souboru cen:_x000D_
1. Bourání pilířů o průřezu přes 0,36 m2 se oceňuje příslušnými cenami -2230, -2231, -2240, -2241,-2253 a -2254 jako bourání zdiva nadzákladového cihelného. </t>
  </si>
  <si>
    <t>"štítová zeď"11*0,3*4,656/2-1,2*1,2*0,3</t>
  </si>
  <si>
    <t>"štítová zeď"11*0,19*4,656/2+0,3*0,1*1,5*2+0,25*0,1*2*3-0,9*1,46*0,3</t>
  </si>
  <si>
    <t>"středová zeď vč.komínu"11*0,15*4,656/2+0,3*0,15*2,4*2+0,45*0,30*4,6-0,85*1,9*0,15</t>
  </si>
  <si>
    <t>"komín pod střechou "0,47*0,47*3,5</t>
  </si>
  <si>
    <t>"zdivo pod pozednicí-přístavba"0,45*0,45*18,2</t>
  </si>
  <si>
    <t>118</t>
  </si>
  <si>
    <t>962032641</t>
  </si>
  <si>
    <t>Bourání zdiva nadzákladového z cihel nebo tvárnic komínového z cihel pálených, šamotových nebo vápenopískových nad střechou na maltu cementovou</t>
  </si>
  <si>
    <t>-313538468</t>
  </si>
  <si>
    <t>0,47*0,47*1,5+0,45*0,45*0,7</t>
  </si>
  <si>
    <t>119</t>
  </si>
  <si>
    <t>968062355</t>
  </si>
  <si>
    <t>Vybourání dřevěných rámů oken s křídly, dveřních zárubní, vrat, stěn, ostění nebo obkladů rámů oken s křídly dvojitých, plochy do 2 m2</t>
  </si>
  <si>
    <t>866978173</t>
  </si>
  <si>
    <t xml:space="preserve">Poznámka k souboru cen:_x000D_
1. V cenách -2244 až -2747 jsou započteny i náklady na vyvěšení křídel. </t>
  </si>
  <si>
    <t>"okna ve štítech střechy"1,2*1,2+0,9*1,46</t>
  </si>
  <si>
    <t>997</t>
  </si>
  <si>
    <t>Přesun sutě</t>
  </si>
  <si>
    <t>120</t>
  </si>
  <si>
    <t>997013212</t>
  </si>
  <si>
    <t>Vnitrostaveništní doprava suti a vybouraných hmot vodorovně do 50 m svisle ručně (nošením po schodech) pro budovy a haly výšky přes 6 do 9 m</t>
  </si>
  <si>
    <t>1525141145</t>
  </si>
  <si>
    <t>41,630+29,964</t>
  </si>
  <si>
    <t>121</t>
  </si>
  <si>
    <t>997013219</t>
  </si>
  <si>
    <t>Vnitrostaveništní doprava suti a vybouraných hmot vodorovně do 50 m Příplatek k cenám -3111 až -3217 za zvětšenou vodorovnou dopravu přes vymezenou dopravní vzdálenost za každých dalších i započatých 10 m</t>
  </si>
  <si>
    <t>-1358351889</t>
  </si>
  <si>
    <t>122</t>
  </si>
  <si>
    <t>997013501</t>
  </si>
  <si>
    <t>Odvoz suti a vybouraných hmot na skládku nebo meziskládku se složením, na vzdálenost do 1 km</t>
  </si>
  <si>
    <t>-401959272</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</si>
  <si>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</si>
  <si>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123</t>
  </si>
  <si>
    <t>997013509</t>
  </si>
  <si>
    <t>Odvoz suti a vybouraných hmot na skládku nebo meziskládku se složením, na vzdálenost Příplatek k ceně za každý další i započatý 1 km přes 1 km</t>
  </si>
  <si>
    <t>-302870890</t>
  </si>
  <si>
    <t>"skládka 30km"29*71,594</t>
  </si>
  <si>
    <t>124</t>
  </si>
  <si>
    <t>997013803R</t>
  </si>
  <si>
    <t>Poplatek za uložení stavebního odpadu na skládce (skládkovné) z keramických materiálů</t>
  </si>
  <si>
    <t>421752431</t>
  </si>
  <si>
    <t>998</t>
  </si>
  <si>
    <t>Přesun hmot</t>
  </si>
  <si>
    <t>125</t>
  </si>
  <si>
    <t>998011002</t>
  </si>
  <si>
    <t>Přesun hmot pro budovy občanské výstavby, bydlení, výrobu a služby s nosnou svislou konstrukcí zděnou z cihel, tvárnic nebo kamene vodorovná dopravní vzdálenost do 100 m pro budovy výšky přes 6 do 12 m</t>
  </si>
  <si>
    <t>-200476725</t>
  </si>
  <si>
    <t>126</t>
  </si>
  <si>
    <t>998017002</t>
  </si>
  <si>
    <t>Přesun hmot pro budovy občanské výstavby, bydlení, výrobu a služby s omezením mechanizace vodorovná dopravní vzdálenost do 100 m pro budovy s jakoukoliv nosnou konstrukcí výšky přes 6 do 12 m</t>
  </si>
  <si>
    <t>-2059546880</t>
  </si>
  <si>
    <t>PSV</t>
  </si>
  <si>
    <t>Práce a dodávky PSV</t>
  </si>
  <si>
    <t>711</t>
  </si>
  <si>
    <t>Izolace proti vodě</t>
  </si>
  <si>
    <t>127</t>
  </si>
  <si>
    <t>711111001</t>
  </si>
  <si>
    <t>Provedení izolace proti zemní vlhkosti natěradly a tmely za studena na ploše vodorovné V nátěrem penetračním</t>
  </si>
  <si>
    <t>391332491</t>
  </si>
  <si>
    <t>"na podkladní  beton přístavby" 2,125*12,475+3,855*3,1+2,825*2,125</t>
  </si>
  <si>
    <t>"na podkladní  beton-pilíře" 0,8*0,2*8</t>
  </si>
  <si>
    <t>128</t>
  </si>
  <si>
    <t>111631500</t>
  </si>
  <si>
    <t>lak asfaltový penetrační (MJ t) bal 9 kg</t>
  </si>
  <si>
    <t>-481644474</t>
  </si>
  <si>
    <t>129</t>
  </si>
  <si>
    <t>711112001</t>
  </si>
  <si>
    <t>Provedení izolace proti zemní vlhkosti natěradly a tmely za studena na ploše svislé S nátěrem penetračním</t>
  </si>
  <si>
    <t>1880766384</t>
  </si>
  <si>
    <t>"kolem přístavby-v.0,3" 0,3*(2,125+12,475+3,855*2+3,1+2,825*2,125)</t>
  </si>
  <si>
    <t>"pilíře-v.0,2m" 0,8*4*0,2*6</t>
  </si>
  <si>
    <t>130</t>
  </si>
  <si>
    <t>224210377</t>
  </si>
  <si>
    <t>"spotřeba 0,00025t/m2"0,00025*13,264</t>
  </si>
  <si>
    <t>131</t>
  </si>
  <si>
    <t>711141559</t>
  </si>
  <si>
    <t>Provedení izolace proti zemní vlhkosti pásy přitavením NAIP na ploše vodorovné V</t>
  </si>
  <si>
    <t>-462474736</t>
  </si>
  <si>
    <t>132</t>
  </si>
  <si>
    <t>628321340</t>
  </si>
  <si>
    <t>-1470936871</t>
  </si>
  <si>
    <t>"spotřeba 1,15m2/m2"1,15*45,743</t>
  </si>
  <si>
    <t>133</t>
  </si>
  <si>
    <t>711142559</t>
  </si>
  <si>
    <t>Provedení izolace proti zemní vlhkosti pásy přitavením NAIP na ploše svislé S</t>
  </si>
  <si>
    <t>1746465136</t>
  </si>
  <si>
    <t>134</t>
  </si>
  <si>
    <t>1989521807</t>
  </si>
  <si>
    <t>"spotřeba 1,2m2/m2"1,2*13,264</t>
  </si>
  <si>
    <t>135</t>
  </si>
  <si>
    <t>711161532</t>
  </si>
  <si>
    <t>Izolace nopovými foliemi [systém DELTA] na ploše svislé i vodorovné drenážní a ochranný systém pro spodní stavbu s filtrační textilií, zatížitelnost 150 kN/m2 [NP DRAIN], výška nopu 8 mm</t>
  </si>
  <si>
    <t>424082980</t>
  </si>
  <si>
    <t>"kolem stáv. zdí a základů-hl.1m"1*(18,2+3+11)</t>
  </si>
  <si>
    <t>136</t>
  </si>
  <si>
    <t>711161571</t>
  </si>
  <si>
    <t>Izolace nopovými foliemi [systém DELTA] ukončení izolace zakončovací profil [MS]</t>
  </si>
  <si>
    <t>-1188375571</t>
  </si>
  <si>
    <t>"kolem stáv. zdí a základů"(18,2+3+11)</t>
  </si>
  <si>
    <t>137</t>
  </si>
  <si>
    <t>998711102</t>
  </si>
  <si>
    <t>Přesun hmot pro izolace proti vodě, vlhkosti a plynům stanovený z hmotnosti přesunovaného materiálu vodorovná dopravní vzdálenost do 50 m v objektech výšky přes 6 do 12 m</t>
  </si>
  <si>
    <t>-102552738</t>
  </si>
  <si>
    <t>138</t>
  </si>
  <si>
    <t>998711181</t>
  </si>
  <si>
    <t>Přesun hmot pro izolace proti vodě, vlhkosti a plynům stanovený z hmotnosti přesunovaného materiálu Příplatek k cenám za přesun prováděný bez použití mechanizace pro jakoukoliv výšku objektu</t>
  </si>
  <si>
    <t>287340866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</si>
  <si>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</si>
  <si>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</si>
  <si>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</si>
  <si>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139</t>
  </si>
  <si>
    <t>713121111</t>
  </si>
  <si>
    <t>Montáž tepelné izolace podlah rohožemi, pásy, deskami, dílci, bloky (izolační materiál ve specifikaci) kladenými volně jednovrstvá</t>
  </si>
  <si>
    <t>-1583116846</t>
  </si>
  <si>
    <t>"zateplení podlahy nad kotelnou-ozn.J"11,22+10,62</t>
  </si>
  <si>
    <t>"chodba se schodištěm-1,20-polyst.tl.60mm"15,21</t>
  </si>
  <si>
    <t>140</t>
  </si>
  <si>
    <t>283723060</t>
  </si>
  <si>
    <t>deska z pěnového polystyrenu pro trvalé zatížení v tlaku (max. 2000 kg/m2) 1000 x 500 x 60 mm</t>
  </si>
  <si>
    <t>2016041555</t>
  </si>
  <si>
    <t>Poznámka k položce:
lambda=0,037 [W / m K]</t>
  </si>
  <si>
    <t>"chodba se schodištěm-1,20,ztratné 2%"15,21*1,02</t>
  </si>
  <si>
    <t>141</t>
  </si>
  <si>
    <t>631537120</t>
  </si>
  <si>
    <t>deska izolační univerzální λ-0.037 610x1000x150 mm</t>
  </si>
  <si>
    <t>1464236778</t>
  </si>
  <si>
    <t>"zateplení podlahy nad kotelnou-ozn.J,ztratné 2%"(11,22+10,62+0,6*10)*1,02</t>
  </si>
  <si>
    <t>142</t>
  </si>
  <si>
    <t>713111122</t>
  </si>
  <si>
    <t>Montáž tepelné izolace stropů rohožemi, pásy, dílci, deskami, bloky (izolační materiál ve specifikaci) rovných spodem s přibitím na dřevěnou konstrukci</t>
  </si>
  <si>
    <t>1579779992</t>
  </si>
  <si>
    <t>"podkroví-strop-ozn.C -tl.200mm"5,6*(2,2+3)+8,3*(24,25-0,375*2-0,215*3-2,2-3)</t>
  </si>
  <si>
    <t>"podkroví-vikýř -strop-ozn.C -tl.200mm"2,6*2,2*4</t>
  </si>
  <si>
    <t>"zatep. podlahy v chodbě ze spodu -ozn.F-tl.150mm"(11,125-0,15*5)*1,725+2,25*1,725</t>
  </si>
  <si>
    <t>"podbití střechy s omítkou,ztratné 2%-tl.50mm"(0,65*24,95*2+0,25*8,2*4)*1,02</t>
  </si>
  <si>
    <t>143</t>
  </si>
  <si>
    <t>1269871600</t>
  </si>
  <si>
    <t>144</t>
  </si>
  <si>
    <t>283763660</t>
  </si>
  <si>
    <t>deska z polystyrénu XPS, hrana rovná, polo či pero drážka a hladký povrch 1250 x 600 x 50 mm</t>
  </si>
  <si>
    <t>1565922195</t>
  </si>
  <si>
    <t>Poznámka k položce:
lambda=0,034 [W / m K]</t>
  </si>
  <si>
    <t>38,434*1,1 'Přepočtené koeficientem množství</t>
  </si>
  <si>
    <t>145</t>
  </si>
  <si>
    <t>631537300</t>
  </si>
  <si>
    <t>deska izolační univerzální λ-0.037 610x1000x200 mm</t>
  </si>
  <si>
    <t>-1828654225</t>
  </si>
  <si>
    <t>"podhledy-strop-ztratné 2%"1,02*198,537</t>
  </si>
  <si>
    <t>146</t>
  </si>
  <si>
    <t>713121211</t>
  </si>
  <si>
    <t>Montáž tepelné izolace běžných stavebních konstrukcí podlah okrajovými pásky kladenými volně</t>
  </si>
  <si>
    <t>-47076547</t>
  </si>
  <si>
    <t>"podlaha v přízemí-ozn.K"2,3*2+2*(2,099+2,4+1,1)</t>
  </si>
  <si>
    <t>147</t>
  </si>
  <si>
    <t>631402740</t>
  </si>
  <si>
    <t>pásek okrajový izolační minerální plovoucích podlah š 120 mm tl.12 mm</t>
  </si>
  <si>
    <t>1316557330</t>
  </si>
  <si>
    <t>"ztratné 2%"15,798*1,02</t>
  </si>
  <si>
    <t>148</t>
  </si>
  <si>
    <t>713131121</t>
  </si>
  <si>
    <t>Montáž tepelné izolace stěn rohožemi, pásy, deskami, dílci, bloky (izolační materiál ve specifikaci) přichycením úchytnými dráty a závlačkami</t>
  </si>
  <si>
    <t>303228557</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</si>
  <si>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</si>
  <si>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"podk-svis.stěny pod šikmin-ozn.c -tl.200mm"1,1*(2,81+3+1,2*2+4,8+6,2+5,9+6+8*1,5)</t>
  </si>
  <si>
    <t>"podkroví-vikýř stěny venkovní-ozn.H -tl.100mm"3*2*4*2</t>
  </si>
  <si>
    <t>149</t>
  </si>
  <si>
    <t>-1613107742</t>
  </si>
  <si>
    <t>"Stěny pod šikminou,ztratné 2%"47,421*1,02</t>
  </si>
  <si>
    <t>150</t>
  </si>
  <si>
    <t>631537060</t>
  </si>
  <si>
    <t>deska izolační univerzální λ-0.037 610x1000x100 mm</t>
  </si>
  <si>
    <t>-1142799997</t>
  </si>
  <si>
    <t>"vikýř-stěny-ztratné 2%"1,02*48</t>
  </si>
  <si>
    <t>151</t>
  </si>
  <si>
    <t>713131141</t>
  </si>
  <si>
    <t>Montáž tepelné izolace stěn rohožemi, pásy, deskami, dílci, bloky (izolační materiál ve specifikaci) lepením celoplošně</t>
  </si>
  <si>
    <t>-1685944639</t>
  </si>
  <si>
    <t xml:space="preserve">"izolace základů přístavby-chodba,schodiště"1*(2*6+3,05+1,375) </t>
  </si>
  <si>
    <t>152</t>
  </si>
  <si>
    <t>283763490</t>
  </si>
  <si>
    <t>deska fasádní polystyrénová pro tepelné izolace spodní stavby 1250 x 600 x 60 mm</t>
  </si>
  <si>
    <t>-1390324802</t>
  </si>
  <si>
    <t>"ztratné 2%"1,02*16,425</t>
  </si>
  <si>
    <t>153</t>
  </si>
  <si>
    <t>713151121</t>
  </si>
  <si>
    <t>Montáž tepelné izolace střech šikmých rohožemi, pásy, deskami (izolační materiál ve specifikaci) kladenými volně pod krokve</t>
  </si>
  <si>
    <t>CS ÚRS 2014 01</t>
  </si>
  <si>
    <t>-668499087</t>
  </si>
  <si>
    <t>"podkroví-šikminy v bytech-ozn.B-ulice -tl.200mm"4,4*(24,25-0,375*2-1,8*4-0,215*3)</t>
  </si>
  <si>
    <t>"podkroví-šikminy v bytech-odpočet střeš.oken"5 *0,78*1,4</t>
  </si>
  <si>
    <t>"podkroví-šikminy v bytech-ozn.B-zadní -tl.200mm"4,4*(2,81+3)</t>
  </si>
  <si>
    <t>"podkroví-šikminy chodba-ozn.B -tl.200mm"2,5*(18,2-0,375*2)+4,5*2,3</t>
  </si>
  <si>
    <t>154</t>
  </si>
  <si>
    <t>104700145</t>
  </si>
  <si>
    <t>"ztratné 2%"153,881*1,02</t>
  </si>
  <si>
    <t>155</t>
  </si>
  <si>
    <t>713191133</t>
  </si>
  <si>
    <t>Montáž tepelné izolace stavebních konstrukcí - doplňky a konstrukční součásti podlah, stropů vrchem nebo střech překrytím fólií položenou volně s přelepením spojů</t>
  </si>
  <si>
    <t>-1359669608</t>
  </si>
  <si>
    <t>"Chodba 1.20- přístavba"15,21</t>
  </si>
  <si>
    <t>156</t>
  </si>
  <si>
    <t>998713102</t>
  </si>
  <si>
    <t>Přesun hmot tonážní tonážní pro izolace tepelné v objektech v do 12 m</t>
  </si>
  <si>
    <t>2049634219</t>
  </si>
  <si>
    <t>157</t>
  </si>
  <si>
    <t>998713181</t>
  </si>
  <si>
    <t>Přesun hmot pro izolace tepelné stanovený z hmotnosti přesunovaného materiálu Příplatek k cenám za přesun prováděný bez použití mechanizace pro jakoukoliv výšku objektu</t>
  </si>
  <si>
    <t>333494272</t>
  </si>
  <si>
    <t>762</t>
  </si>
  <si>
    <t>Konstrukce tesařské</t>
  </si>
  <si>
    <t>158</t>
  </si>
  <si>
    <t>762083122</t>
  </si>
  <si>
    <t>Práce společné pro tesařské konstrukce impregnace řeziva máčením proti dřevokaznému hmyzu, houbám a plísním, třída ohrožení 3 a 4 (dřevo v exteriéru)</t>
  </si>
  <si>
    <t>-1213078956</t>
  </si>
  <si>
    <t>"Krov-řezivo"24,697</t>
  </si>
  <si>
    <t>159</t>
  </si>
  <si>
    <t>762086111</t>
  </si>
  <si>
    <t>Práce společné pro tesařské konstrukce montáž kovových doplňkových konstrukcí (materiál ve specifikaci) hmotnosti prvku do 5 kg</t>
  </si>
  <si>
    <t>kg</t>
  </si>
  <si>
    <t>-290797471</t>
  </si>
  <si>
    <t>"kotvení pozednice"(25*2+18)*5</t>
  </si>
  <si>
    <t>160</t>
  </si>
  <si>
    <t>762331812</t>
  </si>
  <si>
    <t>Demontáž vázaných konstrukcí krovů sklonu do 60 st. z hranolů, hranolků, fošen, průřezové plochy přes 120 do 224 cm2</t>
  </si>
  <si>
    <t>503882894</t>
  </si>
  <si>
    <t>"krokve-100/140-dl.7,367m"7,367*25*2</t>
  </si>
  <si>
    <t>"vaznice-160/180"24,25*2</t>
  </si>
  <si>
    <t>"plné vazby -vzpěry,kleštiny,bačkory-8ks"8*(2*3+2*5*2+2*5,5*2+2,4)</t>
  </si>
  <si>
    <t>161</t>
  </si>
  <si>
    <t>762332534</t>
  </si>
  <si>
    <t>Montáž vázaných konstrukcí krovů střech pultových, sedlových, valbových, stanových čtvercového nebo obdélníkového půdorysu, z řeziva hoblovaného průřezové plochy přes 288 do 450 cm2</t>
  </si>
  <si>
    <t>-1813062796</t>
  </si>
  <si>
    <t xml:space="preserve">Poznámka k souboru cen:_x000D_
1. V cenách nejsou započteny náklady na montáž kotevních želez s připojením k dřevěné konstrukci; tyto se ocení příslušnými položkami souboru cen 762 08-5 tohoto katalogu. 2. V cenách 762 33-5 nejsou započteny náklady na podpory (např. vazníky). </t>
  </si>
  <si>
    <t>"výkres krovu-tabulka -pozednice 1-150/150"18+12+19,5</t>
  </si>
  <si>
    <t>"výkres krovu-tabulka -vaznice 2-120/220"3+3,5+4+13</t>
  </si>
  <si>
    <t>"výkres krovu-tabulka -krokev 3-100/200"303,40+182,7+20+60+16</t>
  </si>
  <si>
    <t>"výkres krovu-tabulka -kleština 4-80/200"60+340</t>
  </si>
  <si>
    <t>"výkres krovu-tabulka -vikýř 5-140/140+32/200"96+24</t>
  </si>
  <si>
    <t>"výkres krovu-tabulka -výměna-střeš.okna 100/200"10</t>
  </si>
  <si>
    <t>162</t>
  </si>
  <si>
    <t>605121210</t>
  </si>
  <si>
    <t>řezivo jehličnaté hranol jakost I-II délka 4 - 5 m</t>
  </si>
  <si>
    <t>-1292741604</t>
  </si>
  <si>
    <t>prořez 2%</t>
  </si>
  <si>
    <t>"výkres krovu-tabulka -pozednice 1-150/150"(0,15*0,15*(18+12+19,5))*1,02</t>
  </si>
  <si>
    <t>"výkres krovu-tabulka -vaznice 2-120/220"(0,12*0,22*(3+3,5+4+13))*1,02</t>
  </si>
  <si>
    <t>"výkres krovu-tabulka -krokev 3-100/200"(0,1*0,2*(303,40+182,7+20+60+16))*1,02</t>
  </si>
  <si>
    <t>"výkres krovu-tabulka -kleština 4-80/200"(0,08*0,2*(60+340))*1,02</t>
  </si>
  <si>
    <t>"výkres krovu-tabulka -vikýř 5-140/140+32/200"(0,14*0,14*96+0,032*0,2*24)*1,02</t>
  </si>
  <si>
    <t>"výkres krovu-tabulka -výměna-střeš.okna 100/200"0,1*0,2*10*1,02</t>
  </si>
  <si>
    <t>22,452*1,1 'Přepočtené koeficientem množství</t>
  </si>
  <si>
    <t>163</t>
  </si>
  <si>
    <t>762342214</t>
  </si>
  <si>
    <t>Bednění a laťování montáž laťování střech jednoduchých sklonu do 60 st. při osové vzdálenosti latí přes 150 do 360 mm</t>
  </si>
  <si>
    <t>-2091926999</t>
  </si>
  <si>
    <t>"dle výkresu krovu-latě-40/60 celkem 1200m " 390</t>
  </si>
  <si>
    <t>"dle výkresu krovu-kontralatě-50/50 celkem 600m " 390</t>
  </si>
  <si>
    <t>164</t>
  </si>
  <si>
    <t>605141140</t>
  </si>
  <si>
    <t>řezivo jehličnaté,střešní latě impregnované dl 4 - 5 m</t>
  </si>
  <si>
    <t>-1692424426</t>
  </si>
  <si>
    <t>"dle výkresu krovu-latě-40/60-1200m,prořez 2% " 0,04*0,06*1200*1,02</t>
  </si>
  <si>
    <t>"dle výkresu krovu-kontralatě-50/50 - 600m,prořez 2% "0,05*0,05*600*1,02</t>
  </si>
  <si>
    <t>165</t>
  </si>
  <si>
    <t>762342812</t>
  </si>
  <si>
    <t>Demontáž bednění a laťování laťování střech sklonu do 60 st. se všemi nadstřešními konstrukcemi, z latí průřezové plochy do 25 cm2 při osové vzdálenosti přes 0,22 do 0,50 m</t>
  </si>
  <si>
    <t>-618577135</t>
  </si>
  <si>
    <t>7,37*11,7*2+7,37*12,73*2-0,6*0,6</t>
  </si>
  <si>
    <t>166</t>
  </si>
  <si>
    <t>762381111</t>
  </si>
  <si>
    <t>Ukotvení komínu ke krovu do šikmé plochy</t>
  </si>
  <si>
    <t>-1679182442</t>
  </si>
  <si>
    <t>167</t>
  </si>
  <si>
    <t>762395000</t>
  </si>
  <si>
    <t>Spojovací prostředky krovů, bednění a laťování, nadstřešních konstrukcí svory, prkna, hřebíky, pásová ocel, vruty</t>
  </si>
  <si>
    <t>-233623075</t>
  </si>
  <si>
    <t>"krov"24,882/1,02</t>
  </si>
  <si>
    <t>"laťování"4,468/1,02</t>
  </si>
  <si>
    <t>168</t>
  </si>
  <si>
    <t>762420011</t>
  </si>
  <si>
    <t>Obložení stropů nebo střešních podhledů z cementotřískových desek [CETRIS] šroubovaných na sraz, tloušťky desky 12 mm</t>
  </si>
  <si>
    <t>-1241659653</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</si>
  <si>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</si>
  <si>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"podhled venkovní-zateplení chodby" 1,175*(12,5-1,375+2,25)</t>
  </si>
  <si>
    <t>169</t>
  </si>
  <si>
    <t>762421024</t>
  </si>
  <si>
    <t>Obložení stropů nebo střešních podhledů z dřevoštěpkových desek [OSB] šroubovaných na pero a drážku nebroušených, tloušťky desky 18 mm</t>
  </si>
  <si>
    <t>1889347147</t>
  </si>
  <si>
    <t>"podkroví-vikýř stěny venkovní-ozn.H "(3*2/2)*4*2+4*2*0,3*1,4+(1,8+2*0,3)*1/2*4</t>
  </si>
  <si>
    <t>170</t>
  </si>
  <si>
    <t>762511175</t>
  </si>
  <si>
    <t>Podlahové konstrukce podkladové z cementotřískových desek [CETRIS] dvouvrstvých šroubovaných na sraz, tloušťky desky 2x14 mm</t>
  </si>
  <si>
    <t>-1005161879</t>
  </si>
  <si>
    <t xml:space="preserve">"na dřev.roštu podlahy"10*(4,810+6,131+5,983+5,932) </t>
  </si>
  <si>
    <t>171</t>
  </si>
  <si>
    <t>762822130</t>
  </si>
  <si>
    <t>Montáž stropních trámů z hraněného a polohraněného řeziva s trámovými výměnami, průřezové plochy přes 288 do 450 cm2</t>
  </si>
  <si>
    <t>1674523352</t>
  </si>
  <si>
    <t>"dřevěný rošt podlah-hranoly 160/260 po 621mm"(24,25-0,375*2)*10</t>
  </si>
  <si>
    <t>172</t>
  </si>
  <si>
    <t>605120110</t>
  </si>
  <si>
    <t>řezivo jehličnaté hranol jakost I nad 120 cm2</t>
  </si>
  <si>
    <t>1458649210</t>
  </si>
  <si>
    <t>"hranol 160/260,prořez 3%"17*0,16*0,26*(5,2+6,2+6,2+6,3)*1,03</t>
  </si>
  <si>
    <t>173</t>
  </si>
  <si>
    <t>762895000</t>
  </si>
  <si>
    <t>Spojovací prostředky záklopu stropů, stropnic, podbíjení hřebíky, svory</t>
  </si>
  <si>
    <t>-1352329082</t>
  </si>
  <si>
    <t>174</t>
  </si>
  <si>
    <t>998762101</t>
  </si>
  <si>
    <t>Přesun hmot pro konstrukce tesařské stanovený z hmotnosti přesunovaného materiálu vodorovná dopravní vzdálenost do 50 m v objektech výšky do 6 m</t>
  </si>
  <si>
    <t>1620801679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</si>
  <si>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</si>
  <si>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175</t>
  </si>
  <si>
    <t>998762181</t>
  </si>
  <si>
    <t>Přesun hmot pro konstrukce tesařské stanovený z hmotnosti přesunovaného materiálu Příplatek k cenám za přesun prováděný bez použití mechanizace pro jakoukoliv výšku objektu</t>
  </si>
  <si>
    <t>191726625</t>
  </si>
  <si>
    <t>763</t>
  </si>
  <si>
    <t>Konstrukce suché výstavby</t>
  </si>
  <si>
    <t>176</t>
  </si>
  <si>
    <t>763111314</t>
  </si>
  <si>
    <t>Příčka ze sádrokartonových desek s nosnou konstrukcí z jednoduchých ocelových profilů UW, CW jednoduše opláštěná deskou standardní A tl. 12,5 mm, příčka tl. 100 mm, profil 75 TI tl. 60 mm, EI 30, Rw 47 dB</t>
  </si>
  <si>
    <t>-1560925350</t>
  </si>
  <si>
    <t>"byt 1"2,725*3-0,7*2</t>
  </si>
  <si>
    <t>"byt 2"2,725*3-0,7*2</t>
  </si>
  <si>
    <t>"byt 3"2,725*3-0,7*2</t>
  </si>
  <si>
    <t>"byt 4"3,005*3-0,7*2</t>
  </si>
  <si>
    <t>177</t>
  </si>
  <si>
    <t>763111318</t>
  </si>
  <si>
    <t>Příčka ze sádrokartonových desek s nosnou konstrukcí z jednoduchých ocelových profilů UW, CW jednoduše opláštěná deskou standardní A tl. 12,5 mm, příčka tl. 125 mm, profil 100 TI tl. 100 mm, EI 30, Rw 48 dB</t>
  </si>
  <si>
    <t>1945893023</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</si>
  <si>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</si>
  <si>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"byt 1"5,932*3-0,8*2*2+3,558*3,0-0,6*3+2*3</t>
  </si>
  <si>
    <t>"byt 2"(3,558+2,6)*3-0,8*2+3,840*3-0,9*2+1,15*3</t>
  </si>
  <si>
    <t>"byt 3"(3,150+2,80)*3-0,8*2+4,894*3-0,9*2</t>
  </si>
  <si>
    <t>"byt 4"4,810*3-0,8*2</t>
  </si>
  <si>
    <t>178</t>
  </si>
  <si>
    <t>763111717</t>
  </si>
  <si>
    <t>Příčka ze sádrokartonových desek ostatní konstrukce a práce na příčkách ze sádrokartonových desek základní penetrační nátěr</t>
  </si>
  <si>
    <t>351442067</t>
  </si>
  <si>
    <t>"mezibytová"124,917*2</t>
  </si>
  <si>
    <t>"příčka tl.100mm"2*27,94</t>
  </si>
  <si>
    <t>"příčka tl.120mm"2*101,476</t>
  </si>
  <si>
    <t>"instal.příčka "8,939</t>
  </si>
  <si>
    <t>"stěna předsazená-pod šikminou"95,421</t>
  </si>
  <si>
    <t>179</t>
  </si>
  <si>
    <t>763111718</t>
  </si>
  <si>
    <t>Příčka ze sádrokartonových desek ostatní konstrukce a práce na příčkách ze sádrokartonových desek úprava styku příčky a podhledu separační páskou se silikonem</t>
  </si>
  <si>
    <t>-2080255112</t>
  </si>
  <si>
    <t>"Byt č.1-obvody míst."28,44+13,64+13,78+9,25</t>
  </si>
  <si>
    <t>"Byt č.2-obvody míst."11,53+26,78+12,04+9,54</t>
  </si>
  <si>
    <t>"Byt č.3-obvody míst."8,59+36,68+11,63+9,85</t>
  </si>
  <si>
    <t>"Byt č.4-obvody míst."23,27+14,37+10,25</t>
  </si>
  <si>
    <t>180</t>
  </si>
  <si>
    <t>763111722</t>
  </si>
  <si>
    <t>Příčka ze sádrokartonových desek ostatní konstrukce a práce na příčkách ze sádrokartonových desek úhelníky k ochraně rohů pozinkované</t>
  </si>
  <si>
    <t>-440340473</t>
  </si>
  <si>
    <t>"byt č. 1"2,6</t>
  </si>
  <si>
    <t>"byt č. 2"2*2,6</t>
  </si>
  <si>
    <t>"byt č. 3"2*2,6</t>
  </si>
  <si>
    <t>181</t>
  </si>
  <si>
    <t>763111741</t>
  </si>
  <si>
    <t>Příčka ze sádrokartonových desek ostatní konstrukce a práce na příčkách ze sádrokartonových desek montáž parotěsné zábrany</t>
  </si>
  <si>
    <t>1298319146</t>
  </si>
  <si>
    <t>"podk-svis.stěny pod šikmin-ozn.c"1,1*(2,81+3+1,2*2+4,8+6,2+5,9+6+8*1,5)</t>
  </si>
  <si>
    <t>"podkroví-vikýř stěny venkovní-ozn.H "3*2*4*2</t>
  </si>
  <si>
    <t>182</t>
  </si>
  <si>
    <t>283292820</t>
  </si>
  <si>
    <t>folie podstřešní parotěsná s reflexní Al vrstvou 170 g/m2 (1,5 x 50 m)</t>
  </si>
  <si>
    <t>413317306</t>
  </si>
  <si>
    <t>95,4209090909091*1,1 'Přepočtené koeficientem množství</t>
  </si>
  <si>
    <t>183</t>
  </si>
  <si>
    <t>283293090</t>
  </si>
  <si>
    <t>páska spojovací oboustranně lepící podstřešní difúzní folie 38 mm x 50 m</t>
  </si>
  <si>
    <t>189503868</t>
  </si>
  <si>
    <t>"spotřeba 1,6m/m2"1,6*95,421</t>
  </si>
  <si>
    <t>184</t>
  </si>
  <si>
    <t>763112325</t>
  </si>
  <si>
    <t>Příčka mezibytová ze sádrokartonových desek s nosnou konstrukcí ze zdvojených ocelových profilů UW, CW dvojitě opláštěná deskami protipožárními DF tl. 2 x 12,5 mm, příčka tl. 205 mm, profil 75 TI tl. 50+50 mm, EI 90, Rw 64 dB</t>
  </si>
  <si>
    <t>1956390466</t>
  </si>
  <si>
    <t>"stěny mezi byty-vytaženy min.0,8m nad strop" 10,25*3,8*3+2,123*3,8</t>
  </si>
  <si>
    <t>185</t>
  </si>
  <si>
    <t>763113331</t>
  </si>
  <si>
    <t>Příčka instalační ze sádrokartonových desek s nosnou konstrukcí ze zdvojených ocelových profilů UW, CW s mezerou, CW profily navzájem spojeny páskem sádry dvojitě opláštěná deskami protipožárními impregnovanými H2DF tl. 2 x 12,5 mm, příčka tl. 155 mm, profil 50 TI tl. 50 mm, EI 60, Rw 54 dB</t>
  </si>
  <si>
    <t>1654908196</t>
  </si>
  <si>
    <t>"byt 1"1,625*1,3</t>
  </si>
  <si>
    <t>"byt 2"1,625*1,3</t>
  </si>
  <si>
    <t>"byt 3"1,625*1,3</t>
  </si>
  <si>
    <t>"byt 4"2*1,3</t>
  </si>
  <si>
    <t>186</t>
  </si>
  <si>
    <t>763121521</t>
  </si>
  <si>
    <t>Stěna předsazená ze sádrokartonových desek s nosnou konstrukcí z ocelových profilů CD a UD, s kotvením CD po 1 500 mm jednoduše opláštěná deskou protipožární DF tl. 15 mm, stěna tl. 55 mm, TI tl. 40 mm, EI 30</t>
  </si>
  <si>
    <t>1281695382</t>
  </si>
  <si>
    <t>187</t>
  </si>
  <si>
    <t>763131433</t>
  </si>
  <si>
    <t>Podhled ze sádrokartonových desek dvouvrstvá zavěšená spodní konstrukce z ocelových profilů CD, UD jednoduše opláštěná deskou protipožární DF, tl. 15 mm, TI tl. 60 mm 50 kg/m3</t>
  </si>
  <si>
    <t>-1404777649</t>
  </si>
  <si>
    <t>188</t>
  </si>
  <si>
    <t>763131714</t>
  </si>
  <si>
    <t>Podhled ze sádrokartonových desek ostatní práce a konstrukce na podhledech ze sádrokartonových desek základní penetrační nátěr</t>
  </si>
  <si>
    <t>1221616321</t>
  </si>
  <si>
    <t>"podhledy+stropy"447,839</t>
  </si>
  <si>
    <t>189</t>
  </si>
  <si>
    <t>763131751</t>
  </si>
  <si>
    <t>Podhled ze sádrokartonových desek ostatní práce a konstrukce na podhledech ze sádrokartonových desek montáž parotěsné zábrany</t>
  </si>
  <si>
    <t>1736844642</t>
  </si>
  <si>
    <t>190</t>
  </si>
  <si>
    <t>-1537745723</t>
  </si>
  <si>
    <t>447,847272727273*1,1 'Přepočtené koeficientem množství</t>
  </si>
  <si>
    <t>191</t>
  </si>
  <si>
    <t>-2045335882</t>
  </si>
  <si>
    <t>"spotřeba 1,6m/m2"1,6*447,839</t>
  </si>
  <si>
    <t>192</t>
  </si>
  <si>
    <t>763181311</t>
  </si>
  <si>
    <t>Výplně otvorů konstrukcí ze sádrokartonových desek montáž zárubně kovové s příslušenstvím pro příčky výšky do 2,75 m nebo zátěže dveřního křídla do 25 kg, s profily CW a UW jednokřídlové</t>
  </si>
  <si>
    <t>-1595184764</t>
  </si>
  <si>
    <t xml:space="preserve">Poznámka k souboru cen:_x000D_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</si>
  <si>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"dveře 700/1970"4</t>
  </si>
  <si>
    <t>"dveře 800/1970"5</t>
  </si>
  <si>
    <t>"dveře 900/1970"2</t>
  </si>
  <si>
    <t>193</t>
  </si>
  <si>
    <t>553315320</t>
  </si>
  <si>
    <t>zárubeň ocelová pro sádrokarton 125 800 L/P</t>
  </si>
  <si>
    <t>805745844</t>
  </si>
  <si>
    <t>194</t>
  </si>
  <si>
    <t>553315210</t>
  </si>
  <si>
    <t>zárubeň ocelová pro sádrokarton 100 700 L/P</t>
  </si>
  <si>
    <t>-1852394430</t>
  </si>
  <si>
    <t>195</t>
  </si>
  <si>
    <t>553315330</t>
  </si>
  <si>
    <t>zárubeň ocelová pro sádrokarton 125 900 L/P</t>
  </si>
  <si>
    <t>310201809</t>
  </si>
  <si>
    <t>196</t>
  </si>
  <si>
    <t>763182411</t>
  </si>
  <si>
    <t>Výplně otvorů konstrukcí ze sádrokartonových desek opláštění obvodu střešního okna z desek a UA profilů hloubky do 0,5 m</t>
  </si>
  <si>
    <t>-242029262</t>
  </si>
  <si>
    <t>"střešní okna 780/1400-5ks"0,78*2*5+1,4*2*2</t>
  </si>
  <si>
    <t>197</t>
  </si>
  <si>
    <t>998763102</t>
  </si>
  <si>
    <t>Přesun hmot pro dřevostavby stanovený z hmotnosti přesunovaného materiálu vodorovná dopravní vzdálenost do 50 m v objektech výšky přes 12 do 24 m</t>
  </si>
  <si>
    <t>-1298024723</t>
  </si>
  <si>
    <t>198</t>
  </si>
  <si>
    <t>998763181</t>
  </si>
  <si>
    <t>Přesun hmot pro dřevostavby stanovený z hmotnosti přesunovaného materiálu Příplatek k ceně za přesun prováděný bez použití mechanizace pro jakoukoliv výšku objektu</t>
  </si>
  <si>
    <t>1073631160</t>
  </si>
  <si>
    <t>764</t>
  </si>
  <si>
    <t>Konstrukce klempířské</t>
  </si>
  <si>
    <t>199</t>
  </si>
  <si>
    <t>764002841</t>
  </si>
  <si>
    <t>Demontáž klempířských konstrukcí oplechování horních ploch zdí a nadezdívek do suti</t>
  </si>
  <si>
    <t>248093229</t>
  </si>
  <si>
    <t>"kolem středové zdi"7,37*2*2</t>
  </si>
  <si>
    <t>200</t>
  </si>
  <si>
    <t>764004801</t>
  </si>
  <si>
    <t>Demontáž klempířských konstrukcí žlabu podokapního do suti</t>
  </si>
  <si>
    <t>-796909780</t>
  </si>
  <si>
    <t>24,25*2</t>
  </si>
  <si>
    <t>201</t>
  </si>
  <si>
    <t>764004861</t>
  </si>
  <si>
    <t>Demontáž klempířských konstrukcí svodu do suti</t>
  </si>
  <si>
    <t>-362233512</t>
  </si>
  <si>
    <t>4*3,5</t>
  </si>
  <si>
    <t>202</t>
  </si>
  <si>
    <t>764241467</t>
  </si>
  <si>
    <t>Oplechování střešních prvků z titanzinkového předzvětralého plechu úžlabí rš 670 mm</t>
  </si>
  <si>
    <t>-483825586</t>
  </si>
  <si>
    <t>"vikýře"8*3</t>
  </si>
  <si>
    <t>203</t>
  </si>
  <si>
    <t>764246404</t>
  </si>
  <si>
    <t>Oplechování parapetů z titanzinkového předzvětralého plechu rovných mechanicky kotvené, bez rohů rš 330 mm</t>
  </si>
  <si>
    <t>-950108385</t>
  </si>
  <si>
    <t>"okna ve štítech"1*4</t>
  </si>
  <si>
    <t>"okno ve schodišti"1*1</t>
  </si>
  <si>
    <t>"okna v zádveří bytů "1*2</t>
  </si>
  <si>
    <t>"okna ve vikýřích "1,8*4</t>
  </si>
  <si>
    <t>204</t>
  </si>
  <si>
    <t>764246465</t>
  </si>
  <si>
    <t>Oplechování parapetů z titanzinkového předzvětralého plechu rovných celoplošně lepené, bez rohů Příplatek k cenám za zvýšenou pracnost při provedení rohu nebo koutu do rš 400 mm</t>
  </si>
  <si>
    <t>1411217168</t>
  </si>
  <si>
    <t>"okna ve štítech"4*2</t>
  </si>
  <si>
    <t>"okno ve schodišti"1*2</t>
  </si>
  <si>
    <t>"okna v zádveří bytů "2*2</t>
  </si>
  <si>
    <t>"okna ve vikýřích "4*2</t>
  </si>
  <si>
    <t>205</t>
  </si>
  <si>
    <t>764344411</t>
  </si>
  <si>
    <t>Lemování prostupů z titanzinkového předzvětralého plechu bez lišty, střech s krytinou prejzovou nebo vlnitou</t>
  </si>
  <si>
    <t>-514085243</t>
  </si>
  <si>
    <t>"oplechování komínu"0,4*0,6*2+0,4*1,2*2</t>
  </si>
  <si>
    <t>206</t>
  </si>
  <si>
    <t>764346424</t>
  </si>
  <si>
    <t>Lemování ventilačních nástavců z titanzinkového předzvětralého plechu výšky do 1000 mm, se stříškou střech s krytinou skládanou mimo prejzovou nebo z plechu, průměru přes 150 do 200 mm</t>
  </si>
  <si>
    <t>-697522301</t>
  </si>
  <si>
    <t>"vzduchotechnika-protidešťová stříška"3</t>
  </si>
  <si>
    <t>"vertik.komínová koncovka-vytápění"4</t>
  </si>
  <si>
    <t>"větrací nádstavec-vnitř.kanalizace"2</t>
  </si>
  <si>
    <t>207</t>
  </si>
  <si>
    <t>764541405</t>
  </si>
  <si>
    <t>Žlab podokapní z titanzinkového předzvětralého plechu včetně háků a čel půlkruhový rš 330 mm</t>
  </si>
  <si>
    <t>-430194978</t>
  </si>
  <si>
    <t>24,55*2+4*0,15</t>
  </si>
  <si>
    <t>208</t>
  </si>
  <si>
    <t>764541425</t>
  </si>
  <si>
    <t>Žlab podokapní z titanzinkového předzvětralého plechu včetně háků a čel roh nebo kout, žlabu půlkruhového rš 330 mm</t>
  </si>
  <si>
    <t>1826884031</t>
  </si>
  <si>
    <t>2+2*5</t>
  </si>
  <si>
    <t>209</t>
  </si>
  <si>
    <t>764541445</t>
  </si>
  <si>
    <t>Žlab podokapní z titanzinkového předzvětralého plechu včetně háků a čel kotlík oválný (trychtýřový), rš žlabu/průměr svodu 330/80 mm</t>
  </si>
  <si>
    <t>-1738200542</t>
  </si>
  <si>
    <t>210</t>
  </si>
  <si>
    <t>764541446</t>
  </si>
  <si>
    <t>Žlab podokapní z titanzinkového předzvětralého plechu včetně háků a čel kotlík oválný (trychtýřový), rš žlabu/průměr svodu 330/100 mm</t>
  </si>
  <si>
    <t>1518947338</t>
  </si>
  <si>
    <t>211</t>
  </si>
  <si>
    <t>764548422</t>
  </si>
  <si>
    <t>Svod z titanzinkového předzvětralého plechu včetně objímek, kolen a odskoků kruhový, průměru 80 mm</t>
  </si>
  <si>
    <t>-784676066</t>
  </si>
  <si>
    <t>3,5*2+5,5*2+4,1+3*2</t>
  </si>
  <si>
    <t>212</t>
  </si>
  <si>
    <t>764548423</t>
  </si>
  <si>
    <t>Svod z titanzinkového předzvětralého plechu včetně objímek, kolen a odskoků kruhový, průměru 100 mm</t>
  </si>
  <si>
    <t>1177565691</t>
  </si>
  <si>
    <t>3,5*2</t>
  </si>
  <si>
    <t>213</t>
  </si>
  <si>
    <t>764548431</t>
  </si>
  <si>
    <t>Svod z titanzinkového předzvětralého plechu včetně objímek, kolen a odskoků sběrač dešťové vody kruhového svodu, průměru 80 mm</t>
  </si>
  <si>
    <t>-822829126</t>
  </si>
  <si>
    <t>"u svodů v zhahradě"3</t>
  </si>
  <si>
    <t>214</t>
  </si>
  <si>
    <t>998764102</t>
  </si>
  <si>
    <t>Přesun hmot tonážní pro konstrukce klempířské v objektech v do 12 m</t>
  </si>
  <si>
    <t>692876723</t>
  </si>
  <si>
    <t>215</t>
  </si>
  <si>
    <t>998764181</t>
  </si>
  <si>
    <t>Přesun hmot pro konstrukce klempířské stanovený z hmotnosti přesunovaného materiálu Příplatek k cenám za přesun prováděný bez použití mechanizace pro jakoukoliv výšku objektu</t>
  </si>
  <si>
    <t>1717368442</t>
  </si>
  <si>
    <t>765</t>
  </si>
  <si>
    <t>Konstrukce pokrývačské</t>
  </si>
  <si>
    <t>216</t>
  </si>
  <si>
    <t>765111801</t>
  </si>
  <si>
    <t>Demontáž krytiny keramické drážkové, sklonu do 30 st. na sucho do suti</t>
  </si>
  <si>
    <t>-1959800836</t>
  </si>
  <si>
    <t>217</t>
  </si>
  <si>
    <t>765111811</t>
  </si>
  <si>
    <t>Demontáž krytiny keramické Příplatek k cenám za sklon přes 30 st. do suti</t>
  </si>
  <si>
    <t>-1656731950</t>
  </si>
  <si>
    <t>218</t>
  </si>
  <si>
    <t>765111865</t>
  </si>
  <si>
    <t>Demontáž krytiny keramické hřebenů a nároží, sklonu do 30 st. z hřebenáčů se zvětralou maltou do suti</t>
  </si>
  <si>
    <t>-568425796</t>
  </si>
  <si>
    <t>219</t>
  </si>
  <si>
    <t>765111881</t>
  </si>
  <si>
    <t>238034807</t>
  </si>
  <si>
    <t>220</t>
  </si>
  <si>
    <t>765113012</t>
  </si>
  <si>
    <t>Krytina keramická drážková sklonu střechy do 30 st. na sucho velkoformátová engobovaná</t>
  </si>
  <si>
    <t>1123273490</t>
  </si>
  <si>
    <t>221</t>
  </si>
  <si>
    <t>765113322</t>
  </si>
  <si>
    <t>Krytina keramická drážková sklonu střechy do 30 st. hřeben na sucho s větracím pásem umělohmotným s kartáči engobovaných z hřebenáčů</t>
  </si>
  <si>
    <t>4242371</t>
  </si>
  <si>
    <t>222</t>
  </si>
  <si>
    <t>765113552</t>
  </si>
  <si>
    <t>Krytina keramická drážková sklonu střechy do 30 st. štítová hrana na sucho z okrajových tašek engobovaných velkoformátových</t>
  </si>
  <si>
    <t>-1782286782</t>
  </si>
  <si>
    <t>"boční pohledy-štíty"2*8,2*2</t>
  </si>
  <si>
    <t>"uliční pohled-vikýře"3*2*2</t>
  </si>
  <si>
    <t>"dvorní  pohled"2*4+2*8,2</t>
  </si>
  <si>
    <t>223</t>
  </si>
  <si>
    <t>765113911</t>
  </si>
  <si>
    <t>Krytina keramická drážková sklonu střechy do 30 st. Příplatek cenám za sklon přes 30 st. do 40 st.</t>
  </si>
  <si>
    <t>1942539982</t>
  </si>
  <si>
    <t>224</t>
  </si>
  <si>
    <t>765115401</t>
  </si>
  <si>
    <t>Montáž střešních doplňků krytiny keramické protisněhové zábrany háku</t>
  </si>
  <si>
    <t>-620695765</t>
  </si>
  <si>
    <t>"spotřeba 1,8ks/m2"1,8*390</t>
  </si>
  <si>
    <t>225</t>
  </si>
  <si>
    <t>596602490</t>
  </si>
  <si>
    <t>-940331734</t>
  </si>
  <si>
    <t>226</t>
  </si>
  <si>
    <t>765191021</t>
  </si>
  <si>
    <t>Montáž pojistné hydroizolační fólie kladené ve sklonu přes 20 st. s lepenými přesahy na krokve</t>
  </si>
  <si>
    <t>558002627</t>
  </si>
  <si>
    <t>"plocha střechy"390</t>
  </si>
  <si>
    <t>227</t>
  </si>
  <si>
    <t>592443950</t>
  </si>
  <si>
    <t>folie hydroizolační vysoce difůzní třívrstvá kontaktní podstřešní vhodná i na bednění (role 1,5 x 50m)</t>
  </si>
  <si>
    <t>651335062</t>
  </si>
  <si>
    <t>"spotřeba 1,15m2/m2"1,15*390</t>
  </si>
  <si>
    <t>228</t>
  </si>
  <si>
    <t>765191031</t>
  </si>
  <si>
    <t>Montáž pojistné hydroizolační fólie lepení těsnících pásků pod kontralatě</t>
  </si>
  <si>
    <t>-300964218</t>
  </si>
  <si>
    <t>"kontralatě-600m"600</t>
  </si>
  <si>
    <t>229</t>
  </si>
  <si>
    <t>283293040</t>
  </si>
  <si>
    <t>páska těsnící jednostranně lepící parotěsných folií 3x30 mm</t>
  </si>
  <si>
    <t>601118534</t>
  </si>
  <si>
    <t>600*1,1 'Přepočtené koeficientem množství</t>
  </si>
  <si>
    <t>230</t>
  </si>
  <si>
    <t>998765103</t>
  </si>
  <si>
    <t>Přesun hmot pro krytiny skládané stanovený z hmotnosti přesunovaného materiálu vodorovná dopravní vzdálenost do 50 m na objektech výšky přes 12 do 24 m</t>
  </si>
  <si>
    <t>479973656</t>
  </si>
  <si>
    <t>231</t>
  </si>
  <si>
    <t>998765181</t>
  </si>
  <si>
    <t>Přesun hmot pro krytiny skládané stanovený z hmotnosti přesunovaného materiálu Příplatek k cenám za přesun prováděný bez použití mechanizace pro jakoukoliv výšku objektu</t>
  </si>
  <si>
    <t>-1334490966</t>
  </si>
  <si>
    <t>766</t>
  </si>
  <si>
    <t>Konstrukce truhlářské</t>
  </si>
  <si>
    <t>232</t>
  </si>
  <si>
    <t>766500001R</t>
  </si>
  <si>
    <t xml:space="preserve">Doprava výrobků </t>
  </si>
  <si>
    <t>-990169257</t>
  </si>
  <si>
    <t>233</t>
  </si>
  <si>
    <t>766622125</t>
  </si>
  <si>
    <t>Montáž oken plastových včetně montáže rámu na polyuretanovou pěnu plochy přes 1 m2 otevíravých nebo sklápěcích do dřevěné konstrukce, výšky do 1,5 m</t>
  </si>
  <si>
    <t>1198972470</t>
  </si>
  <si>
    <t>"okna ve vikýřích"4*1,8*1,4</t>
  </si>
  <si>
    <t>234</t>
  </si>
  <si>
    <t>76690001R</t>
  </si>
  <si>
    <t>Okno 1800/1400 dvoukřídlé -ozn.03</t>
  </si>
  <si>
    <t>1161511821</t>
  </si>
  <si>
    <t>235</t>
  </si>
  <si>
    <t>766622131</t>
  </si>
  <si>
    <t>Montáž oken plastových včetně montáže rámu na polyuretanovou pěnu plochy přes 1 m2 otevíravých nebo sklápěcích do zdiva, výšky do 1,5 m</t>
  </si>
  <si>
    <t>1906150887</t>
  </si>
  <si>
    <t>"okno 01"1*1,4*4</t>
  </si>
  <si>
    <t>"okno 02"1*1,15*3</t>
  </si>
  <si>
    <t>236</t>
  </si>
  <si>
    <t>76690002R</t>
  </si>
  <si>
    <t>1459246042</t>
  </si>
  <si>
    <t>237</t>
  </si>
  <si>
    <t>76690004R</t>
  </si>
  <si>
    <t>1322740227</t>
  </si>
  <si>
    <t>238</t>
  </si>
  <si>
    <t>766629214</t>
  </si>
  <si>
    <t>Montáž oken dřevěných Příplatek k cenám za tepelnou izolaci mezi ostěním a rámem okna při rovném ostění, připojovací spára tl. do 15 mm, páska</t>
  </si>
  <si>
    <t>1373535044</t>
  </si>
  <si>
    <t>"okno ozn.1-1,0*1,4-4ks"(2*1+1,4*2)*4</t>
  </si>
  <si>
    <t>"okno ozn.2-1,0*1,15-3ks"(2*1+1,15*2)*3</t>
  </si>
  <si>
    <t>"okno ozn.3-1,8*1,4-4ks"(1,8*2+1,4*2)*4</t>
  </si>
  <si>
    <t>"dveře ozn.6-1,25*2,13-1ks"(1,25*2+2,13*2)*1</t>
  </si>
  <si>
    <t>"dveře ozn.11-1,0*2,83-1ks"(1*2+2,83*2)*1</t>
  </si>
  <si>
    <t>239</t>
  </si>
  <si>
    <t>766660001</t>
  </si>
  <si>
    <t>Montáž dveřních křídel dřevěných nebo plastových otevíravých do ocelové zárubně povrchově upravených jednokřídlových, šířky do 800 mm</t>
  </si>
  <si>
    <t>-775786700</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</si>
  <si>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</si>
  <si>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240</t>
  </si>
  <si>
    <t>611617170</t>
  </si>
  <si>
    <t>dveře vnitřní hladké dýhované plné 1křídlové 70x197 cm dub</t>
  </si>
  <si>
    <t>1022765461</t>
  </si>
  <si>
    <t>241</t>
  </si>
  <si>
    <t>766660002</t>
  </si>
  <si>
    <t>Montáž dveřních křídel dřevěných nebo plastových otevíravých do ocelové zárubně povrchově upravených jednokřídlových, šířky přes 800 mm</t>
  </si>
  <si>
    <t>-1514132318</t>
  </si>
  <si>
    <t>242</t>
  </si>
  <si>
    <t>611617240</t>
  </si>
  <si>
    <t>-229595647</t>
  </si>
  <si>
    <t>243</t>
  </si>
  <si>
    <t>611617210</t>
  </si>
  <si>
    <t>dveře vnitřní hladké dýhované plné 1křídlové 80x197 cm dub</t>
  </si>
  <si>
    <t>-1274319530</t>
  </si>
  <si>
    <t>244</t>
  </si>
  <si>
    <t>766660102</t>
  </si>
  <si>
    <t>Montáž dveřních křídel dřevěných nebo plastových otevíravých do dřevěné rámové zárubně povrchově upravených jednokřídlových, šířky přes 800 mm</t>
  </si>
  <si>
    <t>-1895066986</t>
  </si>
  <si>
    <t>4+1</t>
  </si>
  <si>
    <t>245</t>
  </si>
  <si>
    <t>611610001R</t>
  </si>
  <si>
    <t>1442817332</t>
  </si>
  <si>
    <t>246</t>
  </si>
  <si>
    <t>76690005R</t>
  </si>
  <si>
    <t>1285705091</t>
  </si>
  <si>
    <t>247</t>
  </si>
  <si>
    <t>766660112</t>
  </si>
  <si>
    <t>Montáž dveřních křídel dřevěných nebo plastových otevíravých do dřevěné rámové zárubně povrchově upravených dvoukřídlových, šířky přes 1450 mm</t>
  </si>
  <si>
    <t>310754579</t>
  </si>
  <si>
    <t>248</t>
  </si>
  <si>
    <t>76690006R</t>
  </si>
  <si>
    <t>-1428769047</t>
  </si>
  <si>
    <t>249</t>
  </si>
  <si>
    <t>766660162</t>
  </si>
  <si>
    <t>Montáž dveřních křídel dřevěných nebo plastových otevíravých do dřevěné rámové zárubně protipožárních jednokřídlových, šířky přes 800 mm</t>
  </si>
  <si>
    <t>1659641852</t>
  </si>
  <si>
    <t>250</t>
  </si>
  <si>
    <t>611656110</t>
  </si>
  <si>
    <t>dveře vnitřní požárně odolné, CPL fólie,odolnost EI (EW) 30 D3, 1křídlové 90 x 197 cm</t>
  </si>
  <si>
    <t>763991284</t>
  </si>
  <si>
    <t>251</t>
  </si>
  <si>
    <t>766660722</t>
  </si>
  <si>
    <t>Montáž dveřních křídel dřevěných nebo plastových ostatní práce dveřního kování zámku</t>
  </si>
  <si>
    <t>-214793789</t>
  </si>
  <si>
    <t>"bezpečnostní kování  do bytů"4</t>
  </si>
  <si>
    <t>"kliky dveří"4+3+5+4+4</t>
  </si>
  <si>
    <t>"vložky do dveří-zámek "20</t>
  </si>
  <si>
    <t>252</t>
  </si>
  <si>
    <t>549641100</t>
  </si>
  <si>
    <t>vložky do zámků stavební cylindrické vložky oboustranná vložka + 4 klíče FAB 2015</t>
  </si>
  <si>
    <t>1957986380</t>
  </si>
  <si>
    <t>253</t>
  </si>
  <si>
    <t>549146220</t>
  </si>
  <si>
    <t>kování vrchní dveřní klika včetně štítu a montážního materiálu BB 72 matný nikl</t>
  </si>
  <si>
    <t>1330886952</t>
  </si>
  <si>
    <t>Poznámka k položce:
č.zboží ACE00002 cena zahrnuje kování včetně rozet a montážního materiálu</t>
  </si>
  <si>
    <t>254</t>
  </si>
  <si>
    <t>549141000</t>
  </si>
  <si>
    <t>kování bezpečnostní, knoflík-klika R 802 Cr</t>
  </si>
  <si>
    <t>-968338165</t>
  </si>
  <si>
    <t>255</t>
  </si>
  <si>
    <t>766671025</t>
  </si>
  <si>
    <t>Montáž střešních oken dřevěných nebo plastových kyvných, výklopných/kyvných [např. LANGER plus, VELUX řady GZL, GGL, GGU, GPL, …] s okenním rámem a lemováním, s plisovaným límcem, s napojením na krytinu do krytiny tvarované, rozměru 78 x 140 cm</t>
  </si>
  <si>
    <t>2090251508</t>
  </si>
  <si>
    <t>256</t>
  </si>
  <si>
    <t>611240250</t>
  </si>
  <si>
    <t>okno střešní dřevěné jádro s polyuretanovým nátěrem-bezpečnostní dvojsklo 78 x 140 cm</t>
  </si>
  <si>
    <t>-542615375</t>
  </si>
  <si>
    <t>257</t>
  </si>
  <si>
    <t>611241840</t>
  </si>
  <si>
    <t>roleta zastiňovací ke střešním oknům 78 x 140 cm</t>
  </si>
  <si>
    <t>1245918974</t>
  </si>
  <si>
    <t>258</t>
  </si>
  <si>
    <t>611241940</t>
  </si>
  <si>
    <t>zateplovací sada střešních oken- rám 78 x 140 cm</t>
  </si>
  <si>
    <t>-1124905941</t>
  </si>
  <si>
    <t>259</t>
  </si>
  <si>
    <t>611242150</t>
  </si>
  <si>
    <t>zateplovací sada střešních oken-manžeta z hydroizolační folie 78 x 140 cm</t>
  </si>
  <si>
    <t>-1864551215</t>
  </si>
  <si>
    <t>260</t>
  </si>
  <si>
    <t>611241520</t>
  </si>
  <si>
    <t>lemování střešních oken dřevěné 78 x 98</t>
  </si>
  <si>
    <t>1479186921</t>
  </si>
  <si>
    <t>261</t>
  </si>
  <si>
    <t>766671321</t>
  </si>
  <si>
    <t>Okna střešní [VELUX] úprava ostění okna</t>
  </si>
  <si>
    <t>-642253644</t>
  </si>
  <si>
    <t>"5 oken 78/140"5*(0,78*2+1,4*2)</t>
  </si>
  <si>
    <t>262</t>
  </si>
  <si>
    <t>766671515</t>
  </si>
  <si>
    <t>Okna střešní řada [GZL] montáž parotěsné zábrany (materiál ve specifikaci) okna, rozměru 78 x 140 cm</t>
  </si>
  <si>
    <t>-131207103</t>
  </si>
  <si>
    <t>263</t>
  </si>
  <si>
    <t>766694122</t>
  </si>
  <si>
    <t>Montáž parapetních desek dřevěných, laminovaných šířky přes 30 cm délky do 1,6 m</t>
  </si>
  <si>
    <t>267960467</t>
  </si>
  <si>
    <t>"okna 01-dl.1m"4</t>
  </si>
  <si>
    <t>"okna 02-dl.1m"3</t>
  </si>
  <si>
    <t>"okna 03-dl.1,8m"4</t>
  </si>
  <si>
    <t>264</t>
  </si>
  <si>
    <t>611444020R</t>
  </si>
  <si>
    <t>parapet plastový vnitřní - komůrkový 30,5 x 2 x 100 cm</t>
  </si>
  <si>
    <t>1575578470</t>
  </si>
  <si>
    <t>"okna 01-dl.1m"4*1*1,02</t>
  </si>
  <si>
    <t>"okna 02-dl.1m"3*1*1,02</t>
  </si>
  <si>
    <t>"okna 03-dl.1,8m"4*1,8*1,02</t>
  </si>
  <si>
    <t>265</t>
  </si>
  <si>
    <t>611444150</t>
  </si>
  <si>
    <t>koncovka k parapetu plastovému vnitřnímu 1 pár</t>
  </si>
  <si>
    <t>1079032787</t>
  </si>
  <si>
    <t>2*11</t>
  </si>
  <si>
    <t>266</t>
  </si>
  <si>
    <t>766695213</t>
  </si>
  <si>
    <t>Montáž ostatních truhlářských konstrukcí prahů dveří jednokřídlových, šířky přes 100 mm</t>
  </si>
  <si>
    <t>-274941419</t>
  </si>
  <si>
    <t>6+1+5+4</t>
  </si>
  <si>
    <t>267</t>
  </si>
  <si>
    <t>611871810</t>
  </si>
  <si>
    <t>prah dveřní dřevěný dubový tl 2 cm dl.92 cm š 15 cm</t>
  </si>
  <si>
    <t>367330397</t>
  </si>
  <si>
    <t>"dveře 07"4</t>
  </si>
  <si>
    <t>"dveře 08"2</t>
  </si>
  <si>
    <t>268</t>
  </si>
  <si>
    <t>611871760</t>
  </si>
  <si>
    <t>prah dveřní dřevěný dubový tl 2 cm dl.92 cm š 10 cm</t>
  </si>
  <si>
    <t>-859194766</t>
  </si>
  <si>
    <t>"dveře 08"1</t>
  </si>
  <si>
    <t>269</t>
  </si>
  <si>
    <t>611871610</t>
  </si>
  <si>
    <t>prah dveřní dřevěný dubový tl 2 cm dl.82 cm š 15 cm</t>
  </si>
  <si>
    <t>-1673911839</t>
  </si>
  <si>
    <t>"dveře 09"5</t>
  </si>
  <si>
    <t>270</t>
  </si>
  <si>
    <t>611871360</t>
  </si>
  <si>
    <t>prah dveřní dřevěný dubový tl 2 cm dl.72 cm š 10 cm</t>
  </si>
  <si>
    <t>1698652064</t>
  </si>
  <si>
    <t>271</t>
  </si>
  <si>
    <t>998766103</t>
  </si>
  <si>
    <t>Přesun hmot pro konstrukce truhlářské stanovený z hmotnosti přesunovaného materiálu vodorovná dopravní vzdálenost do 50 m v objektech výšky přes 12 do 24 m</t>
  </si>
  <si>
    <t>-343566130</t>
  </si>
  <si>
    <t>272</t>
  </si>
  <si>
    <t>998766181</t>
  </si>
  <si>
    <t>Přesun hmot pro konstrukce truhlářské stanovený z hmotnosti přesunovaného materiálu Příplatek k ceně za přesun prováděný bez použití mechanizace pro jakoukoliv výšku objektu</t>
  </si>
  <si>
    <t>-256313916</t>
  </si>
  <si>
    <t>273</t>
  </si>
  <si>
    <t>998766192</t>
  </si>
  <si>
    <t>Přesun hmot pro konstrukce truhlářské stanovený z hmotnosti přesunovaného materiálu Příplatek k ceně za zvětšený přesun přes vymezenou největší dopravní vzdálenost do 100 m</t>
  </si>
  <si>
    <t>-97168381</t>
  </si>
  <si>
    <t>767</t>
  </si>
  <si>
    <t>Konstrukce zámečnické</t>
  </si>
  <si>
    <t>274</t>
  </si>
  <si>
    <t>767610217</t>
  </si>
  <si>
    <t>Montáž oken jednoduchých z hliníkových nebo ocelových profilů podávacích vertikálně posuvných s vodícím rámem na zdi</t>
  </si>
  <si>
    <t>-865630946</t>
  </si>
  <si>
    <t>1,9*1,15*4</t>
  </si>
  <si>
    <t>275</t>
  </si>
  <si>
    <t>76750001R</t>
  </si>
  <si>
    <t>Posuvný system OPTIMI-bezrámový-ozn.04</t>
  </si>
  <si>
    <t>-1555970529</t>
  </si>
  <si>
    <t>276</t>
  </si>
  <si>
    <t>998767102</t>
  </si>
  <si>
    <t>Přesun hmot pro zámečnické konstrukce stanovený z hmotnosti přesunovaného materiálu vodorovná dopravní vzdálenost do 50 m v objektech výšky do 6 m</t>
  </si>
  <si>
    <t>-2083218978</t>
  </si>
  <si>
    <t>277</t>
  </si>
  <si>
    <t>998767181</t>
  </si>
  <si>
    <t>Přesun hmot pro zámečnické konstrukce stanovený z hmotnosti přesunovaného materiálu Příplatek k cenám za přesun prováděný bez použití mechanizace pro jakoukoliv výšku objektu</t>
  </si>
  <si>
    <t>894284908</t>
  </si>
  <si>
    <t>771</t>
  </si>
  <si>
    <t>Podlahy z dlaždic</t>
  </si>
  <si>
    <t>278</t>
  </si>
  <si>
    <t>771274113</t>
  </si>
  <si>
    <t>Montáž obkladů schodišť z dlaždic keramických lepených flexibilním lepidlem stupnic hladkých šířky přes 250 do 300 mm</t>
  </si>
  <si>
    <t>-301350438</t>
  </si>
  <si>
    <t>"schodiště"1,1*18</t>
  </si>
  <si>
    <t>"schody-byt 1"0,9*2</t>
  </si>
  <si>
    <t>"schody-byt 2"0,9*1+1,2*1</t>
  </si>
  <si>
    <t>279</t>
  </si>
  <si>
    <t>597612701R</t>
  </si>
  <si>
    <t>-1772602876</t>
  </si>
  <si>
    <t>77,891*1,1 'Přepočtené koeficientem množství</t>
  </si>
  <si>
    <t>280</t>
  </si>
  <si>
    <t>771274232</t>
  </si>
  <si>
    <t>Montáž obkladů schodišť z dlaždic keramických lepených flexibilním lepidlem podstupnic hladkých výšky přes 150 do 200 mm</t>
  </si>
  <si>
    <t>-1424240062</t>
  </si>
  <si>
    <t>"schody -byt 1"0,9*2</t>
  </si>
  <si>
    <t>"schody -byt 2"1+1,2</t>
  </si>
  <si>
    <t>281</t>
  </si>
  <si>
    <t>597614080</t>
  </si>
  <si>
    <t>dlaždice keramické slinuté neglazované mrazuvzdorné  29,8 x 29,8 x 0,9 cm</t>
  </si>
  <si>
    <t>-705397735</t>
  </si>
  <si>
    <t>1,2*0,3*23,8</t>
  </si>
  <si>
    <t>282</t>
  </si>
  <si>
    <t>771411133</t>
  </si>
  <si>
    <t>Montáž soklíků pórovinových kladených do malty schodišťových stupňovitých výšky přes 90 do 120 mm</t>
  </si>
  <si>
    <t>-319445692</t>
  </si>
  <si>
    <t>18*0,3*2</t>
  </si>
  <si>
    <t>283</t>
  </si>
  <si>
    <t>597614160R</t>
  </si>
  <si>
    <t>dlaždice keramické slinuté neglazované mrazuvzdorné  29,8 x 8,0 x 0,9 cm</t>
  </si>
  <si>
    <t>1685059842</t>
  </si>
  <si>
    <t>33,3818181818182*1,1 'Přepočtené koeficientem množství</t>
  </si>
  <si>
    <t>284</t>
  </si>
  <si>
    <t>771411112</t>
  </si>
  <si>
    <t>Montáž soklíků pórovinových kladených do malty rovných výšky přes 65 do 90 mm</t>
  </si>
  <si>
    <t>276662937</t>
  </si>
  <si>
    <t xml:space="preserve"> ve společných  chodbách -slinuté,neglazované</t>
  </si>
  <si>
    <t>"1.NP-chodba+podesta"3,675+1,725+0,2*2+0,4*2+0,3*2-1,25+2,3+1,1*2</t>
  </si>
  <si>
    <t>"2.NP-pavlač"(9,610+3,05+0,125)*2+1,750*2-0,9*4-2,3+0,4*2+0,2*2</t>
  </si>
  <si>
    <t>285</t>
  </si>
  <si>
    <t>2105619797</t>
  </si>
  <si>
    <t>107,625454545455*1,1 'Přepočtené koeficientem množství</t>
  </si>
  <si>
    <t>286</t>
  </si>
  <si>
    <t>771574113</t>
  </si>
  <si>
    <t>Montáž podlah z dlaždic keramických lepených flexibilním lepidlem režných nebo glazovaných hladkých přes 9 do 12 ks/ m2</t>
  </si>
  <si>
    <t>2008096136</t>
  </si>
  <si>
    <t>"1.NP-chodba 1,20+podesta"15,21+2,3*1,1</t>
  </si>
  <si>
    <t>"2.NP-pavlač"21,73</t>
  </si>
  <si>
    <t xml:space="preserve">v koupelnách -glazované </t>
  </si>
  <si>
    <t>"Byt 1-koupelna 2,05"5,17</t>
  </si>
  <si>
    <t>"Byt 2-koupelna 2,09"5,57</t>
  </si>
  <si>
    <t>"Byt 3-koupelna 2,13"6,00</t>
  </si>
  <si>
    <t>"Byt 4-koupelna 2,17"6,3</t>
  </si>
  <si>
    <t>"parapety posuvných oken"0,4*1,9*4</t>
  </si>
  <si>
    <t>287</t>
  </si>
  <si>
    <t>-1740967186</t>
  </si>
  <si>
    <t>31,519*1,02</t>
  </si>
  <si>
    <t>288</t>
  </si>
  <si>
    <t>597614400</t>
  </si>
  <si>
    <t>dlaždice keramické slinuté neglazované mrazuvzdorné  59,8 x 59,8 x 1,1 cm</t>
  </si>
  <si>
    <t>1177012317</t>
  </si>
  <si>
    <t>"parapet oken posuvných "1,9*0,4*4*1,02</t>
  </si>
  <si>
    <t>289</t>
  </si>
  <si>
    <t>597613050</t>
  </si>
  <si>
    <t>dlaždice keramické - podlahy (barevné) 33,3 x 33,3 x 0,8 cm I. j.</t>
  </si>
  <si>
    <t>1180612531</t>
  </si>
  <si>
    <t>23,040*1,02</t>
  </si>
  <si>
    <t>290</t>
  </si>
  <si>
    <t>771591111</t>
  </si>
  <si>
    <t>Podlahy - ostatní práce penetrace podkladu</t>
  </si>
  <si>
    <t>-392193585</t>
  </si>
  <si>
    <t xml:space="preserve">Poznámka k souboru cen:_x000D_
1. Množství měrných jednotek u ceny -1185 se stanoví podle počtu řezaných dlaždic, nezávisle na jejich velikosti. 2. Položkou -1185 lze ocenit provádění více řezů na jednom kusu dlažby. </t>
  </si>
  <si>
    <t>"podlahy-ker.dlažba "65,55</t>
  </si>
  <si>
    <t>"schodiště-stupnice -ker.dlažba "23,7*0,3</t>
  </si>
  <si>
    <t>"schodiště-podstupnice -ker.dlažba "23,7*0,185</t>
  </si>
  <si>
    <t>291</t>
  </si>
  <si>
    <t>771591115</t>
  </si>
  <si>
    <t>Podlahy - ostatní práce spárování silikonem</t>
  </si>
  <si>
    <t>-490651542</t>
  </si>
  <si>
    <t>292</t>
  </si>
  <si>
    <t>771591211</t>
  </si>
  <si>
    <t>Izolace, separace, odvodnění ve spojení s dlažbou [Schlüter systém] rohož lepená roznášecí a separační [DITRA 25]</t>
  </si>
  <si>
    <t>-1703057088</t>
  </si>
  <si>
    <t xml:space="preserve">Poznámka k souboru cen:_x000D_
1. V cenách 77159-1217, 77159-1227, 77159-1237, 77159-1247, 77159-1257 nejsou započteny náklady na materiál, tyto se oceňují ve specifikaci. </t>
  </si>
  <si>
    <t>293</t>
  </si>
  <si>
    <t>771990112</t>
  </si>
  <si>
    <t>Vyrovnání podkladní vrstvy samonivelační stěrkou tl. 4 mm, min. pevnosti 30 MPa</t>
  </si>
  <si>
    <t>1377512482</t>
  </si>
  <si>
    <t xml:space="preserve">Poznámka k souboru cen:_x000D_
1. V cenách souboru cen 771 99-01 jsou započteny i náklady na dodání samonivelační stěrky. </t>
  </si>
  <si>
    <t>294</t>
  </si>
  <si>
    <t>998771102</t>
  </si>
  <si>
    <t>Přesun hmot pro podlahy z dlaždic stanovený z hmotnosti přesunovaného materiálu vodorovná dopravní vzdálenost do 50 m v objektech výšky přes 6 do 12 m</t>
  </si>
  <si>
    <t>1773927954</t>
  </si>
  <si>
    <t>295</t>
  </si>
  <si>
    <t>998771181</t>
  </si>
  <si>
    <t>Přesun hmot pro podlahy z dlaždic stanovený z hmotnosti přesunovaného materiálu Příplatek k ceně za přesun prováděný bez použití mechanizace pro jakoukoliv výšku objektu</t>
  </si>
  <si>
    <t>-55861242</t>
  </si>
  <si>
    <t>775</t>
  </si>
  <si>
    <t>Podlahy skládané (parkety, vlysy, lamely aj.)</t>
  </si>
  <si>
    <t>296</t>
  </si>
  <si>
    <t>775413120</t>
  </si>
  <si>
    <t>Montáž podlahového soklíku nebo lišty obvodové (soklové) dřevěné bez základního nátěru lišty ze dřeva tvrdého nebo měkkého, v přírodní barvě připevněné vruty, s přetmelením</t>
  </si>
  <si>
    <t>1299931341</t>
  </si>
  <si>
    <t>"byt 1-místnost 2,01+2,02+2,03+2,04"8,05+28,44+13,64+13,78-0,8*2-0,9*3-0,7</t>
  </si>
  <si>
    <t>"byt 2-místnost 2,06+2,07+2,08"11,53+26,78+12,04-0,9*3-0,8-0,7</t>
  </si>
  <si>
    <t>"byt 3-místnost 2,10+2,11+2,12"8,59+36,68+11,63-0,9*3-0,7-0,8*2</t>
  </si>
  <si>
    <t>"byt 4-místnost 2,14+2,15+2,16"8,03+23,27+14,37-0,9*2-0,8*2-0,7</t>
  </si>
  <si>
    <t>297</t>
  </si>
  <si>
    <t>614181010</t>
  </si>
  <si>
    <t>lišta podlahová dřevěná dub 8x35 mm</t>
  </si>
  <si>
    <t>445716094</t>
  </si>
  <si>
    <t>198,530*1,02</t>
  </si>
  <si>
    <t>298</t>
  </si>
  <si>
    <t>998775101</t>
  </si>
  <si>
    <t>Přesun hmot pro podlahy skládané stanovený z hmotnosti přesunovaného materiálu vodorovná dopravní vzdálenost do 50 m v objektech výšky do 6 m</t>
  </si>
  <si>
    <t>1682119315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</si>
  <si>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</si>
  <si>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</si>
  <si>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</si>
  <si>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299</t>
  </si>
  <si>
    <t>776111311</t>
  </si>
  <si>
    <t>Příprava podkladu vysátí podlah</t>
  </si>
  <si>
    <t>-818898126</t>
  </si>
  <si>
    <t>300</t>
  </si>
  <si>
    <t>776121111</t>
  </si>
  <si>
    <t>Příprava podkladu penetrace vodou ředitelná na savý podklad (válečkováním) ředěná v poměru 1:3 podlah</t>
  </si>
  <si>
    <t>-1927269934</t>
  </si>
  <si>
    <t>301</t>
  </si>
  <si>
    <t>776141122</t>
  </si>
  <si>
    <t>Příprava podkladu vyrovnání samonivelační stěrkou podlah min.pevnosti 30 MPa, tloušťky přes 3 do 5 mm</t>
  </si>
  <si>
    <t>337634587</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</si>
  <si>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</si>
  <si>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302</t>
  </si>
  <si>
    <t>776221111</t>
  </si>
  <si>
    <t>Montáž podlahovin z PVC lepením standardním lepidlem z pásů standardních</t>
  </si>
  <si>
    <t>130703073</t>
  </si>
  <si>
    <t>"byt 1-plocha-koupelna"52,92-5,17</t>
  </si>
  <si>
    <t>"byt 2-plocha-koupelna"51,9-5,57</t>
  </si>
  <si>
    <t>"byt 3-plocha-koupelna"47,62-6,00</t>
  </si>
  <si>
    <t>"byt 4-plocha-koupelna"51,9-6,3</t>
  </si>
  <si>
    <t>303</t>
  </si>
  <si>
    <t>284122850</t>
  </si>
  <si>
    <t>krytina podlahová heterogenní tl. 2 mm</t>
  </si>
  <si>
    <t>-319115097</t>
  </si>
  <si>
    <t>304</t>
  </si>
  <si>
    <t>776991121</t>
  </si>
  <si>
    <t>Ostatní práce údržba nových podlahovin po pokládce čištění základní</t>
  </si>
  <si>
    <t>-1396444829</t>
  </si>
  <si>
    <t xml:space="preserve">Poznámka k souboru cen:_x000D_
1. V ceně 776 99-1121 jsou započteny náklady na vysátí podlahy a setření vlhkým mopem. 2. V ceně 776 99-1141 jsou započteny i náklady na dodání pasty. </t>
  </si>
  <si>
    <t>305</t>
  </si>
  <si>
    <t>998776102</t>
  </si>
  <si>
    <t>Přesun hmot tonážní pro podlahy povlakové v objektech v do 12 m</t>
  </si>
  <si>
    <t>-171101892</t>
  </si>
  <si>
    <t>306</t>
  </si>
  <si>
    <t>998776181</t>
  </si>
  <si>
    <t>Přesun hmot pro podlahy povlakové stanovený z hmotnosti přesunovaného materiálu Příplatek k cenám za přesun prováděný bez použití mechanizace pro jakoukoliv výšku objektu</t>
  </si>
  <si>
    <t>-254917301</t>
  </si>
  <si>
    <t>781</t>
  </si>
  <si>
    <t>Dokončovací práce - obklady keramické</t>
  </si>
  <si>
    <t>307</t>
  </si>
  <si>
    <t>781414112</t>
  </si>
  <si>
    <t>Montáž obkladů vnitřních stěn z obkladaček a dekorů (listel) pórovinových lepených flexibilním lepidlem z obkladaček pravoúhlých přes 22 do 25 ks/m2</t>
  </si>
  <si>
    <t>1102281994</t>
  </si>
  <si>
    <t>"Koupelna 2,05-v.o.2m"9,25*2-0,7*2</t>
  </si>
  <si>
    <t>"Koupelna 2,09-v.o.2m"9,54*2-0,7*2</t>
  </si>
  <si>
    <t>"Koupelna 2,13-v.o.2m"9,85*2-0,7*2</t>
  </si>
  <si>
    <t>"Koupelna 2,17-v.o.2m"10,25*2-0,7*2</t>
  </si>
  <si>
    <t>"Kuchyň 2,02-obklad v.600mm"0,6*(2,45+2)</t>
  </si>
  <si>
    <t>"Kuchyň 2,07-obklad v.600mm"0,6*(2,45+2,150)</t>
  </si>
  <si>
    <t>"Kuchyň 2,02-obklad v.600mm"0,6*(2,25+0,6)</t>
  </si>
  <si>
    <t>"Kuchyň 2,02-obklad v.600mm"0,6*(3+0,6)</t>
  </si>
  <si>
    <t>308</t>
  </si>
  <si>
    <t>597611550</t>
  </si>
  <si>
    <t>dlaždice keramické - koupelny (barevné) 20 x 20 x 0,75 cm I. j.</t>
  </si>
  <si>
    <t>1346923398</t>
  </si>
  <si>
    <t>75,5545454545454*1,1 'Přepočtené koeficientem množství</t>
  </si>
  <si>
    <t>309</t>
  </si>
  <si>
    <t>781419191</t>
  </si>
  <si>
    <t>Montáž obkladů vnitřních stěn z obkladaček a dekorů (listel) pórovinových Příplatek k cenám obkladaček za plochu do 10 m2 jednotlivě</t>
  </si>
  <si>
    <t>-313033881</t>
  </si>
  <si>
    <t>310</t>
  </si>
  <si>
    <t>781419195</t>
  </si>
  <si>
    <t>Montáž obkladů vnitřních stěn z obkladaček a dekorů (listel) pórovinových Příplatek k cenám obkladaček za spárování cement bílý</t>
  </si>
  <si>
    <t>-366661418</t>
  </si>
  <si>
    <t>311</t>
  </si>
  <si>
    <t>781495111</t>
  </si>
  <si>
    <t>Ostatní prvky ostatní práce penetrace podkladu</t>
  </si>
  <si>
    <t>-1716717586</t>
  </si>
  <si>
    <t>312</t>
  </si>
  <si>
    <t>781495121</t>
  </si>
  <si>
    <t>Ostatní prvky roznášecí rohož na podklad lepená DITRA</t>
  </si>
  <si>
    <t>1977591122</t>
  </si>
  <si>
    <t>15 cm na svislé zdi koupelny +2m ve sprše</t>
  </si>
  <si>
    <t>"Koupelna 2,05-v.o.2m"0,15*9,25+2*0,9*2</t>
  </si>
  <si>
    <t>"Koupelna 2,09-v.o.2m"0,15*9,54+2*0,9*2</t>
  </si>
  <si>
    <t>"Koupelna 2,13-v.o.2m"0,15*9,85+2*0,9*2</t>
  </si>
  <si>
    <t>"Koupelna 2,17-v.o.2m"0,15*10,25+2*0,9*2</t>
  </si>
  <si>
    <t>313</t>
  </si>
  <si>
    <t>781495142</t>
  </si>
  <si>
    <t>Ostatní prvky průnik obkladem kruhový, bez izolace přes 30 do 90 DN</t>
  </si>
  <si>
    <t>-4465258</t>
  </si>
  <si>
    <t>"Umyvadla"3*4</t>
  </si>
  <si>
    <t>"WC"2*4</t>
  </si>
  <si>
    <t>"sprchy"2*4</t>
  </si>
  <si>
    <t>"pračka "3*4</t>
  </si>
  <si>
    <t>314</t>
  </si>
  <si>
    <t>998781102</t>
  </si>
  <si>
    <t>Přesun hmot tonážní pro obklady keramické v objektech v do 12 m</t>
  </si>
  <si>
    <t>-1056942101</t>
  </si>
  <si>
    <t>315</t>
  </si>
  <si>
    <t>998781181</t>
  </si>
  <si>
    <t>Přesun hmot pro obklady keramické stanovený z hmotnosti přesunovaného materiálu Příplatek k cenám za přesun prováděný bez použití mechanizace pro jakoukoliv výšku objektu</t>
  </si>
  <si>
    <t>1424537125</t>
  </si>
  <si>
    <t>784</t>
  </si>
  <si>
    <t>Dokončovací práce - malby</t>
  </si>
  <si>
    <t>316</t>
  </si>
  <si>
    <t>784171001</t>
  </si>
  <si>
    <t>Olepování vnitřních ploch (materiál ve specifikaci) včetně pozdějšího odlepení páskou nebo fólií v místnostech výšky do 3,80 m</t>
  </si>
  <si>
    <t>-1537038600</t>
  </si>
  <si>
    <t xml:space="preserve">Poznámka k souboru cen:_x000D_
1. V cenách nejsou započteny náklady na dodávku pásky, tyto se oceňují ve specifikaci.Ztratné lze stanovit ve výši 5%. </t>
  </si>
  <si>
    <t>I.NP</t>
  </si>
  <si>
    <t>"kolem dveří"(0,9+2,83*2)+(1,25+2,2*2)</t>
  </si>
  <si>
    <t>II.NP</t>
  </si>
  <si>
    <t>"kolem oken"(1*2+1,15*2)*3+(1,4*2+1*2)*4+(1,9*2+1,15*2)*4+5*(0,9*2+1,4*2)</t>
  </si>
  <si>
    <t>"kolem dveří"(0,9+2*2)*(4+3)+(0,8+2*2)*5+(0,7+2*2)*4</t>
  </si>
  <si>
    <t>"kolem obkladů-byt 01"(2,45+2+0,6)*2+(1,9*2+2,725*2-0,7)</t>
  </si>
  <si>
    <t>"kolem obkladů-byt 02"(2,45+2,05+0,6)*2+(2,043*2+2,725*2-0,7)</t>
  </si>
  <si>
    <t>"kolem obkladů-byt 03"(3+0,6+0,6)*2+(2,2*2+2,725*2-0,7)</t>
  </si>
  <si>
    <t>"kolem obkladů-byt 04"(2,8+0,6+0,6)*2+(2,123*2+3*2-0,7)</t>
  </si>
  <si>
    <t>317</t>
  </si>
  <si>
    <t>581248400</t>
  </si>
  <si>
    <t>páska pro malířské potřeby maskovací, UV odolná, PVC, rýhovaná 38mm x 33 m</t>
  </si>
  <si>
    <t>-195407019</t>
  </si>
  <si>
    <t>"ztratné 2%"1,02*241,592</t>
  </si>
  <si>
    <t>318</t>
  </si>
  <si>
    <t>784171101</t>
  </si>
  <si>
    <t>Zakrytí nemalovaných ploch (materiál ve specifikaci) včetně pozdějšího odkrytí podlah</t>
  </si>
  <si>
    <t>255857618</t>
  </si>
  <si>
    <t xml:space="preserve">Poznámka k souboru cen:_x000D_
1. V cenách nejsou započteny náklady na dodávku fólie, tyto se oceňují ve speifikaci.Ztratné lze stanovit ve výši 5%. </t>
  </si>
  <si>
    <t>"byty celkem"204,41</t>
  </si>
  <si>
    <t>"společné prostory"61,8+33,22</t>
  </si>
  <si>
    <t>319</t>
  </si>
  <si>
    <t>581248420</t>
  </si>
  <si>
    <t>fólie pro malířské potřeby zakrývací,  7µ,  4 x 5 m</t>
  </si>
  <si>
    <t>1413082788</t>
  </si>
  <si>
    <t>320</t>
  </si>
  <si>
    <t>784211101</t>
  </si>
  <si>
    <t>Malby z malířských směsí otěruvzdorných za mokra dvojnásobné, bílé za mokra otěruvzdorné výborně v místnostech výšky do 3,80 m</t>
  </si>
  <si>
    <t>1654325655</t>
  </si>
  <si>
    <t>Omítnuté konstrukce</t>
  </si>
  <si>
    <t>"stěny"223,156</t>
  </si>
  <si>
    <t>"stropy"15,21</t>
  </si>
  <si>
    <t>"ostění"22,395</t>
  </si>
  <si>
    <t xml:space="preserve">sádrokartonové konstrukce -stěny </t>
  </si>
  <si>
    <t>sádrokartonové konstrukce-stropy,podhledy</t>
  </si>
  <si>
    <t>"podkroví-strop-ozn.C" 5,6*(2,2+3)+8,3*(24,25-0,375*2-0,215*3-2,2-3)</t>
  </si>
  <si>
    <t>"podkroví-vikýř -strop-ozn.C "2,6*2,2*4</t>
  </si>
  <si>
    <t>VRN</t>
  </si>
  <si>
    <t>Vedlejší rozpočtové náklady</t>
  </si>
  <si>
    <t>321</t>
  </si>
  <si>
    <t>030001000</t>
  </si>
  <si>
    <t>Základní rozdělení průvodních činností a nákladů zařízení staveniště</t>
  </si>
  <si>
    <t>1024</t>
  </si>
  <si>
    <t>338666367</t>
  </si>
  <si>
    <t>322</t>
  </si>
  <si>
    <t>041002000</t>
  </si>
  <si>
    <t>-1259221381</t>
  </si>
  <si>
    <t>1061364786</t>
  </si>
  <si>
    <t>4212 - Zdravoinstalace</t>
  </si>
  <si>
    <t xml:space="preserve">    8 - Trubní vedení</t>
  </si>
  <si>
    <t xml:space="preserve">    99 - Přesun hmot</t>
  </si>
  <si>
    <t xml:space="preserve">    721 - Zdravotechnika - vnitřní kanalizace</t>
  </si>
  <si>
    <t xml:space="preserve">    722 - Zdravotechnika - vnitřní vodovod</t>
  </si>
  <si>
    <t xml:space="preserve">    723 - Zdravotechnika - vnitřní plynovod</t>
  </si>
  <si>
    <t xml:space="preserve">    725 - Zdravotechnika - zařizovací předměty</t>
  </si>
  <si>
    <t>132201201</t>
  </si>
  <si>
    <t>Hloubení zapažených i nezapažených rýh šířky přes 600 do 2 000 mm s urovnáním dna do předepsaného profilu a spádu v hornině tř. 3 do 100 m3</t>
  </si>
  <si>
    <t>-431335657</t>
  </si>
  <si>
    <t>"plyn-výkop š.0,6m,hl.1,0m,dl.7,0m"0,6*1*7,0</t>
  </si>
  <si>
    <t>"kanal.dešťový-výkop dl.28,5m"0,8*1,0*28,5</t>
  </si>
  <si>
    <t>"VS1,VS2-výkop "1,5*1,5*1,2*2</t>
  </si>
  <si>
    <t>132201209</t>
  </si>
  <si>
    <t>Hloubení zapažených i nezapažených rýh šířky přes 600 do 2 000 mm s urovnáním dna do předepsaného profilu a spádu v hornině tř. 3 Příplatek k cenám za lepivost horniny tř. 3</t>
  </si>
  <si>
    <t>191398527</t>
  </si>
  <si>
    <t>162601102</t>
  </si>
  <si>
    <t>Vodorovné přemístění výkopku nebo sypaniny po suchu na obvyklém dopravním prostředku, bez naložení výkopku, avšak se složením bez rozhrnutí z horniny tř. 1 až 4 na vzdálenost přes 4 000 do 5 000 m</t>
  </si>
  <si>
    <t>-645246344</t>
  </si>
  <si>
    <t>58,66-49,071</t>
  </si>
  <si>
    <t>216605792</t>
  </si>
  <si>
    <t>898333193</t>
  </si>
  <si>
    <t>171201211</t>
  </si>
  <si>
    <t>Uložení sypaniny poplatek za uložení sypaniny na skládce (skládkovné)</t>
  </si>
  <si>
    <t>2135823443</t>
  </si>
  <si>
    <t>"1800kg/m3"7,17*1,8</t>
  </si>
  <si>
    <t>174101101</t>
  </si>
  <si>
    <t>Zásyp sypaninou z jakékoliv horniny s uložením výkopku ve vrstvách se zhutněním jam, šachet, rýh nebo kolem objektů v těchto vykopávkách</t>
  </si>
  <si>
    <t>864120259</t>
  </si>
  <si>
    <t>"plyn"4,2-0,63</t>
  </si>
  <si>
    <t>"dešťová kanalizace"28,2-3,42-1,44*0,84*2</t>
  </si>
  <si>
    <t>175101101</t>
  </si>
  <si>
    <t>Obsyp potrubí bez prohození sypaniny z hornin tř. 1 až 4 uloženým do 3 m od kraje výkopu</t>
  </si>
  <si>
    <t>-977000422</t>
  </si>
  <si>
    <t>"plyn-tl.0,15m"0,6*0,15*7</t>
  </si>
  <si>
    <t>"kanal.dešťová-tl.0,15m"28,5*0,15*0,8</t>
  </si>
  <si>
    <t>583373440</t>
  </si>
  <si>
    <t>štěrkopísek frakce 0-32</t>
  </si>
  <si>
    <t>629745122</t>
  </si>
  <si>
    <t>"objemová hmotnost 2t/m3"2*4,050</t>
  </si>
  <si>
    <t>Trubní vedení</t>
  </si>
  <si>
    <t>894811131</t>
  </si>
  <si>
    <t>Revizní šachta z tvrdého PVC v otevřeném výkopu [systém RV] typ přímý (DN šachty/DN trubního vedení) DN 400/160, odolnost vnějšímu tlaku 12,5 t, hloubka od 860 do 1230 mm</t>
  </si>
  <si>
    <t>-1609761740</t>
  </si>
  <si>
    <t>988711201R</t>
  </si>
  <si>
    <t>Vsakovací objekt -4x rain block,geotextílie,spojovací prvky</t>
  </si>
  <si>
    <t>-799563114</t>
  </si>
  <si>
    <t>"4xRain block-06*1,2*0,42,geotextilie 200g/m2-16m2,spoj.prvky"2</t>
  </si>
  <si>
    <t>899202111</t>
  </si>
  <si>
    <t>Osazení mříží litinových včetně rámů a košů na bahno hmotnosti nad 50 do 100 kg</t>
  </si>
  <si>
    <t>-1680449591</t>
  </si>
  <si>
    <t>286141780</t>
  </si>
  <si>
    <t xml:space="preserve">poklop litinový s teleskopickým dílem pro zatížení 1,5t a 12,5t na prodloužení DN 400 </t>
  </si>
  <si>
    <t>-568383204</t>
  </si>
  <si>
    <t>998276101</t>
  </si>
  <si>
    <t>Přesun hmot pro trubní vedení z trub z plastických hmot otevřený výkop</t>
  </si>
  <si>
    <t>20641334</t>
  </si>
  <si>
    <t>713463411</t>
  </si>
  <si>
    <t>Montáž izolace tepelné potrubí a ohybů tvarovkami nebo deskami potrubními pouzdry návlekovými izolačními hadicemi potrubí a ohybů</t>
  </si>
  <si>
    <t>-2050224916</t>
  </si>
  <si>
    <t>20+25+15+18+20+25</t>
  </si>
  <si>
    <t>283771030</t>
  </si>
  <si>
    <t>izolace tepelná potrubí z pěnového polyetylenu 22 x 9 mm</t>
  </si>
  <si>
    <t>-237866586</t>
  </si>
  <si>
    <t>283771110</t>
  </si>
  <si>
    <t>izolace tepelná potrubí z pěnového polyetylenu 28 x 9 mm</t>
  </si>
  <si>
    <t>-1761299667</t>
  </si>
  <si>
    <t>283771150</t>
  </si>
  <si>
    <t>izolace tepelná potrubí z pěnového polyetylenu 35 x 9 mm</t>
  </si>
  <si>
    <t>1159854705</t>
  </si>
  <si>
    <t>283770570</t>
  </si>
  <si>
    <t>izolace tepelná potrubí z pěnového polyetylenu 40 x 9 mm</t>
  </si>
  <si>
    <t>-1082187972</t>
  </si>
  <si>
    <t>283771120</t>
  </si>
  <si>
    <t>izolace tepelná potrubí z pěnového polyetylenu 28 x 13 mm</t>
  </si>
  <si>
    <t>-1347795480</t>
  </si>
  <si>
    <t>283771040</t>
  </si>
  <si>
    <t>izolace tepelná potrubí z pěnového polyetylenu 22 x 13 mm</t>
  </si>
  <si>
    <t>-2007793417</t>
  </si>
  <si>
    <t>Přesun hmot pro izolace tepelné stanovený z hmotnosti přesunovaného materiálu vodorovná dopravní vzdálenost do 50 m v objektech výšky přes 6 m do 12 m</t>
  </si>
  <si>
    <t>-1351313255</t>
  </si>
  <si>
    <t>-1270044475</t>
  </si>
  <si>
    <t>721</t>
  </si>
  <si>
    <t>Zdravotechnika - vnitřní kanalizace</t>
  </si>
  <si>
    <t>721173401</t>
  </si>
  <si>
    <t>Potrubí z plastových trub PVC [KG Systém] SN4 svodné (ležaté) DN 100</t>
  </si>
  <si>
    <t>1401551969</t>
  </si>
  <si>
    <t>"dešťová kanalizace"15</t>
  </si>
  <si>
    <t>"splašková-zavěšená pod stropem"13</t>
  </si>
  <si>
    <t>721173402</t>
  </si>
  <si>
    <t>Potrubí z plastových trub PVC [KG Systém] SN4 svodné (ležaté) DN 125</t>
  </si>
  <si>
    <t>-225920184</t>
  </si>
  <si>
    <t>721174025</t>
  </si>
  <si>
    <t>Potrubí z plastových trub polypropylenové [HT systém] odpadní (svislé) DN 100</t>
  </si>
  <si>
    <t>-1044514908</t>
  </si>
  <si>
    <t>"stupačky"6</t>
  </si>
  <si>
    <t>721174042</t>
  </si>
  <si>
    <t>Potrubí z plastových trub polypropylenové [HT systém] připojovací DN 40</t>
  </si>
  <si>
    <t>-1740458144</t>
  </si>
  <si>
    <t>"DN 32"10</t>
  </si>
  <si>
    <t>"DN 40"10</t>
  </si>
  <si>
    <t>721174043</t>
  </si>
  <si>
    <t>Potrubí z plastových trub polypropylenové [HT systém] připojovací DN 50</t>
  </si>
  <si>
    <t>-737051915</t>
  </si>
  <si>
    <t>721174044</t>
  </si>
  <si>
    <t>Potrubí z plastových trub polypropylenové [HT systém] připojovací DN 70</t>
  </si>
  <si>
    <t>90287792</t>
  </si>
  <si>
    <t>721174045</t>
  </si>
  <si>
    <t>Potrubí z plastových trub polypropylenové [HT systém] připojovací DN 100</t>
  </si>
  <si>
    <t>-1806867177</t>
  </si>
  <si>
    <t>721194104</t>
  </si>
  <si>
    <t>Vyměření přípojek na potrubí vyvedení a upevnění odpadních výpustek DN 40</t>
  </si>
  <si>
    <t>-1065958600</t>
  </si>
  <si>
    <t>721194109</t>
  </si>
  <si>
    <t>Vyměření přípojek na potrubí vyvedení a upevnění odpadních výpustek DN 100</t>
  </si>
  <si>
    <t>1860732858</t>
  </si>
  <si>
    <t>721242115</t>
  </si>
  <si>
    <t>Lapače střešních splavenin z polypropylenu (PP) DN 110 [HL 600]</t>
  </si>
  <si>
    <t>-27384658</t>
  </si>
  <si>
    <t>72127003R</t>
  </si>
  <si>
    <t>Ventilační hlavice z polypropylenu (PP) DN 110 [HL 810]</t>
  </si>
  <si>
    <t>-891357840</t>
  </si>
  <si>
    <t>286156030</t>
  </si>
  <si>
    <t>čistící tvarovka HTRE, DN 100</t>
  </si>
  <si>
    <t>CS ÚRS 2016 01</t>
  </si>
  <si>
    <t>-1736770702</t>
  </si>
  <si>
    <t>Poznámka k položce:
OSMA, kód výrobku: 18310</t>
  </si>
  <si>
    <t>721273153</t>
  </si>
  <si>
    <t>-1524619107</t>
  </si>
  <si>
    <t>721274100R</t>
  </si>
  <si>
    <t>Ventily přivzdušňovací odpadních potrubí vnitřní od DN 32 do DN 50</t>
  </si>
  <si>
    <t>830589750</t>
  </si>
  <si>
    <t>721290111</t>
  </si>
  <si>
    <t>Zkouška těsnosti kanalizace v objektech vodou do DN 125</t>
  </si>
  <si>
    <t>-1394039154</t>
  </si>
  <si>
    <t>28+14+6+20+10+15+13</t>
  </si>
  <si>
    <t>998721102</t>
  </si>
  <si>
    <t>Přesun hmot pro vnitřní kanalizace stanovený z hmotnosti přesunovaného materiálu vodorovná dopravní vzdálenost do 50 m v objektech výšky přes 6 do 12 m</t>
  </si>
  <si>
    <t>769814520</t>
  </si>
  <si>
    <t>998721181</t>
  </si>
  <si>
    <t>Přesun hmot pro vnitřní kanalizace stanovený z hmotnosti přesunovaného materiálu Příplatek k ceně za přesun prováděný bez použití mechanizace pro jakoukoliv výšku objektu</t>
  </si>
  <si>
    <t>-292615552</t>
  </si>
  <si>
    <t>722</t>
  </si>
  <si>
    <t>Zdravotechnika - vnitřní vodovod</t>
  </si>
  <si>
    <t>722000011R</t>
  </si>
  <si>
    <t xml:space="preserve">Zednická výpomoc </t>
  </si>
  <si>
    <t>hod</t>
  </si>
  <si>
    <t>313805183</t>
  </si>
  <si>
    <t>722174002</t>
  </si>
  <si>
    <t>Potrubí z plastových trubek z polypropylenu (PPR) svařovaných polyfuzně PN 16 (SDR 7,4) D 20 x 2,8</t>
  </si>
  <si>
    <t>-1388650502</t>
  </si>
  <si>
    <t>722174003</t>
  </si>
  <si>
    <t>Potrubí z plastových trubek z polypropylenu (PPR) svařovaných polyfuzně PN 16 (SDR 7,4) D 25 x 3,5</t>
  </si>
  <si>
    <t>1491473890</t>
  </si>
  <si>
    <t>722174004</t>
  </si>
  <si>
    <t>Potrubí z plastových trubek z polypropylenu (PPR) svařovaných polyfuzně PN 16 (SDR 7,4) D 32 x 4,4</t>
  </si>
  <si>
    <t>2106069131</t>
  </si>
  <si>
    <t>722174005</t>
  </si>
  <si>
    <t>Potrubí z plastových trubek z polypropylenu (PPR) svařovaných polyfuzně PN 16 (SDR 7,4) D 40 x 5,5</t>
  </si>
  <si>
    <t>1203695150</t>
  </si>
  <si>
    <t>722190401</t>
  </si>
  <si>
    <t>Zřízení přípojek na potrubí vyvedení a upevnění výpustek do DN 25</t>
  </si>
  <si>
    <t>-2024250620</t>
  </si>
  <si>
    <t>722239102</t>
  </si>
  <si>
    <t>Armatury se dvěma závity montáž vodovodních armatur se dvěma závity ostatních typů G 3/4</t>
  </si>
  <si>
    <t>2076536201</t>
  </si>
  <si>
    <t>722224152</t>
  </si>
  <si>
    <t>Armatury s jedním závitem ventily kulové zahradní uzávěry [IVAR] PN 15 do 120 st. C G 1/2 - 3/4</t>
  </si>
  <si>
    <t>-2045878928</t>
  </si>
  <si>
    <t>722240125</t>
  </si>
  <si>
    <t>Armatury z plastických hmot kohouty (PPR) kulové DN 40</t>
  </si>
  <si>
    <t>445767565</t>
  </si>
  <si>
    <t>722290215</t>
  </si>
  <si>
    <t>Zkoušky, proplach a desinfekce vodovodního potrubí zkoušky těsnosti vodovodního potrubí hrdlového nebo přírubového do DN 100</t>
  </si>
  <si>
    <t>-405904887</t>
  </si>
  <si>
    <t>40+50+15+4+26</t>
  </si>
  <si>
    <t>722290234</t>
  </si>
  <si>
    <t>Zkoušky, proplach a desinfekce vodovodního potrubí proplach a desinfekce vodovodního potrubí do DN 80</t>
  </si>
  <si>
    <t>-795966644</t>
  </si>
  <si>
    <t>722239101</t>
  </si>
  <si>
    <t>Armatury se dvěma závity montáž vodovodních armatur se dvěma závity ostatních typů G 1/2</t>
  </si>
  <si>
    <t>-1954425014</t>
  </si>
  <si>
    <t>388212240</t>
  </si>
  <si>
    <t>vodoměr bytový na studenou  vodu Qn 1,5 80 mm  R 1/2"</t>
  </si>
  <si>
    <t>362868449</t>
  </si>
  <si>
    <t>998722102</t>
  </si>
  <si>
    <t>Přesun hmot pro vnitřní vodovod stanovený z hmotnosti přesunovaného materiálu vodorovná dopravní vzdálenost do 50 m v objektech výšky přes 6 do 12 m</t>
  </si>
  <si>
    <t>294854468</t>
  </si>
  <si>
    <t>998722181</t>
  </si>
  <si>
    <t>Přesun hmot pro vnitřní vodovod stanovený z hmotnosti přesunovaného materiálu Příplatek k ceně za přesun prováděný bez použití mechanizace pro jakoukoliv výšku objektu</t>
  </si>
  <si>
    <t>1988060358</t>
  </si>
  <si>
    <t>723</t>
  </si>
  <si>
    <t>Zdravotechnika - vnitřní plynovod</t>
  </si>
  <si>
    <t>580500002R</t>
  </si>
  <si>
    <t>695211863</t>
  </si>
  <si>
    <t>580506034</t>
  </si>
  <si>
    <t>Domovní plynovody opakovaná tlaková zkouška kontrola před natlakováním spotřebiče provedení tlakové zkoušky</t>
  </si>
  <si>
    <t>21635941</t>
  </si>
  <si>
    <t>723111203</t>
  </si>
  <si>
    <t>Potrubí z ocelových trubek závitových černých spojovaných svařováním, bezešvých běžných DN 20</t>
  </si>
  <si>
    <t>800473908</t>
  </si>
  <si>
    <t>723111204</t>
  </si>
  <si>
    <t>Potrubí z ocelových trubek závitových černých spojovaných svařováním, bezešvých běžných DN 25</t>
  </si>
  <si>
    <t>-605125789</t>
  </si>
  <si>
    <t>723111205</t>
  </si>
  <si>
    <t>Potrubí z ocelových trubek závitových černých spojovaných svařováním, bezešvých běžných DN 32</t>
  </si>
  <si>
    <t>-1876558765</t>
  </si>
  <si>
    <t>723111206</t>
  </si>
  <si>
    <t>Potrubí z ocelových trubek závitových černých spojovaných svařováním, bezešvých běžných DN 40</t>
  </si>
  <si>
    <t>-925159684</t>
  </si>
  <si>
    <t>723150365</t>
  </si>
  <si>
    <t>Potrubí z ocelových trubek hladkých chráničky D 38/2,6</t>
  </si>
  <si>
    <t>1040754610</t>
  </si>
  <si>
    <t>723150367</t>
  </si>
  <si>
    <t>Potrubí z ocelových trubek hladkých chráničky D 57/2,9</t>
  </si>
  <si>
    <t>-2117858804</t>
  </si>
  <si>
    <t>723160204</t>
  </si>
  <si>
    <t>Přípojky k plynoměrům spojované na závit bez ochozu G 1</t>
  </si>
  <si>
    <t>soubor</t>
  </si>
  <si>
    <t>-319174555</t>
  </si>
  <si>
    <t>723160334</t>
  </si>
  <si>
    <t>Přípojky k plynoměrům rozpěrky přípojek G 1</t>
  </si>
  <si>
    <t>-211895197</t>
  </si>
  <si>
    <t>55191001R</t>
  </si>
  <si>
    <t>Elektrokoleno 90st. PE 100 SDR 11 d 50</t>
  </si>
  <si>
    <t xml:space="preserve">kus </t>
  </si>
  <si>
    <t>-371801763</t>
  </si>
  <si>
    <t>723239102</t>
  </si>
  <si>
    <t>Armatury se dvěma závity montáž armatur se dvěma závity ostatních typů G 3/4</t>
  </si>
  <si>
    <t>784809941</t>
  </si>
  <si>
    <t>551389620</t>
  </si>
  <si>
    <t>kohout kulový PN42, T 185°C, plnoprůtokový, nikl, páčka, (EN 331, MOP 5) 3/4" žlutý</t>
  </si>
  <si>
    <t>-882131875</t>
  </si>
  <si>
    <t>Poznámka k položce:
Giacomini, kód: R950X004</t>
  </si>
  <si>
    <t>723239103</t>
  </si>
  <si>
    <t>Armatury se dvěma závity montáž armatur se dvěma závity ostatních typů G 1</t>
  </si>
  <si>
    <t>2020325837</t>
  </si>
  <si>
    <t>551389630</t>
  </si>
  <si>
    <t>kohout kulový PN35, T 185°C, plnoprůtokový, nikl, páčka, (EN 331, MOP 5) 1" žlutý</t>
  </si>
  <si>
    <t>-612903958</t>
  </si>
  <si>
    <t>Poznámka k položce:
Giacomini, kód: R950X005</t>
  </si>
  <si>
    <t>72358001R</t>
  </si>
  <si>
    <t>STL regulátor B10</t>
  </si>
  <si>
    <t>-1630139545</t>
  </si>
  <si>
    <t>723910001R</t>
  </si>
  <si>
    <t>1055092535</t>
  </si>
  <si>
    <t>871214201</t>
  </si>
  <si>
    <t>Montáž kanalizačního potrubí z plastů z polyetylenu PE 100 svařovaných na tupo v otevřeném výkopu ve sklonu do 20 % SDR 11/PN16 D 50 x 4,6 mm</t>
  </si>
  <si>
    <t>290466403</t>
  </si>
  <si>
    <t>286133810</t>
  </si>
  <si>
    <t>potrubí kanalizační tlakové PE100 SDR 11, návin se signalizační vrstvou 50 x 4,6 mm</t>
  </si>
  <si>
    <t>-1876448439</t>
  </si>
  <si>
    <t>Poznámka k položce:
WAVIN, kód výrobku: KP103053W, SYSTÉM EKOPLASTIK PPR</t>
  </si>
  <si>
    <t>87250001R</t>
  </si>
  <si>
    <t>M+D -Elektropřechod PE-ocel 50-6/4"</t>
  </si>
  <si>
    <t>-2021218796</t>
  </si>
  <si>
    <t>998723102</t>
  </si>
  <si>
    <t>Přesun hmot pro vnitřní plynovod stanovený z hmotnosti přesunovaného materiálu vodorovná dopravní vzdálenost do 50 m v objektech výšky přes 6 do 12 m</t>
  </si>
  <si>
    <t>1210937935</t>
  </si>
  <si>
    <t>998723181</t>
  </si>
  <si>
    <t>Přesun hmot pro vnitřní plynovod stanovený z hmotnosti přesunovaného materiálu Příplatek k ceně za přesun prováděný bez použití mechanizace pro jakoukoliv výšku objektu</t>
  </si>
  <si>
    <t>-633439250</t>
  </si>
  <si>
    <t>725</t>
  </si>
  <si>
    <t>Zdravotechnika - zařizovací předměty</t>
  </si>
  <si>
    <t>72500001</t>
  </si>
  <si>
    <t>Montáž zařizovacích předmětů-10% z dodávky</t>
  </si>
  <si>
    <t>1749174054</t>
  </si>
  <si>
    <t>72510002R</t>
  </si>
  <si>
    <t>Komplet U</t>
  </si>
  <si>
    <t>-1089393608</t>
  </si>
  <si>
    <t>72510016R</t>
  </si>
  <si>
    <t>Komplet S</t>
  </si>
  <si>
    <t>1036392792</t>
  </si>
  <si>
    <t>72510019R</t>
  </si>
  <si>
    <t>784327902</t>
  </si>
  <si>
    <t>72510026R</t>
  </si>
  <si>
    <t>-954665940</t>
  </si>
  <si>
    <t>72510027R</t>
  </si>
  <si>
    <t>Komplet AP</t>
  </si>
  <si>
    <t>-702814634</t>
  </si>
  <si>
    <t>72500002</t>
  </si>
  <si>
    <t>Doprava zařizovacích předmětů -1% z dodávky</t>
  </si>
  <si>
    <t>-1413645271</t>
  </si>
  <si>
    <t>998725102</t>
  </si>
  <si>
    <t>Přesun hmot pro zařizovací předměty stanovený z hmotnosti přesunovaného materiálu vodorovná dopravní vzdálenost do 50 m v objektech výšky přes 6 do 12 m</t>
  </si>
  <si>
    <t>-94491512</t>
  </si>
  <si>
    <t>998725181</t>
  </si>
  <si>
    <t>Přesun hmot pro zařizovací předměty stanovený z hmotnosti přesunovaného materiálu Příplatek k cenám za přesun prováděný bez použití mechanizace pro jakoukoliv výšku objektu</t>
  </si>
  <si>
    <t>1423371717</t>
  </si>
  <si>
    <t>-1704493735</t>
  </si>
  <si>
    <t>-18085500</t>
  </si>
  <si>
    <t xml:space="preserve">4213 - Vytápění a vzduchotechnika </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</si>
  <si>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</si>
  <si>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</si>
  <si>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</si>
  <si>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</si>
  <si>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 xml:space="preserve">    751 - Vzduchotechnika</t>
  </si>
  <si>
    <t>731</t>
  </si>
  <si>
    <t>Ústřední vytápění - kotelny</t>
  </si>
  <si>
    <t>731240001R</t>
  </si>
  <si>
    <t>-1666690582</t>
  </si>
  <si>
    <t>731241001</t>
  </si>
  <si>
    <t>-1110958598</t>
  </si>
  <si>
    <t>4*24</t>
  </si>
  <si>
    <t>731244001R</t>
  </si>
  <si>
    <t>-1898776845</t>
  </si>
  <si>
    <t>731100038R</t>
  </si>
  <si>
    <t>Komínový paket pr.60/100</t>
  </si>
  <si>
    <t>-1818137358</t>
  </si>
  <si>
    <t>"revizní T kus,krycí manžeta pr.100,reduk. pateční koleno 81st.s kotvením,komín.ukončovací hlavice"1*4</t>
  </si>
  <si>
    <t>731100039R</t>
  </si>
  <si>
    <t>Koaxiální tv.60/100 dl.1,0m</t>
  </si>
  <si>
    <t>-288503954</t>
  </si>
  <si>
    <t>731244491</t>
  </si>
  <si>
    <t>Kotle ocelové teplovodní plynové závěsné kondenzační montáž kotlů kondenzačních ostatních typů o výkonu do 14 kW</t>
  </si>
  <si>
    <t>294921233</t>
  </si>
  <si>
    <t>48421001R</t>
  </si>
  <si>
    <t>Kotel kondenzační 2-12kW TURBO zásobník TV 100 l+sonda NTC</t>
  </si>
  <si>
    <t>-1602550239</t>
  </si>
  <si>
    <t>731110121R</t>
  </si>
  <si>
    <t>-406100015</t>
  </si>
  <si>
    <t>731100036R</t>
  </si>
  <si>
    <t>Vnější sonda QAC 34/101</t>
  </si>
  <si>
    <t>721745797</t>
  </si>
  <si>
    <t>731100037R</t>
  </si>
  <si>
    <t xml:space="preserve">Prostorový přístroj s časovým týdenním programem </t>
  </si>
  <si>
    <t>1488393352</t>
  </si>
  <si>
    <t>731100040R</t>
  </si>
  <si>
    <t>Čidlo teplkoty TUV do jímky QAZ 36</t>
  </si>
  <si>
    <t>170736625</t>
  </si>
  <si>
    <t>73191001R</t>
  </si>
  <si>
    <t xml:space="preserve">Uvedení kotle do provozu </t>
  </si>
  <si>
    <t>678797914</t>
  </si>
  <si>
    <t>998731102</t>
  </si>
  <si>
    <t>Přesun hmot pro kotelny stanovený z hmotnosti přesunovaného materiálu vodorovná dopravní vzdálenost do 50 m v objektech výšky přes 6 do 12 m</t>
  </si>
  <si>
    <t>632247527</t>
  </si>
  <si>
    <t>998731181</t>
  </si>
  <si>
    <t>Přesun hmot pro kotelny stanovený z hmotnosti přesunovaného materiálu Příplatek k cenám za přesun prováděný bez použití mechanizace pro jakoukoliv výšku objektu</t>
  </si>
  <si>
    <t>-1624456461</t>
  </si>
  <si>
    <t>733</t>
  </si>
  <si>
    <t>Ústřední vytápění - rozvodné potrubí</t>
  </si>
  <si>
    <t>733150011R</t>
  </si>
  <si>
    <t xml:space="preserve">Krycí lišty soklové (do pr.potrubí 22mm)-dub-včetně příchytek a rohů </t>
  </si>
  <si>
    <t>676441553</t>
  </si>
  <si>
    <t>733150012R</t>
  </si>
  <si>
    <t xml:space="preserve">Kryt radiátorového připojení </t>
  </si>
  <si>
    <t>-738651411</t>
  </si>
  <si>
    <t>733200001</t>
  </si>
  <si>
    <t>Zkoušky těsnosti potrubí z trubek měděných D do 35/1,5</t>
  </si>
  <si>
    <t>696422044</t>
  </si>
  <si>
    <t>4*5</t>
  </si>
  <si>
    <t>733222303</t>
  </si>
  <si>
    <t>Potrubí z trubek měděných polotvrdých spojovaných lisováním [mapress] DN 15</t>
  </si>
  <si>
    <t>-84411610</t>
  </si>
  <si>
    <t>"potrubí 15x1"85</t>
  </si>
  <si>
    <t>733222304</t>
  </si>
  <si>
    <t>Potrubí z trubek měděných polotvrdých spojovaných lisováním [mapress] DN 20</t>
  </si>
  <si>
    <t>-1499604060</t>
  </si>
  <si>
    <t>"potrubí 18x1"135</t>
  </si>
  <si>
    <t>733222305</t>
  </si>
  <si>
    <t>Potrubí z trubek měděných polotvrdých spojovaných lisováním [mapress] DN 25</t>
  </si>
  <si>
    <t>830867747</t>
  </si>
  <si>
    <t>"potrubí 22x1"8</t>
  </si>
  <si>
    <t>733291101</t>
  </si>
  <si>
    <t>-819508569</t>
  </si>
  <si>
    <t>85+135+8</t>
  </si>
  <si>
    <t>998733102</t>
  </si>
  <si>
    <t>Přesun hmot pro rozvody potrubí stanovený z hmotnosti přesunovaného materiálu vodorovná dopravní vzdálenost do 50 m v objektech výšky přes 6 do 12 m</t>
  </si>
  <si>
    <t>-868440629</t>
  </si>
  <si>
    <t>998733181</t>
  </si>
  <si>
    <t>Přesun hmot pro rozvody potrubí stanovený z hmotnosti přesunovaného materiálu Příplatek k cenám za přesun prováděný bez použití mechanizace pro jakoukoliv výšku objektu</t>
  </si>
  <si>
    <t>1007580490</t>
  </si>
  <si>
    <t>734</t>
  </si>
  <si>
    <t>Ústřední vytápění - armatury</t>
  </si>
  <si>
    <t>734209103</t>
  </si>
  <si>
    <t>Montáž závitových armatur s 1 závitem G 1/2 (DN 15)</t>
  </si>
  <si>
    <t>-209240115</t>
  </si>
  <si>
    <t>13+13</t>
  </si>
  <si>
    <t>734500002R</t>
  </si>
  <si>
    <t>Termostatická hlavice IVAR T 5000</t>
  </si>
  <si>
    <t>-283381934</t>
  </si>
  <si>
    <t>734500003R</t>
  </si>
  <si>
    <t>1341137736</t>
  </si>
  <si>
    <t>734500004R</t>
  </si>
  <si>
    <t>Adapter VK 01</t>
  </si>
  <si>
    <t>-1861417431</t>
  </si>
  <si>
    <t>734500005R</t>
  </si>
  <si>
    <t>Armatura HM-bílá (otopný žebřík)</t>
  </si>
  <si>
    <t>439537865</t>
  </si>
  <si>
    <t>734209114</t>
  </si>
  <si>
    <t>Montáž závitových armatur se 2 závity G 3/4 (DN 20)</t>
  </si>
  <si>
    <t>1081721077</t>
  </si>
  <si>
    <t>286543360</t>
  </si>
  <si>
    <t>kohout kulový PPR 20 mm</t>
  </si>
  <si>
    <t>682701734</t>
  </si>
  <si>
    <t>998734102</t>
  </si>
  <si>
    <t>Přesun hmot pro armatury stanovený z hmotnosti přesunovaného materiálu vodorovná dopravní vzdálenost do 50 m v objektech výšky přes 6 do 12 m</t>
  </si>
  <si>
    <t>-84173774</t>
  </si>
  <si>
    <t>998734181</t>
  </si>
  <si>
    <t>Přesun hmot pro armatury stanovený z hmotnosti přesunovaného materiálu Příplatek k cenám za přesun prováděný bez použití mechanizace pro jakoukoliv výšku objektu</t>
  </si>
  <si>
    <t>887189133</t>
  </si>
  <si>
    <t>735</t>
  </si>
  <si>
    <t>Ústřední vytápění - otopná tělesa</t>
  </si>
  <si>
    <t>735152152</t>
  </si>
  <si>
    <t>Otopná tělesa panelová (VK) spodní připojení hloubky tělesa 47 mm [KORADO Radik VK, typ 10] výšky tělesa 500 mm, délky 500 mm</t>
  </si>
  <si>
    <t>-335088542</t>
  </si>
  <si>
    <t>735152172</t>
  </si>
  <si>
    <t>Otopná tělesa panelová (VK) spodní připojení hloubky tělesa 47 mm [KORADO Radik VK, typ 10] výšky tělesa 600 mm, délky 500 mm</t>
  </si>
  <si>
    <t>-55340745</t>
  </si>
  <si>
    <t>735152255</t>
  </si>
  <si>
    <t>Otopná tělesa panelová (VK) spodní připojení hloubky tělesa 63 mm [KORADO Radik VK, typ 11] výšky tělesa 500 mm, délky 800 mm</t>
  </si>
  <si>
    <t>-1658996901</t>
  </si>
  <si>
    <t>735152256</t>
  </si>
  <si>
    <t>Otopná tělesa panelová (VK) spodní připojení hloubky tělesa 63 mm [KORADO Radik VK, typ 11] výšky tělesa 500 mm, délky 900 mm</t>
  </si>
  <si>
    <t>-1789205693</t>
  </si>
  <si>
    <t>735152257</t>
  </si>
  <si>
    <t>Otopná tělesa panelová (VK) spodní připojení hloubky tělesa 63 mm [KORADO Radik VK, typ 11] výšky tělesa 500 mm, délky 1000 mm</t>
  </si>
  <si>
    <t>616029318</t>
  </si>
  <si>
    <t>735152457</t>
  </si>
  <si>
    <t>Otopná tělesa panelová (VK) spodní připojení hloubky tělesa 66 mm [KORADO Radik VK, typ 21] výšky tělesa 500 mm, délky 1000 mm</t>
  </si>
  <si>
    <t>1042754579</t>
  </si>
  <si>
    <t>735152479</t>
  </si>
  <si>
    <t>Otopná tělesa panelová (VK) spodní připojení hloubky tělesa 66 mm [KORADO Radik VK, typ 21] výšky tělesa 600 mm, délky 1200 mm</t>
  </si>
  <si>
    <t>-1600125813</t>
  </si>
  <si>
    <t>735152579</t>
  </si>
  <si>
    <t>Otopná tělesa panelová (VK) spodní připojení hloubky tělesa 100 mm [KORADO Radik VK, typ 22] výšky tělesa 600 mm, délky 1200 mm</t>
  </si>
  <si>
    <t>1399021749</t>
  </si>
  <si>
    <t>735164251</t>
  </si>
  <si>
    <t>Otopná tělesa trubková přímotopná elektrická na stěnu [KORADO] výšky tělesa 1215 mm, délky 450 mm</t>
  </si>
  <si>
    <t>1584446501</t>
  </si>
  <si>
    <t>735410104R</t>
  </si>
  <si>
    <t>-297213794</t>
  </si>
  <si>
    <t>998735102</t>
  </si>
  <si>
    <t>Přesun hmot pro otopná tělesa stanovený z hmotnosti přesunovaného materiálu vodorovná dopravní vzdálenost do 50 m v objektech výšky přes 6 do 12 m</t>
  </si>
  <si>
    <t>-1248309814</t>
  </si>
  <si>
    <t>998735181</t>
  </si>
  <si>
    <t>Přesun hmot pro otopná tělesa stanovený z hmotnosti přesunovaného materiálu Příplatek k cenám za přesun prováděný bez použití mechanizace pro jakoukoliv výšku objektu</t>
  </si>
  <si>
    <t>1021117372</t>
  </si>
  <si>
    <t>751</t>
  </si>
  <si>
    <t>Vzduchotechnika</t>
  </si>
  <si>
    <t>7511000 1R</t>
  </si>
  <si>
    <t xml:space="preserve">Doprava materiálu </t>
  </si>
  <si>
    <t>688059196</t>
  </si>
  <si>
    <t>75110002R</t>
  </si>
  <si>
    <t>1995485701</t>
  </si>
  <si>
    <t>751111052</t>
  </si>
  <si>
    <t>Montáž ventilátoru axiálního nízkotlakého podhledového, průměru přes 100 do 200 mm</t>
  </si>
  <si>
    <t>-50814937</t>
  </si>
  <si>
    <t>429141341R</t>
  </si>
  <si>
    <t>422135523</t>
  </si>
  <si>
    <t>Poznámka k položce:
C – provedení s automatickou elektrickou zpětnou žaluziovou klapkou (zpožděnou o cca 45 s)</t>
  </si>
  <si>
    <t>751398032</t>
  </si>
  <si>
    <t>Montáž ostatních zařízení ventilační mřížky do dveří nebo desek, průřezu přes 0,04 do 0,100 m2</t>
  </si>
  <si>
    <t>1062479312</t>
  </si>
  <si>
    <t>75110101R</t>
  </si>
  <si>
    <t>-1713358610</t>
  </si>
  <si>
    <t>751510042</t>
  </si>
  <si>
    <t>Vzduchotechnické potrubí z pozinkovaného plechu kruhové, trouba spirálně vinutá bez příruby, průměru přes 100 do 200 mm</t>
  </si>
  <si>
    <t>1244620699</t>
  </si>
  <si>
    <t>"pr.125mm"15</t>
  </si>
  <si>
    <t>"pr.160mm"2,5</t>
  </si>
  <si>
    <t>75120201R</t>
  </si>
  <si>
    <t>Odbočka jednostranná s těsněním OJGL 90st.125/100</t>
  </si>
  <si>
    <t>-786159369</t>
  </si>
  <si>
    <t>75120202R</t>
  </si>
  <si>
    <t>Odbočka jednostranná s těsněním OJGL 90 st.125/125</t>
  </si>
  <si>
    <t>72502544</t>
  </si>
  <si>
    <t>75120203R</t>
  </si>
  <si>
    <t>Odbočka oboustranná OBD 90st. 125/125</t>
  </si>
  <si>
    <t>333567618</t>
  </si>
  <si>
    <t>75120204R</t>
  </si>
  <si>
    <t xml:space="preserve">Odbočka oboustranná OLG 90 st. 125 </t>
  </si>
  <si>
    <t>-1038107069</t>
  </si>
  <si>
    <t>75120205R</t>
  </si>
  <si>
    <t>Spojky pr.125</t>
  </si>
  <si>
    <t>-390335843</t>
  </si>
  <si>
    <t>751514736</t>
  </si>
  <si>
    <t>Montáž protidešťové stříšky nebo výfukové hlavice do plechového potrubí čtyřhranné bez příruby, průřezu přes 0,035 do 0,07 m2</t>
  </si>
  <si>
    <t>1032787436</t>
  </si>
  <si>
    <t>75120206R</t>
  </si>
  <si>
    <t>Protidešťová stříška RH 125i</t>
  </si>
  <si>
    <t>-726052058</t>
  </si>
  <si>
    <t>751514737</t>
  </si>
  <si>
    <t>Montáž protidešťové stříšky nebo výfukové hlavice do plechového potrubí čtyřhranné bez příruby, průřezu přes 0,070 do 0,140 m2</t>
  </si>
  <si>
    <t>716791015</t>
  </si>
  <si>
    <t>75120207R</t>
  </si>
  <si>
    <t>Protidešťová stříška RH 160</t>
  </si>
  <si>
    <t>1910023062</t>
  </si>
  <si>
    <t>998751102</t>
  </si>
  <si>
    <t>Přesun hmot pro vzduchotechniku stanovený z hmotnosti přesunovaného materiálu vodorovná dopravní vzdálenost do 100 m v objektech výšky přes 12 do 24 m</t>
  </si>
  <si>
    <t>-704915123</t>
  </si>
  <si>
    <t>998751181</t>
  </si>
  <si>
    <t>Přesun hmot pro vzduchotechniku stanovený z hmotnosti přesunovaného materiálu Příplatek k cenám za přesun prováděný bez použití mechanizace pro jakoukoliv výšku objektu</t>
  </si>
  <si>
    <t>2060340945</t>
  </si>
  <si>
    <t>1186984492</t>
  </si>
  <si>
    <t>1369261629</t>
  </si>
  <si>
    <t>4214 - Elektroinstalace-silnoproud</t>
  </si>
  <si>
    <t>M - M</t>
  </si>
  <si>
    <t xml:space="preserve">    M11 - Hromosvod </t>
  </si>
  <si>
    <t xml:space="preserve">    M21 - Elektromontáže</t>
  </si>
  <si>
    <t xml:space="preserve">    M22 - Montáž sdělovací a zabezpečovací techniky </t>
  </si>
  <si>
    <t xml:space="preserve">    M71-0 - Rozvaděč RS</t>
  </si>
  <si>
    <t xml:space="preserve">    M71-1 - Rozvaděč R1</t>
  </si>
  <si>
    <t xml:space="preserve">    M71-2 - Rozvaděč R2</t>
  </si>
  <si>
    <t xml:space="preserve">    M71-3 - Rozvaděč R3</t>
  </si>
  <si>
    <t xml:space="preserve">    N71-4 - Rozvaděč R4</t>
  </si>
  <si>
    <t xml:space="preserve">      M72 - Montáže</t>
  </si>
  <si>
    <t>M11</t>
  </si>
  <si>
    <t xml:space="preserve">Hromosvod </t>
  </si>
  <si>
    <t>15615235</t>
  </si>
  <si>
    <t>Drát tažený pozinkovaný 11343  D 10,00 mm</t>
  </si>
  <si>
    <t>-598647559</t>
  </si>
  <si>
    <t>15615235-1</t>
  </si>
  <si>
    <t>Drát FeZn 10/13 PVC</t>
  </si>
  <si>
    <t>1911657267</t>
  </si>
  <si>
    <t>210220002R00</t>
  </si>
  <si>
    <t xml:space="preserve">Vedení uzemňovací na povrchu FeZn D 10 mm </t>
  </si>
  <si>
    <t>-729640778</t>
  </si>
  <si>
    <t>210220021R00</t>
  </si>
  <si>
    <t xml:space="preserve">Vedení uzemňovací v zemi FeZn do 120 mm2 </t>
  </si>
  <si>
    <t>-317961465</t>
  </si>
  <si>
    <t>210220022R00</t>
  </si>
  <si>
    <t>Vedení uzemňovací v zemi FeZn,D 8-10mm</t>
  </si>
  <si>
    <t>81731077</t>
  </si>
  <si>
    <t>210220101R00</t>
  </si>
  <si>
    <t xml:space="preserve">Vodiče svodové  AlMg +podpěry </t>
  </si>
  <si>
    <t>1779793779</t>
  </si>
  <si>
    <t>210220301R00</t>
  </si>
  <si>
    <t xml:space="preserve">Svorka hromosvodová do 2 šroubů /SS, SZ, SO/ </t>
  </si>
  <si>
    <t>-521489174</t>
  </si>
  <si>
    <t>210220372R00</t>
  </si>
  <si>
    <t xml:space="preserve">Úhelník ochranný nebo trubka s držáky do zdiva </t>
  </si>
  <si>
    <t>-768237804</t>
  </si>
  <si>
    <t>210220401RT1</t>
  </si>
  <si>
    <t>Označení svodu štítky, smaltované, umělá hmota včetně dodávky štítku</t>
  </si>
  <si>
    <t>-859558644</t>
  </si>
  <si>
    <t>210220431R00</t>
  </si>
  <si>
    <t xml:space="preserve">Tvarování montážního dílu jímače, ochr.trubky,úhel </t>
  </si>
  <si>
    <t>823582316</t>
  </si>
  <si>
    <t>3540001</t>
  </si>
  <si>
    <t>AlMgSi T/2 8mm</t>
  </si>
  <si>
    <t>1951867245</t>
  </si>
  <si>
    <t>35441120-1</t>
  </si>
  <si>
    <t>Pásek uzemňovací pozinkovaný 30 x 4 mm</t>
  </si>
  <si>
    <t>2093475960</t>
  </si>
  <si>
    <t>35441221</t>
  </si>
  <si>
    <t>Držák jímače a ochranné trubky DJT</t>
  </si>
  <si>
    <t>-1539359162</t>
  </si>
  <si>
    <t>35441460</t>
  </si>
  <si>
    <t>Podpěra vedení dona hmoždinku PV 1h</t>
  </si>
  <si>
    <t>354022885</t>
  </si>
  <si>
    <t>35441475</t>
  </si>
  <si>
    <t>Podpěra vedení pod krytinu na svahu PV 12</t>
  </si>
  <si>
    <t>-111267581</t>
  </si>
  <si>
    <t>35441485</t>
  </si>
  <si>
    <t>Podpěra vedení pod hřebenáče PV 14</t>
  </si>
  <si>
    <t>1742991518</t>
  </si>
  <si>
    <t>35441846</t>
  </si>
  <si>
    <t>Štítek označovací</t>
  </si>
  <si>
    <t>1515104100</t>
  </si>
  <si>
    <t>35441885</t>
  </si>
  <si>
    <t>Svorka spojovací SS pro lano d 8-10 mm</t>
  </si>
  <si>
    <t>-725201737</t>
  </si>
  <si>
    <t>35441905</t>
  </si>
  <si>
    <t>Svorka SO</t>
  </si>
  <si>
    <t>-1283973260</t>
  </si>
  <si>
    <t>35441925</t>
  </si>
  <si>
    <t>Svorka zkušební SZb</t>
  </si>
  <si>
    <t>-1015647586</t>
  </si>
  <si>
    <t>35441997</t>
  </si>
  <si>
    <t>Svorka SR 3b</t>
  </si>
  <si>
    <t>-1084481480</t>
  </si>
  <si>
    <t>460200163R00</t>
  </si>
  <si>
    <t xml:space="preserve">Výkop kabelové rýhy 35/80 cm  hor.3 </t>
  </si>
  <si>
    <t>-1455916968</t>
  </si>
  <si>
    <t>460560163RT1</t>
  </si>
  <si>
    <t>Zához rýhy 35/80 cm, hornina třídy 3 ruční zához rýhy</t>
  </si>
  <si>
    <t>-1683905256</t>
  </si>
  <si>
    <t>460620013RT1</t>
  </si>
  <si>
    <t>Provizorní úprava terénu v přírodní hornině 3 ruční vyrovnání a zhutnění</t>
  </si>
  <si>
    <t>1846443835</t>
  </si>
  <si>
    <t>905   R01</t>
  </si>
  <si>
    <t xml:space="preserve">Hzs-revize provoz.souboru a st.obj. Revize </t>
  </si>
  <si>
    <t>h</t>
  </si>
  <si>
    <t>-1499382090</t>
  </si>
  <si>
    <t>M21</t>
  </si>
  <si>
    <t>Elektromontáže</t>
  </si>
  <si>
    <t>210010301R00</t>
  </si>
  <si>
    <t xml:space="preserve">Krabice přístrojová KP 68, KZ 3, bez zapojení </t>
  </si>
  <si>
    <t>-2072607990</t>
  </si>
  <si>
    <t>210010502R00</t>
  </si>
  <si>
    <t xml:space="preserve">Osazení WAGO svorky </t>
  </si>
  <si>
    <t>1957564600</t>
  </si>
  <si>
    <t>210110019U01</t>
  </si>
  <si>
    <t xml:space="preserve">Mtž pohyb čidl na zed,  + termostatu a venk. čisl </t>
  </si>
  <si>
    <t>-679975003</t>
  </si>
  <si>
    <t>210110041R00</t>
  </si>
  <si>
    <t xml:space="preserve">Spínač zapuštěný jednopólový </t>
  </si>
  <si>
    <t>-1482414799</t>
  </si>
  <si>
    <t>210110045R00</t>
  </si>
  <si>
    <t xml:space="preserve">Spínač zapuštěný střídavý </t>
  </si>
  <si>
    <t>-930450272</t>
  </si>
  <si>
    <t>210110046R00</t>
  </si>
  <si>
    <t xml:space="preserve">Spínač zapuštěný křížový </t>
  </si>
  <si>
    <t>2057641984</t>
  </si>
  <si>
    <t>210110082RT1</t>
  </si>
  <si>
    <t>Spínač speciální sporákový 39563 - 23 C včetně dodávky spor.příp.39563-23C</t>
  </si>
  <si>
    <t>620729443</t>
  </si>
  <si>
    <t>210111011R00</t>
  </si>
  <si>
    <t xml:space="preserve">Zásuvka domovní zapuštěná - provedení 2P+Z </t>
  </si>
  <si>
    <t>905371034</t>
  </si>
  <si>
    <t>210140431R00</t>
  </si>
  <si>
    <t xml:space="preserve">Montáž CENTRAL STOP </t>
  </si>
  <si>
    <t>174112726</t>
  </si>
  <si>
    <t>210190001R</t>
  </si>
  <si>
    <t xml:space="preserve">Demontáž stávajících rozvaděčů </t>
  </si>
  <si>
    <t>-1345722593</t>
  </si>
  <si>
    <t>210190001R00</t>
  </si>
  <si>
    <t xml:space="preserve">Montáž celoplechových rozvodnic do váhy 20 kg </t>
  </si>
  <si>
    <t>1790628650</t>
  </si>
  <si>
    <t>210190001R01</t>
  </si>
  <si>
    <t>Montáž HEP včetně dodávky</t>
  </si>
  <si>
    <t>-994378636</t>
  </si>
  <si>
    <t>210200064R00</t>
  </si>
  <si>
    <t>A-Montáž Stropní a nástěnné svítidlo 1x E27, led žárovka 12</t>
  </si>
  <si>
    <t>926605107</t>
  </si>
  <si>
    <t>210800547RT1</t>
  </si>
  <si>
    <t>Vodič nn a vn CY 6 mm2 uložený pevně včetně dodávky vodiče CY 6</t>
  </si>
  <si>
    <t>-410954519</t>
  </si>
  <si>
    <t>210810045R00</t>
  </si>
  <si>
    <t xml:space="preserve">Kabel CYKY-m 750 V 3 x 1,5 mm2 pevně uložený </t>
  </si>
  <si>
    <t>790324523</t>
  </si>
  <si>
    <t>210810046R00</t>
  </si>
  <si>
    <t xml:space="preserve">Kabel CYKY-m 750 V 3 x 2,5 mm2 pevně uložený </t>
  </si>
  <si>
    <t>-2103770407</t>
  </si>
  <si>
    <t>210810053R00</t>
  </si>
  <si>
    <t xml:space="preserve">Kabel CYKY-m 750 V 5 x 10 mm2 pevně uložený </t>
  </si>
  <si>
    <t>-51612525</t>
  </si>
  <si>
    <t>210810056R00</t>
  </si>
  <si>
    <t xml:space="preserve">Kabel CYKY-m 750 V 5 x 2,5 mm2 pevně uložený </t>
  </si>
  <si>
    <t>-1982990531</t>
  </si>
  <si>
    <t>210810057R00</t>
  </si>
  <si>
    <t xml:space="preserve">Kabel CYKY-m 750 V 5 x 6 mm2 pevně uložený </t>
  </si>
  <si>
    <t>1915459358</t>
  </si>
  <si>
    <t>2109205R</t>
  </si>
  <si>
    <t>2021565037</t>
  </si>
  <si>
    <t>345512030000</t>
  </si>
  <si>
    <t>Zásuvka 10/16a     IP 44</t>
  </si>
  <si>
    <t>-1417679990</t>
  </si>
  <si>
    <t>348-A</t>
  </si>
  <si>
    <t>A-stropní svítidlo zavit E27, IP 20, osazeno led včetně zdroje</t>
  </si>
  <si>
    <t>1851886594</t>
  </si>
  <si>
    <t>348-B</t>
  </si>
  <si>
    <t>B-stropní svítidlo zavit E27, IP 44, osazeno led včetně zdroje</t>
  </si>
  <si>
    <t>1463712430</t>
  </si>
  <si>
    <t>348-C</t>
  </si>
  <si>
    <t>C-Nástěnné svítidlo s čidlem  1x E27, led žárovka včetně led zárovky</t>
  </si>
  <si>
    <t>-110787594</t>
  </si>
  <si>
    <t>35813551</t>
  </si>
  <si>
    <t>Ovladač  CS, TS a VC označené tabulkou</t>
  </si>
  <si>
    <t>1085384858</t>
  </si>
  <si>
    <t>900      RT4</t>
  </si>
  <si>
    <t xml:space="preserve">Hzs - demontáže a přepojení </t>
  </si>
  <si>
    <t>937839373</t>
  </si>
  <si>
    <t>M22</t>
  </si>
  <si>
    <t xml:space="preserve">Montáž sdělovací a zabezpečovací techniky </t>
  </si>
  <si>
    <t>210140671U00</t>
  </si>
  <si>
    <t xml:space="preserve">Mtž domácího telefonu </t>
  </si>
  <si>
    <t>-1428094354</t>
  </si>
  <si>
    <t>210140862U00</t>
  </si>
  <si>
    <t xml:space="preserve">Montáž tabla </t>
  </si>
  <si>
    <t>1340215944</t>
  </si>
  <si>
    <t>210803523R00</t>
  </si>
  <si>
    <t>Montaž koaxiálního kabelu včetně dodávky pro kamery</t>
  </si>
  <si>
    <t>117074478</t>
  </si>
  <si>
    <t>220260022R00</t>
  </si>
  <si>
    <t xml:space="preserve">Krabice KPR 68 ve zdi včetně vysekání lůžka </t>
  </si>
  <si>
    <t>1473276660</t>
  </si>
  <si>
    <t>220260026R00</t>
  </si>
  <si>
    <t xml:space="preserve">Krabice KO 100 ve zdi včetně vysekání lůžka </t>
  </si>
  <si>
    <t>-265088597</t>
  </si>
  <si>
    <t>220260551R00</t>
  </si>
  <si>
    <t xml:space="preserve">Trubka PVC pod omítku, D 16 mm </t>
  </si>
  <si>
    <t>198276118</t>
  </si>
  <si>
    <t>220270203R00</t>
  </si>
  <si>
    <t xml:space="preserve">Zatažení vodiče /lišt </t>
  </si>
  <si>
    <t>-1096317344</t>
  </si>
  <si>
    <t>220280411U00</t>
  </si>
  <si>
    <t xml:space="preserve">Mtž kabel SYKFY 5x2x0,5 do truhlíku </t>
  </si>
  <si>
    <t>71583012</t>
  </si>
  <si>
    <t>220300642R00</t>
  </si>
  <si>
    <t xml:space="preserve">Ukončení koaxiálního kabelu do D 10 mm </t>
  </si>
  <si>
    <t>-1704073398</t>
  </si>
  <si>
    <t>34121050</t>
  </si>
  <si>
    <t>Kabel sdělovací s Cu jádrem SYKFY 5 x 2 x 0,50 mm</t>
  </si>
  <si>
    <t>-221693315</t>
  </si>
  <si>
    <t>341250001R</t>
  </si>
  <si>
    <t>autonomní hlásič</t>
  </si>
  <si>
    <t>-2067239174</t>
  </si>
  <si>
    <t>341250002R</t>
  </si>
  <si>
    <t xml:space="preserve">Antenní zásuvka </t>
  </si>
  <si>
    <t>-2043267947</t>
  </si>
  <si>
    <t>341250003R</t>
  </si>
  <si>
    <t xml:space="preserve">Anténní set -DVBT základ </t>
  </si>
  <si>
    <t>167364464</t>
  </si>
  <si>
    <t>34571062</t>
  </si>
  <si>
    <t>Trubka elektroinstalační ohebná z PVC 2316</t>
  </si>
  <si>
    <t>1734593337</t>
  </si>
  <si>
    <t>34571519</t>
  </si>
  <si>
    <t>Krabice KPR 68</t>
  </si>
  <si>
    <t>1629919976</t>
  </si>
  <si>
    <t>34571532</t>
  </si>
  <si>
    <t>Krabice přístrojová odbočná čtvercová z PH KO 100E</t>
  </si>
  <si>
    <t>1820565025</t>
  </si>
  <si>
    <t>Sestava domác</t>
  </si>
  <si>
    <t>Sestavba tablo, zámek, napaječ 2 domácí telefon</t>
  </si>
  <si>
    <t>1534253229</t>
  </si>
  <si>
    <t>21020002R</t>
  </si>
  <si>
    <t>Elektroměrové hnízdo</t>
  </si>
  <si>
    <t>-504707921</t>
  </si>
  <si>
    <t>21050001R</t>
  </si>
  <si>
    <t>Kabel CYKY 4x25</t>
  </si>
  <si>
    <t>2088212665</t>
  </si>
  <si>
    <t>M71-0</t>
  </si>
  <si>
    <t>Rozvaděč RS</t>
  </si>
  <si>
    <t>210120000T00</t>
  </si>
  <si>
    <t xml:space="preserve">Montáž jednoho přístrojového modulu </t>
  </si>
  <si>
    <t>-643692002</t>
  </si>
  <si>
    <t>357-RH</t>
  </si>
  <si>
    <t>Rozvaděč zapuštěný FW, IP30, tř. ochr.I, 96 mod.,</t>
  </si>
  <si>
    <t>-1036197614</t>
  </si>
  <si>
    <t>358 02</t>
  </si>
  <si>
    <t>ZP-ASA/230 - Vypínací spoušt</t>
  </si>
  <si>
    <t>-494743170</t>
  </si>
  <si>
    <t>35800011R</t>
  </si>
  <si>
    <t xml:space="preserve">Pospojení PE-celý objekt </t>
  </si>
  <si>
    <t>-1979498238</t>
  </si>
  <si>
    <t>358-6/1</t>
  </si>
  <si>
    <t>Jistič PL6-B6/1</t>
  </si>
  <si>
    <t>-785685935</t>
  </si>
  <si>
    <t>358-J16</t>
  </si>
  <si>
    <t>PL6-B16/1</t>
  </si>
  <si>
    <t>-538130489</t>
  </si>
  <si>
    <t>358-PF6-40/4/03</t>
  </si>
  <si>
    <t>PF6-40/4/003      - proudový chránič</t>
  </si>
  <si>
    <t>823121620</t>
  </si>
  <si>
    <t>358-SVBC-12,5-3</t>
  </si>
  <si>
    <t>SPB-12/280/4  - svodič přepětí třídy B +C</t>
  </si>
  <si>
    <t>1582341809</t>
  </si>
  <si>
    <t>M71-1</t>
  </si>
  <si>
    <t>Rozvaděč R1</t>
  </si>
  <si>
    <t>-1127210498</t>
  </si>
  <si>
    <t>357-R1</t>
  </si>
  <si>
    <t>Domovní  rozvaděč pod  omítku.  42 MOD</t>
  </si>
  <si>
    <t>-1705836452</t>
  </si>
  <si>
    <t>358-10</t>
  </si>
  <si>
    <t>PFL6-10/1N/B/003 - proudový chránič</t>
  </si>
  <si>
    <t>652160962</t>
  </si>
  <si>
    <t>358-63</t>
  </si>
  <si>
    <t>IS-32/3 vypínač</t>
  </si>
  <si>
    <t>1816440485</t>
  </si>
  <si>
    <t>35889026.A</t>
  </si>
  <si>
    <t>PF6-40/4/003 - proudový chránič</t>
  </si>
  <si>
    <t>1856671089</t>
  </si>
  <si>
    <t>358-J10</t>
  </si>
  <si>
    <t>PL6-B10/1</t>
  </si>
  <si>
    <t>-861802257</t>
  </si>
  <si>
    <t>1966977997</t>
  </si>
  <si>
    <t>M71-2</t>
  </si>
  <si>
    <t>Rozvaděč R2</t>
  </si>
  <si>
    <t>-136075796</t>
  </si>
  <si>
    <t>357-R2</t>
  </si>
  <si>
    <t>2050761685</t>
  </si>
  <si>
    <t>35889026.1R</t>
  </si>
  <si>
    <t>-262937977</t>
  </si>
  <si>
    <t>-1120699982</t>
  </si>
  <si>
    <t>588404361</t>
  </si>
  <si>
    <t>-695060371</t>
  </si>
  <si>
    <t>358-J20</t>
  </si>
  <si>
    <t>PL6-B20/3</t>
  </si>
  <si>
    <t>1978988756</t>
  </si>
  <si>
    <t>M71-3</t>
  </si>
  <si>
    <t>Rozvaděč R3</t>
  </si>
  <si>
    <t>359328933</t>
  </si>
  <si>
    <t>-1664974241</t>
  </si>
  <si>
    <t>-14370805</t>
  </si>
  <si>
    <t>1228115798</t>
  </si>
  <si>
    <t>-995188951</t>
  </si>
  <si>
    <t>-1557605553</t>
  </si>
  <si>
    <t>-230439429</t>
  </si>
  <si>
    <t>N71-4</t>
  </si>
  <si>
    <t>Rozvaděč R4</t>
  </si>
  <si>
    <t>12,5-3</t>
  </si>
  <si>
    <t xml:space="preserve">SPB-12/280/4-svodič přepětí třídy B+C byty </t>
  </si>
  <si>
    <t>1483296384</t>
  </si>
  <si>
    <t>-485096451</t>
  </si>
  <si>
    <t>1664464647</t>
  </si>
  <si>
    <t>-906880135</t>
  </si>
  <si>
    <t>-135013500</t>
  </si>
  <si>
    <t>290901110</t>
  </si>
  <si>
    <t>-793629699</t>
  </si>
  <si>
    <t>1010573525</t>
  </si>
  <si>
    <t>M72</t>
  </si>
  <si>
    <t>Montáže</t>
  </si>
  <si>
    <t>721001R</t>
  </si>
  <si>
    <t>Engineering</t>
  </si>
  <si>
    <t>-889546135</t>
  </si>
  <si>
    <t>721002R</t>
  </si>
  <si>
    <t>Revize</t>
  </si>
  <si>
    <t>301930646</t>
  </si>
  <si>
    <t>721003R</t>
  </si>
  <si>
    <t xml:space="preserve">Kompletační činnost </t>
  </si>
  <si>
    <t>1090160122</t>
  </si>
  <si>
    <t>-2130481563</t>
  </si>
  <si>
    <t>-756283275</t>
  </si>
  <si>
    <t>-235258502</t>
  </si>
  <si>
    <t>422 - SO-02 stavební úpravy objektu-nezpůsobilé výdaje</t>
  </si>
  <si>
    <t>4222 - Venkovní úpravy</t>
  </si>
  <si>
    <t xml:space="preserve">    3 - Svislé a kompletní konstrukce</t>
  </si>
  <si>
    <t xml:space="preserve">    6 - Úpravy povrchů, podlahy a osazování výplní</t>
  </si>
  <si>
    <t xml:space="preserve">    9 - Ostatní konstrukce a práce</t>
  </si>
  <si>
    <t>111201101</t>
  </si>
  <si>
    <t>Odstranění křovin a stromů s odstraněním kořenů průměru kmene do 100 mm do sklonu terénu 1 : 5, při celkové ploše do 1 000 m2</t>
  </si>
  <si>
    <t>-382272922</t>
  </si>
  <si>
    <t>111201401</t>
  </si>
  <si>
    <t>Spálení odstraněných křovin a stromů na hromadách průměru kmene do 100 mm pro jakoukoliv plochu</t>
  </si>
  <si>
    <t>-1595523718</t>
  </si>
  <si>
    <t>111211111</t>
  </si>
  <si>
    <t>Pálení větví stromů se snášením na hromady jehličnatých v rovině nebo ve svahu do 1:3, průměru kmene do 30 cm</t>
  </si>
  <si>
    <t>503372302</t>
  </si>
  <si>
    <t>112101121</t>
  </si>
  <si>
    <t>Kácení stromů s odřezáním kmene a s odvětvením jehličnatých bez odkornění, kmene průměru přes 100 do 300 mm</t>
  </si>
  <si>
    <t>-1907641617</t>
  </si>
  <si>
    <t>112201101</t>
  </si>
  <si>
    <t>Odstranění pařezů s jejich vykopáním, vytrháním nebo odstřelením, s přesekáním kořenů průměru přes 100 do 300 mm</t>
  </si>
  <si>
    <t>-1490361970</t>
  </si>
  <si>
    <t>121101103</t>
  </si>
  <si>
    <t>Sejmutí ornice nebo lesní půdy s vodorovným přemístěním na hromady v místě upotřebení nebo na dočasné či trvalé skládky se složením, na vzdálenost přes 100 do 250 m</t>
  </si>
  <si>
    <t>411716620</t>
  </si>
  <si>
    <t>"dlážděné plochy " 50*0,2</t>
  </si>
  <si>
    <t>"schodiště+zídka"2*3*0,2</t>
  </si>
  <si>
    <t>122201101</t>
  </si>
  <si>
    <t>Odkopávky a prokopávky nezapažené s přehozením výkopku na vzdálenost do 3 m nebo s naložením na dopravní prostředek v hornině tř. 3 do 100 m3</t>
  </si>
  <si>
    <t>-868146254</t>
  </si>
  <si>
    <t>"snížení terénu pod chodníkem" 0,5*2*8</t>
  </si>
  <si>
    <t>122201109</t>
  </si>
  <si>
    <t>Odkopávky a prokopávky nezapažené s přehozením výkopku na vzdálenost do 3 m nebo s naložením na dopravní prostředek v hornině tř. 3 Příplatek k cenám za lepivost horniny tř. 3</t>
  </si>
  <si>
    <t>-229926282</t>
  </si>
  <si>
    <t>132201102</t>
  </si>
  <si>
    <t>Hloubení zapažených i nezapažených rýh šířky do 600 mm s urovnáním dna do předepsaného profilu a spádu v hornině tř. 3 přes 100 m3</t>
  </si>
  <si>
    <t>651597512</t>
  </si>
  <si>
    <t>"základ schodiště"0,9*0,35*1,2</t>
  </si>
  <si>
    <t>"základ zídky u schodiště"0,9*0,35*3</t>
  </si>
  <si>
    <t>132201109</t>
  </si>
  <si>
    <t>Hloubení zapažených i nezapažených rýh šířky do 600 mm s urovnáním dna do předepsaného profilu a spádu v hornině tř. 3 Příplatek k cenám za lepivost horniny tř. 3</t>
  </si>
  <si>
    <t>1513953072</t>
  </si>
  <si>
    <t>162501102</t>
  </si>
  <si>
    <t>Vodorovné přemístění výkopku nebo sypaniny po suchu na obvyklém dopravním prostředku, bez naložení výkopku, avšak se složením bez rozhrnutí z horniny tř. 1 až 4 na vzdálenost přes 2 500 do 3 000 m</t>
  </si>
  <si>
    <t>14565468</t>
  </si>
  <si>
    <t>8+1,323</t>
  </si>
  <si>
    <t>167101102</t>
  </si>
  <si>
    <t>Nakládání, skládání a překládání neulehlého výkopku nebo sypaniny nakládání, množství přes 100 m3, z hornin tř. 1 až 4</t>
  </si>
  <si>
    <t>-1984108816</t>
  </si>
  <si>
    <t>20196425</t>
  </si>
  <si>
    <t>181111111</t>
  </si>
  <si>
    <t>Plošná úprava terénu v zemině tř. 1 až 4 s urovnáním povrchu bez doplnění ornice souvislé plochy do 500 m2 při nerovnostech terénu přes 50 do 100 mm v rovině nebo na svahu do 1:5</t>
  </si>
  <si>
    <t>2073283866</t>
  </si>
  <si>
    <t>"pod dlažbou -chodníkem"50</t>
  </si>
  <si>
    <t>"pod okap.chodník"15,846</t>
  </si>
  <si>
    <t>"pod schody "1,2*3</t>
  </si>
  <si>
    <t>181301102</t>
  </si>
  <si>
    <t>Rozprostření a urovnání ornice v rovině nebo ve svahu sklonu do 1:5 při souvislé ploše do 500 m2, tl. vrstvy přes 100 do 150 mm</t>
  </si>
  <si>
    <t>-780199730</t>
  </si>
  <si>
    <t>"u chodníku"20</t>
  </si>
  <si>
    <t>"u okap.chodníku"30</t>
  </si>
  <si>
    <t>181411132</t>
  </si>
  <si>
    <t>Založení trávníku na půdě předem připravené plochy do 1000 m2 výsevem včetně utažení parkového na svahu přes 1:5 do 1:2</t>
  </si>
  <si>
    <t>-1496837550</t>
  </si>
  <si>
    <t>005724400</t>
  </si>
  <si>
    <t>osivo směs travní hřištní</t>
  </si>
  <si>
    <t>-167434395</t>
  </si>
  <si>
    <t>50*0,015 'Přepočtené koeficientem množství</t>
  </si>
  <si>
    <t>183403151</t>
  </si>
  <si>
    <t>Obdělání půdy smykováním v rovině nebo na svahu do 1:5</t>
  </si>
  <si>
    <t>-800572826</t>
  </si>
  <si>
    <t>183403153</t>
  </si>
  <si>
    <t>Obdělání půdy hrabáním v rovině nebo na svahu do 1:5</t>
  </si>
  <si>
    <t>-690039767</t>
  </si>
  <si>
    <t>183403161</t>
  </si>
  <si>
    <t>Obdělání půdy válením v rovině nebo na svahu do 1:5</t>
  </si>
  <si>
    <t>1403789398</t>
  </si>
  <si>
    <t>-528336230</t>
  </si>
  <si>
    <t>"okapový chodník-kolem vnitř.schodiště"(3,80+4,34+2,375)*0,7</t>
  </si>
  <si>
    <t>"okapový chodník-kolem objektu "(3,5+3,1+11,5)*0,7</t>
  </si>
  <si>
    <t>"okapový chodník-u štítové zdi-chodníku "11*0,7</t>
  </si>
  <si>
    <t>227537227</t>
  </si>
  <si>
    <t>"spotřeba 1,2m2/m2"1,2*27,731</t>
  </si>
  <si>
    <t>215901101</t>
  </si>
  <si>
    <t>Zhutnění podloží pod násypy z rostlé horniny tř. 1 až 4 z hornin soudružných do 92 % PS a nesoudržných sypkých relativní ulehlosti I(d) do 0,8</t>
  </si>
  <si>
    <t>-567325363</t>
  </si>
  <si>
    <t>274313711</t>
  </si>
  <si>
    <t>Základy z betonu prostého pasy betonu kamenem neprokládaného tř. C 20/25</t>
  </si>
  <si>
    <t>614527942</t>
  </si>
  <si>
    <t>"zeď u schodiště"0,3*0,9*3</t>
  </si>
  <si>
    <t>279351105</t>
  </si>
  <si>
    <t>Bednění základových zdí svislé nebo šikmé (odkloněné), půdorysně přímé nebo zalomené ve volných nebo zapažených jámách, rýhách, šachtách, včetně případných vzpěr, oboustranné za každou stranu zřízení</t>
  </si>
  <si>
    <t>-1126482844</t>
  </si>
  <si>
    <t>"zeď u schodiště-předpoklad "5</t>
  </si>
  <si>
    <t>279351106</t>
  </si>
  <si>
    <t>Bednění základových zdí svislé nebo šikmé (odkloněné), půdorysně přímé nebo zalomené ve volných nebo zapažených jámách, rýhách, šachtách, včetně případných vzpěr, oboustranné za každou stranu odstranění</t>
  </si>
  <si>
    <t>-1592391804</t>
  </si>
  <si>
    <t>Svislé a kompletní konstrukce</t>
  </si>
  <si>
    <t>311113133</t>
  </si>
  <si>
    <t>Nadzákladové zdi z tvárnic ztraceného bednění hladkých, včetně výplně z betonu třídy C 16/20, tloušťky zdiva přes 200 do 250 mm</t>
  </si>
  <si>
    <t>1457958442</t>
  </si>
  <si>
    <t>"Zeď u schodiště"1*0,6+2*0,8</t>
  </si>
  <si>
    <t>389381001</t>
  </si>
  <si>
    <t>Dobetonování prefabrikovaných konstrukcí</t>
  </si>
  <si>
    <t>954621257</t>
  </si>
  <si>
    <t>"úprava stávající zídky-u schodiště-předpoklad "0,8</t>
  </si>
  <si>
    <t>-89777204</t>
  </si>
  <si>
    <t>"základ 800/350"1,2*0,8*0,35</t>
  </si>
  <si>
    <t>"deska tl.150mm"0,15*1,2*2,35</t>
  </si>
  <si>
    <t>"beton pod schody 300/150mm"(0,15*0,3/2)*1,2*7</t>
  </si>
  <si>
    <t>430362021</t>
  </si>
  <si>
    <t>Výztuž schodišťových konstrukcí a ramp stupňů, schodnic, ramen, podest s nosníky ze svařovaných sítí z drátů typu KARI</t>
  </si>
  <si>
    <t>1898910299</t>
  </si>
  <si>
    <t>"2 vrstvy-6kg/m2,spotřeba 1,15m2/m2"(1,2*2,35)*1,15*2*6*0,001</t>
  </si>
  <si>
    <t>434121426</t>
  </si>
  <si>
    <t>Osazování schodišťových stupňů železobetonových s vyspárováním styčných spár, s provizorním dřevěným zábradlím a dočasným zakrytím stupnic prkny na desku, stupňů drsných</t>
  </si>
  <si>
    <t>856640624</t>
  </si>
  <si>
    <t>"dl.1,2m"7*1,2</t>
  </si>
  <si>
    <t>593737920</t>
  </si>
  <si>
    <t xml:space="preserve">stupeň schodišťový betonový univerzální dl.118 cm </t>
  </si>
  <si>
    <t>2133499984</t>
  </si>
  <si>
    <t>564851111</t>
  </si>
  <si>
    <t>Podklad ze štěrkodrti ŠD s rozprostřením a zhutněním, po zhutnění tl. 150 mm</t>
  </si>
  <si>
    <t>-1648718928</t>
  </si>
  <si>
    <t>"pod dlažbu" 44</t>
  </si>
  <si>
    <t>"pod schody "1,2*2,5</t>
  </si>
  <si>
    <t>596811121</t>
  </si>
  <si>
    <t>Kladení dlažby z betonových nebo kameninových dlaždic komunikací pro pěší s vyplněním spár a se smetením přebytečného materiálu na vzdálenost do 3 m s ložem z kameniva těženého tl. do 30 mm velikosti dlaždic do 0,09 m2 (bez zámku), pro plochy přes 50 do 100 m2</t>
  </si>
  <si>
    <t>2037662267</t>
  </si>
  <si>
    <t>592453140</t>
  </si>
  <si>
    <t>dlažba skladebná betonová základní 20x20x6 cm přírodní</t>
  </si>
  <si>
    <t>1319750055</t>
  </si>
  <si>
    <t>"ztratné 2%"1,02*44</t>
  </si>
  <si>
    <t>599432111</t>
  </si>
  <si>
    <t>Vyplnění spár dlažby (přídlažby) z lomového kamene v jakémkoliv sklonu plochy a jakékoliv tloušťky kamenivem těženým</t>
  </si>
  <si>
    <t>695018245</t>
  </si>
  <si>
    <t>Úpravy povrchů, podlahy a osazování výplní</t>
  </si>
  <si>
    <t>637121114</t>
  </si>
  <si>
    <t>Okapový chodník z kameniva s udusáním a urovnáním povrchu z kačírku tl. 250 mm</t>
  </si>
  <si>
    <t>1503666557</t>
  </si>
  <si>
    <t>"okapový chodník-kolem vnitř.schodiště"(3,80+4,34+2,375)*0,4</t>
  </si>
  <si>
    <t>"okapový chodník-kolem objektu "(3,5+3,1+11,5)*0,4</t>
  </si>
  <si>
    <t>"okapový chodník-u štítové zdi-chodníku "11*0,4</t>
  </si>
  <si>
    <t>Ostatní konstrukce a práce</t>
  </si>
  <si>
    <t>916331112</t>
  </si>
  <si>
    <t>Osazení zahradního obrubníku betonového s ložem tl. od 50 do 100 mm z betonu prostého tř. C 12/15 s boční opěrou z betonu prostého tř. C 12/15</t>
  </si>
  <si>
    <t>1930586115</t>
  </si>
  <si>
    <t>592172200</t>
  </si>
  <si>
    <t>obrubník betonový parkový 100 x 8 x 20 cm šedý</t>
  </si>
  <si>
    <t>-1761750974</t>
  </si>
  <si>
    <t>"ztratné 2%"1,02*80,065</t>
  </si>
  <si>
    <t>916991121.1</t>
  </si>
  <si>
    <t>Lože pod obrubníky, krajníky nebo obruby z dlažebních kostek z betonu prostého tř. C 12/15</t>
  </si>
  <si>
    <t>-1972448059</t>
  </si>
  <si>
    <t>80,065*0,25*0,2</t>
  </si>
  <si>
    <t>962052210</t>
  </si>
  <si>
    <t>Bourání zdiva železobetonového nadzákladového, objemu do 1 m3</t>
  </si>
  <si>
    <t>-756287943</t>
  </si>
  <si>
    <t>"zídka u schodiště-částečné odbourání"0,3*0,7*1</t>
  </si>
  <si>
    <t>"zídka u schodiště-snížení šikminy u schodiště"0,3*0,3*2</t>
  </si>
  <si>
    <t>997221571</t>
  </si>
  <si>
    <t>Vodorovná doprava vybouraných hmot bez naložení, ale se složením a s hrubým urovnáním na vzdálenost do 1 km</t>
  </si>
  <si>
    <t>914563218</t>
  </si>
  <si>
    <t>997221579</t>
  </si>
  <si>
    <t>Vodorovná doprava vybouraných hmot bez naložení, ale se složením a s hrubým urovnáním na vzdálenost Příplatek k ceně za každý další i započatý 1 km přes 1 km</t>
  </si>
  <si>
    <t>-546241352</t>
  </si>
  <si>
    <t>"odvoz 25km"24*0,936</t>
  </si>
  <si>
    <t>997221612</t>
  </si>
  <si>
    <t>Nakládání na dopravní prostředky pro vodorovnou dopravu vybouraných hmot</t>
  </si>
  <si>
    <t>-1610373854</t>
  </si>
  <si>
    <t>997221815.1</t>
  </si>
  <si>
    <t>Poplatek za uložení stavebního odpadu na skládce (skládkovné) betonového</t>
  </si>
  <si>
    <t>-1794722417</t>
  </si>
  <si>
    <t>998223011</t>
  </si>
  <si>
    <t>Přesun hmot pro pozemní komunikace s krytem dlážděným dopravní vzdálenost do 200 m jakékoliv délky objektu</t>
  </si>
  <si>
    <t>396630417</t>
  </si>
  <si>
    <t>767161219</t>
  </si>
  <si>
    <t>Montáž zábradlí rovného z profilové oceli do zdiva, hmotnosti 1 m zábradlí přes 45 do 60 kg</t>
  </si>
  <si>
    <t>-434517268</t>
  </si>
  <si>
    <t>553915301R</t>
  </si>
  <si>
    <t>Ocelové zábradlí s výplní se svislých ocelových tyčí (dle stáv.zábradlí) ,včetně nátěru</t>
  </si>
  <si>
    <t>-378147469</t>
  </si>
  <si>
    <t>998767101</t>
  </si>
  <si>
    <t>-1167904920</t>
  </si>
  <si>
    <t>-1227734514</t>
  </si>
  <si>
    <t>837767593</t>
  </si>
  <si>
    <t>1324055897</t>
  </si>
  <si>
    <t>4221 - Stavební úpravy-prodejna</t>
  </si>
  <si>
    <t xml:space="preserve">      63 - Podlahy a podlahové konstrukce</t>
  </si>
  <si>
    <t>CS ÚRS 2013 02</t>
  </si>
  <si>
    <t>-1271557085</t>
  </si>
  <si>
    <t>"z ulice za rampou"12*0,6*0,25</t>
  </si>
  <si>
    <t>"za rampou"2*3*0,6*0,25</t>
  </si>
  <si>
    <t>Příplatek za lepivost k hloubení rýh š do 600 mm v hornině tř. 3</t>
  </si>
  <si>
    <t>-816676159</t>
  </si>
  <si>
    <t>162201211</t>
  </si>
  <si>
    <t>Vodorovné přemístění výkopku stavebním kolečkem s vyprázdněním kolečka na hromady nebo do dopravního prostředku na vzdálenost do 10 m z horniny tř. 1 až 4</t>
  </si>
  <si>
    <t>-58724604</t>
  </si>
  <si>
    <t>162201219</t>
  </si>
  <si>
    <t>Vodorovné přemístění výkopku stavebním kolečkem s vyprázdněním kolečka na hromady nebo do dopravního prostředku na vzdálenost do 10 m z horniny Příplatek k ceně za každých dalších 10 m</t>
  </si>
  <si>
    <t>808239921</t>
  </si>
  <si>
    <t>"celkem 50m"4*2,7</t>
  </si>
  <si>
    <t>643811732</t>
  </si>
  <si>
    <t>"z ulice za rampou"12*0,8</t>
  </si>
  <si>
    <t>"za rampou"2*3*0,8</t>
  </si>
  <si>
    <t>970350655</t>
  </si>
  <si>
    <t>"spotřeba 1,1m2/m2"1,1*14,4</t>
  </si>
  <si>
    <t>314218956</t>
  </si>
  <si>
    <t>"Částečné zazdění výloh"0,5*1,2*2,6*2</t>
  </si>
  <si>
    <t>637121113</t>
  </si>
  <si>
    <t>Okapový chodník z kameniva s udusáním a urovnáním povrchu z kačírku tl. 200 mm</t>
  </si>
  <si>
    <t>-1061999960</t>
  </si>
  <si>
    <t>"z ulice za rampou"12</t>
  </si>
  <si>
    <t>"za rampou"2*3</t>
  </si>
  <si>
    <t>-451312920</t>
  </si>
  <si>
    <t>"omítka zazděných výloh"2,6*1,3*2</t>
  </si>
  <si>
    <t>619991001</t>
  </si>
  <si>
    <t>Zakrytí vnitřních ploch před znečištěním včetně pozdějšího odkrytí podlah fólií přilepenou lepící páskou</t>
  </si>
  <si>
    <t>-887379515</t>
  </si>
  <si>
    <t>"kolem objektu š.1m"26*2+13*2</t>
  </si>
  <si>
    <t>838387607</t>
  </si>
  <si>
    <t>"Okna"(2*2,6+0,6*2)*2+1,5*3*5+(0,6+1,15*2)*2+(0,9+1,15*2)*3</t>
  </si>
  <si>
    <t>"dveře"(1,5+2,6*2)+1,2+2*2</t>
  </si>
  <si>
    <t>629991011.1</t>
  </si>
  <si>
    <t>Zakrytí vnějších ploch před znečištěním včetně pozdějšího odkrytí výplní otvorů a svislých ploch fólií přilepenou lepící páskou</t>
  </si>
  <si>
    <t>2086996701</t>
  </si>
  <si>
    <t>1,5*1,5*6+0,9*1,15*3+0,6*1,15*2+0,9*0,7*2+2,6*0,6*2</t>
  </si>
  <si>
    <t>622211011</t>
  </si>
  <si>
    <t>Montáž kontaktního zateplení z polystyrenových desek nebo z kombinovaných desek na vnější stěny, tloušťky desek přes 40 do 80 mm</t>
  </si>
  <si>
    <t>-1815669771</t>
  </si>
  <si>
    <t>"zateplení soklu+pr. 30cm základy=70cm-beton"0,7*(24,25*2+11*2)-7*2*0,7</t>
  </si>
  <si>
    <t>"kotelna"1,45*3,5-0,9*1,45</t>
  </si>
  <si>
    <t>283763560</t>
  </si>
  <si>
    <t>deska fasádní polystyrénová pro tepelné izolace spodní stavby 1250 x 600 x 80 mm</t>
  </si>
  <si>
    <t>1557853801</t>
  </si>
  <si>
    <t>43,32*1,02</t>
  </si>
  <si>
    <t>44,186*1,02 'Přepočtené koeficientem množství</t>
  </si>
  <si>
    <t>-207385427</t>
  </si>
  <si>
    <t xml:space="preserve">"podhled nad otvory -okna-15cm"0,15*(1,5*6+0,6*2+0,9*4+1*1) </t>
  </si>
  <si>
    <t xml:space="preserve">"podhled nad dveřmi-15cm"0,15*(1,2+1,5) </t>
  </si>
  <si>
    <t>283759004R</t>
  </si>
  <si>
    <t>deska fasádní polystyrénová EPS 100 F 1000 x 500 x 40 mm</t>
  </si>
  <si>
    <t>881520977</t>
  </si>
  <si>
    <t>Poznámka k položce:
lambda=0,036 [W / m K]</t>
  </si>
  <si>
    <t>"prořez 2%"1,02*2,625</t>
  </si>
  <si>
    <t>1704143611</t>
  </si>
  <si>
    <t>"ostění oken-15cm"0,15*(1,5*2*6+1,15*2*5+0,8*2+0,7*2)+0,15*0,6*2*2</t>
  </si>
  <si>
    <t>"ostění dveří-15cm"0,15*(2*2+2,5*2)</t>
  </si>
  <si>
    <t>399977055</t>
  </si>
  <si>
    <t>"prořez 2%"1,02*6,585</t>
  </si>
  <si>
    <t>622143001</t>
  </si>
  <si>
    <t>Montáž omítkových profilů plastových nebo pozinkovaných, upevněných vtlačením do podkladní vrstvy nebo přibitím soklových</t>
  </si>
  <si>
    <t>1238679149</t>
  </si>
  <si>
    <t>2*11+2*24,25-1,5-1,2</t>
  </si>
  <si>
    <t>553430100</t>
  </si>
  <si>
    <t>profil omítkový soklový pro omítky venkovní 14 mm</t>
  </si>
  <si>
    <t>1836581469</t>
  </si>
  <si>
    <t>"ztratné 2%"1,02*67,8</t>
  </si>
  <si>
    <t>692508828</t>
  </si>
  <si>
    <t>" okena"(1,5*2*6+1,15*2*5+0,8*2+0,7*2)+0,6*2*2</t>
  </si>
  <si>
    <t>"dveře"(2*2+2,5*2)</t>
  </si>
  <si>
    <t>2106543074</t>
  </si>
  <si>
    <t>"ztratné 2%"1,02*43,9</t>
  </si>
  <si>
    <t>791418435</t>
  </si>
  <si>
    <t>"v.3,35+0,3=3,65m,přístavba v.3,1m"3,65*(24,25+11*2)+(24,25-18,2)*3,65+18,2*3,1</t>
  </si>
  <si>
    <t>"odpočet-okna,dveře"-(1,5*1,5*6+2,6*0,6*2+1,2*2+0,9*1,15*3+0,6*1,15*2+0,9*0,8*2)</t>
  </si>
  <si>
    <t>"odpočet-část přístavby"-(0,375*3,1*2+3,675*3,1)</t>
  </si>
  <si>
    <t>283759005R</t>
  </si>
  <si>
    <t>deska fasádní polystyrénová EPS 70 F 1000 x 500 x 140 mm</t>
  </si>
  <si>
    <t>496350651</t>
  </si>
  <si>
    <t>Poznámka k položce:
lambda=0,039 [W / m K]</t>
  </si>
  <si>
    <t>622143003.2</t>
  </si>
  <si>
    <t>Montáž omítkových plastových nebo pozinkovaných rohových profilů</t>
  </si>
  <si>
    <t>272726949</t>
  </si>
  <si>
    <t>"kolem oken"6*1,5*3+2*(0,6*2+2,6)+2*(0,6+1,15*2)+3*(0,9+1,15*2)+2*(0,9+0,8*2)</t>
  </si>
  <si>
    <t>"kolem dveří"1,5+2,5*2+2*2+1,2</t>
  </si>
  <si>
    <t>"rohy objektu"4*3,5</t>
  </si>
  <si>
    <t>-149731928</t>
  </si>
  <si>
    <t>"prořez 12%"1,02*80,7</t>
  </si>
  <si>
    <t>193872085</t>
  </si>
  <si>
    <t>-1356391393</t>
  </si>
  <si>
    <t>622511111</t>
  </si>
  <si>
    <t>Omítka tenkovrstvá akrylátová vnějších ploch probarvená, včetně penetrace podkladu mozaiková střednězrnná stěn</t>
  </si>
  <si>
    <t>-1905464619</t>
  </si>
  <si>
    <t>"zateplení soklu+pr. 30cm základy=70cm-beton"(0,7-0,3)*(24,25*2+11*2)-7*2*0,7</t>
  </si>
  <si>
    <t>622131121.1</t>
  </si>
  <si>
    <t>Penetrace akrylát-silikon vnějších stěn nanášená ručně</t>
  </si>
  <si>
    <t>824287258</t>
  </si>
  <si>
    <t>"stěny"208,652</t>
  </si>
  <si>
    <t>"ostění"6,585</t>
  </si>
  <si>
    <t>"sokl"22,170</t>
  </si>
  <si>
    <t>1551565037</t>
  </si>
  <si>
    <t>-86360251</t>
  </si>
  <si>
    <t>141660931</t>
  </si>
  <si>
    <t>-887326807</t>
  </si>
  <si>
    <t>916231213</t>
  </si>
  <si>
    <t>Osazení chodníkového obrubníku betonového se zřízením lože, s vyplněním a zatřením spár cementovou maltou stojatého s boční opěrou z betonu prostého tř. C 12/15, do lože z betonu prostého téže značky</t>
  </si>
  <si>
    <t>-466022098</t>
  </si>
  <si>
    <t>592173040</t>
  </si>
  <si>
    <t>obrubník betonový zahradní přírodní šedá 50x5x20 cm</t>
  </si>
  <si>
    <t>1310246474</t>
  </si>
  <si>
    <t>"ztratné 2%"18*2*1,02</t>
  </si>
  <si>
    <t>-132650702</t>
  </si>
  <si>
    <t>1,5*1,5*6+0,9*1,15*3+0,6*1,15*2</t>
  </si>
  <si>
    <t>968062456</t>
  </si>
  <si>
    <t>Vybourání dřevěných rámů oken s křídly, dveřních zárubní, vrat, stěn, ostění nebo obkladů dveřních zárubní, plochy přes 2 m2</t>
  </si>
  <si>
    <t>-576396652</t>
  </si>
  <si>
    <t>"dveře-prodejna"1,2*1,97</t>
  </si>
  <si>
    <t>968072244</t>
  </si>
  <si>
    <t>Vybourání kovových rámů oken s křídly, dveřních zárubní, vrat, stěn, ostění nebo obkladů okenních rámů s křídly jednoduchých, plochy do 1 m2</t>
  </si>
  <si>
    <t>1410498887</t>
  </si>
  <si>
    <t>"okna-kotelna"0,9*0,7+1*0,8</t>
  </si>
  <si>
    <t>968072456</t>
  </si>
  <si>
    <t>Vybourání kovových rámů oken s křídly, dveřních zárubní, vrat, stěn, ostění nebo obkladů dveřních zárubní, plochy přes 2 m2</t>
  </si>
  <si>
    <t>-1721241498</t>
  </si>
  <si>
    <t>1,2*2+1,5*2,5</t>
  </si>
  <si>
    <t>968072746</t>
  </si>
  <si>
    <t>Vybourání kovových rámů oken s křídly, dveřních zárubní, vrat, stěn, ostění nebo obkladů stěn výkladních pevných nebo otevíratelných, plochy do 4 m2</t>
  </si>
  <si>
    <t>1745226476</t>
  </si>
  <si>
    <t>2,6*1,9*2</t>
  </si>
  <si>
    <t>997013112</t>
  </si>
  <si>
    <t>Vnitrostaveništní doprava suti a vybouraných hmot vodorovně do 50 m svisle s použitím mechanizace pro budovy a haly výšky přes 6 do 9 m</t>
  </si>
  <si>
    <t>-74120397</t>
  </si>
  <si>
    <t>1504328196</t>
  </si>
  <si>
    <t>873560606</t>
  </si>
  <si>
    <t>"Skládka 30km"30*1,981</t>
  </si>
  <si>
    <t>997013831</t>
  </si>
  <si>
    <t>Poplatek za uložení stavebního odpadu na skládce (skládkovné) směsného</t>
  </si>
  <si>
    <t>170775324</t>
  </si>
  <si>
    <t>998018002</t>
  </si>
  <si>
    <t>Přesun hmot pro budovy občanské výstavby, bydlení, výrobu a služby ruční - bez užití mechanizace vodorovná dopravní vzdálenost do 100 m pro budovy s jakoukoliv nosnou konstrukcí výšky přes 6 do 12 m</t>
  </si>
  <si>
    <t>1239239753</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</si>
  <si>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</si>
  <si>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</si>
  <si>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1388867924</t>
  </si>
  <si>
    <t>764002851</t>
  </si>
  <si>
    <t>Demontáž klempířských konstrukcí oplechování parapetů do suti</t>
  </si>
  <si>
    <t>2117455433</t>
  </si>
  <si>
    <t>-1865267376</t>
  </si>
  <si>
    <t>"ozn.20"1,5*6</t>
  </si>
  <si>
    <t>"ozn.21"2,6*2</t>
  </si>
  <si>
    <t>"ozn.22"0,9*3</t>
  </si>
  <si>
    <t>"ozn.23"0,6*2</t>
  </si>
  <si>
    <t>"ozn.24"1,0*2</t>
  </si>
  <si>
    <t>-1543782976</t>
  </si>
  <si>
    <t>"ozn.20"6</t>
  </si>
  <si>
    <t>"ozn.21"2</t>
  </si>
  <si>
    <t>"ozn.22"3</t>
  </si>
  <si>
    <t>"ozn.23"2</t>
  </si>
  <si>
    <t>"ozn.24"2</t>
  </si>
  <si>
    <t>-2010704799</t>
  </si>
  <si>
    <t>219230075</t>
  </si>
  <si>
    <t>7665000001R</t>
  </si>
  <si>
    <t>Doprava materiálu</t>
  </si>
  <si>
    <t>-1839602555</t>
  </si>
  <si>
    <t>1569856887</t>
  </si>
  <si>
    <t>"ozn.20"1,5*1,5*6</t>
  </si>
  <si>
    <t>"ozn.21"2,6*0,6*2</t>
  </si>
  <si>
    <t>"ozn.22"0,9*1,15*3</t>
  </si>
  <si>
    <t>"ozn.23"0,6*1,15*2</t>
  </si>
  <si>
    <t>"ozn.24"1,0*0,6*2</t>
  </si>
  <si>
    <t>766910001R</t>
  </si>
  <si>
    <t>Okno 1500/1500-ozn.20</t>
  </si>
  <si>
    <t>-388640305</t>
  </si>
  <si>
    <t>766910002R</t>
  </si>
  <si>
    <t>-629869156</t>
  </si>
  <si>
    <t>766910003R</t>
  </si>
  <si>
    <t>-1484622335</t>
  </si>
  <si>
    <t>766910004R</t>
  </si>
  <si>
    <t>-1627696755</t>
  </si>
  <si>
    <t>766910005R</t>
  </si>
  <si>
    <t>-478876126</t>
  </si>
  <si>
    <t>1675632666</t>
  </si>
  <si>
    <t>"okno 20-1,5*1,5-6ks"1,5*4*6</t>
  </si>
  <si>
    <t>"okno 21-2,6*0,6-2ks"(2,6*2+0,6*2)*2</t>
  </si>
  <si>
    <t>"okno 22-0,9*1,15-3ks"(0,9*2+1,15*2)*3</t>
  </si>
  <si>
    <t>"okno 23-0,6*1,15-2ks"(0,6*2+1,15*2)*2</t>
  </si>
  <si>
    <t>"okno 24-1,0*0,6-2ks"(1*2+0,6*2)*2</t>
  </si>
  <si>
    <t>"dveře 25-1,5*2,53-1ks"(1,5*2+2,53*2)*1</t>
  </si>
  <si>
    <t>"dveře 26-1,25*2,13-1ks"(1,25*2+2,13)*1</t>
  </si>
  <si>
    <t>766660111</t>
  </si>
  <si>
    <t>Montáž dveřních křídel dřevěných nebo plastových otevíravých do dřevěné rámové zárubně povrchově upravených dvoukřídlových, šířky do 1450 mm</t>
  </si>
  <si>
    <t>-1354764501</t>
  </si>
  <si>
    <t>766910006R</t>
  </si>
  <si>
    <t>-1067039241</t>
  </si>
  <si>
    <t>953568653</t>
  </si>
  <si>
    <t>766910007R</t>
  </si>
  <si>
    <t>-596732023</t>
  </si>
  <si>
    <t>246790916</t>
  </si>
  <si>
    <t>611444020</t>
  </si>
  <si>
    <t>1424732843</t>
  </si>
  <si>
    <t>2105338997</t>
  </si>
  <si>
    <t>175775445</t>
  </si>
  <si>
    <t>-179745510</t>
  </si>
  <si>
    <t>767691822</t>
  </si>
  <si>
    <t>Vyvěšení nebo zavěšení kovových křídel – ostatní práce s případným uložením a opětovným zavěšením po provedení stavebních změn dveří, plochy do 2 m2</t>
  </si>
  <si>
    <t>-1150789055</t>
  </si>
  <si>
    <t>"dveře 2 křídlé-vstupní"2</t>
  </si>
  <si>
    <t>767691823</t>
  </si>
  <si>
    <t>Vyvěšení nebo zavěšení kovových křídel – ostatní práce s případným uložením a opětovným zavěšením po provedení stavebních změn dveří, plochy přes 2 m2</t>
  </si>
  <si>
    <t>1349172776</t>
  </si>
  <si>
    <t>"dveře boční-sklad"1</t>
  </si>
  <si>
    <t>533481679</t>
  </si>
  <si>
    <t>-2103617548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</si>
  <si>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</si>
  <si>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</si>
  <si>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</si>
  <si>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</si>
  <si>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</si>
  <si>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</si>
  <si>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</si>
  <si>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</si>
  <si>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</si>
  <si>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</si>
  <si>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</si>
  <si>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</si>
  <si>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</si>
  <si>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</si>
  <si>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</si>
  <si>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</si>
  <si>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</si>
  <si>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</si>
  <si>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</si>
  <si>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</si>
  <si>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</si>
  <si>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</si>
  <si>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</si>
  <si>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</si>
  <si>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</si>
  <si>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</si>
  <si>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</si>
  <si>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</si>
  <si>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</si>
  <si>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</si>
  <si>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</si>
  <si>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</si>
  <si>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</si>
  <si>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</si>
  <si>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</si>
  <si>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</si>
  <si>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</si>
  <si>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</si>
  <si>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</si>
  <si>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</si>
  <si>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</si>
  <si>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</si>
  <si>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</si>
  <si>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</si>
  <si>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</si>
  <si>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</si>
  <si>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</si>
  <si>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</si>
  <si>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</si>
  <si>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</si>
  <si>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</si>
  <si>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</si>
  <si>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</si>
  <si>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</si>
  <si>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</si>
  <si>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</si>
  <si>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</si>
  <si>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</si>
  <si>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</si>
  <si>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</si>
  <si>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</si>
  <si>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</si>
  <si>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</si>
  <si>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</si>
  <si>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</si>
  <si>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</si>
  <si>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</si>
  <si>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</si>
  <si>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</si>
  <si>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</si>
  <si>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</si>
  <si>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</si>
  <si>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</si>
  <si>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</si>
  <si>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</si>
  <si>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</si>
  <si>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</si>
  <si>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</si>
  <si>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</si>
  <si>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</si>
  <si>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</si>
  <si>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</si>
  <si>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</si>
  <si>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</si>
  <si>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</si>
  <si>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</si>
  <si>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</si>
  <si>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</si>
  <si>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</si>
  <si>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</si>
  <si>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</si>
  <si>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</si>
  <si>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</si>
  <si>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</si>
  <si>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</si>
  <si>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</si>
  <si>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</si>
  <si>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</si>
  <si>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</si>
  <si>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</si>
  <si>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</si>
  <si>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</si>
  <si>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</si>
  <si>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</si>
  <si>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</si>
  <si>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</si>
  <si>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</si>
  <si>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</si>
  <si>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</si>
  <si>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</si>
  <si>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</si>
  <si>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</si>
  <si>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</si>
  <si>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</si>
  <si>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</si>
  <si>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</si>
  <si>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</si>
  <si>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</si>
  <si>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</si>
  <si>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</si>
  <si>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</si>
  <si>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</si>
  <si>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</si>
  <si>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</si>
  <si>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</si>
  <si>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</si>
  <si>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</si>
  <si>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</si>
  <si>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</si>
  <si>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</si>
  <si>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</si>
  <si>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</si>
  <si>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</si>
  <si>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</si>
  <si>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</si>
  <si>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</si>
  <si>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</si>
  <si>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</si>
  <si>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</si>
  <si>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</si>
  <si>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</si>
  <si>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</si>
  <si>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</si>
  <si>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</si>
  <si>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</si>
  <si>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</si>
  <si>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</si>
  <si>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</si>
  <si>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</si>
  <si>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</si>
  <si>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</si>
  <si>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</si>
  <si>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</si>
  <si>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</si>
  <si>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</si>
  <si>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</si>
  <si>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</si>
  <si>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</si>
  <si>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</si>
  <si>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</si>
  <si>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</si>
  <si>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</si>
  <si>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</si>
  <si>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</si>
  <si>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</si>
  <si>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</si>
  <si>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</si>
  <si>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</si>
  <si>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</si>
  <si>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</si>
  <si>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</si>
  <si>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</si>
  <si>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</si>
  <si>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</si>
  <si>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</si>
  <si>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</si>
  <si>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</si>
  <si>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</si>
  <si>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</si>
  <si>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</si>
  <si>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</si>
  <si>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</si>
  <si>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pás těžký asfaltovaný V60 S40(Bitagit 40 Minerál)</t>
  </si>
  <si>
    <t>pás těžký asfaltovaný V60 S40(Bitagit 40 Minereáíl)</t>
  </si>
  <si>
    <t>hák protisněhový D-06(Universal 12,Stodo 12)</t>
  </si>
  <si>
    <t>Okno 1000/1400 dvoukřídlé -ozn.01</t>
  </si>
  <si>
    <t>Okno 1000/1150 dvoukřídlé -ozn.02</t>
  </si>
  <si>
    <t xml:space="preserve">dveře dřevěné vnitřní dýhované a fóliované dveře vnitřní hladké dýhované standardní provedení plné jednokřídlové 90 x 197 cm </t>
  </si>
  <si>
    <t>Dveře laŤkové-atyp-ozn.12</t>
  </si>
  <si>
    <t>Dveře vstupní plastové 1250/21010 ozn.6</t>
  </si>
  <si>
    <t xml:space="preserve">parapet plastový vnitřní - komůrkový </t>
  </si>
  <si>
    <t>schodovka slinutá - protiskluzná 30x30cm</t>
  </si>
  <si>
    <t>Zařízení staveniště</t>
  </si>
  <si>
    <t>Kalich na úkapy HL 21 DN 32</t>
  </si>
  <si>
    <t>Výchozí revize  vnitřní plynoinstalace</t>
  </si>
  <si>
    <t>Komplet K</t>
  </si>
  <si>
    <t>Komplet D</t>
  </si>
  <si>
    <t xml:space="preserve">Topná zkouška </t>
  </si>
  <si>
    <t>Montáž odkouření kotle -plast/plast</t>
  </si>
  <si>
    <t xml:space="preserve">Čidlo venkovní teploty </t>
  </si>
  <si>
    <t xml:space="preserve">Regulační radiátorové šroubení VEKOLUXIVAR </t>
  </si>
  <si>
    <t>ventilátor axiální k montáži do podhledu 95m3/hod P=13 W+doběh zpětná klapka</t>
  </si>
  <si>
    <t>VEntilační mřížka do dveří s přírubou 475x80mm</t>
  </si>
  <si>
    <t xml:space="preserve">Zařízení staveniště </t>
  </si>
  <si>
    <t>Okno 2600/600-ozn.21</t>
  </si>
  <si>
    <t>Okno 900/1150-ozn.22</t>
  </si>
  <si>
    <t>Okno 600/1150-ozn.23</t>
  </si>
  <si>
    <t>Okno 900/700-ozn.24</t>
  </si>
  <si>
    <t>Dveře 1200/1970-ozn.26</t>
  </si>
  <si>
    <t>Dveře 1500/2500-ozn.25</t>
  </si>
  <si>
    <t>00300</t>
  </si>
  <si>
    <t xml:space="preserve">Dokumentace skutečného provedení stavby včetně geometrického plánu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</si>
</sst>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color rgb="FF800080"/>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8">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
      <patternFill patternType="solid">
        <fgColor theme="9" tint="0.79998168889431442"/>
        <bgColor indexed="64"/>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5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5"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6"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8" fillId="0" borderId="0" xfId="0" applyFont="1" applyBorder="1" applyAlignment="1">
      <alignment horizontal="left" vertical="center"/>
    </xf>
    <xf numFmtId="0" fontId="2" fillId="0" borderId="0" xfId="0" applyFont="1" applyBorder="1" applyAlignment="1">
      <alignment horizontal="left" vertical="top"/>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2" fillId="0" borderId="5" xfId="0" applyFont="1" applyBorder="1" applyAlignment="1">
      <alignment vertical="center"/>
    </xf>
    <xf numFmtId="0" fontId="18"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1"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3"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9" xfId="0" applyNumberFormat="1" applyFont="1" applyBorder="1" applyAlignment="1">
      <alignment vertical="center"/>
    </xf>
    <xf numFmtId="0" fontId="24" fillId="0" borderId="0" xfId="0" applyFont="1" applyAlignment="1">
      <alignment horizontal="left" vertical="center"/>
    </xf>
    <xf numFmtId="0" fontId="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9" xfId="0" applyNumberFormat="1" applyFont="1" applyBorder="1" applyAlignment="1">
      <alignment vertical="center"/>
    </xf>
    <xf numFmtId="0" fontId="4" fillId="0" borderId="0" xfId="0" applyFont="1" applyAlignment="1">
      <alignment horizontal="left" vertical="center"/>
    </xf>
    <xf numFmtId="0" fontId="29" fillId="0" borderId="0" xfId="1" applyFont="1" applyAlignment="1">
      <alignment horizontal="center" vertical="center"/>
    </xf>
    <xf numFmtId="0" fontId="5" fillId="0" borderId="5" xfId="0" applyFont="1" applyBorder="1" applyAlignment="1">
      <alignment vertical="center"/>
    </xf>
    <xf numFmtId="0" fontId="5" fillId="0" borderId="0" xfId="0" applyFont="1" applyAlignment="1">
      <alignment horizontal="center" vertical="center"/>
    </xf>
    <xf numFmtId="4" fontId="31" fillId="0" borderId="18"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9" xfId="0" applyNumberFormat="1" applyFont="1" applyBorder="1" applyAlignment="1">
      <alignment vertical="center"/>
    </xf>
    <xf numFmtId="0" fontId="5" fillId="0" borderId="0" xfId="0" applyFont="1" applyAlignment="1">
      <alignment horizontal="left" vertical="center"/>
    </xf>
    <xf numFmtId="4" fontId="31" fillId="0" borderId="23" xfId="0" applyNumberFormat="1" applyFont="1" applyBorder="1" applyAlignment="1">
      <alignment vertical="center"/>
    </xf>
    <xf numFmtId="4" fontId="31" fillId="0" borderId="24" xfId="0" applyNumberFormat="1" applyFont="1" applyBorder="1" applyAlignment="1">
      <alignment vertical="center"/>
    </xf>
    <xf numFmtId="166" fontId="31" fillId="0" borderId="24" xfId="0" applyNumberFormat="1" applyFont="1" applyBorder="1" applyAlignment="1">
      <alignment vertical="center"/>
    </xf>
    <xf numFmtId="4" fontId="31" fillId="0" borderId="25" xfId="0" applyNumberFormat="1" applyFont="1" applyBorder="1" applyAlignment="1">
      <alignment vertical="center"/>
    </xf>
    <xf numFmtId="0" fontId="0" fillId="3" borderId="0" xfId="0" applyFill="1" applyProtection="1"/>
    <xf numFmtId="0" fontId="32" fillId="3" borderId="0" xfId="1" applyFont="1" applyFill="1" applyAlignment="1" applyProtection="1">
      <alignment vertical="center"/>
    </xf>
    <xf numFmtId="0" fontId="46" fillId="3" borderId="0" xfId="1" applyFill="1" applyProtection="1"/>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1" fillId="0" borderId="0" xfId="0" applyNumberFormat="1" applyFont="1" applyBorder="1" applyAlignment="1">
      <alignment vertical="center"/>
    </xf>
    <xf numFmtId="164" fontId="1" fillId="0" borderId="0" xfId="0" applyNumberFormat="1" applyFont="1" applyBorder="1" applyAlignment="1">
      <alignment horizontal="right" vertical="center"/>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4" xfId="0" applyFont="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33" fillId="0" borderId="0" xfId="0" applyFont="1" applyBorder="1" applyAlignment="1">
      <alignment horizontal="lef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4" fontId="6" fillId="0" borderId="24" xfId="0" applyNumberFormat="1" applyFont="1" applyBorder="1" applyAlignment="1">
      <alignment vertical="center"/>
    </xf>
    <xf numFmtId="0" fontId="6" fillId="0" borderId="6"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4" fontId="7" fillId="0" borderId="24" xfId="0" applyNumberFormat="1" applyFont="1" applyBorder="1" applyAlignment="1">
      <alignment vertical="center"/>
    </xf>
    <xf numFmtId="0" fontId="7" fillId="0" borderId="6" xfId="0" applyFont="1" applyBorder="1" applyAlignment="1">
      <alignment vertical="center"/>
    </xf>
    <xf numFmtId="0" fontId="2" fillId="0" borderId="0" xfId="0" applyFont="1" applyAlignment="1">
      <alignment horizontal="left" vertical="center"/>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4" fontId="23" fillId="0" borderId="0" xfId="0" applyNumberFormat="1" applyFont="1" applyAlignment="1"/>
    <xf numFmtId="166" fontId="34" fillId="0" borderId="16" xfId="0" applyNumberFormat="1" applyFont="1" applyBorder="1" applyAlignment="1"/>
    <xf numFmtId="166" fontId="34" fillId="0" borderId="17" xfId="0" applyNumberFormat="1" applyFont="1" applyBorder="1" applyAlignment="1"/>
    <xf numFmtId="4" fontId="35" fillId="0" borderId="0" xfId="0" applyNumberFormat="1" applyFont="1" applyAlignment="1">
      <alignment vertical="center"/>
    </xf>
    <xf numFmtId="0" fontId="8" fillId="0" borderId="5"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8" xfId="0" applyFont="1" applyBorder="1" applyAlignment="1"/>
    <xf numFmtId="0" fontId="8" fillId="0" borderId="0" xfId="0" applyFont="1" applyBorder="1" applyAlignment="1"/>
    <xf numFmtId="166" fontId="8" fillId="0" borderId="0" xfId="0" applyNumberFormat="1" applyFont="1" applyBorder="1" applyAlignment="1"/>
    <xf numFmtId="166" fontId="8" fillId="0" borderId="19"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0" borderId="28" xfId="0" applyFont="1" applyBorder="1" applyAlignment="1">
      <alignment horizontal="left" vertical="center"/>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9" fillId="0" borderId="5" xfId="0" applyFont="1" applyBorder="1" applyAlignment="1">
      <alignment vertical="center"/>
    </xf>
    <xf numFmtId="0" fontId="36"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37" fillId="0" borderId="0" xfId="0" applyFont="1" applyAlignment="1">
      <alignment vertical="center" wrapText="1"/>
    </xf>
    <xf numFmtId="0" fontId="0" fillId="0" borderId="18" xfId="0" applyFont="1" applyBorder="1" applyAlignment="1">
      <alignment vertical="center"/>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38" fillId="0" borderId="28" xfId="0" applyFont="1" applyBorder="1" applyAlignment="1" applyProtection="1">
      <alignment horizontal="center" vertical="center"/>
      <protection locked="0"/>
    </xf>
    <xf numFmtId="49" fontId="38" fillId="0" borderId="28" xfId="0" applyNumberFormat="1" applyFont="1" applyBorder="1" applyAlignment="1" applyProtection="1">
      <alignment horizontal="left" vertical="center" wrapText="1"/>
      <protection locked="0"/>
    </xf>
    <xf numFmtId="0" fontId="38" fillId="0" borderId="28" xfId="0" applyFont="1" applyBorder="1" applyAlignment="1" applyProtection="1">
      <alignment horizontal="left" vertical="center" wrapText="1"/>
      <protection locked="0"/>
    </xf>
    <xf numFmtId="0" fontId="38" fillId="0" borderId="28" xfId="0" applyFont="1" applyBorder="1" applyAlignment="1" applyProtection="1">
      <alignment horizontal="center" vertical="center" wrapText="1"/>
      <protection locked="0"/>
    </xf>
    <xf numFmtId="167" fontId="38" fillId="0" borderId="28" xfId="0" applyNumberFormat="1" applyFont="1" applyBorder="1" applyAlignment="1" applyProtection="1">
      <alignment vertical="center"/>
      <protection locked="0"/>
    </xf>
    <xf numFmtId="4" fontId="38" fillId="0" borderId="28" xfId="0" applyNumberFormat="1" applyFont="1" applyBorder="1" applyAlignment="1" applyProtection="1">
      <alignment vertical="center"/>
      <protection locked="0"/>
    </xf>
    <xf numFmtId="0" fontId="38" fillId="0" borderId="5" xfId="0" applyFont="1" applyBorder="1" applyAlignment="1">
      <alignment vertical="center"/>
    </xf>
    <xf numFmtId="0" fontId="38" fillId="0" borderId="28" xfId="0" applyFont="1" applyBorder="1" applyAlignment="1">
      <alignment horizontal="left" vertical="center"/>
    </xf>
    <xf numFmtId="0" fontId="38" fillId="0" borderId="0" xfId="0" applyFont="1" applyBorder="1" applyAlignment="1">
      <alignment horizontal="center"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 fillId="0" borderId="24" xfId="0" applyFont="1" applyBorder="1" applyAlignment="1">
      <alignment horizontal="center"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0" xfId="0" applyAlignment="1" applyProtection="1">
      <alignment vertical="top"/>
      <protection locked="0"/>
    </xf>
    <xf numFmtId="0" fontId="39" fillId="0" borderId="29" xfId="0" applyFont="1" applyBorder="1" applyAlignment="1" applyProtection="1">
      <alignment vertical="center" wrapText="1"/>
      <protection locked="0"/>
    </xf>
    <xf numFmtId="0" fontId="39" fillId="0" borderId="30" xfId="0" applyFont="1" applyBorder="1" applyAlignment="1" applyProtection="1">
      <alignment vertical="center" wrapText="1"/>
      <protection locked="0"/>
    </xf>
    <xf numFmtId="0" fontId="39" fillId="0" borderId="31" xfId="0" applyFont="1" applyBorder="1" applyAlignment="1" applyProtection="1">
      <alignment vertical="center" wrapText="1"/>
      <protection locked="0"/>
    </xf>
    <xf numFmtId="0" fontId="39" fillId="0" borderId="32" xfId="0" applyFont="1" applyBorder="1" applyAlignment="1" applyProtection="1">
      <alignment horizontal="center" vertical="center" wrapText="1"/>
      <protection locked="0"/>
    </xf>
    <xf numFmtId="0" fontId="39" fillId="0" borderId="33" xfId="0" applyFont="1" applyBorder="1" applyAlignment="1" applyProtection="1">
      <alignment horizontal="center" vertical="center" wrapText="1"/>
      <protection locked="0"/>
    </xf>
    <xf numFmtId="0" fontId="39" fillId="0" borderId="32"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41"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32" xfId="0" applyFont="1" applyBorder="1" applyAlignment="1" applyProtection="1">
      <alignment vertical="center" wrapText="1"/>
      <protection locked="0"/>
    </xf>
    <xf numFmtId="0" fontId="42" fillId="0" borderId="1" xfId="0" applyFont="1" applyBorder="1" applyAlignment="1" applyProtection="1">
      <alignment vertical="center" wrapText="1"/>
      <protection locked="0"/>
    </xf>
    <xf numFmtId="0" fontId="42" fillId="0" borderId="1" xfId="0" applyFont="1" applyBorder="1" applyAlignment="1" applyProtection="1">
      <alignment vertical="center"/>
      <protection locked="0"/>
    </xf>
    <xf numFmtId="0" fontId="42" fillId="0" borderId="1" xfId="0" applyFont="1" applyBorder="1" applyAlignment="1" applyProtection="1">
      <alignment horizontal="left" vertical="center"/>
      <protection locked="0"/>
    </xf>
    <xf numFmtId="49" fontId="42" fillId="0" borderId="1" xfId="0" applyNumberFormat="1" applyFont="1" applyBorder="1" applyAlignment="1" applyProtection="1">
      <alignment vertical="center" wrapText="1"/>
      <protection locked="0"/>
    </xf>
    <xf numFmtId="0" fontId="39" fillId="0" borderId="35" xfId="0" applyFont="1" applyBorder="1" applyAlignment="1" applyProtection="1">
      <alignment vertical="center" wrapText="1"/>
      <protection locked="0"/>
    </xf>
    <xf numFmtId="0" fontId="43" fillId="0" borderId="34" xfId="0" applyFont="1" applyBorder="1" applyAlignment="1" applyProtection="1">
      <alignment vertical="center" wrapText="1"/>
      <protection locked="0"/>
    </xf>
    <xf numFmtId="0" fontId="39" fillId="0" borderId="36" xfId="0" applyFont="1" applyBorder="1" applyAlignment="1" applyProtection="1">
      <alignment vertical="center" wrapText="1"/>
      <protection locked="0"/>
    </xf>
    <xf numFmtId="0" fontId="39" fillId="0" borderId="1" xfId="0" applyFont="1" applyBorder="1" applyAlignment="1" applyProtection="1">
      <alignment vertical="top"/>
      <protection locked="0"/>
    </xf>
    <xf numFmtId="0" fontId="39" fillId="0" borderId="0" xfId="0" applyFont="1" applyAlignment="1" applyProtection="1">
      <alignment vertical="top"/>
      <protection locked="0"/>
    </xf>
    <xf numFmtId="0" fontId="39" fillId="0" borderId="29" xfId="0" applyFont="1" applyBorder="1" applyAlignment="1" applyProtection="1">
      <alignment horizontal="left" vertical="center"/>
      <protection locked="0"/>
    </xf>
    <xf numFmtId="0" fontId="39" fillId="0" borderId="30"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41" fillId="0" borderId="34" xfId="0" applyFont="1" applyBorder="1" applyAlignment="1" applyProtection="1">
      <alignment horizontal="center" vertical="center"/>
      <protection locked="0"/>
    </xf>
    <xf numFmtId="0" fontId="44"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1" xfId="0" applyFont="1" applyBorder="1" applyAlignment="1" applyProtection="1">
      <alignment horizontal="center" vertical="center"/>
      <protection locked="0"/>
    </xf>
    <xf numFmtId="0" fontId="42" fillId="0" borderId="32" xfId="0" applyFont="1" applyBorder="1" applyAlignment="1" applyProtection="1">
      <alignment horizontal="left" vertical="center"/>
      <protection locked="0"/>
    </xf>
    <xf numFmtId="0" fontId="42" fillId="2" borderId="1" xfId="0" applyFont="1" applyFill="1" applyBorder="1" applyAlignment="1" applyProtection="1">
      <alignment horizontal="left" vertical="center"/>
      <protection locked="0"/>
    </xf>
    <xf numFmtId="0" fontId="42" fillId="2" borderId="1" xfId="0" applyFont="1" applyFill="1" applyBorder="1" applyAlignment="1" applyProtection="1">
      <alignment horizontal="center" vertical="center"/>
      <protection locked="0"/>
    </xf>
    <xf numFmtId="0" fontId="39" fillId="0" borderId="35"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9" fillId="0" borderId="1" xfId="0" applyFont="1" applyBorder="1" applyAlignment="1" applyProtection="1">
      <alignment horizontal="left" vertical="center" wrapText="1"/>
      <protection locked="0"/>
    </xf>
    <xf numFmtId="0" fontId="42" fillId="0" borderId="1" xfId="0" applyFont="1" applyBorder="1" applyAlignment="1" applyProtection="1">
      <alignment horizontal="center"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protection locked="0"/>
    </xf>
    <xf numFmtId="0" fontId="42" fillId="0" borderId="35"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center" vertical="top"/>
      <protection locked="0"/>
    </xf>
    <xf numFmtId="0" fontId="42" fillId="0" borderId="35"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4" fillId="0" borderId="0" xfId="0" applyFont="1" applyAlignment="1" applyProtection="1">
      <alignment vertical="center"/>
      <protection locked="0"/>
    </xf>
    <xf numFmtId="0" fontId="41" fillId="0" borderId="1"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2"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1" fillId="0" borderId="34" xfId="0" applyFont="1" applyBorder="1" applyAlignment="1" applyProtection="1">
      <alignment horizontal="left"/>
      <protection locked="0"/>
    </xf>
    <xf numFmtId="0" fontId="44" fillId="0" borderId="34" xfId="0" applyFont="1" applyBorder="1" applyAlignment="1" applyProtection="1">
      <protection locked="0"/>
    </xf>
    <xf numFmtId="0" fontId="39" fillId="0" borderId="32" xfId="0" applyFont="1" applyBorder="1" applyAlignment="1" applyProtection="1">
      <alignment vertical="top"/>
      <protection locked="0"/>
    </xf>
    <xf numFmtId="0" fontId="39" fillId="0" borderId="33" xfId="0" applyFont="1" applyBorder="1" applyAlignment="1" applyProtection="1">
      <alignment vertical="top"/>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left" vertical="top"/>
      <protection locked="0"/>
    </xf>
    <xf numFmtId="0" fontId="39" fillId="0" borderId="35" xfId="0" applyFont="1" applyBorder="1" applyAlignment="1" applyProtection="1">
      <alignment vertical="top"/>
      <protection locked="0"/>
    </xf>
    <xf numFmtId="0" fontId="39" fillId="0" borderId="34" xfId="0" applyFont="1" applyBorder="1" applyAlignment="1" applyProtection="1">
      <alignment vertical="top"/>
      <protection locked="0"/>
    </xf>
    <xf numFmtId="0" fontId="39" fillId="0" borderId="36" xfId="0" applyFont="1" applyBorder="1" applyAlignment="1" applyProtection="1">
      <alignment vertical="top"/>
      <protection locked="0"/>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6" fillId="4" borderId="0" xfId="0" applyFont="1" applyFill="1" applyAlignment="1">
      <alignment horizontal="center" vertical="center"/>
    </xf>
    <xf numFmtId="0" fontId="0" fillId="0" borderId="0" xfId="0"/>
    <xf numFmtId="4" fontId="7" fillId="0" borderId="0" xfId="0" applyNumberFormat="1" applyFont="1" applyAlignment="1">
      <alignment vertical="center"/>
    </xf>
    <xf numFmtId="0" fontId="7" fillId="0" borderId="0" xfId="0" applyFont="1" applyAlignment="1">
      <alignment vertical="center"/>
    </xf>
    <xf numFmtId="0" fontId="30" fillId="0" borderId="0" xfId="0" applyFont="1" applyAlignment="1">
      <alignment horizontal="left" vertical="center" wrapText="1"/>
    </xf>
    <xf numFmtId="4" fontId="26" fillId="0" borderId="0" xfId="0" applyNumberFormat="1" applyFont="1" applyAlignment="1">
      <alignment vertical="center"/>
    </xf>
    <xf numFmtId="0" fontId="26" fillId="0" borderId="0" xfId="0" applyFont="1" applyAlignment="1">
      <alignment vertical="center"/>
    </xf>
    <xf numFmtId="4" fontId="26" fillId="0" borderId="0" xfId="0" applyNumberFormat="1" applyFont="1" applyAlignment="1">
      <alignment horizontal="right" vertical="center"/>
    </xf>
    <xf numFmtId="0" fontId="2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20" fillId="0" borderId="0" xfId="0" applyNumberFormat="1" applyFont="1" applyBorder="1" applyAlignment="1">
      <alignmen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0" fontId="2"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0" fontId="0" fillId="0" borderId="0" xfId="0" applyFont="1" applyAlignment="1">
      <alignment vertical="center"/>
    </xf>
    <xf numFmtId="0" fontId="32" fillId="3" borderId="0" xfId="1" applyFont="1" applyFill="1" applyAlignment="1" applyProtection="1">
      <alignment vertical="center"/>
    </xf>
    <xf numFmtId="0" fontId="18"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Border="1" applyAlignment="1">
      <alignment horizontal="left" vertical="center"/>
    </xf>
    <xf numFmtId="0" fontId="42"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41" fillId="0" borderId="34" xfId="0" applyFont="1" applyBorder="1" applyAlignment="1" applyProtection="1">
      <alignment horizontal="left" wrapText="1"/>
      <protection locked="0"/>
    </xf>
    <xf numFmtId="0" fontId="42" fillId="0" borderId="1" xfId="0" applyFont="1" applyBorder="1" applyAlignment="1" applyProtection="1">
      <alignment horizontal="left" vertical="center"/>
      <protection locked="0"/>
    </xf>
    <xf numFmtId="49" fontId="42"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center" vertical="center"/>
      <protection locked="0"/>
    </xf>
    <xf numFmtId="0" fontId="41" fillId="0" borderId="34" xfId="0" applyFont="1" applyBorder="1" applyAlignment="1" applyProtection="1">
      <alignment horizontal="left"/>
      <protection locked="0"/>
    </xf>
    <xf numFmtId="0" fontId="42" fillId="0" borderId="1" xfId="0" applyFont="1" applyBorder="1" applyAlignment="1" applyProtection="1">
      <alignment horizontal="left" vertical="top"/>
      <protection locked="0"/>
    </xf>
    <xf numFmtId="4" fontId="0" fillId="7" borderId="28" xfId="0" applyNumberFormat="1" applyFont="1" applyFill="1" applyBorder="1" applyAlignment="1" applyProtection="1">
      <alignment vertical="center"/>
      <protection locked="0"/>
    </xf>
    <xf numFmtId="4" fontId="38" fillId="7" borderId="28" xfId="0" applyNumberFormat="1" applyFont="1" applyFill="1" applyBorder="1" applyAlignment="1" applyProtection="1">
      <alignment vertical="center"/>
      <protection locked="0"/>
    </xf>
    <xf numFmtId="0" fontId="0" fillId="7" borderId="13" xfId="0" applyFont="1" applyFill="1" applyBorder="1" applyAlignment="1">
      <alignment vertical="center"/>
    </xf>
    <xf numFmtId="14" fontId="2" fillId="0" borderId="0" xfId="0" applyNumberFormat="1" applyFont="1" applyBorder="1" applyAlignment="1">
      <alignment horizontal="lef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1"/>
  <sheetViews>
    <sheetView showGridLines="0" workbookViewId="0">
      <pane ySplit="1" topLeftCell="A49" activePane="bottomLeft" state="frozen"/>
      <selection pane="bottomLeft" activeCell="U7" sqref="U7"/>
    </sheetView>
  </sheetViews>
  <sheetFormatPr defaultRowHeight="12"/>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4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1:74" ht="36.9" customHeight="1">
      <c r="AR2" s="295" t="s">
        <v>8</v>
      </c>
      <c r="AS2" s="296"/>
      <c r="AT2" s="296"/>
      <c r="AU2" s="296"/>
      <c r="AV2" s="296"/>
      <c r="AW2" s="296"/>
      <c r="AX2" s="296"/>
      <c r="AY2" s="296"/>
      <c r="AZ2" s="296"/>
      <c r="BA2" s="296"/>
      <c r="BB2" s="296"/>
      <c r="BC2" s="296"/>
      <c r="BD2" s="296"/>
      <c r="BE2" s="296"/>
      <c r="BS2" s="25" t="s">
        <v>9</v>
      </c>
      <c r="BT2" s="25" t="s">
        <v>10</v>
      </c>
    </row>
    <row r="3" spans="1:74" ht="6.9"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1:74" ht="36.9"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S4" s="25" t="s">
        <v>14</v>
      </c>
    </row>
    <row r="5" spans="1:74" ht="14.4" customHeight="1">
      <c r="B5" s="29"/>
      <c r="C5" s="30"/>
      <c r="D5" s="34" t="s">
        <v>15</v>
      </c>
      <c r="E5" s="30"/>
      <c r="F5" s="30"/>
      <c r="G5" s="30"/>
      <c r="H5" s="30"/>
      <c r="I5" s="30"/>
      <c r="J5" s="30"/>
      <c r="K5" s="323" t="s">
        <v>16</v>
      </c>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0"/>
      <c r="AQ5" s="32"/>
      <c r="BS5" s="25" t="s">
        <v>9</v>
      </c>
    </row>
    <row r="6" spans="1:74" ht="36.9" customHeight="1">
      <c r="B6" s="29"/>
      <c r="C6" s="30"/>
      <c r="D6" s="36" t="s">
        <v>17</v>
      </c>
      <c r="E6" s="30"/>
      <c r="F6" s="30"/>
      <c r="G6" s="30"/>
      <c r="H6" s="30"/>
      <c r="I6" s="30"/>
      <c r="J6" s="30"/>
      <c r="K6" s="325" t="s">
        <v>18</v>
      </c>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0"/>
      <c r="AQ6" s="32"/>
      <c r="BS6" s="25" t="s">
        <v>19</v>
      </c>
    </row>
    <row r="7" spans="1:74" ht="14.4" customHeight="1">
      <c r="B7" s="29"/>
      <c r="C7" s="30"/>
      <c r="D7" s="37" t="s">
        <v>20</v>
      </c>
      <c r="E7" s="30"/>
      <c r="F7" s="30"/>
      <c r="G7" s="30"/>
      <c r="H7" s="30"/>
      <c r="I7" s="30"/>
      <c r="J7" s="30"/>
      <c r="K7" s="35"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7" t="s">
        <v>22</v>
      </c>
      <c r="AL7" s="30"/>
      <c r="AM7" s="30"/>
      <c r="AN7" s="35" t="s">
        <v>23</v>
      </c>
      <c r="AO7" s="30"/>
      <c r="AP7" s="30"/>
      <c r="AQ7" s="32"/>
      <c r="BS7" s="25" t="s">
        <v>19</v>
      </c>
    </row>
    <row r="8" spans="1:74" ht="14.4" customHeight="1">
      <c r="B8" s="29"/>
      <c r="C8" s="30"/>
      <c r="D8" s="37" t="s">
        <v>24</v>
      </c>
      <c r="E8" s="30"/>
      <c r="F8" s="30"/>
      <c r="G8" s="30"/>
      <c r="H8" s="30"/>
      <c r="I8" s="30"/>
      <c r="J8" s="30"/>
      <c r="K8" s="35" t="s">
        <v>25</v>
      </c>
      <c r="L8" s="30"/>
      <c r="M8" s="30"/>
      <c r="N8" s="30"/>
      <c r="O8" s="30"/>
      <c r="P8" s="30"/>
      <c r="Q8" s="30"/>
      <c r="R8" s="30"/>
      <c r="S8" s="30"/>
      <c r="T8" s="30"/>
      <c r="U8" s="30"/>
      <c r="V8" s="30"/>
      <c r="W8" s="30"/>
      <c r="X8" s="30"/>
      <c r="Y8" s="30"/>
      <c r="Z8" s="30"/>
      <c r="AA8" s="30"/>
      <c r="AB8" s="30"/>
      <c r="AC8" s="30"/>
      <c r="AD8" s="30"/>
      <c r="AE8" s="30"/>
      <c r="AF8" s="30"/>
      <c r="AG8" s="30"/>
      <c r="AH8" s="30"/>
      <c r="AI8" s="30"/>
      <c r="AJ8" s="30"/>
      <c r="AK8" s="37" t="s">
        <v>26</v>
      </c>
      <c r="AL8" s="30"/>
      <c r="AM8" s="30"/>
      <c r="AN8" s="350">
        <v>44035</v>
      </c>
      <c r="AO8" s="30"/>
      <c r="AP8" s="30"/>
      <c r="AQ8" s="32"/>
      <c r="BS8" s="25" t="s">
        <v>19</v>
      </c>
    </row>
    <row r="9" spans="1:74" ht="29.25" customHeight="1">
      <c r="B9" s="29"/>
      <c r="C9" s="30"/>
      <c r="D9" s="34" t="s">
        <v>27</v>
      </c>
      <c r="E9" s="30"/>
      <c r="F9" s="30"/>
      <c r="G9" s="30"/>
      <c r="H9" s="30"/>
      <c r="I9" s="30"/>
      <c r="J9" s="30"/>
      <c r="K9" s="38" t="s">
        <v>28</v>
      </c>
      <c r="L9" s="30"/>
      <c r="M9" s="30"/>
      <c r="N9" s="30"/>
      <c r="O9" s="30"/>
      <c r="P9" s="30"/>
      <c r="Q9" s="30"/>
      <c r="R9" s="30"/>
      <c r="S9" s="30"/>
      <c r="T9" s="30"/>
      <c r="U9" s="30"/>
      <c r="V9" s="30"/>
      <c r="W9" s="30"/>
      <c r="X9" s="30"/>
      <c r="Y9" s="30"/>
      <c r="Z9" s="30"/>
      <c r="AA9" s="30"/>
      <c r="AB9" s="30"/>
      <c r="AC9" s="30"/>
      <c r="AD9" s="30"/>
      <c r="AE9" s="30"/>
      <c r="AF9" s="30"/>
      <c r="AG9" s="30"/>
      <c r="AH9" s="30"/>
      <c r="AI9" s="30"/>
      <c r="AJ9" s="30"/>
      <c r="AK9" s="34" t="s">
        <v>29</v>
      </c>
      <c r="AL9" s="30"/>
      <c r="AM9" s="30"/>
      <c r="AN9" s="38" t="s">
        <v>30</v>
      </c>
      <c r="AO9" s="30"/>
      <c r="AP9" s="30"/>
      <c r="AQ9" s="32"/>
      <c r="BS9" s="25" t="s">
        <v>19</v>
      </c>
    </row>
    <row r="10" spans="1:74" ht="14.4" customHeight="1">
      <c r="B10" s="29"/>
      <c r="C10" s="30"/>
      <c r="D10" s="37"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7" t="s">
        <v>32</v>
      </c>
      <c r="AL10" s="30"/>
      <c r="AM10" s="30"/>
      <c r="AN10" s="35" t="s">
        <v>33</v>
      </c>
      <c r="AO10" s="30"/>
      <c r="AP10" s="30"/>
      <c r="AQ10" s="32"/>
      <c r="BS10" s="25" t="s">
        <v>19</v>
      </c>
    </row>
    <row r="11" spans="1:74" ht="18.45" customHeight="1">
      <c r="B11" s="29"/>
      <c r="C11" s="30"/>
      <c r="D11" s="30"/>
      <c r="E11" s="35" t="s">
        <v>34</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7" t="s">
        <v>35</v>
      </c>
      <c r="AL11" s="30"/>
      <c r="AM11" s="30"/>
      <c r="AN11" s="35" t="s">
        <v>5</v>
      </c>
      <c r="AO11" s="30"/>
      <c r="AP11" s="30"/>
      <c r="AQ11" s="32"/>
      <c r="BS11" s="25" t="s">
        <v>19</v>
      </c>
    </row>
    <row r="12" spans="1:74" ht="6.9"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S12" s="25" t="s">
        <v>19</v>
      </c>
    </row>
    <row r="13" spans="1:74" ht="14.4" customHeight="1">
      <c r="B13" s="29"/>
      <c r="C13" s="30"/>
      <c r="D13" s="37" t="s">
        <v>36</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7" t="s">
        <v>32</v>
      </c>
      <c r="AL13" s="30"/>
      <c r="AM13" s="30"/>
      <c r="AN13" s="35" t="s">
        <v>5</v>
      </c>
      <c r="AO13" s="30"/>
      <c r="AP13" s="30"/>
      <c r="AQ13" s="32"/>
      <c r="BS13" s="25" t="s">
        <v>19</v>
      </c>
    </row>
    <row r="14" spans="1:74" ht="13.2">
      <c r="B14" s="29"/>
      <c r="C14" s="30"/>
      <c r="D14" s="30"/>
      <c r="E14" s="35" t="s">
        <v>37</v>
      </c>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7" t="s">
        <v>35</v>
      </c>
      <c r="AL14" s="30"/>
      <c r="AM14" s="30"/>
      <c r="AN14" s="35" t="s">
        <v>5</v>
      </c>
      <c r="AO14" s="30"/>
      <c r="AP14" s="30"/>
      <c r="AQ14" s="32"/>
      <c r="BS14" s="25" t="s">
        <v>19</v>
      </c>
    </row>
    <row r="15" spans="1:74" ht="6.9"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S15" s="25" t="s">
        <v>6</v>
      </c>
    </row>
    <row r="16" spans="1:74" ht="14.4" customHeight="1">
      <c r="B16" s="29"/>
      <c r="C16" s="30"/>
      <c r="D16" s="37" t="s">
        <v>38</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7" t="s">
        <v>32</v>
      </c>
      <c r="AL16" s="30"/>
      <c r="AM16" s="30"/>
      <c r="AN16" s="35" t="s">
        <v>39</v>
      </c>
      <c r="AO16" s="30"/>
      <c r="AP16" s="30"/>
      <c r="AQ16" s="32"/>
      <c r="BS16" s="25" t="s">
        <v>6</v>
      </c>
    </row>
    <row r="17" spans="2:71" ht="18.45" customHeight="1">
      <c r="B17" s="29"/>
      <c r="C17" s="30"/>
      <c r="D17" s="30"/>
      <c r="E17" s="35" t="s">
        <v>40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7" t="s">
        <v>35</v>
      </c>
      <c r="AL17" s="30"/>
      <c r="AM17" s="30"/>
      <c r="AN17" s="35" t="s">
        <v>5</v>
      </c>
      <c r="AO17" s="30"/>
      <c r="AP17" s="30"/>
      <c r="AQ17" s="32"/>
      <c r="BS17" s="25" t="s">
        <v>41</v>
      </c>
    </row>
    <row r="18" spans="2:71" ht="6.9"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S18" s="25" t="s">
        <v>9</v>
      </c>
    </row>
    <row r="19" spans="2:71" ht="14.4" customHeight="1">
      <c r="B19" s="29"/>
      <c r="C19" s="30"/>
      <c r="D19" s="37" t="s">
        <v>42</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S19" s="25" t="s">
        <v>9</v>
      </c>
    </row>
    <row r="20" spans="2:71" ht="16.5" customHeight="1">
      <c r="B20" s="29"/>
      <c r="C20" s="30"/>
      <c r="D20" s="30"/>
      <c r="E20" s="326" t="s">
        <v>5</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0"/>
      <c r="AP20" s="30"/>
      <c r="AQ20" s="32"/>
      <c r="BS20" s="25" t="s">
        <v>6</v>
      </c>
    </row>
    <row r="21" spans="2:71" ht="6.9"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row>
    <row r="22" spans="2:71" ht="6.9" customHeight="1">
      <c r="B22" s="29"/>
      <c r="C22" s="30"/>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0"/>
      <c r="AQ22" s="32"/>
    </row>
    <row r="23" spans="2:71" s="1" customFormat="1" ht="25.95" customHeight="1">
      <c r="B23" s="40"/>
      <c r="C23" s="41"/>
      <c r="D23" s="42" t="s">
        <v>43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27">
        <f>ROUND(AG51,2)</f>
        <v>0</v>
      </c>
      <c r="AL23" s="328"/>
      <c r="AM23" s="328"/>
      <c r="AN23" s="328"/>
      <c r="AO23" s="328"/>
      <c r="AP23" s="41"/>
      <c r="AQ23" s="44"/>
    </row>
    <row r="24" spans="2:71"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row>
    <row r="25" spans="2:71" s="1" customFormat="1">
      <c r="B25" s="40"/>
      <c r="C25" s="41"/>
      <c r="D25" s="41"/>
      <c r="E25" s="41"/>
      <c r="F25" s="41"/>
      <c r="G25" s="41"/>
      <c r="H25" s="41"/>
      <c r="I25" s="41"/>
      <c r="J25" s="41"/>
      <c r="K25" s="41"/>
      <c r="L25" s="329" t="s">
        <v>44</v>
      </c>
      <c r="M25" s="329"/>
      <c r="N25" s="329"/>
      <c r="O25" s="329"/>
      <c r="P25" s="41"/>
      <c r="Q25" s="41"/>
      <c r="R25" s="41"/>
      <c r="S25" s="41"/>
      <c r="T25" s="41"/>
      <c r="U25" s="41"/>
      <c r="V25" s="41"/>
      <c r="W25" s="329" t="s">
        <v>45</v>
      </c>
      <c r="X25" s="329"/>
      <c r="Y25" s="329"/>
      <c r="Z25" s="329"/>
      <c r="AA25" s="329"/>
      <c r="AB25" s="329"/>
      <c r="AC25" s="329"/>
      <c r="AD25" s="329"/>
      <c r="AE25" s="329"/>
      <c r="AF25" s="41"/>
      <c r="AG25" s="41"/>
      <c r="AH25" s="41"/>
      <c r="AI25" s="41"/>
      <c r="AJ25" s="41"/>
      <c r="AK25" s="329" t="s">
        <v>46</v>
      </c>
      <c r="AL25" s="329"/>
      <c r="AM25" s="329"/>
      <c r="AN25" s="329"/>
      <c r="AO25" s="329"/>
      <c r="AP25" s="41"/>
      <c r="AQ25" s="44"/>
    </row>
    <row r="26" spans="2:71" s="2" customFormat="1" ht="14.4" customHeight="1">
      <c r="B26" s="46"/>
      <c r="C26" s="47"/>
      <c r="D26" s="48" t="s">
        <v>47</v>
      </c>
      <c r="E26" s="47"/>
      <c r="F26" s="48" t="s">
        <v>48</v>
      </c>
      <c r="G26" s="47"/>
      <c r="H26" s="47"/>
      <c r="I26" s="47"/>
      <c r="J26" s="47"/>
      <c r="K26" s="47"/>
      <c r="L26" s="316">
        <v>0.21</v>
      </c>
      <c r="M26" s="317"/>
      <c r="N26" s="317"/>
      <c r="O26" s="317"/>
      <c r="P26" s="47"/>
      <c r="Q26" s="47"/>
      <c r="R26" s="47"/>
      <c r="S26" s="47"/>
      <c r="T26" s="47"/>
      <c r="U26" s="47"/>
      <c r="V26" s="47"/>
      <c r="W26" s="318">
        <f>ROUND(AZ51,2)</f>
        <v>0</v>
      </c>
      <c r="X26" s="317"/>
      <c r="Y26" s="317"/>
      <c r="Z26" s="317"/>
      <c r="AA26" s="317"/>
      <c r="AB26" s="317"/>
      <c r="AC26" s="317"/>
      <c r="AD26" s="317"/>
      <c r="AE26" s="317"/>
      <c r="AF26" s="47"/>
      <c r="AG26" s="47"/>
      <c r="AH26" s="47"/>
      <c r="AI26" s="47"/>
      <c r="AJ26" s="47"/>
      <c r="AK26" s="318">
        <f>ROUND(AV51,2)</f>
        <v>0</v>
      </c>
      <c r="AL26" s="317"/>
      <c r="AM26" s="317"/>
      <c r="AN26" s="317"/>
      <c r="AO26" s="317"/>
      <c r="AP26" s="47"/>
      <c r="AQ26" s="49"/>
    </row>
    <row r="27" spans="2:71" s="2" customFormat="1" ht="14.4" customHeight="1">
      <c r="B27" s="46"/>
      <c r="C27" s="47"/>
      <c r="D27" s="47"/>
      <c r="E27" s="47"/>
      <c r="F27" s="48" t="s">
        <v>49</v>
      </c>
      <c r="G27" s="47"/>
      <c r="H27" s="47"/>
      <c r="I27" s="47"/>
      <c r="J27" s="47"/>
      <c r="K27" s="47"/>
      <c r="L27" s="316">
        <v>0.15</v>
      </c>
      <c r="M27" s="317"/>
      <c r="N27" s="317"/>
      <c r="O27" s="317"/>
      <c r="P27" s="47"/>
      <c r="Q27" s="47"/>
      <c r="R27" s="47"/>
      <c r="S27" s="47"/>
      <c r="T27" s="47"/>
      <c r="U27" s="47"/>
      <c r="V27" s="47"/>
      <c r="W27" s="318">
        <f>ROUND(BA51,2)</f>
        <v>0</v>
      </c>
      <c r="X27" s="317"/>
      <c r="Y27" s="317"/>
      <c r="Z27" s="317"/>
      <c r="AA27" s="317"/>
      <c r="AB27" s="317"/>
      <c r="AC27" s="317"/>
      <c r="AD27" s="317"/>
      <c r="AE27" s="317"/>
      <c r="AF27" s="47"/>
      <c r="AG27" s="47"/>
      <c r="AH27" s="47"/>
      <c r="AI27" s="47"/>
      <c r="AJ27" s="47"/>
      <c r="AK27" s="318">
        <f>ROUND(AW51,2)</f>
        <v>0</v>
      </c>
      <c r="AL27" s="317"/>
      <c r="AM27" s="317"/>
      <c r="AN27" s="317"/>
      <c r="AO27" s="317"/>
      <c r="AP27" s="47"/>
      <c r="AQ27" s="49"/>
    </row>
    <row r="28" spans="2:71" s="2" customFormat="1" ht="14.4" hidden="1" customHeight="1">
      <c r="B28" s="46"/>
      <c r="C28" s="47"/>
      <c r="D28" s="47"/>
      <c r="E28" s="47"/>
      <c r="F28" s="48" t="s">
        <v>50</v>
      </c>
      <c r="G28" s="47"/>
      <c r="H28" s="47"/>
      <c r="I28" s="47"/>
      <c r="J28" s="47"/>
      <c r="K28" s="47"/>
      <c r="L28" s="316">
        <v>0.21</v>
      </c>
      <c r="M28" s="317"/>
      <c r="N28" s="317"/>
      <c r="O28" s="317"/>
      <c r="P28" s="47"/>
      <c r="Q28" s="47"/>
      <c r="R28" s="47"/>
      <c r="S28" s="47"/>
      <c r="T28" s="47"/>
      <c r="U28" s="47"/>
      <c r="V28" s="47"/>
      <c r="W28" s="318">
        <f>ROUND(BB51,2)</f>
        <v>0</v>
      </c>
      <c r="X28" s="317"/>
      <c r="Y28" s="317"/>
      <c r="Z28" s="317"/>
      <c r="AA28" s="317"/>
      <c r="AB28" s="317"/>
      <c r="AC28" s="317"/>
      <c r="AD28" s="317"/>
      <c r="AE28" s="317"/>
      <c r="AF28" s="47"/>
      <c r="AG28" s="47"/>
      <c r="AH28" s="47"/>
      <c r="AI28" s="47"/>
      <c r="AJ28" s="47"/>
      <c r="AK28" s="318">
        <v>0</v>
      </c>
      <c r="AL28" s="317"/>
      <c r="AM28" s="317"/>
      <c r="AN28" s="317"/>
      <c r="AO28" s="317"/>
      <c r="AP28" s="47"/>
      <c r="AQ28" s="49"/>
    </row>
    <row r="29" spans="2:71" s="2" customFormat="1" ht="14.4" hidden="1" customHeight="1">
      <c r="B29" s="46"/>
      <c r="C29" s="47"/>
      <c r="D29" s="47"/>
      <c r="E29" s="47"/>
      <c r="F29" s="48" t="s">
        <v>51</v>
      </c>
      <c r="G29" s="47"/>
      <c r="H29" s="47"/>
      <c r="I29" s="47"/>
      <c r="J29" s="47"/>
      <c r="K29" s="47"/>
      <c r="L29" s="316">
        <v>0.15</v>
      </c>
      <c r="M29" s="317"/>
      <c r="N29" s="317"/>
      <c r="O29" s="317"/>
      <c r="P29" s="47"/>
      <c r="Q29" s="47"/>
      <c r="R29" s="47"/>
      <c r="S29" s="47"/>
      <c r="T29" s="47"/>
      <c r="U29" s="47"/>
      <c r="V29" s="47"/>
      <c r="W29" s="318">
        <f>ROUND(BC51,2)</f>
        <v>0</v>
      </c>
      <c r="X29" s="317"/>
      <c r="Y29" s="317"/>
      <c r="Z29" s="317"/>
      <c r="AA29" s="317"/>
      <c r="AB29" s="317"/>
      <c r="AC29" s="317"/>
      <c r="AD29" s="317"/>
      <c r="AE29" s="317"/>
      <c r="AF29" s="47"/>
      <c r="AG29" s="47"/>
      <c r="AH29" s="47"/>
      <c r="AI29" s="47"/>
      <c r="AJ29" s="47"/>
      <c r="AK29" s="318">
        <v>0</v>
      </c>
      <c r="AL29" s="317"/>
      <c r="AM29" s="317"/>
      <c r="AN29" s="317"/>
      <c r="AO29" s="317"/>
      <c r="AP29" s="47"/>
      <c r="AQ29" s="49"/>
    </row>
    <row r="30" spans="2:71" s="2" customFormat="1" ht="14.4" hidden="1" customHeight="1">
      <c r="B30" s="46"/>
      <c r="C30" s="47"/>
      <c r="D30" s="47"/>
      <c r="E30" s="47"/>
      <c r="F30" s="48" t="s">
        <v>52</v>
      </c>
      <c r="G30" s="47"/>
      <c r="H30" s="47"/>
      <c r="I30" s="47"/>
      <c r="J30" s="47"/>
      <c r="K30" s="47"/>
      <c r="L30" s="316">
        <v>0</v>
      </c>
      <c r="M30" s="317"/>
      <c r="N30" s="317"/>
      <c r="O30" s="317"/>
      <c r="P30" s="47"/>
      <c r="Q30" s="47"/>
      <c r="R30" s="47"/>
      <c r="S30" s="47"/>
      <c r="T30" s="47"/>
      <c r="U30" s="47"/>
      <c r="V30" s="47"/>
      <c r="W30" s="318">
        <f>ROUND(BD51,2)</f>
        <v>0</v>
      </c>
      <c r="X30" s="317"/>
      <c r="Y30" s="317"/>
      <c r="Z30" s="317"/>
      <c r="AA30" s="317"/>
      <c r="AB30" s="317"/>
      <c r="AC30" s="317"/>
      <c r="AD30" s="317"/>
      <c r="AE30" s="317"/>
      <c r="AF30" s="47"/>
      <c r="AG30" s="47"/>
      <c r="AH30" s="47"/>
      <c r="AI30" s="47"/>
      <c r="AJ30" s="47"/>
      <c r="AK30" s="318">
        <v>0</v>
      </c>
      <c r="AL30" s="317"/>
      <c r="AM30" s="317"/>
      <c r="AN30" s="317"/>
      <c r="AO30" s="317"/>
      <c r="AP30" s="47"/>
      <c r="AQ30" s="49"/>
    </row>
    <row r="31" spans="2:71"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row>
    <row r="32" spans="2:71" s="1" customFormat="1" ht="25.95" customHeight="1">
      <c r="B32" s="40"/>
      <c r="C32" s="50"/>
      <c r="D32" s="51" t="s">
        <v>53</v>
      </c>
      <c r="E32" s="52"/>
      <c r="F32" s="52"/>
      <c r="G32" s="52"/>
      <c r="H32" s="52"/>
      <c r="I32" s="52"/>
      <c r="J32" s="52"/>
      <c r="K32" s="52"/>
      <c r="L32" s="52"/>
      <c r="M32" s="52"/>
      <c r="N32" s="52"/>
      <c r="O32" s="52"/>
      <c r="P32" s="52"/>
      <c r="Q32" s="52"/>
      <c r="R32" s="52"/>
      <c r="S32" s="52"/>
      <c r="T32" s="53" t="s">
        <v>54</v>
      </c>
      <c r="U32" s="52"/>
      <c r="V32" s="52"/>
      <c r="W32" s="52"/>
      <c r="X32" s="319" t="s">
        <v>55</v>
      </c>
      <c r="Y32" s="320"/>
      <c r="Z32" s="320"/>
      <c r="AA32" s="320"/>
      <c r="AB32" s="320"/>
      <c r="AC32" s="52"/>
      <c r="AD32" s="52"/>
      <c r="AE32" s="52"/>
      <c r="AF32" s="52"/>
      <c r="AG32" s="52"/>
      <c r="AH32" s="52"/>
      <c r="AI32" s="52"/>
      <c r="AJ32" s="52"/>
      <c r="AK32" s="321">
        <f>SUM(AK23:AK30)</f>
        <v>0</v>
      </c>
      <c r="AL32" s="320"/>
      <c r="AM32" s="320"/>
      <c r="AN32" s="320"/>
      <c r="AO32" s="322"/>
      <c r="AP32" s="50"/>
      <c r="AQ32" s="54"/>
    </row>
    <row r="33" spans="2:56"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56" s="1" customFormat="1" ht="36.9" customHeight="1">
      <c r="B39" s="40"/>
      <c r="C39" s="60" t="s">
        <v>56</v>
      </c>
      <c r="AR39" s="40"/>
    </row>
    <row r="40" spans="2:56" s="1" customFormat="1" ht="6.9" customHeight="1">
      <c r="B40" s="40"/>
      <c r="AR40" s="40"/>
    </row>
    <row r="41" spans="2:56" s="3" customFormat="1" ht="14.4" customHeight="1">
      <c r="B41" s="61"/>
      <c r="C41" s="62" t="s">
        <v>15</v>
      </c>
      <c r="L41" s="3" t="str">
        <f>K5</f>
        <v>42</v>
      </c>
      <c r="AR41" s="61"/>
    </row>
    <row r="42" spans="2:56" s="4" customFormat="1" ht="36.9" customHeight="1">
      <c r="B42" s="63"/>
      <c r="C42" s="64" t="s">
        <v>17</v>
      </c>
      <c r="L42" s="304" t="str">
        <f>K6</f>
        <v>Půdní vestavba bytů s přístavbou</v>
      </c>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R42" s="63"/>
    </row>
    <row r="43" spans="2:56" s="1" customFormat="1" ht="6.9" customHeight="1">
      <c r="B43" s="40"/>
      <c r="AR43" s="40"/>
    </row>
    <row r="44" spans="2:56" s="1" customFormat="1" ht="13.2">
      <c r="B44" s="40"/>
      <c r="C44" s="62" t="s">
        <v>24</v>
      </c>
      <c r="L44" s="65" t="str">
        <f>IF(K8="","",K8)</f>
        <v xml:space="preserve">Skřípov 48, p.č.146,k.ú.Skřípov </v>
      </c>
      <c r="AI44" s="62" t="s">
        <v>26</v>
      </c>
      <c r="AM44" s="306">
        <f>IF(AN8= "","",AN8)</f>
        <v>44035</v>
      </c>
      <c r="AN44" s="306"/>
      <c r="AR44" s="40"/>
    </row>
    <row r="45" spans="2:56" s="1" customFormat="1" ht="6.9" customHeight="1">
      <c r="B45" s="40"/>
      <c r="AR45" s="40"/>
    </row>
    <row r="46" spans="2:56" s="1" customFormat="1" ht="13.2">
      <c r="B46" s="40"/>
      <c r="C46" s="62" t="s">
        <v>31</v>
      </c>
      <c r="L46" s="3" t="str">
        <f>IF(E11= "","",E11)</f>
        <v xml:space="preserve">Obec Skřípov,č.p.169, 79852 Skřípov </v>
      </c>
      <c r="AI46" s="62" t="s">
        <v>38</v>
      </c>
      <c r="AM46" s="307" t="str">
        <f>IF(E17="","",E17)</f>
        <v>Ing.Zdeněk Opletal,Březský vrch 695, Knice 798 52</v>
      </c>
      <c r="AN46" s="307"/>
      <c r="AO46" s="307"/>
      <c r="AP46" s="307"/>
      <c r="AR46" s="40"/>
      <c r="AS46" s="308" t="s">
        <v>57</v>
      </c>
      <c r="AT46" s="309"/>
      <c r="AU46" s="67"/>
      <c r="AV46" s="67"/>
      <c r="AW46" s="67"/>
      <c r="AX46" s="67"/>
      <c r="AY46" s="67"/>
      <c r="AZ46" s="67"/>
      <c r="BA46" s="67"/>
      <c r="BB46" s="67"/>
      <c r="BC46" s="67"/>
      <c r="BD46" s="68"/>
    </row>
    <row r="47" spans="2:56" s="1" customFormat="1" ht="13.2">
      <c r="B47" s="40"/>
      <c r="C47" s="62" t="s">
        <v>36</v>
      </c>
      <c r="L47" s="3" t="str">
        <f>IF(E14="","",E14)</f>
        <v xml:space="preserve"> </v>
      </c>
      <c r="AR47" s="40"/>
      <c r="AS47" s="310"/>
      <c r="AT47" s="311"/>
      <c r="AU47" s="41"/>
      <c r="AV47" s="41"/>
      <c r="AW47" s="41"/>
      <c r="AX47" s="41"/>
      <c r="AY47" s="41"/>
      <c r="AZ47" s="41"/>
      <c r="BA47" s="41"/>
      <c r="BB47" s="41"/>
      <c r="BC47" s="41"/>
      <c r="BD47" s="69"/>
    </row>
    <row r="48" spans="2:56" s="1" customFormat="1" ht="10.95" customHeight="1">
      <c r="B48" s="40"/>
      <c r="AR48" s="40"/>
      <c r="AS48" s="310"/>
      <c r="AT48" s="311"/>
      <c r="AU48" s="41"/>
      <c r="AV48" s="41"/>
      <c r="AW48" s="41"/>
      <c r="AX48" s="41"/>
      <c r="AY48" s="41"/>
      <c r="AZ48" s="41"/>
      <c r="BA48" s="41"/>
      <c r="BB48" s="41"/>
      <c r="BC48" s="41"/>
      <c r="BD48" s="69"/>
    </row>
    <row r="49" spans="1:91" s="1" customFormat="1" ht="29.25" customHeight="1">
      <c r="B49" s="40"/>
      <c r="C49" s="312" t="s">
        <v>58</v>
      </c>
      <c r="D49" s="313"/>
      <c r="E49" s="313"/>
      <c r="F49" s="313"/>
      <c r="G49" s="313"/>
      <c r="H49" s="70"/>
      <c r="I49" s="314" t="s">
        <v>59</v>
      </c>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5" t="s">
        <v>60</v>
      </c>
      <c r="AH49" s="313"/>
      <c r="AI49" s="313"/>
      <c r="AJ49" s="313"/>
      <c r="AK49" s="313"/>
      <c r="AL49" s="313"/>
      <c r="AM49" s="313"/>
      <c r="AN49" s="314" t="s">
        <v>61</v>
      </c>
      <c r="AO49" s="313"/>
      <c r="AP49" s="313"/>
      <c r="AQ49" s="71" t="s">
        <v>62</v>
      </c>
      <c r="AR49" s="40"/>
      <c r="AS49" s="72" t="s">
        <v>63</v>
      </c>
      <c r="AT49" s="73" t="s">
        <v>64</v>
      </c>
      <c r="AU49" s="73" t="s">
        <v>65</v>
      </c>
      <c r="AV49" s="73" t="s">
        <v>66</v>
      </c>
      <c r="AW49" s="73" t="s">
        <v>67</v>
      </c>
      <c r="AX49" s="73" t="s">
        <v>68</v>
      </c>
      <c r="AY49" s="73" t="s">
        <v>69</v>
      </c>
      <c r="AZ49" s="73" t="s">
        <v>70</v>
      </c>
      <c r="BA49" s="73" t="s">
        <v>71</v>
      </c>
      <c r="BB49" s="73" t="s">
        <v>72</v>
      </c>
      <c r="BC49" s="73" t="s">
        <v>73</v>
      </c>
      <c r="BD49" s="74" t="s">
        <v>74</v>
      </c>
    </row>
    <row r="50" spans="1:91" s="1" customFormat="1" ht="10.95" customHeight="1">
      <c r="B50" s="40"/>
      <c r="AR50" s="40"/>
      <c r="AS50" s="75"/>
      <c r="AT50" s="67"/>
      <c r="AU50" s="67"/>
      <c r="AV50" s="67"/>
      <c r="AW50" s="67"/>
      <c r="AX50" s="67"/>
      <c r="AY50" s="67"/>
      <c r="AZ50" s="67"/>
      <c r="BA50" s="67"/>
      <c r="BB50" s="67"/>
      <c r="BC50" s="67"/>
      <c r="BD50" s="68"/>
    </row>
    <row r="51" spans="1:91" s="4" customFormat="1" ht="32.4" customHeight="1">
      <c r="B51" s="63"/>
      <c r="C51" s="76" t="s">
        <v>75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293">
        <f>ROUND(AG52+AG57,2)</f>
        <v>0</v>
      </c>
      <c r="AH51" s="293"/>
      <c r="AI51" s="293"/>
      <c r="AJ51" s="293"/>
      <c r="AK51" s="293"/>
      <c r="AL51" s="293"/>
      <c r="AM51" s="293"/>
      <c r="AN51" s="294">
        <f t="shared" ref="AN51:AN59" si="0">SUM(AG51,AT51)</f>
        <v>0</v>
      </c>
      <c r="AO51" s="294"/>
      <c r="AP51" s="294"/>
      <c r="AQ51" s="78" t="s">
        <v>5</v>
      </c>
      <c r="AR51" s="63"/>
      <c r="AS51" s="79">
        <f>ROUND(AS52+AS57,2)</f>
        <v>0</v>
      </c>
      <c r="AT51" s="80">
        <f t="shared" ref="AT51:AT59" si="1">ROUND(SUM(AV51:AW51),2)</f>
        <v>0</v>
      </c>
      <c r="AU51" s="81">
        <f>ROUND(AU52+AU57,5)</f>
        <v>9040.4995600000002</v>
      </c>
      <c r="AV51" s="80">
        <f>ROUND(AZ51*L26,2)</f>
        <v>0</v>
      </c>
      <c r="AW51" s="80">
        <f>ROUND(BA51*L27,2)</f>
        <v>0</v>
      </c>
      <c r="AX51" s="80">
        <f>ROUND(BB51*L26,2)</f>
        <v>0</v>
      </c>
      <c r="AY51" s="80">
        <f>ROUND(BC51*L27,2)</f>
        <v>0</v>
      </c>
      <c r="AZ51" s="80">
        <f>ROUND(AZ52+AZ57,2)</f>
        <v>0</v>
      </c>
      <c r="BA51" s="80">
        <f>ROUND(BA52+BA57,2)</f>
        <v>0</v>
      </c>
      <c r="BB51" s="80">
        <f>ROUND(BB52+BB57,2)</f>
        <v>0</v>
      </c>
      <c r="BC51" s="80">
        <f>ROUND(BC52+BC57,2)</f>
        <v>0</v>
      </c>
      <c r="BD51" s="82">
        <f>ROUND(BD52+BD57,2)</f>
        <v>0</v>
      </c>
      <c r="BS51" s="64" t="s">
        <v>76</v>
      </c>
      <c r="BT51" s="64" t="s">
        <v>77</v>
      </c>
      <c r="BU51" s="83" t="s">
        <v>78</v>
      </c>
      <c r="BV51" s="64" t="s">
        <v>79</v>
      </c>
      <c r="BW51" s="64" t="s">
        <v>7</v>
      </c>
      <c r="BX51" s="64" t="s">
        <v>80</v>
      </c>
      <c r="CL51" s="64" t="s">
        <v>21</v>
      </c>
    </row>
    <row r="52" spans="1:91" s="5" customFormat="1" ht="31.5" customHeight="1">
      <c r="B52" s="84"/>
      <c r="C52" s="85"/>
      <c r="D52" s="303" t="s">
        <v>81</v>
      </c>
      <c r="E52" s="303"/>
      <c r="F52" s="303"/>
      <c r="G52" s="303"/>
      <c r="H52" s="303"/>
      <c r="I52" s="86"/>
      <c r="J52" s="303" t="s">
        <v>82</v>
      </c>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2">
        <f>ROUND(SUM(AG53:AG56),2)</f>
        <v>0</v>
      </c>
      <c r="AH52" s="301"/>
      <c r="AI52" s="301"/>
      <c r="AJ52" s="301"/>
      <c r="AK52" s="301"/>
      <c r="AL52" s="301"/>
      <c r="AM52" s="301"/>
      <c r="AN52" s="300">
        <f t="shared" si="0"/>
        <v>0</v>
      </c>
      <c r="AO52" s="301"/>
      <c r="AP52" s="301"/>
      <c r="AQ52" s="87" t="s">
        <v>83</v>
      </c>
      <c r="AR52" s="84"/>
      <c r="AS52" s="88">
        <f>ROUND(SUM(AS53:AS56),2)</f>
        <v>0</v>
      </c>
      <c r="AT52" s="89">
        <f t="shared" si="1"/>
        <v>0</v>
      </c>
      <c r="AU52" s="90">
        <f>ROUND(SUM(AU53:AU56),5)</f>
        <v>8169.3704799999996</v>
      </c>
      <c r="AV52" s="89">
        <f>ROUND(AZ52*L26,2)</f>
        <v>0</v>
      </c>
      <c r="AW52" s="89">
        <f>ROUND(BA52*L27,2)</f>
        <v>0</v>
      </c>
      <c r="AX52" s="89">
        <f>ROUND(BB52*L26,2)</f>
        <v>0</v>
      </c>
      <c r="AY52" s="89">
        <f>ROUND(BC52*L27,2)</f>
        <v>0</v>
      </c>
      <c r="AZ52" s="89">
        <f>ROUND(SUM(AZ53:AZ56),2)</f>
        <v>0</v>
      </c>
      <c r="BA52" s="89">
        <f>ROUND(SUM(BA53:BA56),2)</f>
        <v>0</v>
      </c>
      <c r="BB52" s="89">
        <f>ROUND(SUM(BB53:BB56),2)</f>
        <v>0</v>
      </c>
      <c r="BC52" s="89">
        <f>ROUND(SUM(BC53:BC56),2)</f>
        <v>0</v>
      </c>
      <c r="BD52" s="91">
        <f>ROUND(SUM(BD53:BD56),2)</f>
        <v>0</v>
      </c>
      <c r="BS52" s="92" t="s">
        <v>76</v>
      </c>
      <c r="BT52" s="92" t="s">
        <v>23</v>
      </c>
      <c r="BU52" s="92" t="s">
        <v>78</v>
      </c>
      <c r="BV52" s="92" t="s">
        <v>79</v>
      </c>
      <c r="BW52" s="92" t="s">
        <v>84</v>
      </c>
      <c r="BX52" s="92" t="s">
        <v>7</v>
      </c>
      <c r="CL52" s="92" t="s">
        <v>21</v>
      </c>
      <c r="CM52" s="92" t="s">
        <v>23</v>
      </c>
    </row>
    <row r="53" spans="1:91" s="6" customFormat="1" ht="16.5" customHeight="1">
      <c r="A53" s="93" t="s">
        <v>85</v>
      </c>
      <c r="B53" s="94"/>
      <c r="C53" s="9"/>
      <c r="D53" s="9"/>
      <c r="E53" s="299" t="s">
        <v>86</v>
      </c>
      <c r="F53" s="299"/>
      <c r="G53" s="299"/>
      <c r="H53" s="299"/>
      <c r="I53" s="299"/>
      <c r="J53" s="9"/>
      <c r="K53" s="299" t="s">
        <v>87</v>
      </c>
      <c r="L53" s="299"/>
      <c r="M53" s="299"/>
      <c r="N53" s="299"/>
      <c r="O53" s="299"/>
      <c r="P53" s="299"/>
      <c r="Q53" s="299"/>
      <c r="R53" s="299"/>
      <c r="S53" s="299"/>
      <c r="T53" s="299"/>
      <c r="U53" s="299"/>
      <c r="V53" s="299"/>
      <c r="W53" s="299"/>
      <c r="X53" s="299"/>
      <c r="Y53" s="299"/>
      <c r="Z53" s="299"/>
      <c r="AA53" s="299"/>
      <c r="AB53" s="299"/>
      <c r="AC53" s="299"/>
      <c r="AD53" s="299"/>
      <c r="AE53" s="299"/>
      <c r="AF53" s="299"/>
      <c r="AG53" s="297">
        <f>'4211 - Stavební úpravy '!J29</f>
        <v>0</v>
      </c>
      <c r="AH53" s="298"/>
      <c r="AI53" s="298"/>
      <c r="AJ53" s="298"/>
      <c r="AK53" s="298"/>
      <c r="AL53" s="298"/>
      <c r="AM53" s="298"/>
      <c r="AN53" s="297">
        <f t="shared" si="0"/>
        <v>0</v>
      </c>
      <c r="AO53" s="298"/>
      <c r="AP53" s="298"/>
      <c r="AQ53" s="95" t="s">
        <v>88</v>
      </c>
      <c r="AR53" s="94"/>
      <c r="AS53" s="96">
        <v>0</v>
      </c>
      <c r="AT53" s="97">
        <f t="shared" si="1"/>
        <v>0</v>
      </c>
      <c r="AU53" s="98">
        <f>'4211 - Stavební úpravy '!P113</f>
        <v>7212.0817619999989</v>
      </c>
      <c r="AV53" s="97">
        <f>'4211 - Stavební úpravy '!J32</f>
        <v>0</v>
      </c>
      <c r="AW53" s="97">
        <f>'4211 - Stavební úpravy '!J33</f>
        <v>0</v>
      </c>
      <c r="AX53" s="97">
        <f>'4211 - Stavební úpravy '!J34</f>
        <v>0</v>
      </c>
      <c r="AY53" s="97">
        <f>'4211 - Stavební úpravy '!J35</f>
        <v>0</v>
      </c>
      <c r="AZ53" s="97">
        <f>'4211 - Stavební úpravy '!F32</f>
        <v>0</v>
      </c>
      <c r="BA53" s="97">
        <f>'4211 - Stavební úpravy '!F33</f>
        <v>0</v>
      </c>
      <c r="BB53" s="97">
        <f>'4211 - Stavební úpravy '!F34</f>
        <v>0</v>
      </c>
      <c r="BC53" s="97">
        <f>'4211 - Stavební úpravy '!F35</f>
        <v>0</v>
      </c>
      <c r="BD53" s="99">
        <f>'4211 - Stavební úpravy '!F36</f>
        <v>0</v>
      </c>
      <c r="BT53" s="100" t="s">
        <v>89</v>
      </c>
      <c r="BV53" s="100" t="s">
        <v>79</v>
      </c>
      <c r="BW53" s="100" t="s">
        <v>90</v>
      </c>
      <c r="BX53" s="100" t="s">
        <v>84</v>
      </c>
      <c r="CL53" s="100" t="s">
        <v>21</v>
      </c>
    </row>
    <row r="54" spans="1:91" s="6" customFormat="1" ht="16.5" customHeight="1">
      <c r="A54" s="93" t="s">
        <v>85</v>
      </c>
      <c r="B54" s="94"/>
      <c r="C54" s="9"/>
      <c r="D54" s="9"/>
      <c r="E54" s="299" t="s">
        <v>91</v>
      </c>
      <c r="F54" s="299"/>
      <c r="G54" s="299"/>
      <c r="H54" s="299"/>
      <c r="I54" s="299"/>
      <c r="J54" s="9"/>
      <c r="K54" s="299" t="s">
        <v>92</v>
      </c>
      <c r="L54" s="299"/>
      <c r="M54" s="299"/>
      <c r="N54" s="299"/>
      <c r="O54" s="299"/>
      <c r="P54" s="299"/>
      <c r="Q54" s="299"/>
      <c r="R54" s="299"/>
      <c r="S54" s="299"/>
      <c r="T54" s="299"/>
      <c r="U54" s="299"/>
      <c r="V54" s="299"/>
      <c r="W54" s="299"/>
      <c r="X54" s="299"/>
      <c r="Y54" s="299"/>
      <c r="Z54" s="299"/>
      <c r="AA54" s="299"/>
      <c r="AB54" s="299"/>
      <c r="AC54" s="299"/>
      <c r="AD54" s="299"/>
      <c r="AE54" s="299"/>
      <c r="AF54" s="299"/>
      <c r="AG54" s="297">
        <f>'4212 - Zdravoinstalace'!J29</f>
        <v>0</v>
      </c>
      <c r="AH54" s="298"/>
      <c r="AI54" s="298"/>
      <c r="AJ54" s="298"/>
      <c r="AK54" s="298"/>
      <c r="AL54" s="298"/>
      <c r="AM54" s="298"/>
      <c r="AN54" s="297">
        <f t="shared" si="0"/>
        <v>0</v>
      </c>
      <c r="AO54" s="298"/>
      <c r="AP54" s="298"/>
      <c r="AQ54" s="95" t="s">
        <v>88</v>
      </c>
      <c r="AR54" s="94"/>
      <c r="AS54" s="96">
        <v>0</v>
      </c>
      <c r="AT54" s="97">
        <f t="shared" si="1"/>
        <v>0</v>
      </c>
      <c r="AU54" s="98">
        <f>'4212 - Zdravoinstalace'!P93</f>
        <v>375.136754</v>
      </c>
      <c r="AV54" s="97">
        <f>'4212 - Zdravoinstalace'!J32</f>
        <v>0</v>
      </c>
      <c r="AW54" s="97">
        <f>'4212 - Zdravoinstalace'!J33</f>
        <v>0</v>
      </c>
      <c r="AX54" s="97">
        <f>'4212 - Zdravoinstalace'!J34</f>
        <v>0</v>
      </c>
      <c r="AY54" s="97">
        <f>'4212 - Zdravoinstalace'!J35</f>
        <v>0</v>
      </c>
      <c r="AZ54" s="97">
        <f>'4212 - Zdravoinstalace'!F32</f>
        <v>0</v>
      </c>
      <c r="BA54" s="97">
        <f>'4212 - Zdravoinstalace'!F33</f>
        <v>0</v>
      </c>
      <c r="BB54" s="97">
        <f>'4212 - Zdravoinstalace'!F34</f>
        <v>0</v>
      </c>
      <c r="BC54" s="97">
        <f>'4212 - Zdravoinstalace'!F35</f>
        <v>0</v>
      </c>
      <c r="BD54" s="99">
        <f>'4212 - Zdravoinstalace'!F36</f>
        <v>0</v>
      </c>
      <c r="BT54" s="100" t="s">
        <v>89</v>
      </c>
      <c r="BV54" s="100" t="s">
        <v>79</v>
      </c>
      <c r="BW54" s="100" t="s">
        <v>93</v>
      </c>
      <c r="BX54" s="100" t="s">
        <v>84</v>
      </c>
      <c r="CL54" s="100" t="s">
        <v>21</v>
      </c>
    </row>
    <row r="55" spans="1:91" s="6" customFormat="1" ht="16.5" customHeight="1">
      <c r="A55" s="93" t="s">
        <v>85</v>
      </c>
      <c r="B55" s="94"/>
      <c r="C55" s="9"/>
      <c r="D55" s="9"/>
      <c r="E55" s="299" t="s">
        <v>94</v>
      </c>
      <c r="F55" s="299"/>
      <c r="G55" s="299"/>
      <c r="H55" s="299"/>
      <c r="I55" s="299"/>
      <c r="J55" s="9"/>
      <c r="K55" s="299" t="s">
        <v>95</v>
      </c>
      <c r="L55" s="299"/>
      <c r="M55" s="299"/>
      <c r="N55" s="299"/>
      <c r="O55" s="299"/>
      <c r="P55" s="299"/>
      <c r="Q55" s="299"/>
      <c r="R55" s="299"/>
      <c r="S55" s="299"/>
      <c r="T55" s="299"/>
      <c r="U55" s="299"/>
      <c r="V55" s="299"/>
      <c r="W55" s="299"/>
      <c r="X55" s="299"/>
      <c r="Y55" s="299"/>
      <c r="Z55" s="299"/>
      <c r="AA55" s="299"/>
      <c r="AB55" s="299"/>
      <c r="AC55" s="299"/>
      <c r="AD55" s="299"/>
      <c r="AE55" s="299"/>
      <c r="AF55" s="299"/>
      <c r="AG55" s="297">
        <f>'4213 - Vytápění a vzducho...'!J29</f>
        <v>0</v>
      </c>
      <c r="AH55" s="298"/>
      <c r="AI55" s="298"/>
      <c r="AJ55" s="298"/>
      <c r="AK55" s="298"/>
      <c r="AL55" s="298"/>
      <c r="AM55" s="298"/>
      <c r="AN55" s="297">
        <f t="shared" si="0"/>
        <v>0</v>
      </c>
      <c r="AO55" s="298"/>
      <c r="AP55" s="298"/>
      <c r="AQ55" s="95" t="s">
        <v>88</v>
      </c>
      <c r="AR55" s="94"/>
      <c r="AS55" s="96">
        <v>0</v>
      </c>
      <c r="AT55" s="97">
        <f t="shared" si="1"/>
        <v>0</v>
      </c>
      <c r="AU55" s="98">
        <f>'4213 - Vytápění a vzducho...'!P89</f>
        <v>582.15196400000002</v>
      </c>
      <c r="AV55" s="97">
        <f>'4213 - Vytápění a vzducho...'!J32</f>
        <v>0</v>
      </c>
      <c r="AW55" s="97">
        <f>'4213 - Vytápění a vzducho...'!J33</f>
        <v>0</v>
      </c>
      <c r="AX55" s="97">
        <f>'4213 - Vytápění a vzducho...'!J34</f>
        <v>0</v>
      </c>
      <c r="AY55" s="97">
        <f>'4213 - Vytápění a vzducho...'!J35</f>
        <v>0</v>
      </c>
      <c r="AZ55" s="97">
        <f>'4213 - Vytápění a vzducho...'!F32</f>
        <v>0</v>
      </c>
      <c r="BA55" s="97">
        <f>'4213 - Vytápění a vzducho...'!F33</f>
        <v>0</v>
      </c>
      <c r="BB55" s="97">
        <f>'4213 - Vytápění a vzducho...'!F34</f>
        <v>0</v>
      </c>
      <c r="BC55" s="97">
        <f>'4213 - Vytápění a vzducho...'!F35</f>
        <v>0</v>
      </c>
      <c r="BD55" s="99">
        <f>'4213 - Vytápění a vzducho...'!F36</f>
        <v>0</v>
      </c>
      <c r="BT55" s="100" t="s">
        <v>89</v>
      </c>
      <c r="BV55" s="100" t="s">
        <v>79</v>
      </c>
      <c r="BW55" s="100" t="s">
        <v>96</v>
      </c>
      <c r="BX55" s="100" t="s">
        <v>84</v>
      </c>
      <c r="CL55" s="100" t="s">
        <v>21</v>
      </c>
    </row>
    <row r="56" spans="1:91" s="6" customFormat="1" ht="16.5" customHeight="1">
      <c r="A56" s="93" t="s">
        <v>85</v>
      </c>
      <c r="B56" s="94"/>
      <c r="C56" s="9"/>
      <c r="D56" s="9"/>
      <c r="E56" s="299" t="s">
        <v>97</v>
      </c>
      <c r="F56" s="299"/>
      <c r="G56" s="299"/>
      <c r="H56" s="299"/>
      <c r="I56" s="299"/>
      <c r="J56" s="9"/>
      <c r="K56" s="299" t="s">
        <v>98</v>
      </c>
      <c r="L56" s="299"/>
      <c r="M56" s="299"/>
      <c r="N56" s="299"/>
      <c r="O56" s="299"/>
      <c r="P56" s="299"/>
      <c r="Q56" s="299"/>
      <c r="R56" s="299"/>
      <c r="S56" s="299"/>
      <c r="T56" s="299"/>
      <c r="U56" s="299"/>
      <c r="V56" s="299"/>
      <c r="W56" s="299"/>
      <c r="X56" s="299"/>
      <c r="Y56" s="299"/>
      <c r="Z56" s="299"/>
      <c r="AA56" s="299"/>
      <c r="AB56" s="299"/>
      <c r="AC56" s="299"/>
      <c r="AD56" s="299"/>
      <c r="AE56" s="299"/>
      <c r="AF56" s="299"/>
      <c r="AG56" s="297">
        <f>'4214 - Elektroinstalace-s...'!J29</f>
        <v>0</v>
      </c>
      <c r="AH56" s="298"/>
      <c r="AI56" s="298"/>
      <c r="AJ56" s="298"/>
      <c r="AK56" s="298"/>
      <c r="AL56" s="298"/>
      <c r="AM56" s="298"/>
      <c r="AN56" s="297">
        <f t="shared" si="0"/>
        <v>0</v>
      </c>
      <c r="AO56" s="298"/>
      <c r="AP56" s="298"/>
      <c r="AQ56" s="95" t="s">
        <v>88</v>
      </c>
      <c r="AR56" s="94"/>
      <c r="AS56" s="96">
        <v>0</v>
      </c>
      <c r="AT56" s="97">
        <f t="shared" si="1"/>
        <v>0</v>
      </c>
      <c r="AU56" s="98">
        <f>'4214 - Elektroinstalace-s...'!P93</f>
        <v>0</v>
      </c>
      <c r="AV56" s="97">
        <f>'4214 - Elektroinstalace-s...'!J32</f>
        <v>0</v>
      </c>
      <c r="AW56" s="97">
        <f>'4214 - Elektroinstalace-s...'!J33</f>
        <v>0</v>
      </c>
      <c r="AX56" s="97">
        <f>'4214 - Elektroinstalace-s...'!J34</f>
        <v>0</v>
      </c>
      <c r="AY56" s="97">
        <f>'4214 - Elektroinstalace-s...'!J35</f>
        <v>0</v>
      </c>
      <c r="AZ56" s="97">
        <f>'4214 - Elektroinstalace-s...'!F32</f>
        <v>0</v>
      </c>
      <c r="BA56" s="97">
        <f>'4214 - Elektroinstalace-s...'!F33</f>
        <v>0</v>
      </c>
      <c r="BB56" s="97">
        <f>'4214 - Elektroinstalace-s...'!F34</f>
        <v>0</v>
      </c>
      <c r="BC56" s="97">
        <f>'4214 - Elektroinstalace-s...'!F35</f>
        <v>0</v>
      </c>
      <c r="BD56" s="99">
        <f>'4214 - Elektroinstalace-s...'!F36</f>
        <v>0</v>
      </c>
      <c r="BT56" s="100" t="s">
        <v>89</v>
      </c>
      <c r="BV56" s="100" t="s">
        <v>79</v>
      </c>
      <c r="BW56" s="100" t="s">
        <v>99</v>
      </c>
      <c r="BX56" s="100" t="s">
        <v>84</v>
      </c>
      <c r="CL56" s="100" t="s">
        <v>21</v>
      </c>
    </row>
    <row r="57" spans="1:91" s="5" customFormat="1" ht="31.5" customHeight="1">
      <c r="B57" s="84"/>
      <c r="C57" s="85"/>
      <c r="D57" s="303" t="s">
        <v>100</v>
      </c>
      <c r="E57" s="303"/>
      <c r="F57" s="303"/>
      <c r="G57" s="303"/>
      <c r="H57" s="303"/>
      <c r="I57" s="86"/>
      <c r="J57" s="303" t="s">
        <v>101</v>
      </c>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2">
        <f>ROUND(SUM(AG58:AG59),2)</f>
        <v>0</v>
      </c>
      <c r="AH57" s="301"/>
      <c r="AI57" s="301"/>
      <c r="AJ57" s="301"/>
      <c r="AK57" s="301"/>
      <c r="AL57" s="301"/>
      <c r="AM57" s="301"/>
      <c r="AN57" s="300">
        <f t="shared" si="0"/>
        <v>0</v>
      </c>
      <c r="AO57" s="301"/>
      <c r="AP57" s="301"/>
      <c r="AQ57" s="87" t="s">
        <v>83</v>
      </c>
      <c r="AR57" s="84"/>
      <c r="AS57" s="88">
        <f>ROUND(SUM(AS58:AS59),2)</f>
        <v>0</v>
      </c>
      <c r="AT57" s="89">
        <f t="shared" si="1"/>
        <v>0</v>
      </c>
      <c r="AU57" s="90">
        <f>ROUND(SUM(AU58:AU59),5)</f>
        <v>871.12908000000004</v>
      </c>
      <c r="AV57" s="89">
        <f>ROUND(AZ57*L26,2)</f>
        <v>0</v>
      </c>
      <c r="AW57" s="89">
        <f>ROUND(BA57*L27,2)</f>
        <v>0</v>
      </c>
      <c r="AX57" s="89">
        <f>ROUND(BB57*L26,2)</f>
        <v>0</v>
      </c>
      <c r="AY57" s="89">
        <f>ROUND(BC57*L27,2)</f>
        <v>0</v>
      </c>
      <c r="AZ57" s="89">
        <f>ROUND(SUM(AZ58:AZ59),2)</f>
        <v>0</v>
      </c>
      <c r="BA57" s="89">
        <f>ROUND(SUM(BA58:BA59),2)</f>
        <v>0</v>
      </c>
      <c r="BB57" s="89">
        <f>ROUND(SUM(BB58:BB59),2)</f>
        <v>0</v>
      </c>
      <c r="BC57" s="89">
        <f>ROUND(SUM(BC58:BC59),2)</f>
        <v>0</v>
      </c>
      <c r="BD57" s="91">
        <f>ROUND(SUM(BD58:BD59),2)</f>
        <v>0</v>
      </c>
      <c r="BS57" s="92" t="s">
        <v>76</v>
      </c>
      <c r="BT57" s="92" t="s">
        <v>23</v>
      </c>
      <c r="BU57" s="92" t="s">
        <v>78</v>
      </c>
      <c r="BV57" s="92" t="s">
        <v>79</v>
      </c>
      <c r="BW57" s="92" t="s">
        <v>102</v>
      </c>
      <c r="BX57" s="92" t="s">
        <v>7</v>
      </c>
      <c r="CL57" s="92" t="s">
        <v>21</v>
      </c>
      <c r="CM57" s="92" t="s">
        <v>77</v>
      </c>
    </row>
    <row r="58" spans="1:91" s="6" customFormat="1" ht="16.5" customHeight="1">
      <c r="A58" s="93" t="s">
        <v>85</v>
      </c>
      <c r="B58" s="94"/>
      <c r="C58" s="9"/>
      <c r="D58" s="9"/>
      <c r="E58" s="299" t="s">
        <v>103</v>
      </c>
      <c r="F58" s="299"/>
      <c r="G58" s="299"/>
      <c r="H58" s="299"/>
      <c r="I58" s="299"/>
      <c r="J58" s="9"/>
      <c r="K58" s="299" t="s">
        <v>104</v>
      </c>
      <c r="L58" s="299"/>
      <c r="M58" s="299"/>
      <c r="N58" s="299"/>
      <c r="O58" s="299"/>
      <c r="P58" s="299"/>
      <c r="Q58" s="299"/>
      <c r="R58" s="299"/>
      <c r="S58" s="299"/>
      <c r="T58" s="299"/>
      <c r="U58" s="299"/>
      <c r="V58" s="299"/>
      <c r="W58" s="299"/>
      <c r="X58" s="299"/>
      <c r="Y58" s="299"/>
      <c r="Z58" s="299"/>
      <c r="AA58" s="299"/>
      <c r="AB58" s="299"/>
      <c r="AC58" s="299"/>
      <c r="AD58" s="299"/>
      <c r="AE58" s="299"/>
      <c r="AF58" s="299"/>
      <c r="AG58" s="297">
        <f>'4222 - Venkovní úpravy'!J29</f>
        <v>0</v>
      </c>
      <c r="AH58" s="298"/>
      <c r="AI58" s="298"/>
      <c r="AJ58" s="298"/>
      <c r="AK58" s="298"/>
      <c r="AL58" s="298"/>
      <c r="AM58" s="298"/>
      <c r="AN58" s="297">
        <f t="shared" si="0"/>
        <v>0</v>
      </c>
      <c r="AO58" s="298"/>
      <c r="AP58" s="298"/>
      <c r="AQ58" s="95" t="s">
        <v>88</v>
      </c>
      <c r="AR58" s="94"/>
      <c r="AS58" s="96">
        <v>0</v>
      </c>
      <c r="AT58" s="97">
        <f t="shared" si="1"/>
        <v>0</v>
      </c>
      <c r="AU58" s="98">
        <f>'4222 - Venkovní úpravy'!P96</f>
        <v>149.87337200000002</v>
      </c>
      <c r="AV58" s="97">
        <f>'4222 - Venkovní úpravy'!J32</f>
        <v>0</v>
      </c>
      <c r="AW58" s="97">
        <f>'4222 - Venkovní úpravy'!J33</f>
        <v>0</v>
      </c>
      <c r="AX58" s="97">
        <f>'4222 - Venkovní úpravy'!J34</f>
        <v>0</v>
      </c>
      <c r="AY58" s="97">
        <f>'4222 - Venkovní úpravy'!J35</f>
        <v>0</v>
      </c>
      <c r="AZ58" s="97">
        <f>'4222 - Venkovní úpravy'!F32</f>
        <v>0</v>
      </c>
      <c r="BA58" s="97">
        <f>'4222 - Venkovní úpravy'!F33</f>
        <v>0</v>
      </c>
      <c r="BB58" s="97">
        <f>'4222 - Venkovní úpravy'!F34</f>
        <v>0</v>
      </c>
      <c r="BC58" s="97">
        <f>'4222 - Venkovní úpravy'!F35</f>
        <v>0</v>
      </c>
      <c r="BD58" s="99">
        <f>'4222 - Venkovní úpravy'!F36</f>
        <v>0</v>
      </c>
      <c r="BT58" s="100" t="s">
        <v>89</v>
      </c>
      <c r="BV58" s="100" t="s">
        <v>79</v>
      </c>
      <c r="BW58" s="100" t="s">
        <v>105</v>
      </c>
      <c r="BX58" s="100" t="s">
        <v>102</v>
      </c>
      <c r="CL58" s="100" t="s">
        <v>21</v>
      </c>
    </row>
    <row r="59" spans="1:91" s="6" customFormat="1" ht="16.5" customHeight="1">
      <c r="A59" s="93" t="s">
        <v>85</v>
      </c>
      <c r="B59" s="94"/>
      <c r="C59" s="9"/>
      <c r="D59" s="9"/>
      <c r="E59" s="299" t="s">
        <v>106</v>
      </c>
      <c r="F59" s="299"/>
      <c r="G59" s="299"/>
      <c r="H59" s="299"/>
      <c r="I59" s="299"/>
      <c r="J59" s="9"/>
      <c r="K59" s="299" t="s">
        <v>107</v>
      </c>
      <c r="L59" s="299"/>
      <c r="M59" s="299"/>
      <c r="N59" s="299"/>
      <c r="O59" s="299"/>
      <c r="P59" s="299"/>
      <c r="Q59" s="299"/>
      <c r="R59" s="299"/>
      <c r="S59" s="299"/>
      <c r="T59" s="299"/>
      <c r="U59" s="299"/>
      <c r="V59" s="299"/>
      <c r="W59" s="299"/>
      <c r="X59" s="299"/>
      <c r="Y59" s="299"/>
      <c r="Z59" s="299"/>
      <c r="AA59" s="299"/>
      <c r="AB59" s="299"/>
      <c r="AC59" s="299"/>
      <c r="AD59" s="299"/>
      <c r="AE59" s="299"/>
      <c r="AF59" s="299"/>
      <c r="AG59" s="297">
        <f>'4221 - Stavební úpravy-pr...'!J29</f>
        <v>0</v>
      </c>
      <c r="AH59" s="298"/>
      <c r="AI59" s="298"/>
      <c r="AJ59" s="298"/>
      <c r="AK59" s="298"/>
      <c r="AL59" s="298"/>
      <c r="AM59" s="298"/>
      <c r="AN59" s="297">
        <f t="shared" si="0"/>
        <v>0</v>
      </c>
      <c r="AO59" s="298"/>
      <c r="AP59" s="298"/>
      <c r="AQ59" s="95" t="s">
        <v>88</v>
      </c>
      <c r="AR59" s="94"/>
      <c r="AS59" s="101">
        <v>0</v>
      </c>
      <c r="AT59" s="102">
        <f t="shared" si="1"/>
        <v>0</v>
      </c>
      <c r="AU59" s="103">
        <f>'4221 - Stavební úpravy-pr...'!P97</f>
        <v>721.25571100000013</v>
      </c>
      <c r="AV59" s="102">
        <f>'4221 - Stavební úpravy-pr...'!J32</f>
        <v>0</v>
      </c>
      <c r="AW59" s="102">
        <f>'4221 - Stavební úpravy-pr...'!J33</f>
        <v>0</v>
      </c>
      <c r="AX59" s="102">
        <f>'4221 - Stavební úpravy-pr...'!J34</f>
        <v>0</v>
      </c>
      <c r="AY59" s="102">
        <f>'4221 - Stavební úpravy-pr...'!J35</f>
        <v>0</v>
      </c>
      <c r="AZ59" s="102">
        <f>'4221 - Stavební úpravy-pr...'!F32</f>
        <v>0</v>
      </c>
      <c r="BA59" s="102">
        <f>'4221 - Stavební úpravy-pr...'!F33</f>
        <v>0</v>
      </c>
      <c r="BB59" s="102">
        <f>'4221 - Stavební úpravy-pr...'!F34</f>
        <v>0</v>
      </c>
      <c r="BC59" s="102">
        <f>'4221 - Stavební úpravy-pr...'!F35</f>
        <v>0</v>
      </c>
      <c r="BD59" s="104">
        <f>'4221 - Stavební úpravy-pr...'!F36</f>
        <v>0</v>
      </c>
      <c r="BT59" s="100" t="s">
        <v>89</v>
      </c>
      <c r="BV59" s="100" t="s">
        <v>79</v>
      </c>
      <c r="BW59" s="100" t="s">
        <v>108</v>
      </c>
      <c r="BX59" s="100" t="s">
        <v>102</v>
      </c>
      <c r="CL59" s="100" t="s">
        <v>21</v>
      </c>
    </row>
    <row r="60" spans="1:91" s="1" customFormat="1" ht="30" customHeight="1">
      <c r="B60" s="40"/>
      <c r="AR60" s="40"/>
    </row>
    <row r="61" spans="1:91" s="1" customFormat="1" ht="6.9" customHeight="1">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40"/>
    </row>
  </sheetData>
  <mergeCells count="67">
    <mergeCell ref="K5:AO5"/>
    <mergeCell ref="K6:AO6"/>
    <mergeCell ref="E20:AN20"/>
    <mergeCell ref="AK23:AO23"/>
    <mergeCell ref="L25:O25"/>
    <mergeCell ref="W25:AE25"/>
    <mergeCell ref="AK25:AO25"/>
    <mergeCell ref="L26:O26"/>
    <mergeCell ref="W26:AE26"/>
    <mergeCell ref="AK26:AO26"/>
    <mergeCell ref="L27:O27"/>
    <mergeCell ref="W27:AE27"/>
    <mergeCell ref="AK27:AO27"/>
    <mergeCell ref="W28:AE28"/>
    <mergeCell ref="AK28:AO28"/>
    <mergeCell ref="L29:O29"/>
    <mergeCell ref="W29:AE29"/>
    <mergeCell ref="AK29:AO29"/>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E53:I53"/>
    <mergeCell ref="K53:AF53"/>
    <mergeCell ref="E54:I54"/>
    <mergeCell ref="K54:AF54"/>
    <mergeCell ref="AN55:AP55"/>
    <mergeCell ref="AG55:AM55"/>
    <mergeCell ref="E55:I55"/>
    <mergeCell ref="K55:AF55"/>
    <mergeCell ref="E56:I56"/>
    <mergeCell ref="K56:AF56"/>
    <mergeCell ref="AN57:AP57"/>
    <mergeCell ref="AG57:AM57"/>
    <mergeCell ref="D57:H57"/>
    <mergeCell ref="J57:AF57"/>
    <mergeCell ref="E58:I58"/>
    <mergeCell ref="K58:AF58"/>
    <mergeCell ref="AN59:AP59"/>
    <mergeCell ref="AG59:AM59"/>
    <mergeCell ref="E59:I59"/>
    <mergeCell ref="K59:AF59"/>
    <mergeCell ref="AG51:AM51"/>
    <mergeCell ref="AN51:AP51"/>
    <mergeCell ref="AR2:BE2"/>
    <mergeCell ref="AN58:AP58"/>
    <mergeCell ref="AG58:AM58"/>
    <mergeCell ref="AN56:AP56"/>
    <mergeCell ref="AG56:AM56"/>
    <mergeCell ref="AN54:AP54"/>
    <mergeCell ref="AG54:AM54"/>
    <mergeCell ref="AN52:AP52"/>
    <mergeCell ref="AG52:AM52"/>
    <mergeCell ref="L42:AO42"/>
    <mergeCell ref="AM44:AN44"/>
    <mergeCell ref="AM46:AP46"/>
    <mergeCell ref="AS46:AT48"/>
    <mergeCell ref="L28:O28"/>
  </mergeCells>
  <hyperlinks>
    <hyperlink ref="K1:S1" location="C2" display="1) Rekapitulace stavby" xr:uid="{00000000-0004-0000-0000-000000000000}"/>
    <hyperlink ref="W1:AI1" location="C51" display="2) Rekapitulace objektů stavby a soupisů prací" xr:uid="{00000000-0004-0000-0000-000001000000}"/>
    <hyperlink ref="A53" location="'4211 - Stavební úpravy '!C2" display="/" xr:uid="{00000000-0004-0000-0000-000002000000}"/>
    <hyperlink ref="A54" location="'4212 - Zdravoinstalace'!C2" display="/" xr:uid="{00000000-0004-0000-0000-000003000000}"/>
    <hyperlink ref="A55" location="'4213 - Vytápění a vzducho...'!C2" display="/" xr:uid="{00000000-0004-0000-0000-000004000000}"/>
    <hyperlink ref="A56" location="'4214 - Elektroinstalace-s...'!C2" display="/" xr:uid="{00000000-0004-0000-0000-000005000000}"/>
    <hyperlink ref="A58" location="'4222 - Venkovní úpravy'!C2" display="/" xr:uid="{00000000-0004-0000-0000-000006000000}"/>
    <hyperlink ref="A59" location="'4221 - Stavební úpravy-pr...'!C2" display="/" xr:uid="{00000000-0004-0000-0000-000007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185"/>
  <sheetViews>
    <sheetView showGridLines="0" tabSelected="1" zoomScale="85" zoomScaleNormal="85" workbookViewId="0">
      <pane ySplit="1" topLeftCell="A1177" activePane="bottomLeft" state="frozen"/>
      <selection pane="bottomLeft" activeCell="F1184" sqref="F1184"/>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05"/>
      <c r="B1" s="18"/>
      <c r="C1" s="18"/>
      <c r="D1" s="19" t="s">
        <v>1</v>
      </c>
      <c r="E1" s="18"/>
      <c r="F1" s="106" t="s">
        <v>109</v>
      </c>
      <c r="G1" s="331" t="s">
        <v>110</v>
      </c>
      <c r="H1" s="331"/>
      <c r="I1" s="18"/>
      <c r="J1" s="106" t="s">
        <v>111</v>
      </c>
      <c r="K1" s="19" t="s">
        <v>112</v>
      </c>
      <c r="L1" s="106" t="s">
        <v>113</v>
      </c>
      <c r="M1" s="106"/>
      <c r="N1" s="106"/>
      <c r="O1" s="106"/>
      <c r="P1" s="106"/>
      <c r="Q1" s="106"/>
      <c r="R1" s="106"/>
      <c r="S1" s="106"/>
      <c r="T1" s="106"/>
      <c r="U1" s="107"/>
      <c r="V1" s="107"/>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295" t="s">
        <v>8</v>
      </c>
      <c r="M2" s="296"/>
      <c r="N2" s="296"/>
      <c r="O2" s="296"/>
      <c r="P2" s="296"/>
      <c r="Q2" s="296"/>
      <c r="R2" s="296"/>
      <c r="S2" s="296"/>
      <c r="T2" s="296"/>
      <c r="U2" s="296"/>
      <c r="V2" s="296"/>
      <c r="AT2" s="25" t="s">
        <v>90</v>
      </c>
    </row>
    <row r="3" spans="1:70" ht="6.9" customHeight="1">
      <c r="B3" s="26"/>
      <c r="C3" s="27"/>
      <c r="D3" s="27"/>
      <c r="E3" s="27"/>
      <c r="F3" s="27"/>
      <c r="G3" s="27"/>
      <c r="H3" s="27"/>
      <c r="I3" s="27"/>
      <c r="J3" s="27"/>
      <c r="K3" s="28"/>
      <c r="AT3" s="25" t="s">
        <v>23</v>
      </c>
    </row>
    <row r="4" spans="1:70" ht="36.9" customHeight="1">
      <c r="B4" s="29"/>
      <c r="C4" s="30"/>
      <c r="D4" s="31" t="s">
        <v>114</v>
      </c>
      <c r="E4" s="30"/>
      <c r="F4" s="30"/>
      <c r="G4" s="30"/>
      <c r="H4" s="30"/>
      <c r="I4" s="30"/>
      <c r="J4" s="30"/>
      <c r="K4" s="32"/>
      <c r="M4" s="33" t="s">
        <v>13</v>
      </c>
      <c r="AT4" s="25" t="s">
        <v>6</v>
      </c>
    </row>
    <row r="5" spans="1:70" ht="6.9" customHeight="1">
      <c r="B5" s="29"/>
      <c r="C5" s="30"/>
      <c r="D5" s="30"/>
      <c r="E5" s="30"/>
      <c r="F5" s="30"/>
      <c r="G5" s="30"/>
      <c r="H5" s="30"/>
      <c r="I5" s="30"/>
      <c r="J5" s="30"/>
      <c r="K5" s="32"/>
    </row>
    <row r="6" spans="1:70" ht="13.2">
      <c r="B6" s="29"/>
      <c r="C6" s="30"/>
      <c r="D6" s="37" t="s">
        <v>17</v>
      </c>
      <c r="E6" s="30"/>
      <c r="F6" s="30"/>
      <c r="G6" s="30"/>
      <c r="H6" s="30"/>
      <c r="I6" s="30"/>
      <c r="J6" s="30"/>
      <c r="K6" s="32"/>
    </row>
    <row r="7" spans="1:70" ht="16.5" customHeight="1">
      <c r="B7" s="29"/>
      <c r="C7" s="30"/>
      <c r="D7" s="30"/>
      <c r="E7" s="332" t="str">
        <f>'Rekapitulace stavby'!K6</f>
        <v>Půdní vestavba bytů s přístavbou</v>
      </c>
      <c r="F7" s="338"/>
      <c r="G7" s="338"/>
      <c r="H7" s="338"/>
      <c r="I7" s="30"/>
      <c r="J7" s="30"/>
      <c r="K7" s="32"/>
    </row>
    <row r="8" spans="1:70" ht="13.2">
      <c r="B8" s="29"/>
      <c r="C8" s="30"/>
      <c r="D8" s="37" t="s">
        <v>115</v>
      </c>
      <c r="E8" s="30"/>
      <c r="F8" s="30"/>
      <c r="G8" s="30"/>
      <c r="H8" s="30"/>
      <c r="I8" s="30"/>
      <c r="J8" s="30"/>
      <c r="K8" s="32"/>
    </row>
    <row r="9" spans="1:70" s="1" customFormat="1" ht="16.5" customHeight="1">
      <c r="B9" s="40"/>
      <c r="C9" s="41"/>
      <c r="D9" s="41"/>
      <c r="E9" s="332" t="s">
        <v>116</v>
      </c>
      <c r="F9" s="333"/>
      <c r="G9" s="333"/>
      <c r="H9" s="333"/>
      <c r="I9" s="41"/>
      <c r="J9" s="41"/>
      <c r="K9" s="44"/>
    </row>
    <row r="10" spans="1:70" s="1" customFormat="1" ht="13.2">
      <c r="B10" s="40"/>
      <c r="C10" s="41"/>
      <c r="D10" s="37" t="s">
        <v>117</v>
      </c>
      <c r="E10" s="41"/>
      <c r="F10" s="41"/>
      <c r="G10" s="41"/>
      <c r="H10" s="41"/>
      <c r="I10" s="41"/>
      <c r="J10" s="41"/>
      <c r="K10" s="44"/>
    </row>
    <row r="11" spans="1:70" s="1" customFormat="1" ht="36.9" customHeight="1">
      <c r="B11" s="40"/>
      <c r="C11" s="41"/>
      <c r="D11" s="41"/>
      <c r="E11" s="334" t="s">
        <v>118</v>
      </c>
      <c r="F11" s="333"/>
      <c r="G11" s="333"/>
      <c r="H11" s="333"/>
      <c r="I11" s="41"/>
      <c r="J11" s="41"/>
      <c r="K11" s="44"/>
    </row>
    <row r="12" spans="1:70" s="1" customFormat="1">
      <c r="B12" s="40"/>
      <c r="C12" s="41"/>
      <c r="D12" s="41"/>
      <c r="E12" s="41"/>
      <c r="F12" s="41"/>
      <c r="G12" s="41"/>
      <c r="H12" s="41"/>
      <c r="I12" s="41"/>
      <c r="J12" s="41"/>
      <c r="K12" s="44"/>
    </row>
    <row r="13" spans="1:70" s="1" customFormat="1" ht="14.4" customHeight="1">
      <c r="B13" s="40"/>
      <c r="C13" s="41"/>
      <c r="D13" s="37" t="s">
        <v>20</v>
      </c>
      <c r="E13" s="41"/>
      <c r="F13" s="35" t="s">
        <v>21</v>
      </c>
      <c r="G13" s="41"/>
      <c r="H13" s="41"/>
      <c r="I13" s="37" t="s">
        <v>22</v>
      </c>
      <c r="J13" s="35" t="s">
        <v>5</v>
      </c>
      <c r="K13" s="44"/>
    </row>
    <row r="14" spans="1:70" s="1" customFormat="1" ht="14.4" customHeight="1">
      <c r="B14" s="40"/>
      <c r="C14" s="41"/>
      <c r="D14" s="37" t="s">
        <v>24</v>
      </c>
      <c r="E14" s="41"/>
      <c r="F14" s="35" t="s">
        <v>25</v>
      </c>
      <c r="G14" s="41"/>
      <c r="H14" s="41"/>
      <c r="I14" s="37" t="s">
        <v>26</v>
      </c>
      <c r="J14" s="108">
        <f>'Rekapitulace stavby'!AN8</f>
        <v>44035</v>
      </c>
      <c r="K14" s="44"/>
    </row>
    <row r="15" spans="1:70" s="1" customFormat="1" ht="10.95" customHeight="1">
      <c r="B15" s="40"/>
      <c r="C15" s="41"/>
      <c r="D15" s="41"/>
      <c r="E15" s="41"/>
      <c r="F15" s="41"/>
      <c r="G15" s="41"/>
      <c r="H15" s="41"/>
      <c r="I15" s="41"/>
      <c r="J15" s="41"/>
      <c r="K15" s="44"/>
    </row>
    <row r="16" spans="1:70" s="1" customFormat="1" ht="14.4" customHeight="1">
      <c r="B16" s="40"/>
      <c r="C16" s="41"/>
      <c r="D16" s="37" t="s">
        <v>31</v>
      </c>
      <c r="E16" s="41"/>
      <c r="F16" s="41"/>
      <c r="G16" s="41"/>
      <c r="H16" s="41"/>
      <c r="I16" s="37" t="s">
        <v>32</v>
      </c>
      <c r="J16" s="35" t="s">
        <v>33</v>
      </c>
      <c r="K16" s="44"/>
    </row>
    <row r="17" spans="2:11" s="1" customFormat="1" ht="18" customHeight="1">
      <c r="B17" s="40"/>
      <c r="C17" s="41"/>
      <c r="D17" s="41"/>
      <c r="E17" s="35" t="s">
        <v>34</v>
      </c>
      <c r="F17" s="41"/>
      <c r="G17" s="41"/>
      <c r="H17" s="41"/>
      <c r="I17" s="37" t="s">
        <v>35</v>
      </c>
      <c r="J17" s="35" t="s">
        <v>5</v>
      </c>
      <c r="K17" s="44"/>
    </row>
    <row r="18" spans="2:11" s="1" customFormat="1" ht="6.9" customHeight="1">
      <c r="B18" s="40"/>
      <c r="C18" s="41"/>
      <c r="D18" s="41"/>
      <c r="E18" s="41"/>
      <c r="F18" s="41"/>
      <c r="G18" s="41"/>
      <c r="H18" s="41"/>
      <c r="I18" s="41"/>
      <c r="J18" s="41"/>
      <c r="K18" s="44"/>
    </row>
    <row r="19" spans="2:11" s="1" customFormat="1" ht="14.4" customHeight="1">
      <c r="B19" s="40"/>
      <c r="C19" s="41"/>
      <c r="D19" s="37" t="s">
        <v>36</v>
      </c>
      <c r="E19" s="41"/>
      <c r="F19" s="41"/>
      <c r="G19" s="41"/>
      <c r="H19" s="41"/>
      <c r="I19" s="37" t="s">
        <v>32</v>
      </c>
      <c r="J19" s="35" t="str">
        <f>IF('Rekapitulace stavby'!AN13="Vyplň údaj","",IF('Rekapitulace stavby'!AN13="","",'Rekapitulace stavby'!AN13))</f>
        <v/>
      </c>
      <c r="K19" s="44"/>
    </row>
    <row r="20" spans="2:11" s="1" customFormat="1" ht="18" customHeight="1">
      <c r="B20" s="40"/>
      <c r="C20" s="41"/>
      <c r="D20" s="41"/>
      <c r="E20" s="35" t="str">
        <f>IF('Rekapitulace stavby'!E14="Vyplň údaj","",IF('Rekapitulace stavby'!E14="","",'Rekapitulace stavby'!E14))</f>
        <v xml:space="preserve"> </v>
      </c>
      <c r="F20" s="41"/>
      <c r="G20" s="41"/>
      <c r="H20" s="41"/>
      <c r="I20" s="37" t="s">
        <v>35</v>
      </c>
      <c r="J20" s="35" t="str">
        <f>IF('Rekapitulace stavby'!AN14="Vyplň údaj","",IF('Rekapitulace stavby'!AN14="","",'Rekapitulace stavby'!AN14))</f>
        <v/>
      </c>
      <c r="K20" s="44"/>
    </row>
    <row r="21" spans="2:11" s="1" customFormat="1" ht="6.9" customHeight="1">
      <c r="B21" s="40"/>
      <c r="C21" s="41"/>
      <c r="D21" s="41"/>
      <c r="E21" s="41"/>
      <c r="F21" s="41"/>
      <c r="G21" s="41"/>
      <c r="H21" s="41"/>
      <c r="I21" s="41"/>
      <c r="J21" s="41"/>
      <c r="K21" s="44"/>
    </row>
    <row r="22" spans="2:11" s="1" customFormat="1" ht="14.4" customHeight="1">
      <c r="B22" s="40"/>
      <c r="C22" s="41"/>
      <c r="D22" s="37" t="s">
        <v>38</v>
      </c>
      <c r="E22" s="41"/>
      <c r="F22" s="41"/>
      <c r="G22" s="41"/>
      <c r="H22" s="41"/>
      <c r="I22" s="37" t="s">
        <v>32</v>
      </c>
      <c r="J22" s="35" t="s">
        <v>39</v>
      </c>
      <c r="K22" s="44"/>
    </row>
    <row r="23" spans="2:11" s="1" customFormat="1" ht="18" customHeight="1">
      <c r="B23" s="40"/>
      <c r="C23" s="41"/>
      <c r="D23" s="41"/>
      <c r="E23" s="35" t="s">
        <v>40</v>
      </c>
      <c r="F23" s="41"/>
      <c r="G23" s="41"/>
      <c r="H23" s="41"/>
      <c r="I23" s="37" t="s">
        <v>35</v>
      </c>
      <c r="J23" s="35" t="s">
        <v>5</v>
      </c>
      <c r="K23" s="44"/>
    </row>
    <row r="24" spans="2:11" s="1" customFormat="1" ht="6.9" customHeight="1">
      <c r="B24" s="40"/>
      <c r="C24" s="41"/>
      <c r="D24" s="41"/>
      <c r="E24" s="41"/>
      <c r="F24" s="41"/>
      <c r="G24" s="41"/>
      <c r="H24" s="41"/>
      <c r="I24" s="41"/>
      <c r="J24" s="41"/>
      <c r="K24" s="44"/>
    </row>
    <row r="25" spans="2:11" s="1" customFormat="1" ht="14.4" customHeight="1">
      <c r="B25" s="40"/>
      <c r="C25" s="41"/>
      <c r="D25" s="37" t="s">
        <v>42</v>
      </c>
      <c r="E25" s="41"/>
      <c r="F25" s="41"/>
      <c r="G25" s="41"/>
      <c r="H25" s="41"/>
      <c r="I25" s="41"/>
      <c r="J25" s="41"/>
      <c r="K25" s="44"/>
    </row>
    <row r="26" spans="2:11" s="7" customFormat="1" ht="16.5" customHeight="1">
      <c r="B26" s="109"/>
      <c r="C26" s="110"/>
      <c r="D26" s="110"/>
      <c r="E26" s="326" t="s">
        <v>5</v>
      </c>
      <c r="F26" s="326"/>
      <c r="G26" s="326"/>
      <c r="H26" s="326"/>
      <c r="I26" s="110"/>
      <c r="J26" s="110"/>
      <c r="K26" s="111"/>
    </row>
    <row r="27" spans="2:11" s="1" customFormat="1" ht="6.9" customHeight="1">
      <c r="B27" s="40"/>
      <c r="C27" s="41"/>
      <c r="D27" s="41"/>
      <c r="E27" s="41"/>
      <c r="F27" s="41"/>
      <c r="G27" s="41"/>
      <c r="H27" s="41"/>
      <c r="I27" s="41"/>
      <c r="J27" s="41"/>
      <c r="K27" s="44"/>
    </row>
    <row r="28" spans="2:11" s="1" customFormat="1" ht="6.9" customHeight="1">
      <c r="B28" s="40"/>
      <c r="C28" s="41"/>
      <c r="D28" s="67"/>
      <c r="E28" s="67"/>
      <c r="F28" s="67"/>
      <c r="G28" s="67"/>
      <c r="H28" s="67"/>
      <c r="I28" s="67"/>
      <c r="J28" s="67"/>
      <c r="K28" s="112"/>
    </row>
    <row r="29" spans="2:11" s="1" customFormat="1" ht="25.35" customHeight="1">
      <c r="B29" s="40"/>
      <c r="C29" s="41"/>
      <c r="D29" s="113" t="s">
        <v>43</v>
      </c>
      <c r="E29" s="41"/>
      <c r="F29" s="41"/>
      <c r="G29" s="41"/>
      <c r="H29" s="41"/>
      <c r="I29" s="41"/>
      <c r="J29" s="114">
        <f>ROUND(J113,2)</f>
        <v>0</v>
      </c>
      <c r="K29" s="44"/>
    </row>
    <row r="30" spans="2:11" s="1" customFormat="1" ht="6.9" customHeight="1">
      <c r="B30" s="40"/>
      <c r="C30" s="41"/>
      <c r="D30" s="67"/>
      <c r="E30" s="67"/>
      <c r="F30" s="67"/>
      <c r="G30" s="67"/>
      <c r="H30" s="67"/>
      <c r="I30" s="67"/>
      <c r="J30" s="67"/>
      <c r="K30" s="112"/>
    </row>
    <row r="31" spans="2:11" s="1" customFormat="1" ht="14.4" customHeight="1">
      <c r="B31" s="40"/>
      <c r="C31" s="41"/>
      <c r="D31" s="41"/>
      <c r="E31" s="41"/>
      <c r="F31" s="45" t="s">
        <v>45</v>
      </c>
      <c r="G31" s="41"/>
      <c r="H31" s="41"/>
      <c r="I31" s="45" t="s">
        <v>44</v>
      </c>
      <c r="J31" s="45" t="s">
        <v>46</v>
      </c>
      <c r="K31" s="44"/>
    </row>
    <row r="32" spans="2:11" s="1" customFormat="1" ht="14.4" customHeight="1">
      <c r="B32" s="40"/>
      <c r="C32" s="41"/>
      <c r="D32" s="48" t="s">
        <v>47</v>
      </c>
      <c r="E32" s="48" t="s">
        <v>48</v>
      </c>
      <c r="F32" s="115">
        <f>ROUND(SUM(BE113:BE1184), 2)</f>
        <v>0</v>
      </c>
      <c r="G32" s="41"/>
      <c r="H32" s="41"/>
      <c r="I32" s="116">
        <v>0.21</v>
      </c>
      <c r="J32" s="115">
        <f>ROUND(ROUND((SUM(BE113:BE1184)), 2)*I32, 2)</f>
        <v>0</v>
      </c>
      <c r="K32" s="44"/>
    </row>
    <row r="33" spans="2:11" s="1" customFormat="1" ht="14.4" customHeight="1">
      <c r="B33" s="40"/>
      <c r="C33" s="41"/>
      <c r="D33" s="41"/>
      <c r="E33" s="48" t="s">
        <v>49</v>
      </c>
      <c r="F33" s="115">
        <f>ROUND(SUM(BF113:BF1184), 2)</f>
        <v>0</v>
      </c>
      <c r="G33" s="41"/>
      <c r="H33" s="41"/>
      <c r="I33" s="116">
        <v>0.15</v>
      </c>
      <c r="J33" s="115">
        <f>ROUND(ROUND((SUM(BF113:BF1184)), 2)*I33, 2)</f>
        <v>0</v>
      </c>
      <c r="K33" s="44"/>
    </row>
    <row r="34" spans="2:11" s="1" customFormat="1" ht="14.4" hidden="1" customHeight="1">
      <c r="B34" s="40"/>
      <c r="C34" s="41"/>
      <c r="D34" s="41"/>
      <c r="E34" s="48" t="s">
        <v>50</v>
      </c>
      <c r="F34" s="115">
        <f>ROUND(SUM(BG113:BG1184), 2)</f>
        <v>0</v>
      </c>
      <c r="G34" s="41"/>
      <c r="H34" s="41"/>
      <c r="I34" s="116">
        <v>0.21</v>
      </c>
      <c r="J34" s="115">
        <v>0</v>
      </c>
      <c r="K34" s="44"/>
    </row>
    <row r="35" spans="2:11" s="1" customFormat="1" ht="14.4" hidden="1" customHeight="1">
      <c r="B35" s="40"/>
      <c r="C35" s="41"/>
      <c r="D35" s="41"/>
      <c r="E35" s="48" t="s">
        <v>51</v>
      </c>
      <c r="F35" s="115">
        <f>ROUND(SUM(BH113:BH1184), 2)</f>
        <v>0</v>
      </c>
      <c r="G35" s="41"/>
      <c r="H35" s="41"/>
      <c r="I35" s="116">
        <v>0.15</v>
      </c>
      <c r="J35" s="115">
        <v>0</v>
      </c>
      <c r="K35" s="44"/>
    </row>
    <row r="36" spans="2:11" s="1" customFormat="1" ht="14.4" hidden="1" customHeight="1">
      <c r="B36" s="40"/>
      <c r="C36" s="41"/>
      <c r="D36" s="41"/>
      <c r="E36" s="48" t="s">
        <v>52</v>
      </c>
      <c r="F36" s="115">
        <f>ROUND(SUM(BI113:BI1184), 2)</f>
        <v>0</v>
      </c>
      <c r="G36" s="41"/>
      <c r="H36" s="41"/>
      <c r="I36" s="116">
        <v>0</v>
      </c>
      <c r="J36" s="115">
        <v>0</v>
      </c>
      <c r="K36" s="44"/>
    </row>
    <row r="37" spans="2:11" s="1" customFormat="1" ht="6.9" customHeight="1">
      <c r="B37" s="40"/>
      <c r="C37" s="41"/>
      <c r="D37" s="41"/>
      <c r="E37" s="41"/>
      <c r="F37" s="41"/>
      <c r="G37" s="41"/>
      <c r="H37" s="41"/>
      <c r="I37" s="41"/>
      <c r="J37" s="41"/>
      <c r="K37" s="44"/>
    </row>
    <row r="38" spans="2:11" s="1" customFormat="1" ht="25.35" customHeight="1">
      <c r="B38" s="40"/>
      <c r="C38" s="117"/>
      <c r="D38" s="118" t="s">
        <v>53</v>
      </c>
      <c r="E38" s="70"/>
      <c r="F38" s="70"/>
      <c r="G38" s="119" t="s">
        <v>54</v>
      </c>
      <c r="H38" s="120" t="s">
        <v>55</v>
      </c>
      <c r="I38" s="70"/>
      <c r="J38" s="121">
        <f>SUM(J29:J36)</f>
        <v>0</v>
      </c>
      <c r="K38" s="122"/>
    </row>
    <row r="39" spans="2:11" s="1" customFormat="1" ht="14.4" customHeight="1">
      <c r="B39" s="55"/>
      <c r="C39" s="56"/>
      <c r="D39" s="56"/>
      <c r="E39" s="56"/>
      <c r="F39" s="56"/>
      <c r="G39" s="56"/>
      <c r="H39" s="56"/>
      <c r="I39" s="56"/>
      <c r="J39" s="56"/>
      <c r="K39" s="57"/>
    </row>
    <row r="43" spans="2:11" s="1" customFormat="1" ht="6.9" customHeight="1">
      <c r="B43" s="58"/>
      <c r="C43" s="59"/>
      <c r="D43" s="59"/>
      <c r="E43" s="59"/>
      <c r="F43" s="59"/>
      <c r="G43" s="59"/>
      <c r="H43" s="59"/>
      <c r="I43" s="59"/>
      <c r="J43" s="59"/>
      <c r="K43" s="123"/>
    </row>
    <row r="44" spans="2:11" s="1" customFormat="1" ht="36.9" customHeight="1">
      <c r="B44" s="40"/>
      <c r="C44" s="31" t="s">
        <v>119</v>
      </c>
      <c r="D44" s="41"/>
      <c r="E44" s="41"/>
      <c r="F44" s="41"/>
      <c r="G44" s="41"/>
      <c r="H44" s="41"/>
      <c r="I44" s="41"/>
      <c r="J44" s="41"/>
      <c r="K44" s="44"/>
    </row>
    <row r="45" spans="2:11" s="1" customFormat="1" ht="6.9" customHeight="1">
      <c r="B45" s="40"/>
      <c r="C45" s="41"/>
      <c r="D45" s="41"/>
      <c r="E45" s="41"/>
      <c r="F45" s="41"/>
      <c r="G45" s="41"/>
      <c r="H45" s="41"/>
      <c r="I45" s="41"/>
      <c r="J45" s="41"/>
      <c r="K45" s="44"/>
    </row>
    <row r="46" spans="2:11" s="1" customFormat="1" ht="14.4" customHeight="1">
      <c r="B46" s="40"/>
      <c r="C46" s="37" t="s">
        <v>17</v>
      </c>
      <c r="D46" s="41"/>
      <c r="E46" s="41"/>
      <c r="F46" s="41"/>
      <c r="G46" s="41"/>
      <c r="H46" s="41"/>
      <c r="I46" s="41"/>
      <c r="J46" s="41"/>
      <c r="K46" s="44"/>
    </row>
    <row r="47" spans="2:11" s="1" customFormat="1" ht="16.5" customHeight="1">
      <c r="B47" s="40"/>
      <c r="C47" s="41"/>
      <c r="D47" s="41"/>
      <c r="E47" s="332" t="str">
        <f>E7</f>
        <v>Půdní vestavba bytů s přístavbou</v>
      </c>
      <c r="F47" s="338"/>
      <c r="G47" s="338"/>
      <c r="H47" s="338"/>
      <c r="I47" s="41"/>
      <c r="J47" s="41"/>
      <c r="K47" s="44"/>
    </row>
    <row r="48" spans="2:11" ht="13.2">
      <c r="B48" s="29"/>
      <c r="C48" s="37" t="s">
        <v>115</v>
      </c>
      <c r="D48" s="30"/>
      <c r="E48" s="30"/>
      <c r="F48" s="30"/>
      <c r="G48" s="30"/>
      <c r="H48" s="30"/>
      <c r="I48" s="30"/>
      <c r="J48" s="30"/>
      <c r="K48" s="32"/>
    </row>
    <row r="49" spans="2:47" s="1" customFormat="1" ht="16.5" customHeight="1">
      <c r="B49" s="40"/>
      <c r="C49" s="41"/>
      <c r="D49" s="41"/>
      <c r="E49" s="332" t="s">
        <v>116</v>
      </c>
      <c r="F49" s="333"/>
      <c r="G49" s="333"/>
      <c r="H49" s="333"/>
      <c r="I49" s="41"/>
      <c r="J49" s="41"/>
      <c r="K49" s="44"/>
    </row>
    <row r="50" spans="2:47" s="1" customFormat="1" ht="14.4" customHeight="1">
      <c r="B50" s="40"/>
      <c r="C50" s="37" t="s">
        <v>117</v>
      </c>
      <c r="D50" s="41"/>
      <c r="E50" s="41"/>
      <c r="F50" s="41"/>
      <c r="G50" s="41"/>
      <c r="H50" s="41"/>
      <c r="I50" s="41"/>
      <c r="J50" s="41"/>
      <c r="K50" s="44"/>
    </row>
    <row r="51" spans="2:47" s="1" customFormat="1" ht="17.25" customHeight="1">
      <c r="B51" s="40"/>
      <c r="C51" s="41"/>
      <c r="D51" s="41"/>
      <c r="E51" s="334" t="str">
        <f>E11</f>
        <v xml:space="preserve">4211 - Stavební úpravy </v>
      </c>
      <c r="F51" s="333"/>
      <c r="G51" s="333"/>
      <c r="H51" s="333"/>
      <c r="I51" s="41"/>
      <c r="J51" s="41"/>
      <c r="K51" s="44"/>
    </row>
    <row r="52" spans="2:47" s="1" customFormat="1" ht="6.9" customHeight="1">
      <c r="B52" s="40"/>
      <c r="C52" s="41"/>
      <c r="D52" s="41"/>
      <c r="E52" s="41"/>
      <c r="F52" s="41"/>
      <c r="G52" s="41"/>
      <c r="H52" s="41"/>
      <c r="I52" s="41"/>
      <c r="J52" s="41"/>
      <c r="K52" s="44"/>
    </row>
    <row r="53" spans="2:47" s="1" customFormat="1" ht="18" customHeight="1">
      <c r="B53" s="40"/>
      <c r="C53" s="37" t="s">
        <v>24</v>
      </c>
      <c r="D53" s="41"/>
      <c r="E53" s="41"/>
      <c r="F53" s="35" t="str">
        <f>F14</f>
        <v xml:space="preserve">Skřípov 48, p.č.146,k.ú.Skřípov </v>
      </c>
      <c r="G53" s="41"/>
      <c r="H53" s="41"/>
      <c r="I53" s="37" t="s">
        <v>26</v>
      </c>
      <c r="J53" s="108">
        <f>IF(J14="","",J14)</f>
        <v>44035</v>
      </c>
      <c r="K53" s="44"/>
    </row>
    <row r="54" spans="2:47" s="1" customFormat="1" ht="6.9" customHeight="1">
      <c r="B54" s="40"/>
      <c r="C54" s="41"/>
      <c r="D54" s="41"/>
      <c r="E54" s="41"/>
      <c r="F54" s="41"/>
      <c r="G54" s="41"/>
      <c r="H54" s="41"/>
      <c r="I54" s="41"/>
      <c r="J54" s="41"/>
      <c r="K54" s="44"/>
    </row>
    <row r="55" spans="2:47" s="1" customFormat="1" ht="13.2">
      <c r="B55" s="40"/>
      <c r="C55" s="37" t="s">
        <v>31</v>
      </c>
      <c r="D55" s="41"/>
      <c r="E55" s="41"/>
      <c r="F55" s="35" t="str">
        <f>E17</f>
        <v xml:space="preserve">Obec Skřípov,č.p.169, 79852 Skřípov </v>
      </c>
      <c r="G55" s="41"/>
      <c r="H55" s="41"/>
      <c r="I55" s="37" t="s">
        <v>38</v>
      </c>
      <c r="J55" s="326" t="str">
        <f>E23</f>
        <v>Ing.Zdeněk Opletal,Březský vrch 695, Knice 798 52</v>
      </c>
      <c r="K55" s="44"/>
    </row>
    <row r="56" spans="2:47" s="1" customFormat="1" ht="14.4" customHeight="1">
      <c r="B56" s="40"/>
      <c r="C56" s="37" t="s">
        <v>36</v>
      </c>
      <c r="D56" s="41"/>
      <c r="E56" s="41"/>
      <c r="F56" s="35" t="str">
        <f>IF(E20="","",E20)</f>
        <v xml:space="preserve"> </v>
      </c>
      <c r="G56" s="41"/>
      <c r="H56" s="41"/>
      <c r="I56" s="41"/>
      <c r="J56" s="335"/>
      <c r="K56" s="44"/>
    </row>
    <row r="57" spans="2:47" s="1" customFormat="1" ht="10.35" customHeight="1">
      <c r="B57" s="40"/>
      <c r="C57" s="41"/>
      <c r="D57" s="41"/>
      <c r="E57" s="41"/>
      <c r="F57" s="41"/>
      <c r="G57" s="41"/>
      <c r="H57" s="41"/>
      <c r="I57" s="41"/>
      <c r="J57" s="41"/>
      <c r="K57" s="44"/>
    </row>
    <row r="58" spans="2:47" s="1" customFormat="1" ht="29.25" customHeight="1">
      <c r="B58" s="40"/>
      <c r="C58" s="124" t="s">
        <v>120</v>
      </c>
      <c r="D58" s="117"/>
      <c r="E58" s="117"/>
      <c r="F58" s="117"/>
      <c r="G58" s="117"/>
      <c r="H58" s="117"/>
      <c r="I58" s="117"/>
      <c r="J58" s="125" t="s">
        <v>121</v>
      </c>
      <c r="K58" s="126"/>
    </row>
    <row r="59" spans="2:47" s="1" customFormat="1" ht="10.35" customHeight="1">
      <c r="B59" s="40"/>
      <c r="C59" s="41"/>
      <c r="D59" s="41"/>
      <c r="E59" s="41"/>
      <c r="F59" s="41"/>
      <c r="G59" s="41"/>
      <c r="H59" s="41"/>
      <c r="I59" s="41"/>
      <c r="J59" s="41"/>
      <c r="K59" s="44"/>
    </row>
    <row r="60" spans="2:47" s="1" customFormat="1" ht="29.25" customHeight="1">
      <c r="B60" s="40"/>
      <c r="C60" s="127" t="s">
        <v>122</v>
      </c>
      <c r="D60" s="41"/>
      <c r="E60" s="41"/>
      <c r="F60" s="41"/>
      <c r="G60" s="41"/>
      <c r="H60" s="41"/>
      <c r="I60" s="41"/>
      <c r="J60" s="114">
        <f>J113</f>
        <v>0</v>
      </c>
      <c r="K60" s="44"/>
      <c r="AU60" s="25" t="s">
        <v>123</v>
      </c>
    </row>
    <row r="61" spans="2:47" s="8" customFormat="1" ht="24.9" customHeight="1">
      <c r="B61" s="128"/>
      <c r="C61" s="129"/>
      <c r="D61" s="130" t="s">
        <v>124</v>
      </c>
      <c r="E61" s="131"/>
      <c r="F61" s="131"/>
      <c r="G61" s="131"/>
      <c r="H61" s="131"/>
      <c r="I61" s="131"/>
      <c r="J61" s="132">
        <f>J114</f>
        <v>0</v>
      </c>
      <c r="K61" s="133"/>
    </row>
    <row r="62" spans="2:47" s="9" customFormat="1" ht="19.95" customHeight="1">
      <c r="B62" s="134"/>
      <c r="C62" s="135"/>
      <c r="D62" s="136" t="s">
        <v>125</v>
      </c>
      <c r="E62" s="137"/>
      <c r="F62" s="137"/>
      <c r="G62" s="137"/>
      <c r="H62" s="137"/>
      <c r="I62" s="137"/>
      <c r="J62" s="138">
        <f>J115</f>
        <v>0</v>
      </c>
      <c r="K62" s="139"/>
    </row>
    <row r="63" spans="2:47" s="9" customFormat="1" ht="19.95" customHeight="1">
      <c r="B63" s="134"/>
      <c r="C63" s="135"/>
      <c r="D63" s="136" t="s">
        <v>126</v>
      </c>
      <c r="E63" s="137"/>
      <c r="F63" s="137"/>
      <c r="G63" s="137"/>
      <c r="H63" s="137"/>
      <c r="I63" s="137"/>
      <c r="J63" s="138">
        <f>J140</f>
        <v>0</v>
      </c>
      <c r="K63" s="139"/>
    </row>
    <row r="64" spans="2:47" s="9" customFormat="1" ht="19.95" customHeight="1">
      <c r="B64" s="134"/>
      <c r="C64" s="135"/>
      <c r="D64" s="136" t="s">
        <v>127</v>
      </c>
      <c r="E64" s="137"/>
      <c r="F64" s="137"/>
      <c r="G64" s="137"/>
      <c r="H64" s="137"/>
      <c r="I64" s="137"/>
      <c r="J64" s="138">
        <f>J174</f>
        <v>0</v>
      </c>
      <c r="K64" s="139"/>
    </row>
    <row r="65" spans="2:11" s="9" customFormat="1" ht="19.95" customHeight="1">
      <c r="B65" s="134"/>
      <c r="C65" s="135"/>
      <c r="D65" s="136" t="s">
        <v>128</v>
      </c>
      <c r="E65" s="137"/>
      <c r="F65" s="137"/>
      <c r="G65" s="137"/>
      <c r="H65" s="137"/>
      <c r="I65" s="137"/>
      <c r="J65" s="138">
        <f>J250</f>
        <v>0</v>
      </c>
      <c r="K65" s="139"/>
    </row>
    <row r="66" spans="2:11" s="9" customFormat="1" ht="19.95" customHeight="1">
      <c r="B66" s="134"/>
      <c r="C66" s="135"/>
      <c r="D66" s="136" t="s">
        <v>129</v>
      </c>
      <c r="E66" s="137"/>
      <c r="F66" s="137"/>
      <c r="G66" s="137"/>
      <c r="H66" s="137"/>
      <c r="I66" s="137"/>
      <c r="J66" s="138">
        <f>J306</f>
        <v>0</v>
      </c>
      <c r="K66" s="139"/>
    </row>
    <row r="67" spans="2:11" s="9" customFormat="1" ht="19.95" customHeight="1">
      <c r="B67" s="134"/>
      <c r="C67" s="135"/>
      <c r="D67" s="136" t="s">
        <v>130</v>
      </c>
      <c r="E67" s="137"/>
      <c r="F67" s="137"/>
      <c r="G67" s="137"/>
      <c r="H67" s="137"/>
      <c r="I67" s="137"/>
      <c r="J67" s="138">
        <f>J309</f>
        <v>0</v>
      </c>
      <c r="K67" s="139"/>
    </row>
    <row r="68" spans="2:11" s="9" customFormat="1" ht="19.95" customHeight="1">
      <c r="B68" s="134"/>
      <c r="C68" s="135"/>
      <c r="D68" s="136" t="s">
        <v>131</v>
      </c>
      <c r="E68" s="137"/>
      <c r="F68" s="137"/>
      <c r="G68" s="137"/>
      <c r="H68" s="137"/>
      <c r="I68" s="137"/>
      <c r="J68" s="138">
        <f>J352</f>
        <v>0</v>
      </c>
      <c r="K68" s="139"/>
    </row>
    <row r="69" spans="2:11" s="9" customFormat="1" ht="19.95" customHeight="1">
      <c r="B69" s="134"/>
      <c r="C69" s="135"/>
      <c r="D69" s="136" t="s">
        <v>132</v>
      </c>
      <c r="E69" s="137"/>
      <c r="F69" s="137"/>
      <c r="G69" s="137"/>
      <c r="H69" s="137"/>
      <c r="I69" s="137"/>
      <c r="J69" s="138">
        <f>J485</f>
        <v>0</v>
      </c>
      <c r="K69" s="139"/>
    </row>
    <row r="70" spans="2:11" s="9" customFormat="1" ht="19.95" customHeight="1">
      <c r="B70" s="134"/>
      <c r="C70" s="135"/>
      <c r="D70" s="136" t="s">
        <v>133</v>
      </c>
      <c r="E70" s="137"/>
      <c r="F70" s="137"/>
      <c r="G70" s="137"/>
      <c r="H70" s="137"/>
      <c r="I70" s="137"/>
      <c r="J70" s="138">
        <f>J516</f>
        <v>0</v>
      </c>
      <c r="K70" s="139"/>
    </row>
    <row r="71" spans="2:11" s="9" customFormat="1" ht="19.95" customHeight="1">
      <c r="B71" s="134"/>
      <c r="C71" s="135"/>
      <c r="D71" s="136" t="s">
        <v>134</v>
      </c>
      <c r="E71" s="137"/>
      <c r="F71" s="137"/>
      <c r="G71" s="137"/>
      <c r="H71" s="137"/>
      <c r="I71" s="137"/>
      <c r="J71" s="138">
        <f>J523</f>
        <v>0</v>
      </c>
      <c r="K71" s="139"/>
    </row>
    <row r="72" spans="2:11" s="9" customFormat="1" ht="19.95" customHeight="1">
      <c r="B72" s="134"/>
      <c r="C72" s="135"/>
      <c r="D72" s="136" t="s">
        <v>135</v>
      </c>
      <c r="E72" s="137"/>
      <c r="F72" s="137"/>
      <c r="G72" s="137"/>
      <c r="H72" s="137"/>
      <c r="I72" s="137"/>
      <c r="J72" s="138">
        <f>J529</f>
        <v>0</v>
      </c>
      <c r="K72" s="139"/>
    </row>
    <row r="73" spans="2:11" s="9" customFormat="1" ht="19.95" customHeight="1">
      <c r="B73" s="134"/>
      <c r="C73" s="135"/>
      <c r="D73" s="136" t="s">
        <v>136</v>
      </c>
      <c r="E73" s="137"/>
      <c r="F73" s="137"/>
      <c r="G73" s="137"/>
      <c r="H73" s="137"/>
      <c r="I73" s="137"/>
      <c r="J73" s="138">
        <f>J557</f>
        <v>0</v>
      </c>
      <c r="K73" s="139"/>
    </row>
    <row r="74" spans="2:11" s="9" customFormat="1" ht="19.95" customHeight="1">
      <c r="B74" s="134"/>
      <c r="C74" s="135"/>
      <c r="D74" s="136" t="s">
        <v>137</v>
      </c>
      <c r="E74" s="137"/>
      <c r="F74" s="137"/>
      <c r="G74" s="137"/>
      <c r="H74" s="137"/>
      <c r="I74" s="137"/>
      <c r="J74" s="138">
        <f>J569</f>
        <v>0</v>
      </c>
      <c r="K74" s="139"/>
    </row>
    <row r="75" spans="2:11" s="9" customFormat="1" ht="19.95" customHeight="1">
      <c r="B75" s="134"/>
      <c r="C75" s="135"/>
      <c r="D75" s="136" t="s">
        <v>138</v>
      </c>
      <c r="E75" s="137"/>
      <c r="F75" s="137"/>
      <c r="G75" s="137"/>
      <c r="H75" s="137"/>
      <c r="I75" s="137"/>
      <c r="J75" s="138">
        <f>J584</f>
        <v>0</v>
      </c>
      <c r="K75" s="139"/>
    </row>
    <row r="76" spans="2:11" s="9" customFormat="1" ht="19.95" customHeight="1">
      <c r="B76" s="134"/>
      <c r="C76" s="135"/>
      <c r="D76" s="136" t="s">
        <v>139</v>
      </c>
      <c r="E76" s="137"/>
      <c r="F76" s="137"/>
      <c r="G76" s="137"/>
      <c r="H76" s="137"/>
      <c r="I76" s="137"/>
      <c r="J76" s="138">
        <f>J594</f>
        <v>0</v>
      </c>
      <c r="K76" s="139"/>
    </row>
    <row r="77" spans="2:11" s="8" customFormat="1" ht="24.9" customHeight="1">
      <c r="B77" s="128"/>
      <c r="C77" s="129"/>
      <c r="D77" s="130" t="s">
        <v>140</v>
      </c>
      <c r="E77" s="131"/>
      <c r="F77" s="131"/>
      <c r="G77" s="131"/>
      <c r="H77" s="131"/>
      <c r="I77" s="131"/>
      <c r="J77" s="132">
        <f>J597</f>
        <v>0</v>
      </c>
      <c r="K77" s="133"/>
    </row>
    <row r="78" spans="2:11" s="9" customFormat="1" ht="19.95" customHeight="1">
      <c r="B78" s="134"/>
      <c r="C78" s="135"/>
      <c r="D78" s="136" t="s">
        <v>141</v>
      </c>
      <c r="E78" s="137"/>
      <c r="F78" s="137"/>
      <c r="G78" s="137"/>
      <c r="H78" s="137"/>
      <c r="I78" s="137"/>
      <c r="J78" s="138">
        <f>J598</f>
        <v>0</v>
      </c>
      <c r="K78" s="139"/>
    </row>
    <row r="79" spans="2:11" s="9" customFormat="1" ht="19.95" customHeight="1">
      <c r="B79" s="134"/>
      <c r="C79" s="135"/>
      <c r="D79" s="136" t="s">
        <v>142</v>
      </c>
      <c r="E79" s="137"/>
      <c r="F79" s="137"/>
      <c r="G79" s="137"/>
      <c r="H79" s="137"/>
      <c r="I79" s="137"/>
      <c r="J79" s="138">
        <f>J629</f>
        <v>0</v>
      </c>
      <c r="K79" s="139"/>
    </row>
    <row r="80" spans="2:11" s="9" customFormat="1" ht="19.95" customHeight="1">
      <c r="B80" s="134"/>
      <c r="C80" s="135"/>
      <c r="D80" s="136" t="s">
        <v>143</v>
      </c>
      <c r="E80" s="137"/>
      <c r="F80" s="137"/>
      <c r="G80" s="137"/>
      <c r="H80" s="137"/>
      <c r="I80" s="137"/>
      <c r="J80" s="138">
        <f>J685</f>
        <v>0</v>
      </c>
      <c r="K80" s="139"/>
    </row>
    <row r="81" spans="2:11" s="9" customFormat="1" ht="19.95" customHeight="1">
      <c r="B81" s="134"/>
      <c r="C81" s="135"/>
      <c r="D81" s="136" t="s">
        <v>144</v>
      </c>
      <c r="E81" s="137"/>
      <c r="F81" s="137"/>
      <c r="G81" s="137"/>
      <c r="H81" s="137"/>
      <c r="I81" s="137"/>
      <c r="J81" s="138">
        <f>J745</f>
        <v>0</v>
      </c>
      <c r="K81" s="139"/>
    </row>
    <row r="82" spans="2:11" s="9" customFormat="1" ht="19.95" customHeight="1">
      <c r="B82" s="134"/>
      <c r="C82" s="135"/>
      <c r="D82" s="136" t="s">
        <v>145</v>
      </c>
      <c r="E82" s="137"/>
      <c r="F82" s="137"/>
      <c r="G82" s="137"/>
      <c r="H82" s="137"/>
      <c r="I82" s="137"/>
      <c r="J82" s="138">
        <f>J845</f>
        <v>0</v>
      </c>
      <c r="K82" s="139"/>
    </row>
    <row r="83" spans="2:11" s="9" customFormat="1" ht="19.95" customHeight="1">
      <c r="B83" s="134"/>
      <c r="C83" s="135"/>
      <c r="D83" s="136" t="s">
        <v>146</v>
      </c>
      <c r="E83" s="137"/>
      <c r="F83" s="137"/>
      <c r="G83" s="137"/>
      <c r="H83" s="137"/>
      <c r="I83" s="137"/>
      <c r="J83" s="138">
        <f>J887</f>
        <v>0</v>
      </c>
      <c r="K83" s="139"/>
    </row>
    <row r="84" spans="2:11" s="9" customFormat="1" ht="19.95" customHeight="1">
      <c r="B84" s="134"/>
      <c r="C84" s="135"/>
      <c r="D84" s="136" t="s">
        <v>147</v>
      </c>
      <c r="E84" s="137"/>
      <c r="F84" s="137"/>
      <c r="G84" s="137"/>
      <c r="H84" s="137"/>
      <c r="I84" s="137"/>
      <c r="J84" s="138">
        <f>J914</f>
        <v>0</v>
      </c>
      <c r="K84" s="139"/>
    </row>
    <row r="85" spans="2:11" s="9" customFormat="1" ht="19.95" customHeight="1">
      <c r="B85" s="134"/>
      <c r="C85" s="135"/>
      <c r="D85" s="136" t="s">
        <v>148</v>
      </c>
      <c r="E85" s="137"/>
      <c r="F85" s="137"/>
      <c r="G85" s="137"/>
      <c r="H85" s="137"/>
      <c r="I85" s="137"/>
      <c r="J85" s="138">
        <f>J996</f>
        <v>0</v>
      </c>
      <c r="K85" s="139"/>
    </row>
    <row r="86" spans="2:11" s="9" customFormat="1" ht="19.95" customHeight="1">
      <c r="B86" s="134"/>
      <c r="C86" s="135"/>
      <c r="D86" s="136" t="s">
        <v>149</v>
      </c>
      <c r="E86" s="137"/>
      <c r="F86" s="137"/>
      <c r="G86" s="137"/>
      <c r="H86" s="137"/>
      <c r="I86" s="137"/>
      <c r="J86" s="138">
        <f>J1002</f>
        <v>0</v>
      </c>
      <c r="K86" s="139"/>
    </row>
    <row r="87" spans="2:11" s="9" customFormat="1" ht="19.95" customHeight="1">
      <c r="B87" s="134"/>
      <c r="C87" s="135"/>
      <c r="D87" s="136" t="s">
        <v>150</v>
      </c>
      <c r="E87" s="137"/>
      <c r="F87" s="137"/>
      <c r="G87" s="137"/>
      <c r="H87" s="137"/>
      <c r="I87" s="137"/>
      <c r="J87" s="138">
        <f>J1074</f>
        <v>0</v>
      </c>
      <c r="K87" s="139"/>
    </row>
    <row r="88" spans="2:11" s="9" customFormat="1" ht="19.95" customHeight="1">
      <c r="B88" s="134"/>
      <c r="C88" s="135"/>
      <c r="D88" s="136" t="s">
        <v>151</v>
      </c>
      <c r="E88" s="137"/>
      <c r="F88" s="137"/>
      <c r="G88" s="137"/>
      <c r="H88" s="137"/>
      <c r="I88" s="137"/>
      <c r="J88" s="138">
        <f>J1085</f>
        <v>0</v>
      </c>
      <c r="K88" s="139"/>
    </row>
    <row r="89" spans="2:11" s="9" customFormat="1" ht="19.95" customHeight="1">
      <c r="B89" s="134"/>
      <c r="C89" s="135"/>
      <c r="D89" s="136" t="s">
        <v>152</v>
      </c>
      <c r="E89" s="137"/>
      <c r="F89" s="137"/>
      <c r="G89" s="137"/>
      <c r="H89" s="137"/>
      <c r="I89" s="137"/>
      <c r="J89" s="138">
        <f>J1101</f>
        <v>0</v>
      </c>
      <c r="K89" s="139"/>
    </row>
    <row r="90" spans="2:11" s="9" customFormat="1" ht="19.95" customHeight="1">
      <c r="B90" s="134"/>
      <c r="C90" s="135"/>
      <c r="D90" s="136" t="s">
        <v>153</v>
      </c>
      <c r="E90" s="137"/>
      <c r="F90" s="137"/>
      <c r="G90" s="137"/>
      <c r="H90" s="137"/>
      <c r="I90" s="137"/>
      <c r="J90" s="138">
        <f>J1134</f>
        <v>0</v>
      </c>
      <c r="K90" s="139"/>
    </row>
    <row r="91" spans="2:11" s="8" customFormat="1" ht="24.9" customHeight="1">
      <c r="B91" s="128"/>
      <c r="C91" s="129"/>
      <c r="D91" s="130" t="s">
        <v>154</v>
      </c>
      <c r="E91" s="131"/>
      <c r="F91" s="131"/>
      <c r="G91" s="131"/>
      <c r="H91" s="131"/>
      <c r="I91" s="131"/>
      <c r="J91" s="132">
        <f>J1181</f>
        <v>0</v>
      </c>
      <c r="K91" s="133"/>
    </row>
    <row r="92" spans="2:11" s="1" customFormat="1" ht="21.75" customHeight="1">
      <c r="B92" s="40"/>
      <c r="C92" s="41"/>
      <c r="D92" s="41"/>
      <c r="E92" s="41"/>
      <c r="F92" s="41"/>
      <c r="G92" s="41"/>
      <c r="H92" s="41"/>
      <c r="I92" s="41"/>
      <c r="J92" s="41"/>
      <c r="K92" s="44"/>
    </row>
    <row r="93" spans="2:11" s="1" customFormat="1" ht="6.9" customHeight="1">
      <c r="B93" s="55"/>
      <c r="C93" s="56"/>
      <c r="D93" s="56"/>
      <c r="E93" s="56"/>
      <c r="F93" s="56"/>
      <c r="G93" s="56"/>
      <c r="H93" s="56"/>
      <c r="I93" s="56"/>
      <c r="J93" s="56"/>
      <c r="K93" s="57"/>
    </row>
    <row r="97" spans="2:20" s="1" customFormat="1" ht="6.9" customHeight="1">
      <c r="B97" s="58"/>
      <c r="C97" s="59"/>
      <c r="D97" s="59"/>
      <c r="E97" s="59"/>
      <c r="F97" s="59"/>
      <c r="G97" s="59"/>
      <c r="H97" s="59"/>
      <c r="I97" s="59"/>
      <c r="J97" s="59"/>
      <c r="K97" s="59"/>
      <c r="L97" s="40"/>
    </row>
    <row r="98" spans="2:20" s="1" customFormat="1" ht="36.9" customHeight="1">
      <c r="B98" s="40"/>
      <c r="C98" s="60" t="s">
        <v>155</v>
      </c>
      <c r="L98" s="40"/>
    </row>
    <row r="99" spans="2:20" s="1" customFormat="1" ht="6.9" customHeight="1">
      <c r="B99" s="40"/>
      <c r="L99" s="40"/>
    </row>
    <row r="100" spans="2:20" s="1" customFormat="1" ht="14.4" customHeight="1">
      <c r="B100" s="40"/>
      <c r="C100" s="62" t="s">
        <v>17</v>
      </c>
      <c r="L100" s="40"/>
    </row>
    <row r="101" spans="2:20" s="1" customFormat="1" ht="16.5" customHeight="1">
      <c r="B101" s="40"/>
      <c r="E101" s="336" t="str">
        <f>E7</f>
        <v>Půdní vestavba bytů s přístavbou</v>
      </c>
      <c r="F101" s="337"/>
      <c r="G101" s="337"/>
      <c r="H101" s="337"/>
      <c r="L101" s="40"/>
    </row>
    <row r="102" spans="2:20" ht="13.2">
      <c r="B102" s="29"/>
      <c r="C102" s="62" t="s">
        <v>115</v>
      </c>
      <c r="L102" s="29"/>
    </row>
    <row r="103" spans="2:20" s="1" customFormat="1" ht="16.5" customHeight="1">
      <c r="B103" s="40"/>
      <c r="E103" s="336" t="s">
        <v>116</v>
      </c>
      <c r="F103" s="330"/>
      <c r="G103" s="330"/>
      <c r="H103" s="330"/>
      <c r="L103" s="40"/>
    </row>
    <row r="104" spans="2:20" s="1" customFormat="1" ht="14.4" customHeight="1">
      <c r="B104" s="40"/>
      <c r="C104" s="62" t="s">
        <v>117</v>
      </c>
      <c r="L104" s="40"/>
    </row>
    <row r="105" spans="2:20" s="1" customFormat="1" ht="17.25" customHeight="1">
      <c r="B105" s="40"/>
      <c r="E105" s="304" t="str">
        <f>E11</f>
        <v xml:space="preserve">4211 - Stavební úpravy </v>
      </c>
      <c r="F105" s="330"/>
      <c r="G105" s="330"/>
      <c r="H105" s="330"/>
      <c r="L105" s="40"/>
    </row>
    <row r="106" spans="2:20" s="1" customFormat="1" ht="6.9" customHeight="1">
      <c r="B106" s="40"/>
      <c r="L106" s="40"/>
    </row>
    <row r="107" spans="2:20" s="1" customFormat="1" ht="18" customHeight="1">
      <c r="B107" s="40"/>
      <c r="C107" s="62" t="s">
        <v>24</v>
      </c>
      <c r="F107" s="140" t="str">
        <f>F14</f>
        <v xml:space="preserve">Skřípov 48, p.č.146,k.ú.Skřípov </v>
      </c>
      <c r="I107" s="62" t="s">
        <v>26</v>
      </c>
      <c r="J107" s="66">
        <f>IF(J14="","",J14)</f>
        <v>44035</v>
      </c>
      <c r="L107" s="40"/>
    </row>
    <row r="108" spans="2:20" s="1" customFormat="1" ht="6.9" customHeight="1">
      <c r="B108" s="40"/>
      <c r="L108" s="40"/>
    </row>
    <row r="109" spans="2:20" s="1" customFormat="1" ht="13.2">
      <c r="B109" s="40"/>
      <c r="C109" s="62" t="s">
        <v>31</v>
      </c>
      <c r="F109" s="140" t="str">
        <f>E17</f>
        <v xml:space="preserve">Obec Skřípov,č.p.169, 79852 Skřípov </v>
      </c>
      <c r="I109" s="62" t="s">
        <v>38</v>
      </c>
      <c r="J109" s="140" t="str">
        <f>E23</f>
        <v>Ing.Zdeněk Opletal,Březský vrch 695, Knice 798 52</v>
      </c>
      <c r="L109" s="40"/>
    </row>
    <row r="110" spans="2:20" s="1" customFormat="1" ht="14.4" customHeight="1">
      <c r="B110" s="40"/>
      <c r="C110" s="62" t="s">
        <v>36</v>
      </c>
      <c r="F110" s="140" t="str">
        <f>IF(E20="","",E20)</f>
        <v xml:space="preserve"> </v>
      </c>
      <c r="L110" s="40"/>
    </row>
    <row r="111" spans="2:20" s="1" customFormat="1" ht="10.35" customHeight="1">
      <c r="B111" s="40"/>
      <c r="L111" s="40"/>
    </row>
    <row r="112" spans="2:20" s="10" customFormat="1" ht="29.25" customHeight="1">
      <c r="B112" s="141"/>
      <c r="C112" s="142" t="s">
        <v>156</v>
      </c>
      <c r="D112" s="143" t="s">
        <v>62</v>
      </c>
      <c r="E112" s="143" t="s">
        <v>58</v>
      </c>
      <c r="F112" s="143" t="s">
        <v>157</v>
      </c>
      <c r="G112" s="143" t="s">
        <v>158</v>
      </c>
      <c r="H112" s="143" t="s">
        <v>159</v>
      </c>
      <c r="I112" s="143" t="s">
        <v>160</v>
      </c>
      <c r="J112" s="143" t="s">
        <v>121</v>
      </c>
      <c r="K112" s="144" t="s">
        <v>161</v>
      </c>
      <c r="L112" s="141"/>
      <c r="M112" s="72" t="s">
        <v>162</v>
      </c>
      <c r="N112" s="73" t="s">
        <v>47</v>
      </c>
      <c r="O112" s="73" t="s">
        <v>163</v>
      </c>
      <c r="P112" s="73" t="s">
        <v>164</v>
      </c>
      <c r="Q112" s="73" t="s">
        <v>165</v>
      </c>
      <c r="R112" s="73" t="s">
        <v>166</v>
      </c>
      <c r="S112" s="73" t="s">
        <v>167</v>
      </c>
      <c r="T112" s="74" t="s">
        <v>168</v>
      </c>
    </row>
    <row r="113" spans="2:65" s="1" customFormat="1" ht="29.25" customHeight="1">
      <c r="B113" s="40"/>
      <c r="C113" s="76" t="s">
        <v>122</v>
      </c>
      <c r="J113" s="145">
        <f>BK113</f>
        <v>0</v>
      </c>
      <c r="L113" s="40"/>
      <c r="M113" s="75"/>
      <c r="N113" s="67"/>
      <c r="O113" s="67"/>
      <c r="P113" s="146">
        <f>P114+P597+P1181</f>
        <v>7212.0817619999989</v>
      </c>
      <c r="Q113" s="67"/>
      <c r="R113" s="146">
        <f>R114+R597+R1181</f>
        <v>359.84071741999998</v>
      </c>
      <c r="S113" s="67"/>
      <c r="T113" s="147">
        <f>T114+T597+T1181</f>
        <v>71.594068800000002</v>
      </c>
      <c r="AT113" s="25" t="s">
        <v>76</v>
      </c>
      <c r="AU113" s="25" t="s">
        <v>123</v>
      </c>
      <c r="BK113" s="148">
        <f>BK114+BK597+BK1181</f>
        <v>0</v>
      </c>
    </row>
    <row r="114" spans="2:65" s="11" customFormat="1" ht="37.35" customHeight="1">
      <c r="B114" s="149"/>
      <c r="D114" s="150" t="s">
        <v>76</v>
      </c>
      <c r="E114" s="151" t="s">
        <v>169</v>
      </c>
      <c r="F114" s="151" t="s">
        <v>170</v>
      </c>
      <c r="J114" s="152">
        <f>BK114</f>
        <v>0</v>
      </c>
      <c r="L114" s="149"/>
      <c r="M114" s="153"/>
      <c r="N114" s="154"/>
      <c r="O114" s="154"/>
      <c r="P114" s="155">
        <f>P115+P140+P174+P250+P306+P309+P352+P485+P516+P523+P529+P557+P569+P584+P594</f>
        <v>2933.033676</v>
      </c>
      <c r="Q114" s="154"/>
      <c r="R114" s="155">
        <f>R115+R140+R174+R250+R306+R309+R352+R485+R516+R523+R529+R557+R569+R584+R594</f>
        <v>270.64179018999999</v>
      </c>
      <c r="S114" s="154"/>
      <c r="T114" s="156">
        <f>T115+T140+T174+T250+T306+T309+T352+T485+T516+T523+T529+T557+T569+T584+T594</f>
        <v>41.630331000000005</v>
      </c>
      <c r="AR114" s="150" t="s">
        <v>23</v>
      </c>
      <c r="AT114" s="157" t="s">
        <v>76</v>
      </c>
      <c r="AU114" s="157" t="s">
        <v>77</v>
      </c>
      <c r="AY114" s="150" t="s">
        <v>171</v>
      </c>
      <c r="BK114" s="158">
        <f>BK115+BK140+BK174+BK250+BK306+BK309+BK352+BK485+BK516+BK523+BK529+BK557+BK569+BK584+BK594</f>
        <v>0</v>
      </c>
    </row>
    <row r="115" spans="2:65" s="11" customFormat="1" ht="19.95" customHeight="1">
      <c r="B115" s="149"/>
      <c r="D115" s="150" t="s">
        <v>76</v>
      </c>
      <c r="E115" s="159" t="s">
        <v>23</v>
      </c>
      <c r="F115" s="159" t="s">
        <v>172</v>
      </c>
      <c r="J115" s="160">
        <f>BK115</f>
        <v>0</v>
      </c>
      <c r="L115" s="149"/>
      <c r="M115" s="153"/>
      <c r="N115" s="154"/>
      <c r="O115" s="154"/>
      <c r="P115" s="155">
        <f>SUM(P116:P139)</f>
        <v>143.05864199999999</v>
      </c>
      <c r="Q115" s="154"/>
      <c r="R115" s="155">
        <f>SUM(R116:R139)</f>
        <v>0</v>
      </c>
      <c r="S115" s="154"/>
      <c r="T115" s="156">
        <f>SUM(T116:T139)</f>
        <v>0</v>
      </c>
      <c r="AR115" s="150" t="s">
        <v>23</v>
      </c>
      <c r="AT115" s="157" t="s">
        <v>76</v>
      </c>
      <c r="AU115" s="157" t="s">
        <v>23</v>
      </c>
      <c r="AY115" s="150" t="s">
        <v>171</v>
      </c>
      <c r="BK115" s="158">
        <f>SUM(BK116:BK139)</f>
        <v>0</v>
      </c>
    </row>
    <row r="116" spans="2:65" s="1" customFormat="1" ht="38.25" customHeight="1">
      <c r="B116" s="161"/>
      <c r="C116" s="162" t="s">
        <v>23</v>
      </c>
      <c r="D116" s="162" t="s">
        <v>173</v>
      </c>
      <c r="E116" s="163" t="s">
        <v>174</v>
      </c>
      <c r="F116" s="164" t="s">
        <v>175</v>
      </c>
      <c r="G116" s="165" t="s">
        <v>176</v>
      </c>
      <c r="H116" s="166">
        <v>15.9</v>
      </c>
      <c r="I116" s="347"/>
      <c r="J116" s="167">
        <f>ROUND(I116*H116,2)</f>
        <v>0</v>
      </c>
      <c r="K116" s="164" t="s">
        <v>177</v>
      </c>
      <c r="L116" s="40"/>
      <c r="M116" s="168" t="s">
        <v>5</v>
      </c>
      <c r="N116" s="169" t="s">
        <v>49</v>
      </c>
      <c r="O116" s="170">
        <v>2.1000000000000001E-2</v>
      </c>
      <c r="P116" s="170">
        <f>O116*H116</f>
        <v>0.33390000000000003</v>
      </c>
      <c r="Q116" s="170">
        <v>0</v>
      </c>
      <c r="R116" s="170">
        <f>Q116*H116</f>
        <v>0</v>
      </c>
      <c r="S116" s="170">
        <v>0</v>
      </c>
      <c r="T116" s="171">
        <f>S116*H116</f>
        <v>0</v>
      </c>
      <c r="AR116" s="25" t="s">
        <v>178</v>
      </c>
      <c r="AT116" s="25" t="s">
        <v>173</v>
      </c>
      <c r="AU116" s="25" t="s">
        <v>89</v>
      </c>
      <c r="AY116" s="25" t="s">
        <v>171</v>
      </c>
      <c r="BE116" s="172">
        <f>IF(N116="základní",J116,0)</f>
        <v>0</v>
      </c>
      <c r="BF116" s="172">
        <f>IF(N116="snížená",J116,0)</f>
        <v>0</v>
      </c>
      <c r="BG116" s="172">
        <f>IF(N116="zákl. přenesená",J116,0)</f>
        <v>0</v>
      </c>
      <c r="BH116" s="172">
        <f>IF(N116="sníž. přenesená",J116,0)</f>
        <v>0</v>
      </c>
      <c r="BI116" s="172">
        <f>IF(N116="nulová",J116,0)</f>
        <v>0</v>
      </c>
      <c r="BJ116" s="25" t="s">
        <v>89</v>
      </c>
      <c r="BK116" s="172">
        <f>ROUND(I116*H116,2)</f>
        <v>0</v>
      </c>
      <c r="BL116" s="25" t="s">
        <v>178</v>
      </c>
      <c r="BM116" s="25" t="s">
        <v>179</v>
      </c>
    </row>
    <row r="117" spans="2:65" s="12" customFormat="1">
      <c r="B117" s="173"/>
      <c r="D117" s="174" t="s">
        <v>180</v>
      </c>
      <c r="E117" s="175" t="s">
        <v>5</v>
      </c>
      <c r="F117" s="176" t="s">
        <v>181</v>
      </c>
      <c r="H117" s="177">
        <v>15.9</v>
      </c>
      <c r="L117" s="173"/>
      <c r="M117" s="178"/>
      <c r="N117" s="179"/>
      <c r="O117" s="179"/>
      <c r="P117" s="179"/>
      <c r="Q117" s="179"/>
      <c r="R117" s="179"/>
      <c r="S117" s="179"/>
      <c r="T117" s="180"/>
      <c r="AT117" s="175" t="s">
        <v>180</v>
      </c>
      <c r="AU117" s="175" t="s">
        <v>89</v>
      </c>
      <c r="AV117" s="12" t="s">
        <v>89</v>
      </c>
      <c r="AW117" s="12" t="s">
        <v>41</v>
      </c>
      <c r="AX117" s="12" t="s">
        <v>23</v>
      </c>
      <c r="AY117" s="175" t="s">
        <v>171</v>
      </c>
    </row>
    <row r="118" spans="2:65" s="1" customFormat="1" ht="25.5" customHeight="1">
      <c r="B118" s="161"/>
      <c r="C118" s="162" t="s">
        <v>89</v>
      </c>
      <c r="D118" s="162" t="s">
        <v>173</v>
      </c>
      <c r="E118" s="163" t="s">
        <v>182</v>
      </c>
      <c r="F118" s="164" t="s">
        <v>183</v>
      </c>
      <c r="G118" s="165" t="s">
        <v>176</v>
      </c>
      <c r="H118" s="166">
        <v>5.4</v>
      </c>
      <c r="I118" s="347"/>
      <c r="J118" s="167">
        <f>ROUND(I118*H118,2)</f>
        <v>0</v>
      </c>
      <c r="K118" s="164" t="s">
        <v>177</v>
      </c>
      <c r="L118" s="40"/>
      <c r="M118" s="168" t="s">
        <v>5</v>
      </c>
      <c r="N118" s="169" t="s">
        <v>49</v>
      </c>
      <c r="O118" s="170">
        <v>0.871</v>
      </c>
      <c r="P118" s="170">
        <f>O118*H118</f>
        <v>4.7034000000000002</v>
      </c>
      <c r="Q118" s="170">
        <v>0</v>
      </c>
      <c r="R118" s="170">
        <f>Q118*H118</f>
        <v>0</v>
      </c>
      <c r="S118" s="170">
        <v>0</v>
      </c>
      <c r="T118" s="171">
        <f>S118*H118</f>
        <v>0</v>
      </c>
      <c r="AR118" s="25" t="s">
        <v>178</v>
      </c>
      <c r="AT118" s="25" t="s">
        <v>173</v>
      </c>
      <c r="AU118" s="25" t="s">
        <v>89</v>
      </c>
      <c r="AY118" s="25" t="s">
        <v>171</v>
      </c>
      <c r="BE118" s="172">
        <f>IF(N118="základní",J118,0)</f>
        <v>0</v>
      </c>
      <c r="BF118" s="172">
        <f>IF(N118="snížená",J118,0)</f>
        <v>0</v>
      </c>
      <c r="BG118" s="172">
        <f>IF(N118="zákl. přenesená",J118,0)</f>
        <v>0</v>
      </c>
      <c r="BH118" s="172">
        <f>IF(N118="sníž. přenesená",J118,0)</f>
        <v>0</v>
      </c>
      <c r="BI118" s="172">
        <f>IF(N118="nulová",J118,0)</f>
        <v>0</v>
      </c>
      <c r="BJ118" s="25" t="s">
        <v>89</v>
      </c>
      <c r="BK118" s="172">
        <f>ROUND(I118*H118,2)</f>
        <v>0</v>
      </c>
      <c r="BL118" s="25" t="s">
        <v>178</v>
      </c>
      <c r="BM118" s="25" t="s">
        <v>184</v>
      </c>
    </row>
    <row r="119" spans="2:65" s="1" customFormat="1" ht="192">
      <c r="B119" s="40"/>
      <c r="D119" s="174" t="s">
        <v>185</v>
      </c>
      <c r="F119" s="181" t="s">
        <v>186</v>
      </c>
      <c r="L119" s="40"/>
      <c r="M119" s="182"/>
      <c r="N119" s="41"/>
      <c r="O119" s="41"/>
      <c r="P119" s="41"/>
      <c r="Q119" s="41"/>
      <c r="R119" s="41"/>
      <c r="S119" s="41"/>
      <c r="T119" s="69"/>
      <c r="AT119" s="25" t="s">
        <v>185</v>
      </c>
      <c r="AU119" s="25" t="s">
        <v>89</v>
      </c>
    </row>
    <row r="120" spans="2:65" s="12" customFormat="1">
      <c r="B120" s="173"/>
      <c r="D120" s="174" t="s">
        <v>180</v>
      </c>
      <c r="E120" s="175" t="s">
        <v>5</v>
      </c>
      <c r="F120" s="176" t="s">
        <v>187</v>
      </c>
      <c r="H120" s="177">
        <v>5.4</v>
      </c>
      <c r="L120" s="173"/>
      <c r="M120" s="178"/>
      <c r="N120" s="179"/>
      <c r="O120" s="179"/>
      <c r="P120" s="179"/>
      <c r="Q120" s="179"/>
      <c r="R120" s="179"/>
      <c r="S120" s="179"/>
      <c r="T120" s="180"/>
      <c r="AT120" s="175" t="s">
        <v>180</v>
      </c>
      <c r="AU120" s="175" t="s">
        <v>89</v>
      </c>
      <c r="AV120" s="12" t="s">
        <v>89</v>
      </c>
      <c r="AW120" s="12" t="s">
        <v>41</v>
      </c>
      <c r="AX120" s="12" t="s">
        <v>23</v>
      </c>
      <c r="AY120" s="175" t="s">
        <v>171</v>
      </c>
    </row>
    <row r="121" spans="2:65" s="1" customFormat="1" ht="25.5" customHeight="1">
      <c r="B121" s="161"/>
      <c r="C121" s="162" t="s">
        <v>188</v>
      </c>
      <c r="D121" s="162" t="s">
        <v>173</v>
      </c>
      <c r="E121" s="163" t="s">
        <v>189</v>
      </c>
      <c r="F121" s="164" t="s">
        <v>190</v>
      </c>
      <c r="G121" s="165" t="s">
        <v>176</v>
      </c>
      <c r="H121" s="166">
        <v>5.4</v>
      </c>
      <c r="I121" s="347"/>
      <c r="J121" s="167">
        <f>ROUND(I121*H121,2)</f>
        <v>0</v>
      </c>
      <c r="K121" s="164" t="s">
        <v>177</v>
      </c>
      <c r="L121" s="40"/>
      <c r="M121" s="168" t="s">
        <v>5</v>
      </c>
      <c r="N121" s="169" t="s">
        <v>49</v>
      </c>
      <c r="O121" s="170">
        <v>0.04</v>
      </c>
      <c r="P121" s="170">
        <f>O121*H121</f>
        <v>0.21600000000000003</v>
      </c>
      <c r="Q121" s="170">
        <v>0</v>
      </c>
      <c r="R121" s="170">
        <f>Q121*H121</f>
        <v>0</v>
      </c>
      <c r="S121" s="170">
        <v>0</v>
      </c>
      <c r="T121" s="171">
        <f>S121*H121</f>
        <v>0</v>
      </c>
      <c r="AR121" s="25" t="s">
        <v>178</v>
      </c>
      <c r="AT121" s="25" t="s">
        <v>173</v>
      </c>
      <c r="AU121" s="25" t="s">
        <v>89</v>
      </c>
      <c r="AY121" s="25" t="s">
        <v>171</v>
      </c>
      <c r="BE121" s="172">
        <f>IF(N121="základní",J121,0)</f>
        <v>0</v>
      </c>
      <c r="BF121" s="172">
        <f>IF(N121="snížená",J121,0)</f>
        <v>0</v>
      </c>
      <c r="BG121" s="172">
        <f>IF(N121="zákl. přenesená",J121,0)</f>
        <v>0</v>
      </c>
      <c r="BH121" s="172">
        <f>IF(N121="sníž. přenesená",J121,0)</f>
        <v>0</v>
      </c>
      <c r="BI121" s="172">
        <f>IF(N121="nulová",J121,0)</f>
        <v>0</v>
      </c>
      <c r="BJ121" s="25" t="s">
        <v>89</v>
      </c>
      <c r="BK121" s="172">
        <f>ROUND(I121*H121,2)</f>
        <v>0</v>
      </c>
      <c r="BL121" s="25" t="s">
        <v>178</v>
      </c>
      <c r="BM121" s="25" t="s">
        <v>191</v>
      </c>
    </row>
    <row r="122" spans="2:65" s="1" customFormat="1" ht="192">
      <c r="B122" s="40"/>
      <c r="D122" s="174" t="s">
        <v>185</v>
      </c>
      <c r="F122" s="181" t="s">
        <v>186</v>
      </c>
      <c r="L122" s="40"/>
      <c r="M122" s="182"/>
      <c r="N122" s="41"/>
      <c r="O122" s="41"/>
      <c r="P122" s="41"/>
      <c r="Q122" s="41"/>
      <c r="R122" s="41"/>
      <c r="S122" s="41"/>
      <c r="T122" s="69"/>
      <c r="AT122" s="25" t="s">
        <v>185</v>
      </c>
      <c r="AU122" s="25" t="s">
        <v>89</v>
      </c>
    </row>
    <row r="123" spans="2:65" s="1" customFormat="1" ht="38.25" customHeight="1">
      <c r="B123" s="161"/>
      <c r="C123" s="162" t="s">
        <v>178</v>
      </c>
      <c r="D123" s="162" t="s">
        <v>173</v>
      </c>
      <c r="E123" s="163" t="s">
        <v>192</v>
      </c>
      <c r="F123" s="164" t="s">
        <v>193</v>
      </c>
      <c r="G123" s="165" t="s">
        <v>176</v>
      </c>
      <c r="H123" s="166">
        <v>23.859000000000002</v>
      </c>
      <c r="I123" s="347"/>
      <c r="J123" s="167">
        <f>ROUND(I123*H123,2)</f>
        <v>0</v>
      </c>
      <c r="K123" s="164" t="s">
        <v>177</v>
      </c>
      <c r="L123" s="40"/>
      <c r="M123" s="168" t="s">
        <v>5</v>
      </c>
      <c r="N123" s="169" t="s">
        <v>49</v>
      </c>
      <c r="O123" s="170">
        <v>3.07</v>
      </c>
      <c r="P123" s="170">
        <f>O123*H123</f>
        <v>73.247129999999999</v>
      </c>
      <c r="Q123" s="170">
        <v>0</v>
      </c>
      <c r="R123" s="170">
        <f>Q123*H123</f>
        <v>0</v>
      </c>
      <c r="S123" s="170">
        <v>0</v>
      </c>
      <c r="T123" s="171">
        <f>S123*H123</f>
        <v>0</v>
      </c>
      <c r="AR123" s="25" t="s">
        <v>178</v>
      </c>
      <c r="AT123" s="25" t="s">
        <v>173</v>
      </c>
      <c r="AU123" s="25" t="s">
        <v>89</v>
      </c>
      <c r="AY123" s="25" t="s">
        <v>171</v>
      </c>
      <c r="BE123" s="172">
        <f>IF(N123="základní",J123,0)</f>
        <v>0</v>
      </c>
      <c r="BF123" s="172">
        <f>IF(N123="snížená",J123,0)</f>
        <v>0</v>
      </c>
      <c r="BG123" s="172">
        <f>IF(N123="zákl. přenesená",J123,0)</f>
        <v>0</v>
      </c>
      <c r="BH123" s="172">
        <f>IF(N123="sníž. přenesená",J123,0)</f>
        <v>0</v>
      </c>
      <c r="BI123" s="172">
        <f>IF(N123="nulová",J123,0)</f>
        <v>0</v>
      </c>
      <c r="BJ123" s="25" t="s">
        <v>89</v>
      </c>
      <c r="BK123" s="172">
        <f>ROUND(I123*H123,2)</f>
        <v>0</v>
      </c>
      <c r="BL123" s="25" t="s">
        <v>178</v>
      </c>
      <c r="BM123" s="25" t="s">
        <v>194</v>
      </c>
    </row>
    <row r="124" spans="2:65" s="1" customFormat="1" ht="60">
      <c r="B124" s="40"/>
      <c r="D124" s="174" t="s">
        <v>185</v>
      </c>
      <c r="F124" s="181" t="s">
        <v>195</v>
      </c>
      <c r="L124" s="40"/>
      <c r="M124" s="182"/>
      <c r="N124" s="41"/>
      <c r="O124" s="41"/>
      <c r="P124" s="41"/>
      <c r="Q124" s="41"/>
      <c r="R124" s="41"/>
      <c r="S124" s="41"/>
      <c r="T124" s="69"/>
      <c r="AT124" s="25" t="s">
        <v>185</v>
      </c>
      <c r="AU124" s="25" t="s">
        <v>89</v>
      </c>
    </row>
    <row r="125" spans="2:65" s="12" customFormat="1">
      <c r="B125" s="173"/>
      <c r="D125" s="174" t="s">
        <v>180</v>
      </c>
      <c r="E125" s="175" t="s">
        <v>5</v>
      </c>
      <c r="F125" s="176" t="s">
        <v>196</v>
      </c>
      <c r="H125" s="177">
        <v>23.859000000000002</v>
      </c>
      <c r="L125" s="173"/>
      <c r="M125" s="178"/>
      <c r="N125" s="179"/>
      <c r="O125" s="179"/>
      <c r="P125" s="179"/>
      <c r="Q125" s="179"/>
      <c r="R125" s="179"/>
      <c r="S125" s="179"/>
      <c r="T125" s="180"/>
      <c r="AT125" s="175" t="s">
        <v>180</v>
      </c>
      <c r="AU125" s="175" t="s">
        <v>89</v>
      </c>
      <c r="AV125" s="12" t="s">
        <v>89</v>
      </c>
      <c r="AW125" s="12" t="s">
        <v>41</v>
      </c>
      <c r="AX125" s="12" t="s">
        <v>23</v>
      </c>
      <c r="AY125" s="175" t="s">
        <v>171</v>
      </c>
    </row>
    <row r="126" spans="2:65" s="1" customFormat="1" ht="38.25" customHeight="1">
      <c r="B126" s="161"/>
      <c r="C126" s="162" t="s">
        <v>197</v>
      </c>
      <c r="D126" s="162" t="s">
        <v>173</v>
      </c>
      <c r="E126" s="163" t="s">
        <v>198</v>
      </c>
      <c r="F126" s="164" t="s">
        <v>199</v>
      </c>
      <c r="G126" s="165" t="s">
        <v>176</v>
      </c>
      <c r="H126" s="166">
        <v>23.859000000000002</v>
      </c>
      <c r="I126" s="347"/>
      <c r="J126" s="167">
        <f>ROUND(I126*H126,2)</f>
        <v>0</v>
      </c>
      <c r="K126" s="164" t="s">
        <v>177</v>
      </c>
      <c r="L126" s="40"/>
      <c r="M126" s="168" t="s">
        <v>5</v>
      </c>
      <c r="N126" s="169" t="s">
        <v>49</v>
      </c>
      <c r="O126" s="170">
        <v>0.8</v>
      </c>
      <c r="P126" s="170">
        <f>O126*H126</f>
        <v>19.087200000000003</v>
      </c>
      <c r="Q126" s="170">
        <v>0</v>
      </c>
      <c r="R126" s="170">
        <f>Q126*H126</f>
        <v>0</v>
      </c>
      <c r="S126" s="170">
        <v>0</v>
      </c>
      <c r="T126" s="171">
        <f>S126*H126</f>
        <v>0</v>
      </c>
      <c r="AR126" s="25" t="s">
        <v>178</v>
      </c>
      <c r="AT126" s="25" t="s">
        <v>173</v>
      </c>
      <c r="AU126" s="25" t="s">
        <v>89</v>
      </c>
      <c r="AY126" s="25" t="s">
        <v>171</v>
      </c>
      <c r="BE126" s="172">
        <f>IF(N126="základní",J126,0)</f>
        <v>0</v>
      </c>
      <c r="BF126" s="172">
        <f>IF(N126="snížená",J126,0)</f>
        <v>0</v>
      </c>
      <c r="BG126" s="172">
        <f>IF(N126="zákl. přenesená",J126,0)</f>
        <v>0</v>
      </c>
      <c r="BH126" s="172">
        <f>IF(N126="sníž. přenesená",J126,0)</f>
        <v>0</v>
      </c>
      <c r="BI126" s="172">
        <f>IF(N126="nulová",J126,0)</f>
        <v>0</v>
      </c>
      <c r="BJ126" s="25" t="s">
        <v>89</v>
      </c>
      <c r="BK126" s="172">
        <f>ROUND(I126*H126,2)</f>
        <v>0</v>
      </c>
      <c r="BL126" s="25" t="s">
        <v>178</v>
      </c>
      <c r="BM126" s="25" t="s">
        <v>200</v>
      </c>
    </row>
    <row r="127" spans="2:65" s="1" customFormat="1" ht="60">
      <c r="B127" s="40"/>
      <c r="D127" s="174" t="s">
        <v>185</v>
      </c>
      <c r="F127" s="181" t="s">
        <v>195</v>
      </c>
      <c r="L127" s="40"/>
      <c r="M127" s="182"/>
      <c r="N127" s="41"/>
      <c r="O127" s="41"/>
      <c r="P127" s="41"/>
      <c r="Q127" s="41"/>
      <c r="R127" s="41"/>
      <c r="S127" s="41"/>
      <c r="T127" s="69"/>
      <c r="AT127" s="25" t="s">
        <v>185</v>
      </c>
      <c r="AU127" s="25" t="s">
        <v>89</v>
      </c>
    </row>
    <row r="128" spans="2:65" s="1" customFormat="1" ht="38.25" customHeight="1">
      <c r="B128" s="161"/>
      <c r="C128" s="162" t="s">
        <v>201</v>
      </c>
      <c r="D128" s="162" t="s">
        <v>173</v>
      </c>
      <c r="E128" s="163" t="s">
        <v>202</v>
      </c>
      <c r="F128" s="164" t="s">
        <v>203</v>
      </c>
      <c r="G128" s="165" t="s">
        <v>176</v>
      </c>
      <c r="H128" s="166">
        <v>23.259</v>
      </c>
      <c r="I128" s="347"/>
      <c r="J128" s="167">
        <f>ROUND(I128*H128,2)</f>
        <v>0</v>
      </c>
      <c r="K128" s="164" t="s">
        <v>177</v>
      </c>
      <c r="L128" s="40"/>
      <c r="M128" s="168" t="s">
        <v>5</v>
      </c>
      <c r="N128" s="169" t="s">
        <v>49</v>
      </c>
      <c r="O128" s="170">
        <v>8.3000000000000004E-2</v>
      </c>
      <c r="P128" s="170">
        <f>O128*H128</f>
        <v>1.9304970000000001</v>
      </c>
      <c r="Q128" s="170">
        <v>0</v>
      </c>
      <c r="R128" s="170">
        <f>Q128*H128</f>
        <v>0</v>
      </c>
      <c r="S128" s="170">
        <v>0</v>
      </c>
      <c r="T128" s="171">
        <f>S128*H128</f>
        <v>0</v>
      </c>
      <c r="AR128" s="25" t="s">
        <v>178</v>
      </c>
      <c r="AT128" s="25" t="s">
        <v>173</v>
      </c>
      <c r="AU128" s="25" t="s">
        <v>89</v>
      </c>
      <c r="AY128" s="25" t="s">
        <v>171</v>
      </c>
      <c r="BE128" s="172">
        <f>IF(N128="základní",J128,0)</f>
        <v>0</v>
      </c>
      <c r="BF128" s="172">
        <f>IF(N128="snížená",J128,0)</f>
        <v>0</v>
      </c>
      <c r="BG128" s="172">
        <f>IF(N128="zákl. přenesená",J128,0)</f>
        <v>0</v>
      </c>
      <c r="BH128" s="172">
        <f>IF(N128="sníž. přenesená",J128,0)</f>
        <v>0</v>
      </c>
      <c r="BI128" s="172">
        <f>IF(N128="nulová",J128,0)</f>
        <v>0</v>
      </c>
      <c r="BJ128" s="25" t="s">
        <v>89</v>
      </c>
      <c r="BK128" s="172">
        <f>ROUND(I128*H128,2)</f>
        <v>0</v>
      </c>
      <c r="BL128" s="25" t="s">
        <v>178</v>
      </c>
      <c r="BM128" s="25" t="s">
        <v>204</v>
      </c>
    </row>
    <row r="129" spans="2:65" s="1" customFormat="1" ht="192">
      <c r="B129" s="40"/>
      <c r="D129" s="174" t="s">
        <v>185</v>
      </c>
      <c r="F129" s="181" t="s">
        <v>205</v>
      </c>
      <c r="L129" s="40"/>
      <c r="M129" s="182"/>
      <c r="N129" s="41"/>
      <c r="O129" s="41"/>
      <c r="P129" s="41"/>
      <c r="Q129" s="41"/>
      <c r="R129" s="41"/>
      <c r="S129" s="41"/>
      <c r="T129" s="69"/>
      <c r="AT129" s="25" t="s">
        <v>185</v>
      </c>
      <c r="AU129" s="25" t="s">
        <v>89</v>
      </c>
    </row>
    <row r="130" spans="2:65" s="12" customFormat="1">
      <c r="B130" s="173"/>
      <c r="D130" s="174" t="s">
        <v>180</v>
      </c>
      <c r="E130" s="175" t="s">
        <v>5</v>
      </c>
      <c r="F130" s="176" t="s">
        <v>206</v>
      </c>
      <c r="H130" s="177">
        <v>23.259</v>
      </c>
      <c r="L130" s="173"/>
      <c r="M130" s="178"/>
      <c r="N130" s="179"/>
      <c r="O130" s="179"/>
      <c r="P130" s="179"/>
      <c r="Q130" s="179"/>
      <c r="R130" s="179"/>
      <c r="S130" s="179"/>
      <c r="T130" s="180"/>
      <c r="AT130" s="175" t="s">
        <v>180</v>
      </c>
      <c r="AU130" s="175" t="s">
        <v>89</v>
      </c>
      <c r="AV130" s="12" t="s">
        <v>89</v>
      </c>
      <c r="AW130" s="12" t="s">
        <v>41</v>
      </c>
      <c r="AX130" s="12" t="s">
        <v>23</v>
      </c>
      <c r="AY130" s="175" t="s">
        <v>171</v>
      </c>
    </row>
    <row r="131" spans="2:65" s="1" customFormat="1" ht="25.5" customHeight="1">
      <c r="B131" s="161"/>
      <c r="C131" s="162" t="s">
        <v>207</v>
      </c>
      <c r="D131" s="162" t="s">
        <v>173</v>
      </c>
      <c r="E131" s="163" t="s">
        <v>208</v>
      </c>
      <c r="F131" s="164" t="s">
        <v>209</v>
      </c>
      <c r="G131" s="165" t="s">
        <v>176</v>
      </c>
      <c r="H131" s="166">
        <v>23.259</v>
      </c>
      <c r="I131" s="347"/>
      <c r="J131" s="167">
        <f>ROUND(I131*H131,2)</f>
        <v>0</v>
      </c>
      <c r="K131" s="164" t="s">
        <v>5</v>
      </c>
      <c r="L131" s="40"/>
      <c r="M131" s="168" t="s">
        <v>5</v>
      </c>
      <c r="N131" s="169" t="s">
        <v>49</v>
      </c>
      <c r="O131" s="170">
        <v>0.65200000000000002</v>
      </c>
      <c r="P131" s="170">
        <f>O131*H131</f>
        <v>15.164868</v>
      </c>
      <c r="Q131" s="170">
        <v>0</v>
      </c>
      <c r="R131" s="170">
        <f>Q131*H131</f>
        <v>0</v>
      </c>
      <c r="S131" s="170">
        <v>0</v>
      </c>
      <c r="T131" s="171">
        <f>S131*H131</f>
        <v>0</v>
      </c>
      <c r="AR131" s="25" t="s">
        <v>178</v>
      </c>
      <c r="AT131" s="25" t="s">
        <v>173</v>
      </c>
      <c r="AU131" s="25" t="s">
        <v>89</v>
      </c>
      <c r="AY131" s="25" t="s">
        <v>171</v>
      </c>
      <c r="BE131" s="172">
        <f>IF(N131="základní",J131,0)</f>
        <v>0</v>
      </c>
      <c r="BF131" s="172">
        <f>IF(N131="snížená",J131,0)</f>
        <v>0</v>
      </c>
      <c r="BG131" s="172">
        <f>IF(N131="zákl. přenesená",J131,0)</f>
        <v>0</v>
      </c>
      <c r="BH131" s="172">
        <f>IF(N131="sníž. přenesená",J131,0)</f>
        <v>0</v>
      </c>
      <c r="BI131" s="172">
        <f>IF(N131="nulová",J131,0)</f>
        <v>0</v>
      </c>
      <c r="BJ131" s="25" t="s">
        <v>89</v>
      </c>
      <c r="BK131" s="172">
        <f>ROUND(I131*H131,2)</f>
        <v>0</v>
      </c>
      <c r="BL131" s="25" t="s">
        <v>178</v>
      </c>
      <c r="BM131" s="25" t="s">
        <v>210</v>
      </c>
    </row>
    <row r="132" spans="2:65" s="1" customFormat="1" ht="16.5" customHeight="1">
      <c r="B132" s="161"/>
      <c r="C132" s="162" t="s">
        <v>211</v>
      </c>
      <c r="D132" s="162" t="s">
        <v>173</v>
      </c>
      <c r="E132" s="163" t="s">
        <v>212</v>
      </c>
      <c r="F132" s="164" t="s">
        <v>213</v>
      </c>
      <c r="G132" s="165" t="s">
        <v>176</v>
      </c>
      <c r="H132" s="166">
        <v>23.259</v>
      </c>
      <c r="I132" s="347"/>
      <c r="J132" s="167">
        <f>ROUND(I132*H132,2)</f>
        <v>0</v>
      </c>
      <c r="K132" s="164" t="s">
        <v>5</v>
      </c>
      <c r="L132" s="40"/>
      <c r="M132" s="168" t="s">
        <v>5</v>
      </c>
      <c r="N132" s="169" t="s">
        <v>49</v>
      </c>
      <c r="O132" s="170">
        <v>8.9999999999999993E-3</v>
      </c>
      <c r="P132" s="170">
        <f>O132*H132</f>
        <v>0.20933099999999999</v>
      </c>
      <c r="Q132" s="170">
        <v>0</v>
      </c>
      <c r="R132" s="170">
        <f>Q132*H132</f>
        <v>0</v>
      </c>
      <c r="S132" s="170">
        <v>0</v>
      </c>
      <c r="T132" s="171">
        <f>S132*H132</f>
        <v>0</v>
      </c>
      <c r="AR132" s="25" t="s">
        <v>178</v>
      </c>
      <c r="AT132" s="25" t="s">
        <v>173</v>
      </c>
      <c r="AU132" s="25" t="s">
        <v>89</v>
      </c>
      <c r="AY132" s="25" t="s">
        <v>171</v>
      </c>
      <c r="BE132" s="172">
        <f>IF(N132="základní",J132,0)</f>
        <v>0</v>
      </c>
      <c r="BF132" s="172">
        <f>IF(N132="snížená",J132,0)</f>
        <v>0</v>
      </c>
      <c r="BG132" s="172">
        <f>IF(N132="zákl. přenesená",J132,0)</f>
        <v>0</v>
      </c>
      <c r="BH132" s="172">
        <f>IF(N132="sníž. přenesená",J132,0)</f>
        <v>0</v>
      </c>
      <c r="BI132" s="172">
        <f>IF(N132="nulová",J132,0)</f>
        <v>0</v>
      </c>
      <c r="BJ132" s="25" t="s">
        <v>89</v>
      </c>
      <c r="BK132" s="172">
        <f>ROUND(I132*H132,2)</f>
        <v>0</v>
      </c>
      <c r="BL132" s="25" t="s">
        <v>178</v>
      </c>
      <c r="BM132" s="25" t="s">
        <v>214</v>
      </c>
    </row>
    <row r="133" spans="2:65" s="1" customFormat="1" ht="38.25" customHeight="1">
      <c r="B133" s="161"/>
      <c r="C133" s="162" t="s">
        <v>215</v>
      </c>
      <c r="D133" s="162" t="s">
        <v>173</v>
      </c>
      <c r="E133" s="163" t="s">
        <v>216</v>
      </c>
      <c r="F133" s="164" t="s">
        <v>217</v>
      </c>
      <c r="G133" s="165" t="s">
        <v>176</v>
      </c>
      <c r="H133" s="166">
        <v>6</v>
      </c>
      <c r="I133" s="347"/>
      <c r="J133" s="167">
        <f>ROUND(I133*H133,2)</f>
        <v>0</v>
      </c>
      <c r="K133" s="164" t="s">
        <v>177</v>
      </c>
      <c r="L133" s="40"/>
      <c r="M133" s="168" t="s">
        <v>5</v>
      </c>
      <c r="N133" s="169" t="s">
        <v>49</v>
      </c>
      <c r="O133" s="170">
        <v>2.2559999999999998</v>
      </c>
      <c r="P133" s="170">
        <f>O133*H133</f>
        <v>13.535999999999998</v>
      </c>
      <c r="Q133" s="170">
        <v>0</v>
      </c>
      <c r="R133" s="170">
        <f>Q133*H133</f>
        <v>0</v>
      </c>
      <c r="S133" s="170">
        <v>0</v>
      </c>
      <c r="T133" s="171">
        <f>S133*H133</f>
        <v>0</v>
      </c>
      <c r="AR133" s="25" t="s">
        <v>178</v>
      </c>
      <c r="AT133" s="25" t="s">
        <v>173</v>
      </c>
      <c r="AU133" s="25" t="s">
        <v>89</v>
      </c>
      <c r="AY133" s="25" t="s">
        <v>171</v>
      </c>
      <c r="BE133" s="172">
        <f>IF(N133="základní",J133,0)</f>
        <v>0</v>
      </c>
      <c r="BF133" s="172">
        <f>IF(N133="snížená",J133,0)</f>
        <v>0</v>
      </c>
      <c r="BG133" s="172">
        <f>IF(N133="zákl. přenesená",J133,0)</f>
        <v>0</v>
      </c>
      <c r="BH133" s="172">
        <f>IF(N133="sníž. přenesená",J133,0)</f>
        <v>0</v>
      </c>
      <c r="BI133" s="172">
        <f>IF(N133="nulová",J133,0)</f>
        <v>0</v>
      </c>
      <c r="BJ133" s="25" t="s">
        <v>89</v>
      </c>
      <c r="BK133" s="172">
        <f>ROUND(I133*H133,2)</f>
        <v>0</v>
      </c>
      <c r="BL133" s="25" t="s">
        <v>178</v>
      </c>
      <c r="BM133" s="25" t="s">
        <v>218</v>
      </c>
    </row>
    <row r="134" spans="2:65" s="1" customFormat="1" ht="264">
      <c r="B134" s="40"/>
      <c r="D134" s="174" t="s">
        <v>185</v>
      </c>
      <c r="F134" s="181" t="s">
        <v>219</v>
      </c>
      <c r="L134" s="40"/>
      <c r="M134" s="182"/>
      <c r="N134" s="41"/>
      <c r="O134" s="41"/>
      <c r="P134" s="41"/>
      <c r="Q134" s="41"/>
      <c r="R134" s="41"/>
      <c r="S134" s="41"/>
      <c r="T134" s="69"/>
      <c r="AT134" s="25" t="s">
        <v>185</v>
      </c>
      <c r="AU134" s="25" t="s">
        <v>89</v>
      </c>
    </row>
    <row r="135" spans="2:65" s="1" customFormat="1" ht="38.25" customHeight="1">
      <c r="B135" s="161"/>
      <c r="C135" s="162" t="s">
        <v>220</v>
      </c>
      <c r="D135" s="162" t="s">
        <v>173</v>
      </c>
      <c r="E135" s="163" t="s">
        <v>221</v>
      </c>
      <c r="F135" s="164" t="s">
        <v>222</v>
      </c>
      <c r="G135" s="165" t="s">
        <v>223</v>
      </c>
      <c r="H135" s="166">
        <v>50.276000000000003</v>
      </c>
      <c r="I135" s="347"/>
      <c r="J135" s="167">
        <f>ROUND(I135*H135,2)</f>
        <v>0</v>
      </c>
      <c r="K135" s="164" t="s">
        <v>177</v>
      </c>
      <c r="L135" s="40"/>
      <c r="M135" s="168" t="s">
        <v>5</v>
      </c>
      <c r="N135" s="169" t="s">
        <v>49</v>
      </c>
      <c r="O135" s="170">
        <v>0.29099999999999998</v>
      </c>
      <c r="P135" s="170">
        <f>O135*H135</f>
        <v>14.630316000000001</v>
      </c>
      <c r="Q135" s="170">
        <v>0</v>
      </c>
      <c r="R135" s="170">
        <f>Q135*H135</f>
        <v>0</v>
      </c>
      <c r="S135" s="170">
        <v>0</v>
      </c>
      <c r="T135" s="171">
        <f>S135*H135</f>
        <v>0</v>
      </c>
      <c r="AR135" s="25" t="s">
        <v>178</v>
      </c>
      <c r="AT135" s="25" t="s">
        <v>173</v>
      </c>
      <c r="AU135" s="25" t="s">
        <v>89</v>
      </c>
      <c r="AY135" s="25" t="s">
        <v>171</v>
      </c>
      <c r="BE135" s="172">
        <f>IF(N135="základní",J135,0)</f>
        <v>0</v>
      </c>
      <c r="BF135" s="172">
        <f>IF(N135="snížená",J135,0)</f>
        <v>0</v>
      </c>
      <c r="BG135" s="172">
        <f>IF(N135="zákl. přenesená",J135,0)</f>
        <v>0</v>
      </c>
      <c r="BH135" s="172">
        <f>IF(N135="sníž. přenesená",J135,0)</f>
        <v>0</v>
      </c>
      <c r="BI135" s="172">
        <f>IF(N135="nulová",J135,0)</f>
        <v>0</v>
      </c>
      <c r="BJ135" s="25" t="s">
        <v>89</v>
      </c>
      <c r="BK135" s="172">
        <f>ROUND(I135*H135,2)</f>
        <v>0</v>
      </c>
      <c r="BL135" s="25" t="s">
        <v>178</v>
      </c>
      <c r="BM135" s="25" t="s">
        <v>224</v>
      </c>
    </row>
    <row r="136" spans="2:65" s="1" customFormat="1" ht="96">
      <c r="B136" s="40"/>
      <c r="D136" s="174" t="s">
        <v>185</v>
      </c>
      <c r="F136" s="181" t="s">
        <v>225</v>
      </c>
      <c r="L136" s="40"/>
      <c r="M136" s="182"/>
      <c r="N136" s="41"/>
      <c r="O136" s="41"/>
      <c r="P136" s="41"/>
      <c r="Q136" s="41"/>
      <c r="R136" s="41"/>
      <c r="S136" s="41"/>
      <c r="T136" s="69"/>
      <c r="AT136" s="25" t="s">
        <v>185</v>
      </c>
      <c r="AU136" s="25" t="s">
        <v>89</v>
      </c>
    </row>
    <row r="137" spans="2:65" s="12" customFormat="1">
      <c r="B137" s="173"/>
      <c r="D137" s="174" t="s">
        <v>180</v>
      </c>
      <c r="E137" s="175" t="s">
        <v>5</v>
      </c>
      <c r="F137" s="176" t="s">
        <v>226</v>
      </c>
      <c r="H137" s="177">
        <v>32.024000000000001</v>
      </c>
      <c r="L137" s="173"/>
      <c r="M137" s="178"/>
      <c r="N137" s="179"/>
      <c r="O137" s="179"/>
      <c r="P137" s="179"/>
      <c r="Q137" s="179"/>
      <c r="R137" s="179"/>
      <c r="S137" s="179"/>
      <c r="T137" s="180"/>
      <c r="AT137" s="175" t="s">
        <v>180</v>
      </c>
      <c r="AU137" s="175" t="s">
        <v>89</v>
      </c>
      <c r="AV137" s="12" t="s">
        <v>89</v>
      </c>
      <c r="AW137" s="12" t="s">
        <v>41</v>
      </c>
      <c r="AX137" s="12" t="s">
        <v>77</v>
      </c>
      <c r="AY137" s="175" t="s">
        <v>171</v>
      </c>
    </row>
    <row r="138" spans="2:65" s="12" customFormat="1">
      <c r="B138" s="173"/>
      <c r="D138" s="174" t="s">
        <v>180</v>
      </c>
      <c r="E138" s="175" t="s">
        <v>5</v>
      </c>
      <c r="F138" s="176" t="s">
        <v>227</v>
      </c>
      <c r="H138" s="177">
        <v>18.251999999999999</v>
      </c>
      <c r="L138" s="173"/>
      <c r="M138" s="178"/>
      <c r="N138" s="179"/>
      <c r="O138" s="179"/>
      <c r="P138" s="179"/>
      <c r="Q138" s="179"/>
      <c r="R138" s="179"/>
      <c r="S138" s="179"/>
      <c r="T138" s="180"/>
      <c r="AT138" s="175" t="s">
        <v>180</v>
      </c>
      <c r="AU138" s="175" t="s">
        <v>89</v>
      </c>
      <c r="AV138" s="12" t="s">
        <v>89</v>
      </c>
      <c r="AW138" s="12" t="s">
        <v>41</v>
      </c>
      <c r="AX138" s="12" t="s">
        <v>77</v>
      </c>
      <c r="AY138" s="175" t="s">
        <v>171</v>
      </c>
    </row>
    <row r="139" spans="2:65" s="13" customFormat="1">
      <c r="B139" s="183"/>
      <c r="D139" s="174" t="s">
        <v>180</v>
      </c>
      <c r="E139" s="184" t="s">
        <v>5</v>
      </c>
      <c r="F139" s="185" t="s">
        <v>228</v>
      </c>
      <c r="H139" s="186">
        <v>50.276000000000003</v>
      </c>
      <c r="L139" s="183"/>
      <c r="M139" s="187"/>
      <c r="N139" s="188"/>
      <c r="O139" s="188"/>
      <c r="P139" s="188"/>
      <c r="Q139" s="188"/>
      <c r="R139" s="188"/>
      <c r="S139" s="188"/>
      <c r="T139" s="189"/>
      <c r="AT139" s="184" t="s">
        <v>180</v>
      </c>
      <c r="AU139" s="184" t="s">
        <v>89</v>
      </c>
      <c r="AV139" s="13" t="s">
        <v>178</v>
      </c>
      <c r="AW139" s="13" t="s">
        <v>41</v>
      </c>
      <c r="AX139" s="13" t="s">
        <v>23</v>
      </c>
      <c r="AY139" s="184" t="s">
        <v>171</v>
      </c>
    </row>
    <row r="140" spans="2:65" s="11" customFormat="1" ht="29.85" customHeight="1">
      <c r="B140" s="149"/>
      <c r="D140" s="150" t="s">
        <v>76</v>
      </c>
      <c r="E140" s="159" t="s">
        <v>89</v>
      </c>
      <c r="F140" s="159" t="s">
        <v>229</v>
      </c>
      <c r="J140" s="160">
        <f>BK140</f>
        <v>0</v>
      </c>
      <c r="L140" s="149"/>
      <c r="M140" s="153"/>
      <c r="N140" s="154"/>
      <c r="O140" s="154"/>
      <c r="P140" s="155">
        <f>SUM(P141:P173)</f>
        <v>69.234148000000005</v>
      </c>
      <c r="Q140" s="154"/>
      <c r="R140" s="155">
        <f>SUM(R141:R173)</f>
        <v>72.68109238000001</v>
      </c>
      <c r="S140" s="154"/>
      <c r="T140" s="156">
        <f>SUM(T141:T173)</f>
        <v>0</v>
      </c>
      <c r="AR140" s="150" t="s">
        <v>23</v>
      </c>
      <c r="AT140" s="157" t="s">
        <v>76</v>
      </c>
      <c r="AU140" s="157" t="s">
        <v>23</v>
      </c>
      <c r="AY140" s="150" t="s">
        <v>171</v>
      </c>
      <c r="BK140" s="158">
        <f>SUM(BK141:BK173)</f>
        <v>0</v>
      </c>
    </row>
    <row r="141" spans="2:65" s="1" customFormat="1" ht="25.5" customHeight="1">
      <c r="B141" s="161"/>
      <c r="C141" s="162" t="s">
        <v>230</v>
      </c>
      <c r="D141" s="162" t="s">
        <v>173</v>
      </c>
      <c r="E141" s="163" t="s">
        <v>231</v>
      </c>
      <c r="F141" s="164" t="s">
        <v>232</v>
      </c>
      <c r="G141" s="165" t="s">
        <v>223</v>
      </c>
      <c r="H141" s="166">
        <v>5.08</v>
      </c>
      <c r="I141" s="347"/>
      <c r="J141" s="167">
        <f>ROUND(I141*H141,2)</f>
        <v>0</v>
      </c>
      <c r="K141" s="164" t="s">
        <v>177</v>
      </c>
      <c r="L141" s="40"/>
      <c r="M141" s="168" t="s">
        <v>5</v>
      </c>
      <c r="N141" s="169" t="s">
        <v>49</v>
      </c>
      <c r="O141" s="170">
        <v>5.8000000000000003E-2</v>
      </c>
      <c r="P141" s="170">
        <f>O141*H141</f>
        <v>0.29464000000000001</v>
      </c>
      <c r="Q141" s="170">
        <v>1E-4</v>
      </c>
      <c r="R141" s="170">
        <f>Q141*H141</f>
        <v>5.0799999999999999E-4</v>
      </c>
      <c r="S141" s="170">
        <v>0</v>
      </c>
      <c r="T141" s="171">
        <f>S141*H141</f>
        <v>0</v>
      </c>
      <c r="AR141" s="25" t="s">
        <v>178</v>
      </c>
      <c r="AT141" s="25" t="s">
        <v>173</v>
      </c>
      <c r="AU141" s="25" t="s">
        <v>89</v>
      </c>
      <c r="AY141" s="25" t="s">
        <v>171</v>
      </c>
      <c r="BE141" s="172">
        <f>IF(N141="základní",J141,0)</f>
        <v>0</v>
      </c>
      <c r="BF141" s="172">
        <f>IF(N141="snížená",J141,0)</f>
        <v>0</v>
      </c>
      <c r="BG141" s="172">
        <f>IF(N141="zákl. přenesená",J141,0)</f>
        <v>0</v>
      </c>
      <c r="BH141" s="172">
        <f>IF(N141="sníž. přenesená",J141,0)</f>
        <v>0</v>
      </c>
      <c r="BI141" s="172">
        <f>IF(N141="nulová",J141,0)</f>
        <v>0</v>
      </c>
      <c r="BJ141" s="25" t="s">
        <v>89</v>
      </c>
      <c r="BK141" s="172">
        <f>ROUND(I141*H141,2)</f>
        <v>0</v>
      </c>
      <c r="BL141" s="25" t="s">
        <v>178</v>
      </c>
      <c r="BM141" s="25" t="s">
        <v>233</v>
      </c>
    </row>
    <row r="142" spans="2:65" s="12" customFormat="1">
      <c r="B142" s="173"/>
      <c r="D142" s="174" t="s">
        <v>180</v>
      </c>
      <c r="E142" s="175" t="s">
        <v>5</v>
      </c>
      <c r="F142" s="176" t="s">
        <v>234</v>
      </c>
      <c r="H142" s="177">
        <v>5.08</v>
      </c>
      <c r="L142" s="173"/>
      <c r="M142" s="178"/>
      <c r="N142" s="179"/>
      <c r="O142" s="179"/>
      <c r="P142" s="179"/>
      <c r="Q142" s="179"/>
      <c r="R142" s="179"/>
      <c r="S142" s="179"/>
      <c r="T142" s="180"/>
      <c r="AT142" s="175" t="s">
        <v>180</v>
      </c>
      <c r="AU142" s="175" t="s">
        <v>89</v>
      </c>
      <c r="AV142" s="12" t="s">
        <v>89</v>
      </c>
      <c r="AW142" s="12" t="s">
        <v>41</v>
      </c>
      <c r="AX142" s="12" t="s">
        <v>23</v>
      </c>
      <c r="AY142" s="175" t="s">
        <v>171</v>
      </c>
    </row>
    <row r="143" spans="2:65" s="1" customFormat="1" ht="16.5" customHeight="1">
      <c r="B143" s="161"/>
      <c r="C143" s="190" t="s">
        <v>235</v>
      </c>
      <c r="D143" s="190" t="s">
        <v>236</v>
      </c>
      <c r="E143" s="191" t="s">
        <v>237</v>
      </c>
      <c r="F143" s="192" t="s">
        <v>238</v>
      </c>
      <c r="G143" s="193" t="s">
        <v>223</v>
      </c>
      <c r="H143" s="194">
        <v>6.0960000000000001</v>
      </c>
      <c r="I143" s="348"/>
      <c r="J143" s="195">
        <f>ROUND(I143*H143,2)</f>
        <v>0</v>
      </c>
      <c r="K143" s="192" t="s">
        <v>177</v>
      </c>
      <c r="L143" s="196"/>
      <c r="M143" s="197" t="s">
        <v>5</v>
      </c>
      <c r="N143" s="198" t="s">
        <v>49</v>
      </c>
      <c r="O143" s="170">
        <v>0</v>
      </c>
      <c r="P143" s="170">
        <f>O143*H143</f>
        <v>0</v>
      </c>
      <c r="Q143" s="170">
        <v>2.9999999999999997E-4</v>
      </c>
      <c r="R143" s="170">
        <f>Q143*H143</f>
        <v>1.8287999999999998E-3</v>
      </c>
      <c r="S143" s="170">
        <v>0</v>
      </c>
      <c r="T143" s="171">
        <f>S143*H143</f>
        <v>0</v>
      </c>
      <c r="AR143" s="25" t="s">
        <v>211</v>
      </c>
      <c r="AT143" s="25" t="s">
        <v>236</v>
      </c>
      <c r="AU143" s="25" t="s">
        <v>89</v>
      </c>
      <c r="AY143" s="25" t="s">
        <v>171</v>
      </c>
      <c r="BE143" s="172">
        <f>IF(N143="základní",J143,0)</f>
        <v>0</v>
      </c>
      <c r="BF143" s="172">
        <f>IF(N143="snížená",J143,0)</f>
        <v>0</v>
      </c>
      <c r="BG143" s="172">
        <f>IF(N143="zákl. přenesená",J143,0)</f>
        <v>0</v>
      </c>
      <c r="BH143" s="172">
        <f>IF(N143="sníž. přenesená",J143,0)</f>
        <v>0</v>
      </c>
      <c r="BI143" s="172">
        <f>IF(N143="nulová",J143,0)</f>
        <v>0</v>
      </c>
      <c r="BJ143" s="25" t="s">
        <v>89</v>
      </c>
      <c r="BK143" s="172">
        <f>ROUND(I143*H143,2)</f>
        <v>0</v>
      </c>
      <c r="BL143" s="25" t="s">
        <v>178</v>
      </c>
      <c r="BM143" s="25" t="s">
        <v>239</v>
      </c>
    </row>
    <row r="144" spans="2:65" s="12" customFormat="1">
      <c r="B144" s="173"/>
      <c r="D144" s="174" t="s">
        <v>180</v>
      </c>
      <c r="E144" s="175" t="s">
        <v>5</v>
      </c>
      <c r="F144" s="176" t="s">
        <v>240</v>
      </c>
      <c r="H144" s="177">
        <v>6.0960000000000001</v>
      </c>
      <c r="L144" s="173"/>
      <c r="M144" s="178"/>
      <c r="N144" s="179"/>
      <c r="O144" s="179"/>
      <c r="P144" s="179"/>
      <c r="Q144" s="179"/>
      <c r="R144" s="179"/>
      <c r="S144" s="179"/>
      <c r="T144" s="180"/>
      <c r="AT144" s="175" t="s">
        <v>180</v>
      </c>
      <c r="AU144" s="175" t="s">
        <v>89</v>
      </c>
      <c r="AV144" s="12" t="s">
        <v>89</v>
      </c>
      <c r="AW144" s="12" t="s">
        <v>41</v>
      </c>
      <c r="AX144" s="12" t="s">
        <v>23</v>
      </c>
      <c r="AY144" s="175" t="s">
        <v>171</v>
      </c>
    </row>
    <row r="145" spans="2:65" s="1" customFormat="1" ht="25.5" customHeight="1">
      <c r="B145" s="161"/>
      <c r="C145" s="162" t="s">
        <v>241</v>
      </c>
      <c r="D145" s="162" t="s">
        <v>173</v>
      </c>
      <c r="E145" s="163" t="s">
        <v>242</v>
      </c>
      <c r="F145" s="164" t="s">
        <v>243</v>
      </c>
      <c r="G145" s="165" t="s">
        <v>176</v>
      </c>
      <c r="H145" s="166">
        <v>7.8079999999999998</v>
      </c>
      <c r="I145" s="347"/>
      <c r="J145" s="167">
        <f>ROUND(I145*H145,2)</f>
        <v>0</v>
      </c>
      <c r="K145" s="164" t="s">
        <v>177</v>
      </c>
      <c r="L145" s="40"/>
      <c r="M145" s="168" t="s">
        <v>5</v>
      </c>
      <c r="N145" s="169" t="s">
        <v>49</v>
      </c>
      <c r="O145" s="170">
        <v>0.629</v>
      </c>
      <c r="P145" s="170">
        <f>O145*H145</f>
        <v>4.911232</v>
      </c>
      <c r="Q145" s="170">
        <v>2.45329</v>
      </c>
      <c r="R145" s="170">
        <f>Q145*H145</f>
        <v>19.15528832</v>
      </c>
      <c r="S145" s="170">
        <v>0</v>
      </c>
      <c r="T145" s="171">
        <f>S145*H145</f>
        <v>0</v>
      </c>
      <c r="AR145" s="25" t="s">
        <v>178</v>
      </c>
      <c r="AT145" s="25" t="s">
        <v>173</v>
      </c>
      <c r="AU145" s="25" t="s">
        <v>89</v>
      </c>
      <c r="AY145" s="25" t="s">
        <v>171</v>
      </c>
      <c r="BE145" s="172">
        <f>IF(N145="základní",J145,0)</f>
        <v>0</v>
      </c>
      <c r="BF145" s="172">
        <f>IF(N145="snížená",J145,0)</f>
        <v>0</v>
      </c>
      <c r="BG145" s="172">
        <f>IF(N145="zákl. přenesená",J145,0)</f>
        <v>0</v>
      </c>
      <c r="BH145" s="172">
        <f>IF(N145="sníž. přenesená",J145,0)</f>
        <v>0</v>
      </c>
      <c r="BI145" s="172">
        <f>IF(N145="nulová",J145,0)</f>
        <v>0</v>
      </c>
      <c r="BJ145" s="25" t="s">
        <v>89</v>
      </c>
      <c r="BK145" s="172">
        <f>ROUND(I145*H145,2)</f>
        <v>0</v>
      </c>
      <c r="BL145" s="25" t="s">
        <v>178</v>
      </c>
      <c r="BM145" s="25" t="s">
        <v>244</v>
      </c>
    </row>
    <row r="146" spans="2:65" s="1" customFormat="1" ht="96">
      <c r="B146" s="40"/>
      <c r="D146" s="174" t="s">
        <v>185</v>
      </c>
      <c r="F146" s="181" t="s">
        <v>245</v>
      </c>
      <c r="L146" s="40"/>
      <c r="M146" s="182"/>
      <c r="N146" s="41"/>
      <c r="O146" s="41"/>
      <c r="P146" s="41"/>
      <c r="Q146" s="41"/>
      <c r="R146" s="41"/>
      <c r="S146" s="41"/>
      <c r="T146" s="69"/>
      <c r="AT146" s="25" t="s">
        <v>185</v>
      </c>
      <c r="AU146" s="25" t="s">
        <v>89</v>
      </c>
    </row>
    <row r="147" spans="2:65" s="12" customFormat="1">
      <c r="B147" s="173"/>
      <c r="D147" s="174" t="s">
        <v>180</v>
      </c>
      <c r="E147" s="175" t="s">
        <v>5</v>
      </c>
      <c r="F147" s="176" t="s">
        <v>246</v>
      </c>
      <c r="H147" s="177">
        <v>6.0149999999999997</v>
      </c>
      <c r="L147" s="173"/>
      <c r="M147" s="178"/>
      <c r="N147" s="179"/>
      <c r="O147" s="179"/>
      <c r="P147" s="179"/>
      <c r="Q147" s="179"/>
      <c r="R147" s="179"/>
      <c r="S147" s="179"/>
      <c r="T147" s="180"/>
      <c r="AT147" s="175" t="s">
        <v>180</v>
      </c>
      <c r="AU147" s="175" t="s">
        <v>89</v>
      </c>
      <c r="AV147" s="12" t="s">
        <v>89</v>
      </c>
      <c r="AW147" s="12" t="s">
        <v>41</v>
      </c>
      <c r="AX147" s="12" t="s">
        <v>77</v>
      </c>
      <c r="AY147" s="175" t="s">
        <v>171</v>
      </c>
    </row>
    <row r="148" spans="2:65" s="12" customFormat="1">
      <c r="B148" s="173"/>
      <c r="D148" s="174" t="s">
        <v>180</v>
      </c>
      <c r="E148" s="175" t="s">
        <v>5</v>
      </c>
      <c r="F148" s="176" t="s">
        <v>247</v>
      </c>
      <c r="H148" s="177">
        <v>1.7929999999999999</v>
      </c>
      <c r="L148" s="173"/>
      <c r="M148" s="178"/>
      <c r="N148" s="179"/>
      <c r="O148" s="179"/>
      <c r="P148" s="179"/>
      <c r="Q148" s="179"/>
      <c r="R148" s="179"/>
      <c r="S148" s="179"/>
      <c r="T148" s="180"/>
      <c r="AT148" s="175" t="s">
        <v>180</v>
      </c>
      <c r="AU148" s="175" t="s">
        <v>89</v>
      </c>
      <c r="AV148" s="12" t="s">
        <v>89</v>
      </c>
      <c r="AW148" s="12" t="s">
        <v>41</v>
      </c>
      <c r="AX148" s="12" t="s">
        <v>77</v>
      </c>
      <c r="AY148" s="175" t="s">
        <v>171</v>
      </c>
    </row>
    <row r="149" spans="2:65" s="13" customFormat="1">
      <c r="B149" s="183"/>
      <c r="D149" s="174" t="s">
        <v>180</v>
      </c>
      <c r="E149" s="184" t="s">
        <v>5</v>
      </c>
      <c r="F149" s="185" t="s">
        <v>228</v>
      </c>
      <c r="H149" s="186">
        <v>7.8079999999999998</v>
      </c>
      <c r="L149" s="183"/>
      <c r="M149" s="187"/>
      <c r="N149" s="188"/>
      <c r="O149" s="188"/>
      <c r="P149" s="188"/>
      <c r="Q149" s="188"/>
      <c r="R149" s="188"/>
      <c r="S149" s="188"/>
      <c r="T149" s="189"/>
      <c r="AT149" s="184" t="s">
        <v>180</v>
      </c>
      <c r="AU149" s="184" t="s">
        <v>89</v>
      </c>
      <c r="AV149" s="13" t="s">
        <v>178</v>
      </c>
      <c r="AW149" s="13" t="s">
        <v>41</v>
      </c>
      <c r="AX149" s="13" t="s">
        <v>23</v>
      </c>
      <c r="AY149" s="184" t="s">
        <v>171</v>
      </c>
    </row>
    <row r="150" spans="2:65" s="1" customFormat="1" ht="16.5" customHeight="1">
      <c r="B150" s="161"/>
      <c r="C150" s="162" t="s">
        <v>248</v>
      </c>
      <c r="D150" s="162" t="s">
        <v>173</v>
      </c>
      <c r="E150" s="163" t="s">
        <v>249</v>
      </c>
      <c r="F150" s="164" t="s">
        <v>250</v>
      </c>
      <c r="G150" s="165" t="s">
        <v>223</v>
      </c>
      <c r="H150" s="166">
        <v>6.0720000000000001</v>
      </c>
      <c r="I150" s="347"/>
      <c r="J150" s="167">
        <f>ROUND(I150*H150,2)</f>
        <v>0</v>
      </c>
      <c r="K150" s="164" t="s">
        <v>251</v>
      </c>
      <c r="L150" s="40"/>
      <c r="M150" s="168" t="s">
        <v>5</v>
      </c>
      <c r="N150" s="169" t="s">
        <v>49</v>
      </c>
      <c r="O150" s="170">
        <v>0.3</v>
      </c>
      <c r="P150" s="170">
        <f>O150*H150</f>
        <v>1.8215999999999999</v>
      </c>
      <c r="Q150" s="170">
        <v>2.47E-3</v>
      </c>
      <c r="R150" s="170">
        <f>Q150*H150</f>
        <v>1.499784E-2</v>
      </c>
      <c r="S150" s="170">
        <v>0</v>
      </c>
      <c r="T150" s="171">
        <f>S150*H150</f>
        <v>0</v>
      </c>
      <c r="AR150" s="25" t="s">
        <v>178</v>
      </c>
      <c r="AT150" s="25" t="s">
        <v>173</v>
      </c>
      <c r="AU150" s="25" t="s">
        <v>89</v>
      </c>
      <c r="AY150" s="25" t="s">
        <v>171</v>
      </c>
      <c r="BE150" s="172">
        <f>IF(N150="základní",J150,0)</f>
        <v>0</v>
      </c>
      <c r="BF150" s="172">
        <f>IF(N150="snížená",J150,0)</f>
        <v>0</v>
      </c>
      <c r="BG150" s="172">
        <f>IF(N150="zákl. přenesená",J150,0)</f>
        <v>0</v>
      </c>
      <c r="BH150" s="172">
        <f>IF(N150="sníž. přenesená",J150,0)</f>
        <v>0</v>
      </c>
      <c r="BI150" s="172">
        <f>IF(N150="nulová",J150,0)</f>
        <v>0</v>
      </c>
      <c r="BJ150" s="25" t="s">
        <v>89</v>
      </c>
      <c r="BK150" s="172">
        <f>ROUND(I150*H150,2)</f>
        <v>0</v>
      </c>
      <c r="BL150" s="25" t="s">
        <v>178</v>
      </c>
      <c r="BM150" s="25" t="s">
        <v>252</v>
      </c>
    </row>
    <row r="151" spans="2:65" s="12" customFormat="1">
      <c r="B151" s="173"/>
      <c r="D151" s="174" t="s">
        <v>180</v>
      </c>
      <c r="E151" s="175" t="s">
        <v>5</v>
      </c>
      <c r="F151" s="176" t="s">
        <v>253</v>
      </c>
      <c r="H151" s="177">
        <v>6.0720000000000001</v>
      </c>
      <c r="L151" s="173"/>
      <c r="M151" s="178"/>
      <c r="N151" s="179"/>
      <c r="O151" s="179"/>
      <c r="P151" s="179"/>
      <c r="Q151" s="179"/>
      <c r="R151" s="179"/>
      <c r="S151" s="179"/>
      <c r="T151" s="180"/>
      <c r="AT151" s="175" t="s">
        <v>180</v>
      </c>
      <c r="AU151" s="175" t="s">
        <v>89</v>
      </c>
      <c r="AV151" s="12" t="s">
        <v>89</v>
      </c>
      <c r="AW151" s="12" t="s">
        <v>41</v>
      </c>
      <c r="AX151" s="12" t="s">
        <v>23</v>
      </c>
      <c r="AY151" s="175" t="s">
        <v>171</v>
      </c>
    </row>
    <row r="152" spans="2:65" s="1" customFormat="1" ht="16.5" customHeight="1">
      <c r="B152" s="161"/>
      <c r="C152" s="162" t="s">
        <v>11</v>
      </c>
      <c r="D152" s="162" t="s">
        <v>173</v>
      </c>
      <c r="E152" s="163" t="s">
        <v>254</v>
      </c>
      <c r="F152" s="164" t="s">
        <v>255</v>
      </c>
      <c r="G152" s="165" t="s">
        <v>223</v>
      </c>
      <c r="H152" s="166">
        <v>6.0720000000000001</v>
      </c>
      <c r="I152" s="347"/>
      <c r="J152" s="167">
        <f>ROUND(I152*H152,2)</f>
        <v>0</v>
      </c>
      <c r="K152" s="164" t="s">
        <v>251</v>
      </c>
      <c r="L152" s="40"/>
      <c r="M152" s="168" t="s">
        <v>5</v>
      </c>
      <c r="N152" s="169" t="s">
        <v>49</v>
      </c>
      <c r="O152" s="170">
        <v>0.152</v>
      </c>
      <c r="P152" s="170">
        <f>O152*H152</f>
        <v>0.92294399999999999</v>
      </c>
      <c r="Q152" s="170">
        <v>0</v>
      </c>
      <c r="R152" s="170">
        <f>Q152*H152</f>
        <v>0</v>
      </c>
      <c r="S152" s="170">
        <v>0</v>
      </c>
      <c r="T152" s="171">
        <f>S152*H152</f>
        <v>0</v>
      </c>
      <c r="AR152" s="25" t="s">
        <v>178</v>
      </c>
      <c r="AT152" s="25" t="s">
        <v>173</v>
      </c>
      <c r="AU152" s="25" t="s">
        <v>89</v>
      </c>
      <c r="AY152" s="25" t="s">
        <v>171</v>
      </c>
      <c r="BE152" s="172">
        <f>IF(N152="základní",J152,0)</f>
        <v>0</v>
      </c>
      <c r="BF152" s="172">
        <f>IF(N152="snížená",J152,0)</f>
        <v>0</v>
      </c>
      <c r="BG152" s="172">
        <f>IF(N152="zákl. přenesená",J152,0)</f>
        <v>0</v>
      </c>
      <c r="BH152" s="172">
        <f>IF(N152="sníž. přenesená",J152,0)</f>
        <v>0</v>
      </c>
      <c r="BI152" s="172">
        <f>IF(N152="nulová",J152,0)</f>
        <v>0</v>
      </c>
      <c r="BJ152" s="25" t="s">
        <v>89</v>
      </c>
      <c r="BK152" s="172">
        <f>ROUND(I152*H152,2)</f>
        <v>0</v>
      </c>
      <c r="BL152" s="25" t="s">
        <v>178</v>
      </c>
      <c r="BM152" s="25" t="s">
        <v>256</v>
      </c>
    </row>
    <row r="153" spans="2:65" s="1" customFormat="1" ht="16.5" customHeight="1">
      <c r="B153" s="161"/>
      <c r="C153" s="162" t="s">
        <v>257</v>
      </c>
      <c r="D153" s="162" t="s">
        <v>173</v>
      </c>
      <c r="E153" s="163" t="s">
        <v>258</v>
      </c>
      <c r="F153" s="164" t="s">
        <v>259</v>
      </c>
      <c r="G153" s="165" t="s">
        <v>260</v>
      </c>
      <c r="H153" s="166">
        <v>0.312</v>
      </c>
      <c r="I153" s="347"/>
      <c r="J153" s="167">
        <f>ROUND(I153*H153,2)</f>
        <v>0</v>
      </c>
      <c r="K153" s="164" t="s">
        <v>177</v>
      </c>
      <c r="L153" s="40"/>
      <c r="M153" s="168" t="s">
        <v>5</v>
      </c>
      <c r="N153" s="169" t="s">
        <v>49</v>
      </c>
      <c r="O153" s="170">
        <v>15.231</v>
      </c>
      <c r="P153" s="170">
        <f>O153*H153</f>
        <v>4.7520720000000001</v>
      </c>
      <c r="Q153" s="170">
        <v>1.0530600000000001</v>
      </c>
      <c r="R153" s="170">
        <f>Q153*H153</f>
        <v>0.32855472000000002</v>
      </c>
      <c r="S153" s="170">
        <v>0</v>
      </c>
      <c r="T153" s="171">
        <f>S153*H153</f>
        <v>0</v>
      </c>
      <c r="AR153" s="25" t="s">
        <v>178</v>
      </c>
      <c r="AT153" s="25" t="s">
        <v>173</v>
      </c>
      <c r="AU153" s="25" t="s">
        <v>89</v>
      </c>
      <c r="AY153" s="25" t="s">
        <v>171</v>
      </c>
      <c r="BE153" s="172">
        <f>IF(N153="základní",J153,0)</f>
        <v>0</v>
      </c>
      <c r="BF153" s="172">
        <f>IF(N153="snížená",J153,0)</f>
        <v>0</v>
      </c>
      <c r="BG153" s="172">
        <f>IF(N153="zákl. přenesená",J153,0)</f>
        <v>0</v>
      </c>
      <c r="BH153" s="172">
        <f>IF(N153="sníž. přenesená",J153,0)</f>
        <v>0</v>
      </c>
      <c r="BI153" s="172">
        <f>IF(N153="nulová",J153,0)</f>
        <v>0</v>
      </c>
      <c r="BJ153" s="25" t="s">
        <v>89</v>
      </c>
      <c r="BK153" s="172">
        <f>ROUND(I153*H153,2)</f>
        <v>0</v>
      </c>
      <c r="BL153" s="25" t="s">
        <v>178</v>
      </c>
      <c r="BM153" s="25" t="s">
        <v>261</v>
      </c>
    </row>
    <row r="154" spans="2:65" s="1" customFormat="1" ht="36">
      <c r="B154" s="40"/>
      <c r="D154" s="174" t="s">
        <v>185</v>
      </c>
      <c r="F154" s="181" t="s">
        <v>262</v>
      </c>
      <c r="L154" s="40"/>
      <c r="M154" s="182"/>
      <c r="N154" s="41"/>
      <c r="O154" s="41"/>
      <c r="P154" s="41"/>
      <c r="Q154" s="41"/>
      <c r="R154" s="41"/>
      <c r="S154" s="41"/>
      <c r="T154" s="69"/>
      <c r="AT154" s="25" t="s">
        <v>185</v>
      </c>
      <c r="AU154" s="25" t="s">
        <v>89</v>
      </c>
    </row>
    <row r="155" spans="2:65" s="12" customFormat="1">
      <c r="B155" s="173"/>
      <c r="D155" s="174" t="s">
        <v>180</v>
      </c>
      <c r="E155" s="175" t="s">
        <v>5</v>
      </c>
      <c r="F155" s="176" t="s">
        <v>263</v>
      </c>
      <c r="H155" s="177">
        <v>0.312</v>
      </c>
      <c r="L155" s="173"/>
      <c r="M155" s="178"/>
      <c r="N155" s="179"/>
      <c r="O155" s="179"/>
      <c r="P155" s="179"/>
      <c r="Q155" s="179"/>
      <c r="R155" s="179"/>
      <c r="S155" s="179"/>
      <c r="T155" s="180"/>
      <c r="AT155" s="175" t="s">
        <v>180</v>
      </c>
      <c r="AU155" s="175" t="s">
        <v>89</v>
      </c>
      <c r="AV155" s="12" t="s">
        <v>89</v>
      </c>
      <c r="AW155" s="12" t="s">
        <v>41</v>
      </c>
      <c r="AX155" s="12" t="s">
        <v>23</v>
      </c>
      <c r="AY155" s="175" t="s">
        <v>171</v>
      </c>
    </row>
    <row r="156" spans="2:65" s="1" customFormat="1" ht="25.5" customHeight="1">
      <c r="B156" s="161"/>
      <c r="C156" s="162" t="s">
        <v>264</v>
      </c>
      <c r="D156" s="162" t="s">
        <v>173</v>
      </c>
      <c r="E156" s="163" t="s">
        <v>265</v>
      </c>
      <c r="F156" s="164" t="s">
        <v>266</v>
      </c>
      <c r="G156" s="165" t="s">
        <v>176</v>
      </c>
      <c r="H156" s="166">
        <v>9.1140000000000008</v>
      </c>
      <c r="I156" s="347"/>
      <c r="J156" s="167">
        <f>ROUND(I156*H156,2)</f>
        <v>0</v>
      </c>
      <c r="K156" s="164" t="s">
        <v>177</v>
      </c>
      <c r="L156" s="40"/>
      <c r="M156" s="168" t="s">
        <v>5</v>
      </c>
      <c r="N156" s="169" t="s">
        <v>49</v>
      </c>
      <c r="O156" s="170">
        <v>0.629</v>
      </c>
      <c r="P156" s="170">
        <f>O156*H156</f>
        <v>5.7327060000000003</v>
      </c>
      <c r="Q156" s="170">
        <v>2.45329</v>
      </c>
      <c r="R156" s="170">
        <f>Q156*H156</f>
        <v>22.359285060000001</v>
      </c>
      <c r="S156" s="170">
        <v>0</v>
      </c>
      <c r="T156" s="171">
        <f>S156*H156</f>
        <v>0</v>
      </c>
      <c r="AR156" s="25" t="s">
        <v>178</v>
      </c>
      <c r="AT156" s="25" t="s">
        <v>173</v>
      </c>
      <c r="AU156" s="25" t="s">
        <v>89</v>
      </c>
      <c r="AY156" s="25" t="s">
        <v>171</v>
      </c>
      <c r="BE156" s="172">
        <f>IF(N156="základní",J156,0)</f>
        <v>0</v>
      </c>
      <c r="BF156" s="172">
        <f>IF(N156="snížená",J156,0)</f>
        <v>0</v>
      </c>
      <c r="BG156" s="172">
        <f>IF(N156="zákl. přenesená",J156,0)</f>
        <v>0</v>
      </c>
      <c r="BH156" s="172">
        <f>IF(N156="sníž. přenesená",J156,0)</f>
        <v>0</v>
      </c>
      <c r="BI156" s="172">
        <f>IF(N156="nulová",J156,0)</f>
        <v>0</v>
      </c>
      <c r="BJ156" s="25" t="s">
        <v>89</v>
      </c>
      <c r="BK156" s="172">
        <f>ROUND(I156*H156,2)</f>
        <v>0</v>
      </c>
      <c r="BL156" s="25" t="s">
        <v>178</v>
      </c>
      <c r="BM156" s="25" t="s">
        <v>267</v>
      </c>
    </row>
    <row r="157" spans="2:65" s="1" customFormat="1" ht="96">
      <c r="B157" s="40"/>
      <c r="D157" s="174" t="s">
        <v>185</v>
      </c>
      <c r="F157" s="181" t="s">
        <v>245</v>
      </c>
      <c r="L157" s="40"/>
      <c r="M157" s="182"/>
      <c r="N157" s="41"/>
      <c r="O157" s="41"/>
      <c r="P157" s="41"/>
      <c r="Q157" s="41"/>
      <c r="R157" s="41"/>
      <c r="S157" s="41"/>
      <c r="T157" s="69"/>
      <c r="AT157" s="25" t="s">
        <v>185</v>
      </c>
      <c r="AU157" s="25" t="s">
        <v>89</v>
      </c>
    </row>
    <row r="158" spans="2:65" s="12" customFormat="1">
      <c r="B158" s="173"/>
      <c r="D158" s="174" t="s">
        <v>180</v>
      </c>
      <c r="E158" s="175" t="s">
        <v>5</v>
      </c>
      <c r="F158" s="176" t="s">
        <v>268</v>
      </c>
      <c r="H158" s="177">
        <v>9.1140000000000008</v>
      </c>
      <c r="L158" s="173"/>
      <c r="M158" s="178"/>
      <c r="N158" s="179"/>
      <c r="O158" s="179"/>
      <c r="P158" s="179"/>
      <c r="Q158" s="179"/>
      <c r="R158" s="179"/>
      <c r="S158" s="179"/>
      <c r="T158" s="180"/>
      <c r="AT158" s="175" t="s">
        <v>180</v>
      </c>
      <c r="AU158" s="175" t="s">
        <v>89</v>
      </c>
      <c r="AV158" s="12" t="s">
        <v>89</v>
      </c>
      <c r="AW158" s="12" t="s">
        <v>41</v>
      </c>
      <c r="AX158" s="12" t="s">
        <v>23</v>
      </c>
      <c r="AY158" s="175" t="s">
        <v>171</v>
      </c>
    </row>
    <row r="159" spans="2:65" s="1" customFormat="1" ht="16.5" customHeight="1">
      <c r="B159" s="161"/>
      <c r="C159" s="162" t="s">
        <v>269</v>
      </c>
      <c r="D159" s="162" t="s">
        <v>173</v>
      </c>
      <c r="E159" s="163" t="s">
        <v>270</v>
      </c>
      <c r="F159" s="164" t="s">
        <v>271</v>
      </c>
      <c r="G159" s="165" t="s">
        <v>223</v>
      </c>
      <c r="H159" s="166">
        <v>22.785</v>
      </c>
      <c r="I159" s="347"/>
      <c r="J159" s="167">
        <f>ROUND(I159*H159,2)</f>
        <v>0</v>
      </c>
      <c r="K159" s="164" t="s">
        <v>251</v>
      </c>
      <c r="L159" s="40"/>
      <c r="M159" s="168" t="s">
        <v>5</v>
      </c>
      <c r="N159" s="169" t="s">
        <v>49</v>
      </c>
      <c r="O159" s="170">
        <v>0.247</v>
      </c>
      <c r="P159" s="170">
        <f>O159*H159</f>
        <v>5.6278949999999996</v>
      </c>
      <c r="Q159" s="170">
        <v>2.6900000000000001E-3</v>
      </c>
      <c r="R159" s="170">
        <f>Q159*H159</f>
        <v>6.1291650000000003E-2</v>
      </c>
      <c r="S159" s="170">
        <v>0</v>
      </c>
      <c r="T159" s="171">
        <f>S159*H159</f>
        <v>0</v>
      </c>
      <c r="AR159" s="25" t="s">
        <v>178</v>
      </c>
      <c r="AT159" s="25" t="s">
        <v>173</v>
      </c>
      <c r="AU159" s="25" t="s">
        <v>89</v>
      </c>
      <c r="AY159" s="25" t="s">
        <v>171</v>
      </c>
      <c r="BE159" s="172">
        <f>IF(N159="základní",J159,0)</f>
        <v>0</v>
      </c>
      <c r="BF159" s="172">
        <f>IF(N159="snížená",J159,0)</f>
        <v>0</v>
      </c>
      <c r="BG159" s="172">
        <f>IF(N159="zákl. přenesená",J159,0)</f>
        <v>0</v>
      </c>
      <c r="BH159" s="172">
        <f>IF(N159="sníž. přenesená",J159,0)</f>
        <v>0</v>
      </c>
      <c r="BI159" s="172">
        <f>IF(N159="nulová",J159,0)</f>
        <v>0</v>
      </c>
      <c r="BJ159" s="25" t="s">
        <v>89</v>
      </c>
      <c r="BK159" s="172">
        <f>ROUND(I159*H159,2)</f>
        <v>0</v>
      </c>
      <c r="BL159" s="25" t="s">
        <v>178</v>
      </c>
      <c r="BM159" s="25" t="s">
        <v>272</v>
      </c>
    </row>
    <row r="160" spans="2:65" s="12" customFormat="1">
      <c r="B160" s="173"/>
      <c r="D160" s="174" t="s">
        <v>180</v>
      </c>
      <c r="E160" s="175" t="s">
        <v>5</v>
      </c>
      <c r="F160" s="176" t="s">
        <v>273</v>
      </c>
      <c r="H160" s="177">
        <v>22.785</v>
      </c>
      <c r="L160" s="173"/>
      <c r="M160" s="178"/>
      <c r="N160" s="179"/>
      <c r="O160" s="179"/>
      <c r="P160" s="179"/>
      <c r="Q160" s="179"/>
      <c r="R160" s="179"/>
      <c r="S160" s="179"/>
      <c r="T160" s="180"/>
      <c r="AT160" s="175" t="s">
        <v>180</v>
      </c>
      <c r="AU160" s="175" t="s">
        <v>89</v>
      </c>
      <c r="AV160" s="12" t="s">
        <v>89</v>
      </c>
      <c r="AW160" s="12" t="s">
        <v>41</v>
      </c>
      <c r="AX160" s="12" t="s">
        <v>23</v>
      </c>
      <c r="AY160" s="175" t="s">
        <v>171</v>
      </c>
    </row>
    <row r="161" spans="2:65" s="1" customFormat="1" ht="16.5" customHeight="1">
      <c r="B161" s="161"/>
      <c r="C161" s="162" t="s">
        <v>274</v>
      </c>
      <c r="D161" s="162" t="s">
        <v>173</v>
      </c>
      <c r="E161" s="163" t="s">
        <v>275</v>
      </c>
      <c r="F161" s="164" t="s">
        <v>276</v>
      </c>
      <c r="G161" s="165" t="s">
        <v>223</v>
      </c>
      <c r="H161" s="166">
        <v>22.785</v>
      </c>
      <c r="I161" s="347"/>
      <c r="J161" s="167">
        <f>ROUND(I161*H161,2)</f>
        <v>0</v>
      </c>
      <c r="K161" s="164" t="s">
        <v>251</v>
      </c>
      <c r="L161" s="40"/>
      <c r="M161" s="168" t="s">
        <v>5</v>
      </c>
      <c r="N161" s="169" t="s">
        <v>49</v>
      </c>
      <c r="O161" s="170">
        <v>8.3000000000000004E-2</v>
      </c>
      <c r="P161" s="170">
        <f>O161*H161</f>
        <v>1.8911550000000001</v>
      </c>
      <c r="Q161" s="170">
        <v>0</v>
      </c>
      <c r="R161" s="170">
        <f>Q161*H161</f>
        <v>0</v>
      </c>
      <c r="S161" s="170">
        <v>0</v>
      </c>
      <c r="T161" s="171">
        <f>S161*H161</f>
        <v>0</v>
      </c>
      <c r="AR161" s="25" t="s">
        <v>178</v>
      </c>
      <c r="AT161" s="25" t="s">
        <v>173</v>
      </c>
      <c r="AU161" s="25" t="s">
        <v>89</v>
      </c>
      <c r="AY161" s="25" t="s">
        <v>171</v>
      </c>
      <c r="BE161" s="172">
        <f>IF(N161="základní",J161,0)</f>
        <v>0</v>
      </c>
      <c r="BF161" s="172">
        <f>IF(N161="snížená",J161,0)</f>
        <v>0</v>
      </c>
      <c r="BG161" s="172">
        <f>IF(N161="zákl. přenesená",J161,0)</f>
        <v>0</v>
      </c>
      <c r="BH161" s="172">
        <f>IF(N161="sníž. přenesená",J161,0)</f>
        <v>0</v>
      </c>
      <c r="BI161" s="172">
        <f>IF(N161="nulová",J161,0)</f>
        <v>0</v>
      </c>
      <c r="BJ161" s="25" t="s">
        <v>89</v>
      </c>
      <c r="BK161" s="172">
        <f>ROUND(I161*H161,2)</f>
        <v>0</v>
      </c>
      <c r="BL161" s="25" t="s">
        <v>178</v>
      </c>
      <c r="BM161" s="25" t="s">
        <v>277</v>
      </c>
    </row>
    <row r="162" spans="2:65" s="1" customFormat="1" ht="25.5" customHeight="1">
      <c r="B162" s="161"/>
      <c r="C162" s="162" t="s">
        <v>278</v>
      </c>
      <c r="D162" s="162" t="s">
        <v>173</v>
      </c>
      <c r="E162" s="163" t="s">
        <v>279</v>
      </c>
      <c r="F162" s="164" t="s">
        <v>280</v>
      </c>
      <c r="G162" s="165" t="s">
        <v>176</v>
      </c>
      <c r="H162" s="166">
        <v>3.456</v>
      </c>
      <c r="I162" s="347"/>
      <c r="J162" s="167">
        <f>ROUND(I162*H162,2)</f>
        <v>0</v>
      </c>
      <c r="K162" s="164" t="s">
        <v>177</v>
      </c>
      <c r="L162" s="40"/>
      <c r="M162" s="168" t="s">
        <v>5</v>
      </c>
      <c r="N162" s="169" t="s">
        <v>49</v>
      </c>
      <c r="O162" s="170">
        <v>0.58399999999999996</v>
      </c>
      <c r="P162" s="170">
        <f>O162*H162</f>
        <v>2.0183039999999997</v>
      </c>
      <c r="Q162" s="170">
        <v>2.45329</v>
      </c>
      <c r="R162" s="170">
        <f>Q162*H162</f>
        <v>8.4785702399999998</v>
      </c>
      <c r="S162" s="170">
        <v>0</v>
      </c>
      <c r="T162" s="171">
        <f>S162*H162</f>
        <v>0</v>
      </c>
      <c r="AR162" s="25" t="s">
        <v>178</v>
      </c>
      <c r="AT162" s="25" t="s">
        <v>173</v>
      </c>
      <c r="AU162" s="25" t="s">
        <v>89</v>
      </c>
      <c r="AY162" s="25" t="s">
        <v>171</v>
      </c>
      <c r="BE162" s="172">
        <f>IF(N162="základní",J162,0)</f>
        <v>0</v>
      </c>
      <c r="BF162" s="172">
        <f>IF(N162="snížená",J162,0)</f>
        <v>0</v>
      </c>
      <c r="BG162" s="172">
        <f>IF(N162="zákl. přenesená",J162,0)</f>
        <v>0</v>
      </c>
      <c r="BH162" s="172">
        <f>IF(N162="sníž. přenesená",J162,0)</f>
        <v>0</v>
      </c>
      <c r="BI162" s="172">
        <f>IF(N162="nulová",J162,0)</f>
        <v>0</v>
      </c>
      <c r="BJ162" s="25" t="s">
        <v>89</v>
      </c>
      <c r="BK162" s="172">
        <f>ROUND(I162*H162,2)</f>
        <v>0</v>
      </c>
      <c r="BL162" s="25" t="s">
        <v>178</v>
      </c>
      <c r="BM162" s="25" t="s">
        <v>281</v>
      </c>
    </row>
    <row r="163" spans="2:65" s="1" customFormat="1" ht="84">
      <c r="B163" s="40"/>
      <c r="D163" s="174" t="s">
        <v>185</v>
      </c>
      <c r="F163" s="181" t="s">
        <v>282</v>
      </c>
      <c r="L163" s="40"/>
      <c r="M163" s="182"/>
      <c r="N163" s="41"/>
      <c r="O163" s="41"/>
      <c r="P163" s="41"/>
      <c r="Q163" s="41"/>
      <c r="R163" s="41"/>
      <c r="S163" s="41"/>
      <c r="T163" s="69"/>
      <c r="AT163" s="25" t="s">
        <v>185</v>
      </c>
      <c r="AU163" s="25" t="s">
        <v>89</v>
      </c>
    </row>
    <row r="164" spans="2:65" s="12" customFormat="1">
      <c r="B164" s="173"/>
      <c r="D164" s="174" t="s">
        <v>180</v>
      </c>
      <c r="E164" s="175" t="s">
        <v>5</v>
      </c>
      <c r="F164" s="176" t="s">
        <v>283</v>
      </c>
      <c r="H164" s="177">
        <v>3.456</v>
      </c>
      <c r="L164" s="173"/>
      <c r="M164" s="178"/>
      <c r="N164" s="179"/>
      <c r="O164" s="179"/>
      <c r="P164" s="179"/>
      <c r="Q164" s="179"/>
      <c r="R164" s="179"/>
      <c r="S164" s="179"/>
      <c r="T164" s="180"/>
      <c r="AT164" s="175" t="s">
        <v>180</v>
      </c>
      <c r="AU164" s="175" t="s">
        <v>89</v>
      </c>
      <c r="AV164" s="12" t="s">
        <v>89</v>
      </c>
      <c r="AW164" s="12" t="s">
        <v>41</v>
      </c>
      <c r="AX164" s="12" t="s">
        <v>23</v>
      </c>
      <c r="AY164" s="175" t="s">
        <v>171</v>
      </c>
    </row>
    <row r="165" spans="2:65" s="1" customFormat="1" ht="16.5" customHeight="1">
      <c r="B165" s="161"/>
      <c r="C165" s="162" t="s">
        <v>10</v>
      </c>
      <c r="D165" s="162" t="s">
        <v>173</v>
      </c>
      <c r="E165" s="163" t="s">
        <v>284</v>
      </c>
      <c r="F165" s="164" t="s">
        <v>285</v>
      </c>
      <c r="G165" s="165" t="s">
        <v>223</v>
      </c>
      <c r="H165" s="166">
        <v>19.2</v>
      </c>
      <c r="I165" s="347"/>
      <c r="J165" s="167">
        <f>ROUND(I165*H165,2)</f>
        <v>0</v>
      </c>
      <c r="K165" s="164" t="s">
        <v>251</v>
      </c>
      <c r="L165" s="40"/>
      <c r="M165" s="168" t="s">
        <v>5</v>
      </c>
      <c r="N165" s="169" t="s">
        <v>49</v>
      </c>
      <c r="O165" s="170">
        <v>0.27400000000000002</v>
      </c>
      <c r="P165" s="170">
        <f>O165*H165</f>
        <v>5.2608000000000006</v>
      </c>
      <c r="Q165" s="170">
        <v>2.64E-3</v>
      </c>
      <c r="R165" s="170">
        <f>Q165*H165</f>
        <v>5.0687999999999997E-2</v>
      </c>
      <c r="S165" s="170">
        <v>0</v>
      </c>
      <c r="T165" s="171">
        <f>S165*H165</f>
        <v>0</v>
      </c>
      <c r="AR165" s="25" t="s">
        <v>178</v>
      </c>
      <c r="AT165" s="25" t="s">
        <v>173</v>
      </c>
      <c r="AU165" s="25" t="s">
        <v>89</v>
      </c>
      <c r="AY165" s="25" t="s">
        <v>171</v>
      </c>
      <c r="BE165" s="172">
        <f>IF(N165="základní",J165,0)</f>
        <v>0</v>
      </c>
      <c r="BF165" s="172">
        <f>IF(N165="snížená",J165,0)</f>
        <v>0</v>
      </c>
      <c r="BG165" s="172">
        <f>IF(N165="zákl. přenesená",J165,0)</f>
        <v>0</v>
      </c>
      <c r="BH165" s="172">
        <f>IF(N165="sníž. přenesená",J165,0)</f>
        <v>0</v>
      </c>
      <c r="BI165" s="172">
        <f>IF(N165="nulová",J165,0)</f>
        <v>0</v>
      </c>
      <c r="BJ165" s="25" t="s">
        <v>89</v>
      </c>
      <c r="BK165" s="172">
        <f>ROUND(I165*H165,2)</f>
        <v>0</v>
      </c>
      <c r="BL165" s="25" t="s">
        <v>178</v>
      </c>
      <c r="BM165" s="25" t="s">
        <v>286</v>
      </c>
    </row>
    <row r="166" spans="2:65" s="12" customFormat="1">
      <c r="B166" s="173"/>
      <c r="D166" s="174" t="s">
        <v>180</v>
      </c>
      <c r="E166" s="175" t="s">
        <v>5</v>
      </c>
      <c r="F166" s="176" t="s">
        <v>287</v>
      </c>
      <c r="H166" s="177">
        <v>19.2</v>
      </c>
      <c r="L166" s="173"/>
      <c r="M166" s="178"/>
      <c r="N166" s="179"/>
      <c r="O166" s="179"/>
      <c r="P166" s="179"/>
      <c r="Q166" s="179"/>
      <c r="R166" s="179"/>
      <c r="S166" s="179"/>
      <c r="T166" s="180"/>
      <c r="AT166" s="175" t="s">
        <v>180</v>
      </c>
      <c r="AU166" s="175" t="s">
        <v>89</v>
      </c>
      <c r="AV166" s="12" t="s">
        <v>89</v>
      </c>
      <c r="AW166" s="12" t="s">
        <v>41</v>
      </c>
      <c r="AX166" s="12" t="s">
        <v>23</v>
      </c>
      <c r="AY166" s="175" t="s">
        <v>171</v>
      </c>
    </row>
    <row r="167" spans="2:65" s="1" customFormat="1" ht="16.5" customHeight="1">
      <c r="B167" s="161"/>
      <c r="C167" s="162" t="s">
        <v>288</v>
      </c>
      <c r="D167" s="162" t="s">
        <v>173</v>
      </c>
      <c r="E167" s="163" t="s">
        <v>289</v>
      </c>
      <c r="F167" s="164" t="s">
        <v>290</v>
      </c>
      <c r="G167" s="165" t="s">
        <v>223</v>
      </c>
      <c r="H167" s="166">
        <v>19.2</v>
      </c>
      <c r="I167" s="347"/>
      <c r="J167" s="167">
        <f>ROUND(I167*H167,2)</f>
        <v>0</v>
      </c>
      <c r="K167" s="164" t="s">
        <v>251</v>
      </c>
      <c r="L167" s="40"/>
      <c r="M167" s="168" t="s">
        <v>5</v>
      </c>
      <c r="N167" s="169" t="s">
        <v>49</v>
      </c>
      <c r="O167" s="170">
        <v>9.1999999999999998E-2</v>
      </c>
      <c r="P167" s="170">
        <f>O167*H167</f>
        <v>1.7664</v>
      </c>
      <c r="Q167" s="170">
        <v>0</v>
      </c>
      <c r="R167" s="170">
        <f>Q167*H167</f>
        <v>0</v>
      </c>
      <c r="S167" s="170">
        <v>0</v>
      </c>
      <c r="T167" s="171">
        <f>S167*H167</f>
        <v>0</v>
      </c>
      <c r="AR167" s="25" t="s">
        <v>178</v>
      </c>
      <c r="AT167" s="25" t="s">
        <v>173</v>
      </c>
      <c r="AU167" s="25" t="s">
        <v>89</v>
      </c>
      <c r="AY167" s="25" t="s">
        <v>171</v>
      </c>
      <c r="BE167" s="172">
        <f>IF(N167="základní",J167,0)</f>
        <v>0</v>
      </c>
      <c r="BF167" s="172">
        <f>IF(N167="snížená",J167,0)</f>
        <v>0</v>
      </c>
      <c r="BG167" s="172">
        <f>IF(N167="zákl. přenesená",J167,0)</f>
        <v>0</v>
      </c>
      <c r="BH167" s="172">
        <f>IF(N167="sníž. přenesená",J167,0)</f>
        <v>0</v>
      </c>
      <c r="BI167" s="172">
        <f>IF(N167="nulová",J167,0)</f>
        <v>0</v>
      </c>
      <c r="BJ167" s="25" t="s">
        <v>89</v>
      </c>
      <c r="BK167" s="172">
        <f>ROUND(I167*H167,2)</f>
        <v>0</v>
      </c>
      <c r="BL167" s="25" t="s">
        <v>178</v>
      </c>
      <c r="BM167" s="25" t="s">
        <v>291</v>
      </c>
    </row>
    <row r="168" spans="2:65" s="1" customFormat="1" ht="38.25" customHeight="1">
      <c r="B168" s="161"/>
      <c r="C168" s="162" t="s">
        <v>292</v>
      </c>
      <c r="D168" s="162" t="s">
        <v>173</v>
      </c>
      <c r="E168" s="163" t="s">
        <v>293</v>
      </c>
      <c r="F168" s="164" t="s">
        <v>294</v>
      </c>
      <c r="G168" s="165" t="s">
        <v>223</v>
      </c>
      <c r="H168" s="166">
        <v>22.785</v>
      </c>
      <c r="I168" s="347"/>
      <c r="J168" s="167">
        <f>ROUND(I168*H168,2)</f>
        <v>0</v>
      </c>
      <c r="K168" s="164" t="s">
        <v>251</v>
      </c>
      <c r="L168" s="40"/>
      <c r="M168" s="168" t="s">
        <v>5</v>
      </c>
      <c r="N168" s="169" t="s">
        <v>49</v>
      </c>
      <c r="O168" s="170">
        <v>1.21</v>
      </c>
      <c r="P168" s="170">
        <f>O168*H168</f>
        <v>27.569849999999999</v>
      </c>
      <c r="Q168" s="170">
        <v>0.96611999999999998</v>
      </c>
      <c r="R168" s="170">
        <f>Q168*H168</f>
        <v>22.0130442</v>
      </c>
      <c r="S168" s="170">
        <v>0</v>
      </c>
      <c r="T168" s="171">
        <f>S168*H168</f>
        <v>0</v>
      </c>
      <c r="AR168" s="25" t="s">
        <v>178</v>
      </c>
      <c r="AT168" s="25" t="s">
        <v>173</v>
      </c>
      <c r="AU168" s="25" t="s">
        <v>89</v>
      </c>
      <c r="AY168" s="25" t="s">
        <v>171</v>
      </c>
      <c r="BE168" s="172">
        <f>IF(N168="základní",J168,0)</f>
        <v>0</v>
      </c>
      <c r="BF168" s="172">
        <f>IF(N168="snížená",J168,0)</f>
        <v>0</v>
      </c>
      <c r="BG168" s="172">
        <f>IF(N168="zákl. přenesená",J168,0)</f>
        <v>0</v>
      </c>
      <c r="BH168" s="172">
        <f>IF(N168="sníž. přenesená",J168,0)</f>
        <v>0</v>
      </c>
      <c r="BI168" s="172">
        <f>IF(N168="nulová",J168,0)</f>
        <v>0</v>
      </c>
      <c r="BJ168" s="25" t="s">
        <v>89</v>
      </c>
      <c r="BK168" s="172">
        <f>ROUND(I168*H168,2)</f>
        <v>0</v>
      </c>
      <c r="BL168" s="25" t="s">
        <v>178</v>
      </c>
      <c r="BM168" s="25" t="s">
        <v>295</v>
      </c>
    </row>
    <row r="169" spans="2:65" s="12" customFormat="1">
      <c r="B169" s="173"/>
      <c r="D169" s="174" t="s">
        <v>180</v>
      </c>
      <c r="E169" s="175" t="s">
        <v>5</v>
      </c>
      <c r="F169" s="176" t="s">
        <v>296</v>
      </c>
      <c r="H169" s="177">
        <v>22.785</v>
      </c>
      <c r="L169" s="173"/>
      <c r="M169" s="178"/>
      <c r="N169" s="179"/>
      <c r="O169" s="179"/>
      <c r="P169" s="179"/>
      <c r="Q169" s="179"/>
      <c r="R169" s="179"/>
      <c r="S169" s="179"/>
      <c r="T169" s="180"/>
      <c r="AT169" s="175" t="s">
        <v>180</v>
      </c>
      <c r="AU169" s="175" t="s">
        <v>89</v>
      </c>
      <c r="AV169" s="12" t="s">
        <v>89</v>
      </c>
      <c r="AW169" s="12" t="s">
        <v>41</v>
      </c>
      <c r="AX169" s="12" t="s">
        <v>23</v>
      </c>
      <c r="AY169" s="175" t="s">
        <v>171</v>
      </c>
    </row>
    <row r="170" spans="2:65" s="1" customFormat="1" ht="38.25" customHeight="1">
      <c r="B170" s="161"/>
      <c r="C170" s="162" t="s">
        <v>297</v>
      </c>
      <c r="D170" s="162" t="s">
        <v>173</v>
      </c>
      <c r="E170" s="163" t="s">
        <v>298</v>
      </c>
      <c r="F170" s="164" t="s">
        <v>299</v>
      </c>
      <c r="G170" s="165" t="s">
        <v>260</v>
      </c>
      <c r="H170" s="166">
        <v>0.20499999999999999</v>
      </c>
      <c r="I170" s="347"/>
      <c r="J170" s="167">
        <f>ROUND(I170*H170,2)</f>
        <v>0</v>
      </c>
      <c r="K170" s="164" t="s">
        <v>177</v>
      </c>
      <c r="L170" s="40"/>
      <c r="M170" s="168" t="s">
        <v>5</v>
      </c>
      <c r="N170" s="169" t="s">
        <v>49</v>
      </c>
      <c r="O170" s="170">
        <v>32.51</v>
      </c>
      <c r="P170" s="170">
        <f>O170*H170</f>
        <v>6.6645499999999993</v>
      </c>
      <c r="Q170" s="170">
        <v>1.05871</v>
      </c>
      <c r="R170" s="170">
        <f>Q170*H170</f>
        <v>0.21703554999999999</v>
      </c>
      <c r="S170" s="170">
        <v>0</v>
      </c>
      <c r="T170" s="171">
        <f>S170*H170</f>
        <v>0</v>
      </c>
      <c r="AR170" s="25" t="s">
        <v>178</v>
      </c>
      <c r="AT170" s="25" t="s">
        <v>173</v>
      </c>
      <c r="AU170" s="25" t="s">
        <v>89</v>
      </c>
      <c r="AY170" s="25" t="s">
        <v>171</v>
      </c>
      <c r="BE170" s="172">
        <f>IF(N170="základní",J170,0)</f>
        <v>0</v>
      </c>
      <c r="BF170" s="172">
        <f>IF(N170="snížená",J170,0)</f>
        <v>0</v>
      </c>
      <c r="BG170" s="172">
        <f>IF(N170="zákl. přenesená",J170,0)</f>
        <v>0</v>
      </c>
      <c r="BH170" s="172">
        <f>IF(N170="sníž. přenesená",J170,0)</f>
        <v>0</v>
      </c>
      <c r="BI170" s="172">
        <f>IF(N170="nulová",J170,0)</f>
        <v>0</v>
      </c>
      <c r="BJ170" s="25" t="s">
        <v>89</v>
      </c>
      <c r="BK170" s="172">
        <f>ROUND(I170*H170,2)</f>
        <v>0</v>
      </c>
      <c r="BL170" s="25" t="s">
        <v>178</v>
      </c>
      <c r="BM170" s="25" t="s">
        <v>300</v>
      </c>
    </row>
    <row r="171" spans="2:65" s="12" customFormat="1">
      <c r="B171" s="173"/>
      <c r="D171" s="174" t="s">
        <v>180</v>
      </c>
      <c r="E171" s="175" t="s">
        <v>5</v>
      </c>
      <c r="F171" s="176" t="s">
        <v>301</v>
      </c>
      <c r="H171" s="177">
        <v>0.19700000000000001</v>
      </c>
      <c r="L171" s="173"/>
      <c r="M171" s="178"/>
      <c r="N171" s="179"/>
      <c r="O171" s="179"/>
      <c r="P171" s="179"/>
      <c r="Q171" s="179"/>
      <c r="R171" s="179"/>
      <c r="S171" s="179"/>
      <c r="T171" s="180"/>
      <c r="AT171" s="175" t="s">
        <v>180</v>
      </c>
      <c r="AU171" s="175" t="s">
        <v>89</v>
      </c>
      <c r="AV171" s="12" t="s">
        <v>89</v>
      </c>
      <c r="AW171" s="12" t="s">
        <v>41</v>
      </c>
      <c r="AX171" s="12" t="s">
        <v>77</v>
      </c>
      <c r="AY171" s="175" t="s">
        <v>171</v>
      </c>
    </row>
    <row r="172" spans="2:65" s="12" customFormat="1">
      <c r="B172" s="173"/>
      <c r="D172" s="174" t="s">
        <v>180</v>
      </c>
      <c r="E172" s="175" t="s">
        <v>5</v>
      </c>
      <c r="F172" s="176" t="s">
        <v>302</v>
      </c>
      <c r="H172" s="177">
        <v>8.0000000000000002E-3</v>
      </c>
      <c r="L172" s="173"/>
      <c r="M172" s="178"/>
      <c r="N172" s="179"/>
      <c r="O172" s="179"/>
      <c r="P172" s="179"/>
      <c r="Q172" s="179"/>
      <c r="R172" s="179"/>
      <c r="S172" s="179"/>
      <c r="T172" s="180"/>
      <c r="AT172" s="175" t="s">
        <v>180</v>
      </c>
      <c r="AU172" s="175" t="s">
        <v>89</v>
      </c>
      <c r="AV172" s="12" t="s">
        <v>89</v>
      </c>
      <c r="AW172" s="12" t="s">
        <v>41</v>
      </c>
      <c r="AX172" s="12" t="s">
        <v>77</v>
      </c>
      <c r="AY172" s="175" t="s">
        <v>171</v>
      </c>
    </row>
    <row r="173" spans="2:65" s="13" customFormat="1">
      <c r="B173" s="183"/>
      <c r="D173" s="174" t="s">
        <v>180</v>
      </c>
      <c r="E173" s="184" t="s">
        <v>5</v>
      </c>
      <c r="F173" s="185" t="s">
        <v>228</v>
      </c>
      <c r="H173" s="186">
        <v>0.20499999999999999</v>
      </c>
      <c r="L173" s="183"/>
      <c r="M173" s="187"/>
      <c r="N173" s="188"/>
      <c r="O173" s="188"/>
      <c r="P173" s="188"/>
      <c r="Q173" s="188"/>
      <c r="R173" s="188"/>
      <c r="S173" s="188"/>
      <c r="T173" s="189"/>
      <c r="AT173" s="184" t="s">
        <v>180</v>
      </c>
      <c r="AU173" s="184" t="s">
        <v>89</v>
      </c>
      <c r="AV173" s="13" t="s">
        <v>178</v>
      </c>
      <c r="AW173" s="13" t="s">
        <v>41</v>
      </c>
      <c r="AX173" s="13" t="s">
        <v>23</v>
      </c>
      <c r="AY173" s="184" t="s">
        <v>171</v>
      </c>
    </row>
    <row r="174" spans="2:65" s="11" customFormat="1" ht="29.85" customHeight="1">
      <c r="B174" s="149"/>
      <c r="D174" s="150" t="s">
        <v>76</v>
      </c>
      <c r="E174" s="159" t="s">
        <v>188</v>
      </c>
      <c r="F174" s="159" t="s">
        <v>303</v>
      </c>
      <c r="J174" s="160">
        <f>BK174</f>
        <v>0</v>
      </c>
      <c r="L174" s="149"/>
      <c r="M174" s="153"/>
      <c r="N174" s="154"/>
      <c r="O174" s="154"/>
      <c r="P174" s="155">
        <f>SUM(P175:P249)</f>
        <v>261.52601999999996</v>
      </c>
      <c r="Q174" s="154"/>
      <c r="R174" s="155">
        <f>SUM(R175:R249)</f>
        <v>58.358313430000003</v>
      </c>
      <c r="S174" s="154"/>
      <c r="T174" s="156">
        <f>SUM(T175:T249)</f>
        <v>0</v>
      </c>
      <c r="AR174" s="150" t="s">
        <v>23</v>
      </c>
      <c r="AT174" s="157" t="s">
        <v>76</v>
      </c>
      <c r="AU174" s="157" t="s">
        <v>23</v>
      </c>
      <c r="AY174" s="150" t="s">
        <v>171</v>
      </c>
      <c r="BK174" s="158">
        <f>SUM(BK175:BK249)</f>
        <v>0</v>
      </c>
    </row>
    <row r="175" spans="2:65" s="1" customFormat="1" ht="38.25" customHeight="1">
      <c r="B175" s="161"/>
      <c r="C175" s="162" t="s">
        <v>304</v>
      </c>
      <c r="D175" s="162" t="s">
        <v>173</v>
      </c>
      <c r="E175" s="163" t="s">
        <v>305</v>
      </c>
      <c r="F175" s="164" t="s">
        <v>306</v>
      </c>
      <c r="G175" s="165" t="s">
        <v>176</v>
      </c>
      <c r="H175" s="166">
        <v>60.557000000000002</v>
      </c>
      <c r="I175" s="347"/>
      <c r="J175" s="167">
        <f>ROUND(I175*H175,2)</f>
        <v>0</v>
      </c>
      <c r="K175" s="164" t="s">
        <v>177</v>
      </c>
      <c r="L175" s="40"/>
      <c r="M175" s="168" t="s">
        <v>5</v>
      </c>
      <c r="N175" s="169" t="s">
        <v>49</v>
      </c>
      <c r="O175" s="170">
        <v>2.1669999999999998</v>
      </c>
      <c r="P175" s="170">
        <f>O175*H175</f>
        <v>131.22701899999998</v>
      </c>
      <c r="Q175" s="170">
        <v>0.56016999999999995</v>
      </c>
      <c r="R175" s="170">
        <f>Q175*H175</f>
        <v>33.922214689999997</v>
      </c>
      <c r="S175" s="170">
        <v>0</v>
      </c>
      <c r="T175" s="171">
        <f>S175*H175</f>
        <v>0</v>
      </c>
      <c r="AR175" s="25" t="s">
        <v>178</v>
      </c>
      <c r="AT175" s="25" t="s">
        <v>173</v>
      </c>
      <c r="AU175" s="25" t="s">
        <v>89</v>
      </c>
      <c r="AY175" s="25" t="s">
        <v>171</v>
      </c>
      <c r="BE175" s="172">
        <f>IF(N175="základní",J175,0)</f>
        <v>0</v>
      </c>
      <c r="BF175" s="172">
        <f>IF(N175="snížená",J175,0)</f>
        <v>0</v>
      </c>
      <c r="BG175" s="172">
        <f>IF(N175="zákl. přenesená",J175,0)</f>
        <v>0</v>
      </c>
      <c r="BH175" s="172">
        <f>IF(N175="sníž. přenesená",J175,0)</f>
        <v>0</v>
      </c>
      <c r="BI175" s="172">
        <f>IF(N175="nulová",J175,0)</f>
        <v>0</v>
      </c>
      <c r="BJ175" s="25" t="s">
        <v>89</v>
      </c>
      <c r="BK175" s="172">
        <f>ROUND(I175*H175,2)</f>
        <v>0</v>
      </c>
      <c r="BL175" s="25" t="s">
        <v>178</v>
      </c>
      <c r="BM175" s="25" t="s">
        <v>307</v>
      </c>
    </row>
    <row r="176" spans="2:65" s="12" customFormat="1">
      <c r="B176" s="173"/>
      <c r="D176" s="174" t="s">
        <v>180</v>
      </c>
      <c r="E176" s="175" t="s">
        <v>5</v>
      </c>
      <c r="F176" s="176" t="s">
        <v>308</v>
      </c>
      <c r="H176" s="177">
        <v>17.053000000000001</v>
      </c>
      <c r="L176" s="173"/>
      <c r="M176" s="178"/>
      <c r="N176" s="179"/>
      <c r="O176" s="179"/>
      <c r="P176" s="179"/>
      <c r="Q176" s="179"/>
      <c r="R176" s="179"/>
      <c r="S176" s="179"/>
      <c r="T176" s="180"/>
      <c r="AT176" s="175" t="s">
        <v>180</v>
      </c>
      <c r="AU176" s="175" t="s">
        <v>89</v>
      </c>
      <c r="AV176" s="12" t="s">
        <v>89</v>
      </c>
      <c r="AW176" s="12" t="s">
        <v>41</v>
      </c>
      <c r="AX176" s="12" t="s">
        <v>77</v>
      </c>
      <c r="AY176" s="175" t="s">
        <v>171</v>
      </c>
    </row>
    <row r="177" spans="2:65" s="12" customFormat="1">
      <c r="B177" s="173"/>
      <c r="D177" s="174" t="s">
        <v>180</v>
      </c>
      <c r="E177" s="175" t="s">
        <v>5</v>
      </c>
      <c r="F177" s="176" t="s">
        <v>309</v>
      </c>
      <c r="H177" s="177">
        <v>-2.827</v>
      </c>
      <c r="L177" s="173"/>
      <c r="M177" s="178"/>
      <c r="N177" s="179"/>
      <c r="O177" s="179"/>
      <c r="P177" s="179"/>
      <c r="Q177" s="179"/>
      <c r="R177" s="179"/>
      <c r="S177" s="179"/>
      <c r="T177" s="180"/>
      <c r="AT177" s="175" t="s">
        <v>180</v>
      </c>
      <c r="AU177" s="175" t="s">
        <v>89</v>
      </c>
      <c r="AV177" s="12" t="s">
        <v>89</v>
      </c>
      <c r="AW177" s="12" t="s">
        <v>41</v>
      </c>
      <c r="AX177" s="12" t="s">
        <v>77</v>
      </c>
      <c r="AY177" s="175" t="s">
        <v>171</v>
      </c>
    </row>
    <row r="178" spans="2:65" s="14" customFormat="1">
      <c r="B178" s="199"/>
      <c r="D178" s="174" t="s">
        <v>180</v>
      </c>
      <c r="E178" s="200" t="s">
        <v>5</v>
      </c>
      <c r="F178" s="201" t="s">
        <v>310</v>
      </c>
      <c r="H178" s="202">
        <v>14.226000000000001</v>
      </c>
      <c r="L178" s="199"/>
      <c r="M178" s="203"/>
      <c r="N178" s="204"/>
      <c r="O178" s="204"/>
      <c r="P178" s="204"/>
      <c r="Q178" s="204"/>
      <c r="R178" s="204"/>
      <c r="S178" s="204"/>
      <c r="T178" s="205"/>
      <c r="AT178" s="200" t="s">
        <v>180</v>
      </c>
      <c r="AU178" s="200" t="s">
        <v>89</v>
      </c>
      <c r="AV178" s="14" t="s">
        <v>188</v>
      </c>
      <c r="AW178" s="14" t="s">
        <v>41</v>
      </c>
      <c r="AX178" s="14" t="s">
        <v>77</v>
      </c>
      <c r="AY178" s="200" t="s">
        <v>171</v>
      </c>
    </row>
    <row r="179" spans="2:65" s="12" customFormat="1">
      <c r="B179" s="173"/>
      <c r="D179" s="174" t="s">
        <v>180</v>
      </c>
      <c r="E179" s="175" t="s">
        <v>5</v>
      </c>
      <c r="F179" s="176" t="s">
        <v>311</v>
      </c>
      <c r="H179" s="177">
        <v>14.698</v>
      </c>
      <c r="L179" s="173"/>
      <c r="M179" s="178"/>
      <c r="N179" s="179"/>
      <c r="O179" s="179"/>
      <c r="P179" s="179"/>
      <c r="Q179" s="179"/>
      <c r="R179" s="179"/>
      <c r="S179" s="179"/>
      <c r="T179" s="180"/>
      <c r="AT179" s="175" t="s">
        <v>180</v>
      </c>
      <c r="AU179" s="175" t="s">
        <v>89</v>
      </c>
      <c r="AV179" s="12" t="s">
        <v>89</v>
      </c>
      <c r="AW179" s="12" t="s">
        <v>41</v>
      </c>
      <c r="AX179" s="12" t="s">
        <v>77</v>
      </c>
      <c r="AY179" s="175" t="s">
        <v>171</v>
      </c>
    </row>
    <row r="180" spans="2:65" s="12" customFormat="1">
      <c r="B180" s="173"/>
      <c r="D180" s="174" t="s">
        <v>180</v>
      </c>
      <c r="E180" s="175" t="s">
        <v>5</v>
      </c>
      <c r="F180" s="176" t="s">
        <v>312</v>
      </c>
      <c r="H180" s="177">
        <v>8.0850000000000009</v>
      </c>
      <c r="L180" s="173"/>
      <c r="M180" s="178"/>
      <c r="N180" s="179"/>
      <c r="O180" s="179"/>
      <c r="P180" s="179"/>
      <c r="Q180" s="179"/>
      <c r="R180" s="179"/>
      <c r="S180" s="179"/>
      <c r="T180" s="180"/>
      <c r="AT180" s="175" t="s">
        <v>180</v>
      </c>
      <c r="AU180" s="175" t="s">
        <v>89</v>
      </c>
      <c r="AV180" s="12" t="s">
        <v>89</v>
      </c>
      <c r="AW180" s="12" t="s">
        <v>41</v>
      </c>
      <c r="AX180" s="12" t="s">
        <v>77</v>
      </c>
      <c r="AY180" s="175" t="s">
        <v>171</v>
      </c>
    </row>
    <row r="181" spans="2:65" s="12" customFormat="1">
      <c r="B181" s="173"/>
      <c r="D181" s="174" t="s">
        <v>180</v>
      </c>
      <c r="E181" s="175" t="s">
        <v>5</v>
      </c>
      <c r="F181" s="176" t="s">
        <v>313</v>
      </c>
      <c r="H181" s="177">
        <v>3.0190000000000001</v>
      </c>
      <c r="L181" s="173"/>
      <c r="M181" s="178"/>
      <c r="N181" s="179"/>
      <c r="O181" s="179"/>
      <c r="P181" s="179"/>
      <c r="Q181" s="179"/>
      <c r="R181" s="179"/>
      <c r="S181" s="179"/>
      <c r="T181" s="180"/>
      <c r="AT181" s="175" t="s">
        <v>180</v>
      </c>
      <c r="AU181" s="175" t="s">
        <v>89</v>
      </c>
      <c r="AV181" s="12" t="s">
        <v>89</v>
      </c>
      <c r="AW181" s="12" t="s">
        <v>41</v>
      </c>
      <c r="AX181" s="12" t="s">
        <v>77</v>
      </c>
      <c r="AY181" s="175" t="s">
        <v>171</v>
      </c>
    </row>
    <row r="182" spans="2:65" s="12" customFormat="1">
      <c r="B182" s="173"/>
      <c r="D182" s="174" t="s">
        <v>180</v>
      </c>
      <c r="E182" s="175" t="s">
        <v>5</v>
      </c>
      <c r="F182" s="176" t="s">
        <v>314</v>
      </c>
      <c r="H182" s="177">
        <v>1.385</v>
      </c>
      <c r="L182" s="173"/>
      <c r="M182" s="178"/>
      <c r="N182" s="179"/>
      <c r="O182" s="179"/>
      <c r="P182" s="179"/>
      <c r="Q182" s="179"/>
      <c r="R182" s="179"/>
      <c r="S182" s="179"/>
      <c r="T182" s="180"/>
      <c r="AT182" s="175" t="s">
        <v>180</v>
      </c>
      <c r="AU182" s="175" t="s">
        <v>89</v>
      </c>
      <c r="AV182" s="12" t="s">
        <v>89</v>
      </c>
      <c r="AW182" s="12" t="s">
        <v>41</v>
      </c>
      <c r="AX182" s="12" t="s">
        <v>77</v>
      </c>
      <c r="AY182" s="175" t="s">
        <v>171</v>
      </c>
    </row>
    <row r="183" spans="2:65" s="12" customFormat="1">
      <c r="B183" s="173"/>
      <c r="D183" s="174" t="s">
        <v>180</v>
      </c>
      <c r="E183" s="175" t="s">
        <v>5</v>
      </c>
      <c r="F183" s="176" t="s">
        <v>315</v>
      </c>
      <c r="H183" s="177">
        <v>19.143999999999998</v>
      </c>
      <c r="L183" s="173"/>
      <c r="M183" s="178"/>
      <c r="N183" s="179"/>
      <c r="O183" s="179"/>
      <c r="P183" s="179"/>
      <c r="Q183" s="179"/>
      <c r="R183" s="179"/>
      <c r="S183" s="179"/>
      <c r="T183" s="180"/>
      <c r="AT183" s="175" t="s">
        <v>180</v>
      </c>
      <c r="AU183" s="175" t="s">
        <v>89</v>
      </c>
      <c r="AV183" s="12" t="s">
        <v>89</v>
      </c>
      <c r="AW183" s="12" t="s">
        <v>41</v>
      </c>
      <c r="AX183" s="12" t="s">
        <v>77</v>
      </c>
      <c r="AY183" s="175" t="s">
        <v>171</v>
      </c>
    </row>
    <row r="184" spans="2:65" s="14" customFormat="1">
      <c r="B184" s="199"/>
      <c r="D184" s="174" t="s">
        <v>180</v>
      </c>
      <c r="E184" s="200" t="s">
        <v>5</v>
      </c>
      <c r="F184" s="201" t="s">
        <v>310</v>
      </c>
      <c r="H184" s="202">
        <v>46.331000000000003</v>
      </c>
      <c r="L184" s="199"/>
      <c r="M184" s="203"/>
      <c r="N184" s="204"/>
      <c r="O184" s="204"/>
      <c r="P184" s="204"/>
      <c r="Q184" s="204"/>
      <c r="R184" s="204"/>
      <c r="S184" s="204"/>
      <c r="T184" s="205"/>
      <c r="AT184" s="200" t="s">
        <v>180</v>
      </c>
      <c r="AU184" s="200" t="s">
        <v>89</v>
      </c>
      <c r="AV184" s="14" t="s">
        <v>188</v>
      </c>
      <c r="AW184" s="14" t="s">
        <v>41</v>
      </c>
      <c r="AX184" s="14" t="s">
        <v>77</v>
      </c>
      <c r="AY184" s="200" t="s">
        <v>171</v>
      </c>
    </row>
    <row r="185" spans="2:65" s="13" customFormat="1">
      <c r="B185" s="183"/>
      <c r="D185" s="174" t="s">
        <v>180</v>
      </c>
      <c r="E185" s="184" t="s">
        <v>5</v>
      </c>
      <c r="F185" s="185" t="s">
        <v>228</v>
      </c>
      <c r="H185" s="186">
        <v>60.557000000000002</v>
      </c>
      <c r="L185" s="183"/>
      <c r="M185" s="187"/>
      <c r="N185" s="188"/>
      <c r="O185" s="188"/>
      <c r="P185" s="188"/>
      <c r="Q185" s="188"/>
      <c r="R185" s="188"/>
      <c r="S185" s="188"/>
      <c r="T185" s="189"/>
      <c r="AT185" s="184" t="s">
        <v>180</v>
      </c>
      <c r="AU185" s="184" t="s">
        <v>89</v>
      </c>
      <c r="AV185" s="13" t="s">
        <v>178</v>
      </c>
      <c r="AW185" s="13" t="s">
        <v>41</v>
      </c>
      <c r="AX185" s="13" t="s">
        <v>23</v>
      </c>
      <c r="AY185" s="184" t="s">
        <v>171</v>
      </c>
    </row>
    <row r="186" spans="2:65" s="1" customFormat="1" ht="38.25" customHeight="1">
      <c r="B186" s="161"/>
      <c r="C186" s="162" t="s">
        <v>316</v>
      </c>
      <c r="D186" s="162" t="s">
        <v>173</v>
      </c>
      <c r="E186" s="163" t="s">
        <v>317</v>
      </c>
      <c r="F186" s="164" t="s">
        <v>318</v>
      </c>
      <c r="G186" s="165" t="s">
        <v>176</v>
      </c>
      <c r="H186" s="166">
        <v>3.9</v>
      </c>
      <c r="I186" s="347"/>
      <c r="J186" s="167">
        <f>ROUND(I186*H186,2)</f>
        <v>0</v>
      </c>
      <c r="K186" s="164" t="s">
        <v>251</v>
      </c>
      <c r="L186" s="40"/>
      <c r="M186" s="168" t="s">
        <v>5</v>
      </c>
      <c r="N186" s="169" t="s">
        <v>49</v>
      </c>
      <c r="O186" s="170">
        <v>2.6560000000000001</v>
      </c>
      <c r="P186" s="170">
        <f>O186*H186</f>
        <v>10.3584</v>
      </c>
      <c r="Q186" s="170">
        <v>0.46046999999999999</v>
      </c>
      <c r="R186" s="170">
        <f>Q186*H186</f>
        <v>1.795833</v>
      </c>
      <c r="S186" s="170">
        <v>0</v>
      </c>
      <c r="T186" s="171">
        <f>S186*H186</f>
        <v>0</v>
      </c>
      <c r="AR186" s="25" t="s">
        <v>178</v>
      </c>
      <c r="AT186" s="25" t="s">
        <v>173</v>
      </c>
      <c r="AU186" s="25" t="s">
        <v>89</v>
      </c>
      <c r="AY186" s="25" t="s">
        <v>171</v>
      </c>
      <c r="BE186" s="172">
        <f>IF(N186="základní",J186,0)</f>
        <v>0</v>
      </c>
      <c r="BF186" s="172">
        <f>IF(N186="snížená",J186,0)</f>
        <v>0</v>
      </c>
      <c r="BG186" s="172">
        <f>IF(N186="zákl. přenesená",J186,0)</f>
        <v>0</v>
      </c>
      <c r="BH186" s="172">
        <f>IF(N186="sníž. přenesená",J186,0)</f>
        <v>0</v>
      </c>
      <c r="BI186" s="172">
        <f>IF(N186="nulová",J186,0)</f>
        <v>0</v>
      </c>
      <c r="BJ186" s="25" t="s">
        <v>89</v>
      </c>
      <c r="BK186" s="172">
        <f>ROUND(I186*H186,2)</f>
        <v>0</v>
      </c>
      <c r="BL186" s="25" t="s">
        <v>178</v>
      </c>
      <c r="BM186" s="25" t="s">
        <v>319</v>
      </c>
    </row>
    <row r="187" spans="2:65" s="12" customFormat="1">
      <c r="B187" s="173"/>
      <c r="D187" s="174" t="s">
        <v>180</v>
      </c>
      <c r="E187" s="175" t="s">
        <v>5</v>
      </c>
      <c r="F187" s="176" t="s">
        <v>320</v>
      </c>
      <c r="H187" s="177">
        <v>3.9</v>
      </c>
      <c r="L187" s="173"/>
      <c r="M187" s="178"/>
      <c r="N187" s="179"/>
      <c r="O187" s="179"/>
      <c r="P187" s="179"/>
      <c r="Q187" s="179"/>
      <c r="R187" s="179"/>
      <c r="S187" s="179"/>
      <c r="T187" s="180"/>
      <c r="AT187" s="175" t="s">
        <v>180</v>
      </c>
      <c r="AU187" s="175" t="s">
        <v>89</v>
      </c>
      <c r="AV187" s="12" t="s">
        <v>89</v>
      </c>
      <c r="AW187" s="12" t="s">
        <v>41</v>
      </c>
      <c r="AX187" s="12" t="s">
        <v>23</v>
      </c>
      <c r="AY187" s="175" t="s">
        <v>171</v>
      </c>
    </row>
    <row r="188" spans="2:65" s="1" customFormat="1" ht="38.25" customHeight="1">
      <c r="B188" s="161"/>
      <c r="C188" s="162" t="s">
        <v>321</v>
      </c>
      <c r="D188" s="162" t="s">
        <v>173</v>
      </c>
      <c r="E188" s="163" t="s">
        <v>322</v>
      </c>
      <c r="F188" s="164" t="s">
        <v>323</v>
      </c>
      <c r="G188" s="165" t="s">
        <v>176</v>
      </c>
      <c r="H188" s="166">
        <v>1.381</v>
      </c>
      <c r="I188" s="347"/>
      <c r="J188" s="167">
        <f>ROUND(I188*H188,2)</f>
        <v>0</v>
      </c>
      <c r="K188" s="164" t="s">
        <v>177</v>
      </c>
      <c r="L188" s="40"/>
      <c r="M188" s="168" t="s">
        <v>5</v>
      </c>
      <c r="N188" s="169" t="s">
        <v>49</v>
      </c>
      <c r="O188" s="170">
        <v>2.7109999999999999</v>
      </c>
      <c r="P188" s="170">
        <f>O188*H188</f>
        <v>3.7438909999999996</v>
      </c>
      <c r="Q188" s="170">
        <v>0.69606000000000001</v>
      </c>
      <c r="R188" s="170">
        <f>Q188*H188</f>
        <v>0.96125886000000005</v>
      </c>
      <c r="S188" s="170">
        <v>0</v>
      </c>
      <c r="T188" s="171">
        <f>S188*H188</f>
        <v>0</v>
      </c>
      <c r="AR188" s="25" t="s">
        <v>178</v>
      </c>
      <c r="AT188" s="25" t="s">
        <v>173</v>
      </c>
      <c r="AU188" s="25" t="s">
        <v>89</v>
      </c>
      <c r="AY188" s="25" t="s">
        <v>171</v>
      </c>
      <c r="BE188" s="172">
        <f>IF(N188="základní",J188,0)</f>
        <v>0</v>
      </c>
      <c r="BF188" s="172">
        <f>IF(N188="snížená",J188,0)</f>
        <v>0</v>
      </c>
      <c r="BG188" s="172">
        <f>IF(N188="zákl. přenesená",J188,0)</f>
        <v>0</v>
      </c>
      <c r="BH188" s="172">
        <f>IF(N188="sníž. přenesená",J188,0)</f>
        <v>0</v>
      </c>
      <c r="BI188" s="172">
        <f>IF(N188="nulová",J188,0)</f>
        <v>0</v>
      </c>
      <c r="BJ188" s="25" t="s">
        <v>89</v>
      </c>
      <c r="BK188" s="172">
        <f>ROUND(I188*H188,2)</f>
        <v>0</v>
      </c>
      <c r="BL188" s="25" t="s">
        <v>178</v>
      </c>
      <c r="BM188" s="25" t="s">
        <v>324</v>
      </c>
    </row>
    <row r="189" spans="2:65" s="12" customFormat="1">
      <c r="B189" s="173"/>
      <c r="D189" s="174" t="s">
        <v>180</v>
      </c>
      <c r="E189" s="175" t="s">
        <v>5</v>
      </c>
      <c r="F189" s="176" t="s">
        <v>325</v>
      </c>
      <c r="H189" s="177">
        <v>0.28100000000000003</v>
      </c>
      <c r="L189" s="173"/>
      <c r="M189" s="178"/>
      <c r="N189" s="179"/>
      <c r="O189" s="179"/>
      <c r="P189" s="179"/>
      <c r="Q189" s="179"/>
      <c r="R189" s="179"/>
      <c r="S189" s="179"/>
      <c r="T189" s="180"/>
      <c r="AT189" s="175" t="s">
        <v>180</v>
      </c>
      <c r="AU189" s="175" t="s">
        <v>89</v>
      </c>
      <c r="AV189" s="12" t="s">
        <v>89</v>
      </c>
      <c r="AW189" s="12" t="s">
        <v>41</v>
      </c>
      <c r="AX189" s="12" t="s">
        <v>77</v>
      </c>
      <c r="AY189" s="175" t="s">
        <v>171</v>
      </c>
    </row>
    <row r="190" spans="2:65" s="12" customFormat="1">
      <c r="B190" s="173"/>
      <c r="D190" s="174" t="s">
        <v>180</v>
      </c>
      <c r="E190" s="175" t="s">
        <v>5</v>
      </c>
      <c r="F190" s="176" t="s">
        <v>326</v>
      </c>
      <c r="H190" s="177">
        <v>1.1000000000000001</v>
      </c>
      <c r="L190" s="173"/>
      <c r="M190" s="178"/>
      <c r="N190" s="179"/>
      <c r="O190" s="179"/>
      <c r="P190" s="179"/>
      <c r="Q190" s="179"/>
      <c r="R190" s="179"/>
      <c r="S190" s="179"/>
      <c r="T190" s="180"/>
      <c r="AT190" s="175" t="s">
        <v>180</v>
      </c>
      <c r="AU190" s="175" t="s">
        <v>89</v>
      </c>
      <c r="AV190" s="12" t="s">
        <v>89</v>
      </c>
      <c r="AW190" s="12" t="s">
        <v>41</v>
      </c>
      <c r="AX190" s="12" t="s">
        <v>77</v>
      </c>
      <c r="AY190" s="175" t="s">
        <v>171</v>
      </c>
    </row>
    <row r="191" spans="2:65" s="13" customFormat="1">
      <c r="B191" s="183"/>
      <c r="D191" s="174" t="s">
        <v>180</v>
      </c>
      <c r="E191" s="184" t="s">
        <v>5</v>
      </c>
      <c r="F191" s="185" t="s">
        <v>228</v>
      </c>
      <c r="H191" s="186">
        <v>1.381</v>
      </c>
      <c r="L191" s="183"/>
      <c r="M191" s="187"/>
      <c r="N191" s="188"/>
      <c r="O191" s="188"/>
      <c r="P191" s="188"/>
      <c r="Q191" s="188"/>
      <c r="R191" s="188"/>
      <c r="S191" s="188"/>
      <c r="T191" s="189"/>
      <c r="AT191" s="184" t="s">
        <v>180</v>
      </c>
      <c r="AU191" s="184" t="s">
        <v>89</v>
      </c>
      <c r="AV191" s="13" t="s">
        <v>178</v>
      </c>
      <c r="AW191" s="13" t="s">
        <v>41</v>
      </c>
      <c r="AX191" s="13" t="s">
        <v>23</v>
      </c>
      <c r="AY191" s="184" t="s">
        <v>171</v>
      </c>
    </row>
    <row r="192" spans="2:65" s="1" customFormat="1" ht="38.25" customHeight="1">
      <c r="B192" s="161"/>
      <c r="C192" s="162" t="s">
        <v>327</v>
      </c>
      <c r="D192" s="162" t="s">
        <v>173</v>
      </c>
      <c r="E192" s="163" t="s">
        <v>328</v>
      </c>
      <c r="F192" s="164" t="s">
        <v>329</v>
      </c>
      <c r="G192" s="165" t="s">
        <v>330</v>
      </c>
      <c r="H192" s="166">
        <v>2</v>
      </c>
      <c r="I192" s="347"/>
      <c r="J192" s="167">
        <f>ROUND(I192*H192,2)</f>
        <v>0</v>
      </c>
      <c r="K192" s="164" t="s">
        <v>251</v>
      </c>
      <c r="L192" s="40"/>
      <c r="M192" s="168" t="s">
        <v>5</v>
      </c>
      <c r="N192" s="169" t="s">
        <v>49</v>
      </c>
      <c r="O192" s="170">
        <v>0.33200000000000002</v>
      </c>
      <c r="P192" s="170">
        <f>O192*H192</f>
        <v>0.66400000000000003</v>
      </c>
      <c r="Q192" s="170">
        <v>8.0600000000000005E-2</v>
      </c>
      <c r="R192" s="170">
        <f>Q192*H192</f>
        <v>0.16120000000000001</v>
      </c>
      <c r="S192" s="170">
        <v>0</v>
      </c>
      <c r="T192" s="171">
        <f>S192*H192</f>
        <v>0</v>
      </c>
      <c r="AR192" s="25" t="s">
        <v>178</v>
      </c>
      <c r="AT192" s="25" t="s">
        <v>173</v>
      </c>
      <c r="AU192" s="25" t="s">
        <v>89</v>
      </c>
      <c r="AY192" s="25" t="s">
        <v>171</v>
      </c>
      <c r="BE192" s="172">
        <f>IF(N192="základní",J192,0)</f>
        <v>0</v>
      </c>
      <c r="BF192" s="172">
        <f>IF(N192="snížená",J192,0)</f>
        <v>0</v>
      </c>
      <c r="BG192" s="172">
        <f>IF(N192="zákl. přenesená",J192,0)</f>
        <v>0</v>
      </c>
      <c r="BH192" s="172">
        <f>IF(N192="sníž. přenesená",J192,0)</f>
        <v>0</v>
      </c>
      <c r="BI192" s="172">
        <f>IF(N192="nulová",J192,0)</f>
        <v>0</v>
      </c>
      <c r="BJ192" s="25" t="s">
        <v>89</v>
      </c>
      <c r="BK192" s="172">
        <f>ROUND(I192*H192,2)</f>
        <v>0</v>
      </c>
      <c r="BL192" s="25" t="s">
        <v>178</v>
      </c>
      <c r="BM192" s="25" t="s">
        <v>331</v>
      </c>
    </row>
    <row r="193" spans="2:65" s="1" customFormat="1" ht="38.25" customHeight="1">
      <c r="B193" s="161"/>
      <c r="C193" s="162" t="s">
        <v>332</v>
      </c>
      <c r="D193" s="162" t="s">
        <v>173</v>
      </c>
      <c r="E193" s="163" t="s">
        <v>333</v>
      </c>
      <c r="F193" s="164" t="s">
        <v>334</v>
      </c>
      <c r="G193" s="165" t="s">
        <v>330</v>
      </c>
      <c r="H193" s="166">
        <v>9</v>
      </c>
      <c r="I193" s="347"/>
      <c r="J193" s="167">
        <f>ROUND(I193*H193,2)</f>
        <v>0</v>
      </c>
      <c r="K193" s="164" t="s">
        <v>177</v>
      </c>
      <c r="L193" s="40"/>
      <c r="M193" s="168" t="s">
        <v>5</v>
      </c>
      <c r="N193" s="169" t="s">
        <v>49</v>
      </c>
      <c r="O193" s="170">
        <v>0.39100000000000001</v>
      </c>
      <c r="P193" s="170">
        <f>O193*H193</f>
        <v>3.5190000000000001</v>
      </c>
      <c r="Q193" s="170">
        <v>0.12089999999999999</v>
      </c>
      <c r="R193" s="170">
        <f>Q193*H193</f>
        <v>1.0880999999999998</v>
      </c>
      <c r="S193" s="170">
        <v>0</v>
      </c>
      <c r="T193" s="171">
        <f>S193*H193</f>
        <v>0</v>
      </c>
      <c r="AR193" s="25" t="s">
        <v>178</v>
      </c>
      <c r="AT193" s="25" t="s">
        <v>173</v>
      </c>
      <c r="AU193" s="25" t="s">
        <v>89</v>
      </c>
      <c r="AY193" s="25" t="s">
        <v>171</v>
      </c>
      <c r="BE193" s="172">
        <f>IF(N193="základní",J193,0)</f>
        <v>0</v>
      </c>
      <c r="BF193" s="172">
        <f>IF(N193="snížená",J193,0)</f>
        <v>0</v>
      </c>
      <c r="BG193" s="172">
        <f>IF(N193="zákl. přenesená",J193,0)</f>
        <v>0</v>
      </c>
      <c r="BH193" s="172">
        <f>IF(N193="sníž. přenesená",J193,0)</f>
        <v>0</v>
      </c>
      <c r="BI193" s="172">
        <f>IF(N193="nulová",J193,0)</f>
        <v>0</v>
      </c>
      <c r="BJ193" s="25" t="s">
        <v>89</v>
      </c>
      <c r="BK193" s="172">
        <f>ROUND(I193*H193,2)</f>
        <v>0</v>
      </c>
      <c r="BL193" s="25" t="s">
        <v>178</v>
      </c>
      <c r="BM193" s="25" t="s">
        <v>335</v>
      </c>
    </row>
    <row r="194" spans="2:65" s="1" customFormat="1" ht="36">
      <c r="B194" s="40"/>
      <c r="D194" s="174" t="s">
        <v>185</v>
      </c>
      <c r="F194" s="181" t="s">
        <v>336</v>
      </c>
      <c r="L194" s="40"/>
      <c r="M194" s="182"/>
      <c r="N194" s="41"/>
      <c r="O194" s="41"/>
      <c r="P194" s="41"/>
      <c r="Q194" s="41"/>
      <c r="R194" s="41"/>
      <c r="S194" s="41"/>
      <c r="T194" s="69"/>
      <c r="AT194" s="25" t="s">
        <v>185</v>
      </c>
      <c r="AU194" s="25" t="s">
        <v>89</v>
      </c>
    </row>
    <row r="195" spans="2:65" s="12" customFormat="1">
      <c r="B195" s="173"/>
      <c r="D195" s="174" t="s">
        <v>180</v>
      </c>
      <c r="E195" s="175" t="s">
        <v>5</v>
      </c>
      <c r="F195" s="176" t="s">
        <v>337</v>
      </c>
      <c r="H195" s="177">
        <v>4</v>
      </c>
      <c r="L195" s="173"/>
      <c r="M195" s="178"/>
      <c r="N195" s="179"/>
      <c r="O195" s="179"/>
      <c r="P195" s="179"/>
      <c r="Q195" s="179"/>
      <c r="R195" s="179"/>
      <c r="S195" s="179"/>
      <c r="T195" s="180"/>
      <c r="AT195" s="175" t="s">
        <v>180</v>
      </c>
      <c r="AU195" s="175" t="s">
        <v>89</v>
      </c>
      <c r="AV195" s="12" t="s">
        <v>89</v>
      </c>
      <c r="AW195" s="12" t="s">
        <v>41</v>
      </c>
      <c r="AX195" s="12" t="s">
        <v>77</v>
      </c>
      <c r="AY195" s="175" t="s">
        <v>171</v>
      </c>
    </row>
    <row r="196" spans="2:65" s="12" customFormat="1">
      <c r="B196" s="173"/>
      <c r="D196" s="174" t="s">
        <v>180</v>
      </c>
      <c r="E196" s="175" t="s">
        <v>5</v>
      </c>
      <c r="F196" s="176" t="s">
        <v>338</v>
      </c>
      <c r="H196" s="177">
        <v>5</v>
      </c>
      <c r="L196" s="173"/>
      <c r="M196" s="178"/>
      <c r="N196" s="179"/>
      <c r="O196" s="179"/>
      <c r="P196" s="179"/>
      <c r="Q196" s="179"/>
      <c r="R196" s="179"/>
      <c r="S196" s="179"/>
      <c r="T196" s="180"/>
      <c r="AT196" s="175" t="s">
        <v>180</v>
      </c>
      <c r="AU196" s="175" t="s">
        <v>89</v>
      </c>
      <c r="AV196" s="12" t="s">
        <v>89</v>
      </c>
      <c r="AW196" s="12" t="s">
        <v>41</v>
      </c>
      <c r="AX196" s="12" t="s">
        <v>77</v>
      </c>
      <c r="AY196" s="175" t="s">
        <v>171</v>
      </c>
    </row>
    <row r="197" spans="2:65" s="13" customFormat="1">
      <c r="B197" s="183"/>
      <c r="D197" s="174" t="s">
        <v>180</v>
      </c>
      <c r="E197" s="184" t="s">
        <v>5</v>
      </c>
      <c r="F197" s="185" t="s">
        <v>228</v>
      </c>
      <c r="H197" s="186">
        <v>9</v>
      </c>
      <c r="L197" s="183"/>
      <c r="M197" s="187"/>
      <c r="N197" s="188"/>
      <c r="O197" s="188"/>
      <c r="P197" s="188"/>
      <c r="Q197" s="188"/>
      <c r="R197" s="188"/>
      <c r="S197" s="188"/>
      <c r="T197" s="189"/>
      <c r="AT197" s="184" t="s">
        <v>180</v>
      </c>
      <c r="AU197" s="184" t="s">
        <v>89</v>
      </c>
      <c r="AV197" s="13" t="s">
        <v>178</v>
      </c>
      <c r="AW197" s="13" t="s">
        <v>41</v>
      </c>
      <c r="AX197" s="13" t="s">
        <v>23</v>
      </c>
      <c r="AY197" s="184" t="s">
        <v>171</v>
      </c>
    </row>
    <row r="198" spans="2:65" s="1" customFormat="1" ht="38.25" customHeight="1">
      <c r="B198" s="161"/>
      <c r="C198" s="162" t="s">
        <v>339</v>
      </c>
      <c r="D198" s="162" t="s">
        <v>173</v>
      </c>
      <c r="E198" s="163" t="s">
        <v>340</v>
      </c>
      <c r="F198" s="164" t="s">
        <v>341</v>
      </c>
      <c r="G198" s="165" t="s">
        <v>330</v>
      </c>
      <c r="H198" s="166">
        <v>1</v>
      </c>
      <c r="I198" s="347"/>
      <c r="J198" s="167">
        <f>ROUND(I198*H198,2)</f>
        <v>0</v>
      </c>
      <c r="K198" s="164" t="s">
        <v>177</v>
      </c>
      <c r="L198" s="40"/>
      <c r="M198" s="168" t="s">
        <v>5</v>
      </c>
      <c r="N198" s="169" t="s">
        <v>49</v>
      </c>
      <c r="O198" s="170">
        <v>0.434</v>
      </c>
      <c r="P198" s="170">
        <f>O198*H198</f>
        <v>0.434</v>
      </c>
      <c r="Q198" s="170">
        <v>0.18074000000000001</v>
      </c>
      <c r="R198" s="170">
        <f>Q198*H198</f>
        <v>0.18074000000000001</v>
      </c>
      <c r="S198" s="170">
        <v>0</v>
      </c>
      <c r="T198" s="171">
        <f>S198*H198</f>
        <v>0</v>
      </c>
      <c r="AR198" s="25" t="s">
        <v>178</v>
      </c>
      <c r="AT198" s="25" t="s">
        <v>173</v>
      </c>
      <c r="AU198" s="25" t="s">
        <v>89</v>
      </c>
      <c r="AY198" s="25" t="s">
        <v>171</v>
      </c>
      <c r="BE198" s="172">
        <f>IF(N198="základní",J198,0)</f>
        <v>0</v>
      </c>
      <c r="BF198" s="172">
        <f>IF(N198="snížená",J198,0)</f>
        <v>0</v>
      </c>
      <c r="BG198" s="172">
        <f>IF(N198="zákl. přenesená",J198,0)</f>
        <v>0</v>
      </c>
      <c r="BH198" s="172">
        <f>IF(N198="sníž. přenesená",J198,0)</f>
        <v>0</v>
      </c>
      <c r="BI198" s="172">
        <f>IF(N198="nulová",J198,0)</f>
        <v>0</v>
      </c>
      <c r="BJ198" s="25" t="s">
        <v>89</v>
      </c>
      <c r="BK198" s="172">
        <f>ROUND(I198*H198,2)</f>
        <v>0</v>
      </c>
      <c r="BL198" s="25" t="s">
        <v>178</v>
      </c>
      <c r="BM198" s="25" t="s">
        <v>342</v>
      </c>
    </row>
    <row r="199" spans="2:65" s="1" customFormat="1" ht="36">
      <c r="B199" s="40"/>
      <c r="D199" s="174" t="s">
        <v>185</v>
      </c>
      <c r="F199" s="181" t="s">
        <v>336</v>
      </c>
      <c r="L199" s="40"/>
      <c r="M199" s="182"/>
      <c r="N199" s="41"/>
      <c r="O199" s="41"/>
      <c r="P199" s="41"/>
      <c r="Q199" s="41"/>
      <c r="R199" s="41"/>
      <c r="S199" s="41"/>
      <c r="T199" s="69"/>
      <c r="AT199" s="25" t="s">
        <v>185</v>
      </c>
      <c r="AU199" s="25" t="s">
        <v>89</v>
      </c>
    </row>
    <row r="200" spans="2:65" s="12" customFormat="1">
      <c r="B200" s="173"/>
      <c r="D200" s="174" t="s">
        <v>180</v>
      </c>
      <c r="E200" s="175" t="s">
        <v>5</v>
      </c>
      <c r="F200" s="176" t="s">
        <v>343</v>
      </c>
      <c r="H200" s="177">
        <v>1</v>
      </c>
      <c r="L200" s="173"/>
      <c r="M200" s="178"/>
      <c r="N200" s="179"/>
      <c r="O200" s="179"/>
      <c r="P200" s="179"/>
      <c r="Q200" s="179"/>
      <c r="R200" s="179"/>
      <c r="S200" s="179"/>
      <c r="T200" s="180"/>
      <c r="AT200" s="175" t="s">
        <v>180</v>
      </c>
      <c r="AU200" s="175" t="s">
        <v>89</v>
      </c>
      <c r="AV200" s="12" t="s">
        <v>89</v>
      </c>
      <c r="AW200" s="12" t="s">
        <v>41</v>
      </c>
      <c r="AX200" s="12" t="s">
        <v>23</v>
      </c>
      <c r="AY200" s="175" t="s">
        <v>171</v>
      </c>
    </row>
    <row r="201" spans="2:65" s="1" customFormat="1" ht="25.5" customHeight="1">
      <c r="B201" s="161"/>
      <c r="C201" s="162" t="s">
        <v>344</v>
      </c>
      <c r="D201" s="162" t="s">
        <v>173</v>
      </c>
      <c r="E201" s="163" t="s">
        <v>345</v>
      </c>
      <c r="F201" s="164" t="s">
        <v>346</v>
      </c>
      <c r="G201" s="165" t="s">
        <v>260</v>
      </c>
      <c r="H201" s="166">
        <v>0.82099999999999995</v>
      </c>
      <c r="I201" s="347"/>
      <c r="J201" s="167">
        <f>ROUND(I201*H201,2)</f>
        <v>0</v>
      </c>
      <c r="K201" s="164" t="s">
        <v>177</v>
      </c>
      <c r="L201" s="40"/>
      <c r="M201" s="168" t="s">
        <v>5</v>
      </c>
      <c r="N201" s="169" t="s">
        <v>49</v>
      </c>
      <c r="O201" s="170">
        <v>16.582999999999998</v>
      </c>
      <c r="P201" s="170">
        <f>O201*H201</f>
        <v>13.614642999999997</v>
      </c>
      <c r="Q201" s="170">
        <v>1.7090000000000001E-2</v>
      </c>
      <c r="R201" s="170">
        <f>Q201*H201</f>
        <v>1.4030890000000001E-2</v>
      </c>
      <c r="S201" s="170">
        <v>0</v>
      </c>
      <c r="T201" s="171">
        <f>S201*H201</f>
        <v>0</v>
      </c>
      <c r="AR201" s="25" t="s">
        <v>178</v>
      </c>
      <c r="AT201" s="25" t="s">
        <v>173</v>
      </c>
      <c r="AU201" s="25" t="s">
        <v>89</v>
      </c>
      <c r="AY201" s="25" t="s">
        <v>171</v>
      </c>
      <c r="BE201" s="172">
        <f>IF(N201="základní",J201,0)</f>
        <v>0</v>
      </c>
      <c r="BF201" s="172">
        <f>IF(N201="snížená",J201,0)</f>
        <v>0</v>
      </c>
      <c r="BG201" s="172">
        <f>IF(N201="zákl. přenesená",J201,0)</f>
        <v>0</v>
      </c>
      <c r="BH201" s="172">
        <f>IF(N201="sníž. přenesená",J201,0)</f>
        <v>0</v>
      </c>
      <c r="BI201" s="172">
        <f>IF(N201="nulová",J201,0)</f>
        <v>0</v>
      </c>
      <c r="BJ201" s="25" t="s">
        <v>89</v>
      </c>
      <c r="BK201" s="172">
        <f>ROUND(I201*H201,2)</f>
        <v>0</v>
      </c>
      <c r="BL201" s="25" t="s">
        <v>178</v>
      </c>
      <c r="BM201" s="25" t="s">
        <v>347</v>
      </c>
    </row>
    <row r="202" spans="2:65" s="1" customFormat="1" ht="60">
      <c r="B202" s="40"/>
      <c r="D202" s="174" t="s">
        <v>185</v>
      </c>
      <c r="F202" s="181" t="s">
        <v>348</v>
      </c>
      <c r="L202" s="40"/>
      <c r="M202" s="182"/>
      <c r="N202" s="41"/>
      <c r="O202" s="41"/>
      <c r="P202" s="41"/>
      <c r="Q202" s="41"/>
      <c r="R202" s="41"/>
      <c r="S202" s="41"/>
      <c r="T202" s="69"/>
      <c r="AT202" s="25" t="s">
        <v>185</v>
      </c>
      <c r="AU202" s="25" t="s">
        <v>89</v>
      </c>
    </row>
    <row r="203" spans="2:65" s="1" customFormat="1" ht="16.5" customHeight="1">
      <c r="B203" s="161"/>
      <c r="C203" s="190" t="s">
        <v>349</v>
      </c>
      <c r="D203" s="190" t="s">
        <v>236</v>
      </c>
      <c r="E203" s="191" t="s">
        <v>350</v>
      </c>
      <c r="F203" s="192" t="s">
        <v>351</v>
      </c>
      <c r="G203" s="193" t="s">
        <v>260</v>
      </c>
      <c r="H203" s="194">
        <v>0.82099999999999995</v>
      </c>
      <c r="I203" s="348"/>
      <c r="J203" s="195">
        <f>ROUND(I203*H203,2)</f>
        <v>0</v>
      </c>
      <c r="K203" s="192" t="s">
        <v>177</v>
      </c>
      <c r="L203" s="196"/>
      <c r="M203" s="197" t="s">
        <v>5</v>
      </c>
      <c r="N203" s="198" t="s">
        <v>49</v>
      </c>
      <c r="O203" s="170">
        <v>0</v>
      </c>
      <c r="P203" s="170">
        <f>O203*H203</f>
        <v>0</v>
      </c>
      <c r="Q203" s="170">
        <v>1</v>
      </c>
      <c r="R203" s="170">
        <f>Q203*H203</f>
        <v>0.82099999999999995</v>
      </c>
      <c r="S203" s="170">
        <v>0</v>
      </c>
      <c r="T203" s="171">
        <f>S203*H203</f>
        <v>0</v>
      </c>
      <c r="AR203" s="25" t="s">
        <v>211</v>
      </c>
      <c r="AT203" s="25" t="s">
        <v>236</v>
      </c>
      <c r="AU203" s="25" t="s">
        <v>89</v>
      </c>
      <c r="AY203" s="25" t="s">
        <v>171</v>
      </c>
      <c r="BE203" s="172">
        <f>IF(N203="základní",J203,0)</f>
        <v>0</v>
      </c>
      <c r="BF203" s="172">
        <f>IF(N203="snížená",J203,0)</f>
        <v>0</v>
      </c>
      <c r="BG203" s="172">
        <f>IF(N203="zákl. přenesená",J203,0)</f>
        <v>0</v>
      </c>
      <c r="BH203" s="172">
        <f>IF(N203="sníž. přenesená",J203,0)</f>
        <v>0</v>
      </c>
      <c r="BI203" s="172">
        <f>IF(N203="nulová",J203,0)</f>
        <v>0</v>
      </c>
      <c r="BJ203" s="25" t="s">
        <v>89</v>
      </c>
      <c r="BK203" s="172">
        <f>ROUND(I203*H203,2)</f>
        <v>0</v>
      </c>
      <c r="BL203" s="25" t="s">
        <v>178</v>
      </c>
      <c r="BM203" s="25" t="s">
        <v>352</v>
      </c>
    </row>
    <row r="204" spans="2:65" s="1" customFormat="1" ht="24">
      <c r="B204" s="40"/>
      <c r="D204" s="174" t="s">
        <v>353</v>
      </c>
      <c r="F204" s="181" t="s">
        <v>354</v>
      </c>
      <c r="L204" s="40"/>
      <c r="M204" s="182"/>
      <c r="N204" s="41"/>
      <c r="O204" s="41"/>
      <c r="P204" s="41"/>
      <c r="Q204" s="41"/>
      <c r="R204" s="41"/>
      <c r="S204" s="41"/>
      <c r="T204" s="69"/>
      <c r="AT204" s="25" t="s">
        <v>353</v>
      </c>
      <c r="AU204" s="25" t="s">
        <v>89</v>
      </c>
    </row>
    <row r="205" spans="2:65" s="12" customFormat="1">
      <c r="B205" s="173"/>
      <c r="D205" s="174" t="s">
        <v>180</v>
      </c>
      <c r="E205" s="175" t="s">
        <v>5</v>
      </c>
      <c r="F205" s="176" t="s">
        <v>355</v>
      </c>
      <c r="H205" s="177">
        <v>0.82099999999999995</v>
      </c>
      <c r="L205" s="173"/>
      <c r="M205" s="178"/>
      <c r="N205" s="179"/>
      <c r="O205" s="179"/>
      <c r="P205" s="179"/>
      <c r="Q205" s="179"/>
      <c r="R205" s="179"/>
      <c r="S205" s="179"/>
      <c r="T205" s="180"/>
      <c r="AT205" s="175" t="s">
        <v>180</v>
      </c>
      <c r="AU205" s="175" t="s">
        <v>89</v>
      </c>
      <c r="AV205" s="12" t="s">
        <v>89</v>
      </c>
      <c r="AW205" s="12" t="s">
        <v>41</v>
      </c>
      <c r="AX205" s="12" t="s">
        <v>23</v>
      </c>
      <c r="AY205" s="175" t="s">
        <v>171</v>
      </c>
    </row>
    <row r="206" spans="2:65" s="1" customFormat="1" ht="25.5" customHeight="1">
      <c r="B206" s="161"/>
      <c r="C206" s="162" t="s">
        <v>356</v>
      </c>
      <c r="D206" s="162" t="s">
        <v>173</v>
      </c>
      <c r="E206" s="163" t="s">
        <v>357</v>
      </c>
      <c r="F206" s="164" t="s">
        <v>358</v>
      </c>
      <c r="G206" s="165" t="s">
        <v>176</v>
      </c>
      <c r="H206" s="166">
        <v>2.88</v>
      </c>
      <c r="I206" s="347"/>
      <c r="J206" s="167">
        <f>ROUND(I206*H206,2)</f>
        <v>0</v>
      </c>
      <c r="K206" s="164" t="s">
        <v>177</v>
      </c>
      <c r="L206" s="40"/>
      <c r="M206" s="168" t="s">
        <v>5</v>
      </c>
      <c r="N206" s="169" t="s">
        <v>49</v>
      </c>
      <c r="O206" s="170">
        <v>1.903</v>
      </c>
      <c r="P206" s="170">
        <f>O206*H206</f>
        <v>5.4806400000000002</v>
      </c>
      <c r="Q206" s="170">
        <v>2.2073100000000001</v>
      </c>
      <c r="R206" s="170">
        <f>Q206*H206</f>
        <v>6.3570527999999999</v>
      </c>
      <c r="S206" s="170">
        <v>0</v>
      </c>
      <c r="T206" s="171">
        <f>S206*H206</f>
        <v>0</v>
      </c>
      <c r="AR206" s="25" t="s">
        <v>178</v>
      </c>
      <c r="AT206" s="25" t="s">
        <v>173</v>
      </c>
      <c r="AU206" s="25" t="s">
        <v>89</v>
      </c>
      <c r="AY206" s="25" t="s">
        <v>171</v>
      </c>
      <c r="BE206" s="172">
        <f>IF(N206="základní",J206,0)</f>
        <v>0</v>
      </c>
      <c r="BF206" s="172">
        <f>IF(N206="snížená",J206,0)</f>
        <v>0</v>
      </c>
      <c r="BG206" s="172">
        <f>IF(N206="zákl. přenesená",J206,0)</f>
        <v>0</v>
      </c>
      <c r="BH206" s="172">
        <f>IF(N206="sníž. přenesená",J206,0)</f>
        <v>0</v>
      </c>
      <c r="BI206" s="172">
        <f>IF(N206="nulová",J206,0)</f>
        <v>0</v>
      </c>
      <c r="BJ206" s="25" t="s">
        <v>89</v>
      </c>
      <c r="BK206" s="172">
        <f>ROUND(I206*H206,2)</f>
        <v>0</v>
      </c>
      <c r="BL206" s="25" t="s">
        <v>178</v>
      </c>
      <c r="BM206" s="25" t="s">
        <v>359</v>
      </c>
    </row>
    <row r="207" spans="2:65" s="12" customFormat="1">
      <c r="B207" s="173"/>
      <c r="D207" s="174" t="s">
        <v>180</v>
      </c>
      <c r="E207" s="175" t="s">
        <v>5</v>
      </c>
      <c r="F207" s="176" t="s">
        <v>360</v>
      </c>
      <c r="H207" s="177">
        <v>2.88</v>
      </c>
      <c r="L207" s="173"/>
      <c r="M207" s="178"/>
      <c r="N207" s="179"/>
      <c r="O207" s="179"/>
      <c r="P207" s="179"/>
      <c r="Q207" s="179"/>
      <c r="R207" s="179"/>
      <c r="S207" s="179"/>
      <c r="T207" s="180"/>
      <c r="AT207" s="175" t="s">
        <v>180</v>
      </c>
      <c r="AU207" s="175" t="s">
        <v>89</v>
      </c>
      <c r="AV207" s="12" t="s">
        <v>89</v>
      </c>
      <c r="AW207" s="12" t="s">
        <v>41</v>
      </c>
      <c r="AX207" s="12" t="s">
        <v>23</v>
      </c>
      <c r="AY207" s="175" t="s">
        <v>171</v>
      </c>
    </row>
    <row r="208" spans="2:65" s="1" customFormat="1" ht="25.5" customHeight="1">
      <c r="B208" s="161"/>
      <c r="C208" s="162" t="s">
        <v>361</v>
      </c>
      <c r="D208" s="162" t="s">
        <v>173</v>
      </c>
      <c r="E208" s="163" t="s">
        <v>362</v>
      </c>
      <c r="F208" s="164" t="s">
        <v>363</v>
      </c>
      <c r="G208" s="165" t="s">
        <v>260</v>
      </c>
      <c r="H208" s="166">
        <v>0.185</v>
      </c>
      <c r="I208" s="347"/>
      <c r="J208" s="167">
        <f>ROUND(I208*H208,2)</f>
        <v>0</v>
      </c>
      <c r="K208" s="164" t="s">
        <v>251</v>
      </c>
      <c r="L208" s="40"/>
      <c r="M208" s="168" t="s">
        <v>5</v>
      </c>
      <c r="N208" s="169" t="s">
        <v>49</v>
      </c>
      <c r="O208" s="170">
        <v>40.895000000000003</v>
      </c>
      <c r="P208" s="170">
        <f>O208*H208</f>
        <v>7.5655750000000008</v>
      </c>
      <c r="Q208" s="170">
        <v>1.05097</v>
      </c>
      <c r="R208" s="170">
        <f>Q208*H208</f>
        <v>0.19442945</v>
      </c>
      <c r="S208" s="170">
        <v>0</v>
      </c>
      <c r="T208" s="171">
        <f>S208*H208</f>
        <v>0</v>
      </c>
      <c r="AR208" s="25" t="s">
        <v>178</v>
      </c>
      <c r="AT208" s="25" t="s">
        <v>173</v>
      </c>
      <c r="AU208" s="25" t="s">
        <v>89</v>
      </c>
      <c r="AY208" s="25" t="s">
        <v>171</v>
      </c>
      <c r="BE208" s="172">
        <f>IF(N208="základní",J208,0)</f>
        <v>0</v>
      </c>
      <c r="BF208" s="172">
        <f>IF(N208="snížená",J208,0)</f>
        <v>0</v>
      </c>
      <c r="BG208" s="172">
        <f>IF(N208="zákl. přenesená",J208,0)</f>
        <v>0</v>
      </c>
      <c r="BH208" s="172">
        <f>IF(N208="sníž. přenesená",J208,0)</f>
        <v>0</v>
      </c>
      <c r="BI208" s="172">
        <f>IF(N208="nulová",J208,0)</f>
        <v>0</v>
      </c>
      <c r="BJ208" s="25" t="s">
        <v>89</v>
      </c>
      <c r="BK208" s="172">
        <f>ROUND(I208*H208,2)</f>
        <v>0</v>
      </c>
      <c r="BL208" s="25" t="s">
        <v>178</v>
      </c>
      <c r="BM208" s="25" t="s">
        <v>364</v>
      </c>
    </row>
    <row r="209" spans="2:65" s="15" customFormat="1">
      <c r="B209" s="206"/>
      <c r="D209" s="174" t="s">
        <v>180</v>
      </c>
      <c r="E209" s="207" t="s">
        <v>5</v>
      </c>
      <c r="F209" s="208" t="s">
        <v>365</v>
      </c>
      <c r="H209" s="207" t="s">
        <v>5</v>
      </c>
      <c r="L209" s="206"/>
      <c r="M209" s="209"/>
      <c r="N209" s="210"/>
      <c r="O209" s="210"/>
      <c r="P209" s="210"/>
      <c r="Q209" s="210"/>
      <c r="R209" s="210"/>
      <c r="S209" s="210"/>
      <c r="T209" s="211"/>
      <c r="AT209" s="207" t="s">
        <v>180</v>
      </c>
      <c r="AU209" s="207" t="s">
        <v>89</v>
      </c>
      <c r="AV209" s="15" t="s">
        <v>23</v>
      </c>
      <c r="AW209" s="15" t="s">
        <v>41</v>
      </c>
      <c r="AX209" s="15" t="s">
        <v>77</v>
      </c>
      <c r="AY209" s="207" t="s">
        <v>171</v>
      </c>
    </row>
    <row r="210" spans="2:65" s="12" customFormat="1">
      <c r="B210" s="173"/>
      <c r="D210" s="174" t="s">
        <v>180</v>
      </c>
      <c r="E210" s="175" t="s">
        <v>5</v>
      </c>
      <c r="F210" s="176" t="s">
        <v>366</v>
      </c>
      <c r="H210" s="177">
        <v>0.10199999999999999</v>
      </c>
      <c r="L210" s="173"/>
      <c r="M210" s="178"/>
      <c r="N210" s="179"/>
      <c r="O210" s="179"/>
      <c r="P210" s="179"/>
      <c r="Q210" s="179"/>
      <c r="R210" s="179"/>
      <c r="S210" s="179"/>
      <c r="T210" s="180"/>
      <c r="AT210" s="175" t="s">
        <v>180</v>
      </c>
      <c r="AU210" s="175" t="s">
        <v>89</v>
      </c>
      <c r="AV210" s="12" t="s">
        <v>89</v>
      </c>
      <c r="AW210" s="12" t="s">
        <v>41</v>
      </c>
      <c r="AX210" s="12" t="s">
        <v>77</v>
      </c>
      <c r="AY210" s="175" t="s">
        <v>171</v>
      </c>
    </row>
    <row r="211" spans="2:65" s="12" customFormat="1">
      <c r="B211" s="173"/>
      <c r="D211" s="174" t="s">
        <v>180</v>
      </c>
      <c r="E211" s="175" t="s">
        <v>5</v>
      </c>
      <c r="F211" s="176" t="s">
        <v>367</v>
      </c>
      <c r="H211" s="177">
        <v>8.3000000000000004E-2</v>
      </c>
      <c r="L211" s="173"/>
      <c r="M211" s="178"/>
      <c r="N211" s="179"/>
      <c r="O211" s="179"/>
      <c r="P211" s="179"/>
      <c r="Q211" s="179"/>
      <c r="R211" s="179"/>
      <c r="S211" s="179"/>
      <c r="T211" s="180"/>
      <c r="AT211" s="175" t="s">
        <v>180</v>
      </c>
      <c r="AU211" s="175" t="s">
        <v>89</v>
      </c>
      <c r="AV211" s="12" t="s">
        <v>89</v>
      </c>
      <c r="AW211" s="12" t="s">
        <v>41</v>
      </c>
      <c r="AX211" s="12" t="s">
        <v>77</v>
      </c>
      <c r="AY211" s="175" t="s">
        <v>171</v>
      </c>
    </row>
    <row r="212" spans="2:65" s="13" customFormat="1">
      <c r="B212" s="183"/>
      <c r="D212" s="174" t="s">
        <v>180</v>
      </c>
      <c r="E212" s="184" t="s">
        <v>5</v>
      </c>
      <c r="F212" s="185" t="s">
        <v>228</v>
      </c>
      <c r="H212" s="186">
        <v>0.185</v>
      </c>
      <c r="L212" s="183"/>
      <c r="M212" s="187"/>
      <c r="N212" s="188"/>
      <c r="O212" s="188"/>
      <c r="P212" s="188"/>
      <c r="Q212" s="188"/>
      <c r="R212" s="188"/>
      <c r="S212" s="188"/>
      <c r="T212" s="189"/>
      <c r="AT212" s="184" t="s">
        <v>180</v>
      </c>
      <c r="AU212" s="184" t="s">
        <v>89</v>
      </c>
      <c r="AV212" s="13" t="s">
        <v>178</v>
      </c>
      <c r="AW212" s="13" t="s">
        <v>41</v>
      </c>
      <c r="AX212" s="13" t="s">
        <v>23</v>
      </c>
      <c r="AY212" s="184" t="s">
        <v>171</v>
      </c>
    </row>
    <row r="213" spans="2:65" s="1" customFormat="1" ht="25.5" customHeight="1">
      <c r="B213" s="161"/>
      <c r="C213" s="162" t="s">
        <v>368</v>
      </c>
      <c r="D213" s="162" t="s">
        <v>173</v>
      </c>
      <c r="E213" s="163" t="s">
        <v>369</v>
      </c>
      <c r="F213" s="164" t="s">
        <v>370</v>
      </c>
      <c r="G213" s="165" t="s">
        <v>223</v>
      </c>
      <c r="H213" s="166">
        <v>32.917000000000002</v>
      </c>
      <c r="I213" s="347"/>
      <c r="J213" s="167">
        <f>ROUND(I213*H213,2)</f>
        <v>0</v>
      </c>
      <c r="K213" s="164" t="s">
        <v>177</v>
      </c>
      <c r="L213" s="40"/>
      <c r="M213" s="168" t="s">
        <v>5</v>
      </c>
      <c r="N213" s="169" t="s">
        <v>49</v>
      </c>
      <c r="O213" s="170">
        <v>0.55600000000000005</v>
      </c>
      <c r="P213" s="170">
        <f>O213*H213</f>
        <v>18.301852000000004</v>
      </c>
      <c r="Q213" s="170">
        <v>0.10421999999999999</v>
      </c>
      <c r="R213" s="170">
        <f>Q213*H213</f>
        <v>3.43060974</v>
      </c>
      <c r="S213" s="170">
        <v>0</v>
      </c>
      <c r="T213" s="171">
        <f>S213*H213</f>
        <v>0</v>
      </c>
      <c r="AR213" s="25" t="s">
        <v>178</v>
      </c>
      <c r="AT213" s="25" t="s">
        <v>173</v>
      </c>
      <c r="AU213" s="25" t="s">
        <v>89</v>
      </c>
      <c r="AY213" s="25" t="s">
        <v>171</v>
      </c>
      <c r="BE213" s="172">
        <f>IF(N213="základní",J213,0)</f>
        <v>0</v>
      </c>
      <c r="BF213" s="172">
        <f>IF(N213="snížená",J213,0)</f>
        <v>0</v>
      </c>
      <c r="BG213" s="172">
        <f>IF(N213="zákl. přenesená",J213,0)</f>
        <v>0</v>
      </c>
      <c r="BH213" s="172">
        <f>IF(N213="sníž. přenesená",J213,0)</f>
        <v>0</v>
      </c>
      <c r="BI213" s="172">
        <f>IF(N213="nulová",J213,0)</f>
        <v>0</v>
      </c>
      <c r="BJ213" s="25" t="s">
        <v>89</v>
      </c>
      <c r="BK213" s="172">
        <f>ROUND(I213*H213,2)</f>
        <v>0</v>
      </c>
      <c r="BL213" s="25" t="s">
        <v>178</v>
      </c>
      <c r="BM213" s="25" t="s">
        <v>371</v>
      </c>
    </row>
    <row r="214" spans="2:65" s="12" customFormat="1">
      <c r="B214" s="173"/>
      <c r="D214" s="174" t="s">
        <v>180</v>
      </c>
      <c r="E214" s="175" t="s">
        <v>5</v>
      </c>
      <c r="F214" s="176" t="s">
        <v>372</v>
      </c>
      <c r="H214" s="177">
        <v>32.917000000000002</v>
      </c>
      <c r="L214" s="173"/>
      <c r="M214" s="178"/>
      <c r="N214" s="179"/>
      <c r="O214" s="179"/>
      <c r="P214" s="179"/>
      <c r="Q214" s="179"/>
      <c r="R214" s="179"/>
      <c r="S214" s="179"/>
      <c r="T214" s="180"/>
      <c r="AT214" s="175" t="s">
        <v>180</v>
      </c>
      <c r="AU214" s="175" t="s">
        <v>89</v>
      </c>
      <c r="AV214" s="12" t="s">
        <v>89</v>
      </c>
      <c r="AW214" s="12" t="s">
        <v>41</v>
      </c>
      <c r="AX214" s="12" t="s">
        <v>23</v>
      </c>
      <c r="AY214" s="175" t="s">
        <v>171</v>
      </c>
    </row>
    <row r="215" spans="2:65" s="1" customFormat="1" ht="25.5" customHeight="1">
      <c r="B215" s="161"/>
      <c r="C215" s="162" t="s">
        <v>373</v>
      </c>
      <c r="D215" s="162" t="s">
        <v>173</v>
      </c>
      <c r="E215" s="163" t="s">
        <v>374</v>
      </c>
      <c r="F215" s="164" t="s">
        <v>375</v>
      </c>
      <c r="G215" s="165" t="s">
        <v>223</v>
      </c>
      <c r="H215" s="166">
        <v>4.8</v>
      </c>
      <c r="I215" s="347"/>
      <c r="J215" s="167">
        <f>ROUND(I215*H215,2)</f>
        <v>0</v>
      </c>
      <c r="K215" s="164" t="s">
        <v>177</v>
      </c>
      <c r="L215" s="40"/>
      <c r="M215" s="168" t="s">
        <v>5</v>
      </c>
      <c r="N215" s="169" t="s">
        <v>49</v>
      </c>
      <c r="O215" s="170">
        <v>1.21</v>
      </c>
      <c r="P215" s="170">
        <f>O215*H215</f>
        <v>5.8079999999999998</v>
      </c>
      <c r="Q215" s="170">
        <v>0.17818000000000001</v>
      </c>
      <c r="R215" s="170">
        <f>Q215*H215</f>
        <v>0.85526400000000002</v>
      </c>
      <c r="S215" s="170">
        <v>0</v>
      </c>
      <c r="T215" s="171">
        <f>S215*H215</f>
        <v>0</v>
      </c>
      <c r="AR215" s="25" t="s">
        <v>178</v>
      </c>
      <c r="AT215" s="25" t="s">
        <v>173</v>
      </c>
      <c r="AU215" s="25" t="s">
        <v>89</v>
      </c>
      <c r="AY215" s="25" t="s">
        <v>171</v>
      </c>
      <c r="BE215" s="172">
        <f>IF(N215="základní",J215,0)</f>
        <v>0</v>
      </c>
      <c r="BF215" s="172">
        <f>IF(N215="snížená",J215,0)</f>
        <v>0</v>
      </c>
      <c r="BG215" s="172">
        <f>IF(N215="zákl. přenesená",J215,0)</f>
        <v>0</v>
      </c>
      <c r="BH215" s="172">
        <f>IF(N215="sníž. přenesená",J215,0)</f>
        <v>0</v>
      </c>
      <c r="BI215" s="172">
        <f>IF(N215="nulová",J215,0)</f>
        <v>0</v>
      </c>
      <c r="BJ215" s="25" t="s">
        <v>89</v>
      </c>
      <c r="BK215" s="172">
        <f>ROUND(I215*H215,2)</f>
        <v>0</v>
      </c>
      <c r="BL215" s="25" t="s">
        <v>178</v>
      </c>
      <c r="BM215" s="25" t="s">
        <v>376</v>
      </c>
    </row>
    <row r="216" spans="2:65" s="12" customFormat="1">
      <c r="B216" s="173"/>
      <c r="D216" s="174" t="s">
        <v>180</v>
      </c>
      <c r="E216" s="175" t="s">
        <v>5</v>
      </c>
      <c r="F216" s="176" t="s">
        <v>377</v>
      </c>
      <c r="H216" s="177">
        <v>4.8</v>
      </c>
      <c r="L216" s="173"/>
      <c r="M216" s="178"/>
      <c r="N216" s="179"/>
      <c r="O216" s="179"/>
      <c r="P216" s="179"/>
      <c r="Q216" s="179"/>
      <c r="R216" s="179"/>
      <c r="S216" s="179"/>
      <c r="T216" s="180"/>
      <c r="AT216" s="175" t="s">
        <v>180</v>
      </c>
      <c r="AU216" s="175" t="s">
        <v>89</v>
      </c>
      <c r="AV216" s="12" t="s">
        <v>89</v>
      </c>
      <c r="AW216" s="12" t="s">
        <v>41</v>
      </c>
      <c r="AX216" s="12" t="s">
        <v>23</v>
      </c>
      <c r="AY216" s="175" t="s">
        <v>171</v>
      </c>
    </row>
    <row r="217" spans="2:65" s="1" customFormat="1" ht="25.5" customHeight="1">
      <c r="B217" s="161"/>
      <c r="C217" s="162" t="s">
        <v>378</v>
      </c>
      <c r="D217" s="162" t="s">
        <v>173</v>
      </c>
      <c r="E217" s="163" t="s">
        <v>379</v>
      </c>
      <c r="F217" s="164" t="s">
        <v>380</v>
      </c>
      <c r="G217" s="165" t="s">
        <v>330</v>
      </c>
      <c r="H217" s="166">
        <v>49</v>
      </c>
      <c r="I217" s="347"/>
      <c r="J217" s="167">
        <f>ROUND(I217*H217,2)</f>
        <v>0</v>
      </c>
      <c r="K217" s="164" t="s">
        <v>251</v>
      </c>
      <c r="L217" s="40"/>
      <c r="M217" s="168" t="s">
        <v>5</v>
      </c>
      <c r="N217" s="169" t="s">
        <v>49</v>
      </c>
      <c r="O217" s="170">
        <v>1.2410000000000001</v>
      </c>
      <c r="P217" s="170">
        <f>O217*H217</f>
        <v>60.809000000000005</v>
      </c>
      <c r="Q217" s="170">
        <v>2.2419999999999999E-2</v>
      </c>
      <c r="R217" s="170">
        <f>Q217*H217</f>
        <v>1.0985799999999999</v>
      </c>
      <c r="S217" s="170">
        <v>0</v>
      </c>
      <c r="T217" s="171">
        <f>S217*H217</f>
        <v>0</v>
      </c>
      <c r="AR217" s="25" t="s">
        <v>178</v>
      </c>
      <c r="AT217" s="25" t="s">
        <v>173</v>
      </c>
      <c r="AU217" s="25" t="s">
        <v>89</v>
      </c>
      <c r="AY217" s="25" t="s">
        <v>171</v>
      </c>
      <c r="BE217" s="172">
        <f>IF(N217="základní",J217,0)</f>
        <v>0</v>
      </c>
      <c r="BF217" s="172">
        <f>IF(N217="snížená",J217,0)</f>
        <v>0</v>
      </c>
      <c r="BG217" s="172">
        <f>IF(N217="zákl. přenesená",J217,0)</f>
        <v>0</v>
      </c>
      <c r="BH217" s="172">
        <f>IF(N217="sníž. přenesená",J217,0)</f>
        <v>0</v>
      </c>
      <c r="BI217" s="172">
        <f>IF(N217="nulová",J217,0)</f>
        <v>0</v>
      </c>
      <c r="BJ217" s="25" t="s">
        <v>89</v>
      </c>
      <c r="BK217" s="172">
        <f>ROUND(I217*H217,2)</f>
        <v>0</v>
      </c>
      <c r="BL217" s="25" t="s">
        <v>178</v>
      </c>
      <c r="BM217" s="25" t="s">
        <v>381</v>
      </c>
    </row>
    <row r="218" spans="2:65" s="15" customFormat="1">
      <c r="B218" s="206"/>
      <c r="D218" s="174" t="s">
        <v>180</v>
      </c>
      <c r="E218" s="207" t="s">
        <v>5</v>
      </c>
      <c r="F218" s="208" t="s">
        <v>382</v>
      </c>
      <c r="H218" s="207" t="s">
        <v>5</v>
      </c>
      <c r="L218" s="206"/>
      <c r="M218" s="209"/>
      <c r="N218" s="210"/>
      <c r="O218" s="210"/>
      <c r="P218" s="210"/>
      <c r="Q218" s="210"/>
      <c r="R218" s="210"/>
      <c r="S218" s="210"/>
      <c r="T218" s="211"/>
      <c r="AT218" s="207" t="s">
        <v>180</v>
      </c>
      <c r="AU218" s="207" t="s">
        <v>89</v>
      </c>
      <c r="AV218" s="15" t="s">
        <v>23</v>
      </c>
      <c r="AW218" s="15" t="s">
        <v>41</v>
      </c>
      <c r="AX218" s="15" t="s">
        <v>77</v>
      </c>
      <c r="AY218" s="207" t="s">
        <v>171</v>
      </c>
    </row>
    <row r="219" spans="2:65" s="12" customFormat="1">
      <c r="B219" s="173"/>
      <c r="D219" s="174" t="s">
        <v>180</v>
      </c>
      <c r="E219" s="175" t="s">
        <v>5</v>
      </c>
      <c r="F219" s="176" t="s">
        <v>383</v>
      </c>
      <c r="H219" s="177">
        <v>4</v>
      </c>
      <c r="L219" s="173"/>
      <c r="M219" s="178"/>
      <c r="N219" s="179"/>
      <c r="O219" s="179"/>
      <c r="P219" s="179"/>
      <c r="Q219" s="179"/>
      <c r="R219" s="179"/>
      <c r="S219" s="179"/>
      <c r="T219" s="180"/>
      <c r="AT219" s="175" t="s">
        <v>180</v>
      </c>
      <c r="AU219" s="175" t="s">
        <v>89</v>
      </c>
      <c r="AV219" s="12" t="s">
        <v>89</v>
      </c>
      <c r="AW219" s="12" t="s">
        <v>41</v>
      </c>
      <c r="AX219" s="12" t="s">
        <v>77</v>
      </c>
      <c r="AY219" s="175" t="s">
        <v>171</v>
      </c>
    </row>
    <row r="220" spans="2:65" s="12" customFormat="1">
      <c r="B220" s="173"/>
      <c r="D220" s="174" t="s">
        <v>180</v>
      </c>
      <c r="E220" s="175" t="s">
        <v>5</v>
      </c>
      <c r="F220" s="176" t="s">
        <v>384</v>
      </c>
      <c r="H220" s="177">
        <v>2</v>
      </c>
      <c r="L220" s="173"/>
      <c r="M220" s="178"/>
      <c r="N220" s="179"/>
      <c r="O220" s="179"/>
      <c r="P220" s="179"/>
      <c r="Q220" s="179"/>
      <c r="R220" s="179"/>
      <c r="S220" s="179"/>
      <c r="T220" s="180"/>
      <c r="AT220" s="175" t="s">
        <v>180</v>
      </c>
      <c r="AU220" s="175" t="s">
        <v>89</v>
      </c>
      <c r="AV220" s="12" t="s">
        <v>89</v>
      </c>
      <c r="AW220" s="12" t="s">
        <v>41</v>
      </c>
      <c r="AX220" s="12" t="s">
        <v>77</v>
      </c>
      <c r="AY220" s="175" t="s">
        <v>171</v>
      </c>
    </row>
    <row r="221" spans="2:65" s="12" customFormat="1">
      <c r="B221" s="173"/>
      <c r="D221" s="174" t="s">
        <v>180</v>
      </c>
      <c r="E221" s="175" t="s">
        <v>5</v>
      </c>
      <c r="F221" s="176" t="s">
        <v>385</v>
      </c>
      <c r="H221" s="177">
        <v>4</v>
      </c>
      <c r="L221" s="173"/>
      <c r="M221" s="178"/>
      <c r="N221" s="179"/>
      <c r="O221" s="179"/>
      <c r="P221" s="179"/>
      <c r="Q221" s="179"/>
      <c r="R221" s="179"/>
      <c r="S221" s="179"/>
      <c r="T221" s="180"/>
      <c r="AT221" s="175" t="s">
        <v>180</v>
      </c>
      <c r="AU221" s="175" t="s">
        <v>89</v>
      </c>
      <c r="AV221" s="12" t="s">
        <v>89</v>
      </c>
      <c r="AW221" s="12" t="s">
        <v>41</v>
      </c>
      <c r="AX221" s="12" t="s">
        <v>77</v>
      </c>
      <c r="AY221" s="175" t="s">
        <v>171</v>
      </c>
    </row>
    <row r="222" spans="2:65" s="12" customFormat="1">
      <c r="B222" s="173"/>
      <c r="D222" s="174" t="s">
        <v>180</v>
      </c>
      <c r="E222" s="175" t="s">
        <v>5</v>
      </c>
      <c r="F222" s="176" t="s">
        <v>386</v>
      </c>
      <c r="H222" s="177">
        <v>8</v>
      </c>
      <c r="L222" s="173"/>
      <c r="M222" s="178"/>
      <c r="N222" s="179"/>
      <c r="O222" s="179"/>
      <c r="P222" s="179"/>
      <c r="Q222" s="179"/>
      <c r="R222" s="179"/>
      <c r="S222" s="179"/>
      <c r="T222" s="180"/>
      <c r="AT222" s="175" t="s">
        <v>180</v>
      </c>
      <c r="AU222" s="175" t="s">
        <v>89</v>
      </c>
      <c r="AV222" s="12" t="s">
        <v>89</v>
      </c>
      <c r="AW222" s="12" t="s">
        <v>41</v>
      </c>
      <c r="AX222" s="12" t="s">
        <v>77</v>
      </c>
      <c r="AY222" s="175" t="s">
        <v>171</v>
      </c>
    </row>
    <row r="223" spans="2:65" s="14" customFormat="1">
      <c r="B223" s="199"/>
      <c r="D223" s="174" t="s">
        <v>180</v>
      </c>
      <c r="E223" s="200" t="s">
        <v>5</v>
      </c>
      <c r="F223" s="201" t="s">
        <v>310</v>
      </c>
      <c r="H223" s="202">
        <v>18</v>
      </c>
      <c r="L223" s="199"/>
      <c r="M223" s="203"/>
      <c r="N223" s="204"/>
      <c r="O223" s="204"/>
      <c r="P223" s="204"/>
      <c r="Q223" s="204"/>
      <c r="R223" s="204"/>
      <c r="S223" s="204"/>
      <c r="T223" s="205"/>
      <c r="AT223" s="200" t="s">
        <v>180</v>
      </c>
      <c r="AU223" s="200" t="s">
        <v>89</v>
      </c>
      <c r="AV223" s="14" t="s">
        <v>188</v>
      </c>
      <c r="AW223" s="14" t="s">
        <v>41</v>
      </c>
      <c r="AX223" s="14" t="s">
        <v>77</v>
      </c>
      <c r="AY223" s="200" t="s">
        <v>171</v>
      </c>
    </row>
    <row r="224" spans="2:65" s="15" customFormat="1">
      <c r="B224" s="206"/>
      <c r="D224" s="174" t="s">
        <v>180</v>
      </c>
      <c r="E224" s="207" t="s">
        <v>5</v>
      </c>
      <c r="F224" s="208" t="s">
        <v>387</v>
      </c>
      <c r="H224" s="207" t="s">
        <v>5</v>
      </c>
      <c r="L224" s="206"/>
      <c r="M224" s="209"/>
      <c r="N224" s="210"/>
      <c r="O224" s="210"/>
      <c r="P224" s="210"/>
      <c r="Q224" s="210"/>
      <c r="R224" s="210"/>
      <c r="S224" s="210"/>
      <c r="T224" s="211"/>
      <c r="AT224" s="207" t="s">
        <v>180</v>
      </c>
      <c r="AU224" s="207" t="s">
        <v>89</v>
      </c>
      <c r="AV224" s="15" t="s">
        <v>23</v>
      </c>
      <c r="AW224" s="15" t="s">
        <v>41</v>
      </c>
      <c r="AX224" s="15" t="s">
        <v>77</v>
      </c>
      <c r="AY224" s="207" t="s">
        <v>171</v>
      </c>
    </row>
    <row r="225" spans="2:65" s="12" customFormat="1">
      <c r="B225" s="173"/>
      <c r="D225" s="174" t="s">
        <v>180</v>
      </c>
      <c r="E225" s="175" t="s">
        <v>5</v>
      </c>
      <c r="F225" s="176" t="s">
        <v>388</v>
      </c>
      <c r="H225" s="177">
        <v>4</v>
      </c>
      <c r="L225" s="173"/>
      <c r="M225" s="178"/>
      <c r="N225" s="179"/>
      <c r="O225" s="179"/>
      <c r="P225" s="179"/>
      <c r="Q225" s="179"/>
      <c r="R225" s="179"/>
      <c r="S225" s="179"/>
      <c r="T225" s="180"/>
      <c r="AT225" s="175" t="s">
        <v>180</v>
      </c>
      <c r="AU225" s="175" t="s">
        <v>89</v>
      </c>
      <c r="AV225" s="12" t="s">
        <v>89</v>
      </c>
      <c r="AW225" s="12" t="s">
        <v>41</v>
      </c>
      <c r="AX225" s="12" t="s">
        <v>77</v>
      </c>
      <c r="AY225" s="175" t="s">
        <v>171</v>
      </c>
    </row>
    <row r="226" spans="2:65" s="12" customFormat="1">
      <c r="B226" s="173"/>
      <c r="D226" s="174" t="s">
        <v>180</v>
      </c>
      <c r="E226" s="175" t="s">
        <v>5</v>
      </c>
      <c r="F226" s="176" t="s">
        <v>389</v>
      </c>
      <c r="H226" s="177">
        <v>8</v>
      </c>
      <c r="L226" s="173"/>
      <c r="M226" s="178"/>
      <c r="N226" s="179"/>
      <c r="O226" s="179"/>
      <c r="P226" s="179"/>
      <c r="Q226" s="179"/>
      <c r="R226" s="179"/>
      <c r="S226" s="179"/>
      <c r="T226" s="180"/>
      <c r="AT226" s="175" t="s">
        <v>180</v>
      </c>
      <c r="AU226" s="175" t="s">
        <v>89</v>
      </c>
      <c r="AV226" s="12" t="s">
        <v>89</v>
      </c>
      <c r="AW226" s="12" t="s">
        <v>41</v>
      </c>
      <c r="AX226" s="12" t="s">
        <v>77</v>
      </c>
      <c r="AY226" s="175" t="s">
        <v>171</v>
      </c>
    </row>
    <row r="227" spans="2:65" s="14" customFormat="1">
      <c r="B227" s="199"/>
      <c r="D227" s="174" t="s">
        <v>180</v>
      </c>
      <c r="E227" s="200" t="s">
        <v>5</v>
      </c>
      <c r="F227" s="201" t="s">
        <v>310</v>
      </c>
      <c r="H227" s="202">
        <v>12</v>
      </c>
      <c r="L227" s="199"/>
      <c r="M227" s="203"/>
      <c r="N227" s="204"/>
      <c r="O227" s="204"/>
      <c r="P227" s="204"/>
      <c r="Q227" s="204"/>
      <c r="R227" s="204"/>
      <c r="S227" s="204"/>
      <c r="T227" s="205"/>
      <c r="AT227" s="200" t="s">
        <v>180</v>
      </c>
      <c r="AU227" s="200" t="s">
        <v>89</v>
      </c>
      <c r="AV227" s="14" t="s">
        <v>188</v>
      </c>
      <c r="AW227" s="14" t="s">
        <v>41</v>
      </c>
      <c r="AX227" s="14" t="s">
        <v>77</v>
      </c>
      <c r="AY227" s="200" t="s">
        <v>171</v>
      </c>
    </row>
    <row r="228" spans="2:65" s="15" customFormat="1">
      <c r="B228" s="206"/>
      <c r="D228" s="174" t="s">
        <v>180</v>
      </c>
      <c r="E228" s="207" t="s">
        <v>5</v>
      </c>
      <c r="F228" s="208" t="s">
        <v>390</v>
      </c>
      <c r="H228" s="207" t="s">
        <v>5</v>
      </c>
      <c r="L228" s="206"/>
      <c r="M228" s="209"/>
      <c r="N228" s="210"/>
      <c r="O228" s="210"/>
      <c r="P228" s="210"/>
      <c r="Q228" s="210"/>
      <c r="R228" s="210"/>
      <c r="S228" s="210"/>
      <c r="T228" s="211"/>
      <c r="AT228" s="207" t="s">
        <v>180</v>
      </c>
      <c r="AU228" s="207" t="s">
        <v>89</v>
      </c>
      <c r="AV228" s="15" t="s">
        <v>23</v>
      </c>
      <c r="AW228" s="15" t="s">
        <v>41</v>
      </c>
      <c r="AX228" s="15" t="s">
        <v>77</v>
      </c>
      <c r="AY228" s="207" t="s">
        <v>171</v>
      </c>
    </row>
    <row r="229" spans="2:65" s="12" customFormat="1">
      <c r="B229" s="173"/>
      <c r="D229" s="174" t="s">
        <v>180</v>
      </c>
      <c r="E229" s="175" t="s">
        <v>5</v>
      </c>
      <c r="F229" s="176" t="s">
        <v>391</v>
      </c>
      <c r="H229" s="177">
        <v>4</v>
      </c>
      <c r="L229" s="173"/>
      <c r="M229" s="178"/>
      <c r="N229" s="179"/>
      <c r="O229" s="179"/>
      <c r="P229" s="179"/>
      <c r="Q229" s="179"/>
      <c r="R229" s="179"/>
      <c r="S229" s="179"/>
      <c r="T229" s="180"/>
      <c r="AT229" s="175" t="s">
        <v>180</v>
      </c>
      <c r="AU229" s="175" t="s">
        <v>89</v>
      </c>
      <c r="AV229" s="12" t="s">
        <v>89</v>
      </c>
      <c r="AW229" s="12" t="s">
        <v>41</v>
      </c>
      <c r="AX229" s="12" t="s">
        <v>77</v>
      </c>
      <c r="AY229" s="175" t="s">
        <v>171</v>
      </c>
    </row>
    <row r="230" spans="2:65" s="12" customFormat="1">
      <c r="B230" s="173"/>
      <c r="D230" s="174" t="s">
        <v>180</v>
      </c>
      <c r="E230" s="175" t="s">
        <v>5</v>
      </c>
      <c r="F230" s="176" t="s">
        <v>392</v>
      </c>
      <c r="H230" s="177">
        <v>2</v>
      </c>
      <c r="L230" s="173"/>
      <c r="M230" s="178"/>
      <c r="N230" s="179"/>
      <c r="O230" s="179"/>
      <c r="P230" s="179"/>
      <c r="Q230" s="179"/>
      <c r="R230" s="179"/>
      <c r="S230" s="179"/>
      <c r="T230" s="180"/>
      <c r="AT230" s="175" t="s">
        <v>180</v>
      </c>
      <c r="AU230" s="175" t="s">
        <v>89</v>
      </c>
      <c r="AV230" s="12" t="s">
        <v>89</v>
      </c>
      <c r="AW230" s="12" t="s">
        <v>41</v>
      </c>
      <c r="AX230" s="12" t="s">
        <v>77</v>
      </c>
      <c r="AY230" s="175" t="s">
        <v>171</v>
      </c>
    </row>
    <row r="231" spans="2:65" s="12" customFormat="1">
      <c r="B231" s="173"/>
      <c r="D231" s="174" t="s">
        <v>180</v>
      </c>
      <c r="E231" s="175" t="s">
        <v>5</v>
      </c>
      <c r="F231" s="176" t="s">
        <v>393</v>
      </c>
      <c r="H231" s="177">
        <v>12</v>
      </c>
      <c r="L231" s="173"/>
      <c r="M231" s="178"/>
      <c r="N231" s="179"/>
      <c r="O231" s="179"/>
      <c r="P231" s="179"/>
      <c r="Q231" s="179"/>
      <c r="R231" s="179"/>
      <c r="S231" s="179"/>
      <c r="T231" s="180"/>
      <c r="AT231" s="175" t="s">
        <v>180</v>
      </c>
      <c r="AU231" s="175" t="s">
        <v>89</v>
      </c>
      <c r="AV231" s="12" t="s">
        <v>89</v>
      </c>
      <c r="AW231" s="12" t="s">
        <v>41</v>
      </c>
      <c r="AX231" s="12" t="s">
        <v>77</v>
      </c>
      <c r="AY231" s="175" t="s">
        <v>171</v>
      </c>
    </row>
    <row r="232" spans="2:65" s="12" customFormat="1">
      <c r="B232" s="173"/>
      <c r="D232" s="174" t="s">
        <v>180</v>
      </c>
      <c r="E232" s="175" t="s">
        <v>5</v>
      </c>
      <c r="F232" s="176" t="s">
        <v>394</v>
      </c>
      <c r="H232" s="177">
        <v>1</v>
      </c>
      <c r="L232" s="173"/>
      <c r="M232" s="178"/>
      <c r="N232" s="179"/>
      <c r="O232" s="179"/>
      <c r="P232" s="179"/>
      <c r="Q232" s="179"/>
      <c r="R232" s="179"/>
      <c r="S232" s="179"/>
      <c r="T232" s="180"/>
      <c r="AT232" s="175" t="s">
        <v>180</v>
      </c>
      <c r="AU232" s="175" t="s">
        <v>89</v>
      </c>
      <c r="AV232" s="12" t="s">
        <v>89</v>
      </c>
      <c r="AW232" s="12" t="s">
        <v>41</v>
      </c>
      <c r="AX232" s="12" t="s">
        <v>77</v>
      </c>
      <c r="AY232" s="175" t="s">
        <v>171</v>
      </c>
    </row>
    <row r="233" spans="2:65" s="14" customFormat="1">
      <c r="B233" s="199"/>
      <c r="D233" s="174" t="s">
        <v>180</v>
      </c>
      <c r="E233" s="200" t="s">
        <v>5</v>
      </c>
      <c r="F233" s="201" t="s">
        <v>310</v>
      </c>
      <c r="H233" s="202">
        <v>19</v>
      </c>
      <c r="L233" s="199"/>
      <c r="M233" s="203"/>
      <c r="N233" s="204"/>
      <c r="O233" s="204"/>
      <c r="P233" s="204"/>
      <c r="Q233" s="204"/>
      <c r="R233" s="204"/>
      <c r="S233" s="204"/>
      <c r="T233" s="205"/>
      <c r="AT233" s="200" t="s">
        <v>180</v>
      </c>
      <c r="AU233" s="200" t="s">
        <v>89</v>
      </c>
      <c r="AV233" s="14" t="s">
        <v>188</v>
      </c>
      <c r="AW233" s="14" t="s">
        <v>41</v>
      </c>
      <c r="AX233" s="14" t="s">
        <v>77</v>
      </c>
      <c r="AY233" s="200" t="s">
        <v>171</v>
      </c>
    </row>
    <row r="234" spans="2:65" s="13" customFormat="1">
      <c r="B234" s="183"/>
      <c r="D234" s="174" t="s">
        <v>180</v>
      </c>
      <c r="E234" s="184" t="s">
        <v>5</v>
      </c>
      <c r="F234" s="185" t="s">
        <v>228</v>
      </c>
      <c r="H234" s="186">
        <v>49</v>
      </c>
      <c r="L234" s="183"/>
      <c r="M234" s="187"/>
      <c r="N234" s="188"/>
      <c r="O234" s="188"/>
      <c r="P234" s="188"/>
      <c r="Q234" s="188"/>
      <c r="R234" s="188"/>
      <c r="S234" s="188"/>
      <c r="T234" s="189"/>
      <c r="AT234" s="184" t="s">
        <v>180</v>
      </c>
      <c r="AU234" s="184" t="s">
        <v>89</v>
      </c>
      <c r="AV234" s="13" t="s">
        <v>178</v>
      </c>
      <c r="AW234" s="13" t="s">
        <v>41</v>
      </c>
      <c r="AX234" s="13" t="s">
        <v>23</v>
      </c>
      <c r="AY234" s="184" t="s">
        <v>171</v>
      </c>
    </row>
    <row r="235" spans="2:65" s="1" customFormat="1" ht="16.5" customHeight="1">
      <c r="B235" s="161"/>
      <c r="C235" s="190" t="s">
        <v>395</v>
      </c>
      <c r="D235" s="190" t="s">
        <v>236</v>
      </c>
      <c r="E235" s="191" t="s">
        <v>396</v>
      </c>
      <c r="F235" s="192" t="s">
        <v>397</v>
      </c>
      <c r="G235" s="193" t="s">
        <v>260</v>
      </c>
      <c r="H235" s="194">
        <v>0.82399999999999995</v>
      </c>
      <c r="I235" s="348"/>
      <c r="J235" s="195">
        <f>ROUND(I235*H235,2)</f>
        <v>0</v>
      </c>
      <c r="K235" s="192" t="s">
        <v>251</v>
      </c>
      <c r="L235" s="196"/>
      <c r="M235" s="197" t="s">
        <v>5</v>
      </c>
      <c r="N235" s="198" t="s">
        <v>49</v>
      </c>
      <c r="O235" s="170">
        <v>0</v>
      </c>
      <c r="P235" s="170">
        <f>O235*H235</f>
        <v>0</v>
      </c>
      <c r="Q235" s="170">
        <v>1</v>
      </c>
      <c r="R235" s="170">
        <f>Q235*H235</f>
        <v>0.82399999999999995</v>
      </c>
      <c r="S235" s="170">
        <v>0</v>
      </c>
      <c r="T235" s="171">
        <f>S235*H235</f>
        <v>0</v>
      </c>
      <c r="AR235" s="25" t="s">
        <v>211</v>
      </c>
      <c r="AT235" s="25" t="s">
        <v>236</v>
      </c>
      <c r="AU235" s="25" t="s">
        <v>89</v>
      </c>
      <c r="AY235" s="25" t="s">
        <v>171</v>
      </c>
      <c r="BE235" s="172">
        <f>IF(N235="základní",J235,0)</f>
        <v>0</v>
      </c>
      <c r="BF235" s="172">
        <f>IF(N235="snížená",J235,0)</f>
        <v>0</v>
      </c>
      <c r="BG235" s="172">
        <f>IF(N235="zákl. přenesená",J235,0)</f>
        <v>0</v>
      </c>
      <c r="BH235" s="172">
        <f>IF(N235="sníž. přenesená",J235,0)</f>
        <v>0</v>
      </c>
      <c r="BI235" s="172">
        <f>IF(N235="nulová",J235,0)</f>
        <v>0</v>
      </c>
      <c r="BJ235" s="25" t="s">
        <v>89</v>
      </c>
      <c r="BK235" s="172">
        <f>ROUND(I235*H235,2)</f>
        <v>0</v>
      </c>
      <c r="BL235" s="25" t="s">
        <v>178</v>
      </c>
      <c r="BM235" s="25" t="s">
        <v>398</v>
      </c>
    </row>
    <row r="236" spans="2:65" s="1" customFormat="1" ht="24">
      <c r="B236" s="40"/>
      <c r="D236" s="174" t="s">
        <v>353</v>
      </c>
      <c r="F236" s="181" t="s">
        <v>399</v>
      </c>
      <c r="L236" s="40"/>
      <c r="M236" s="182"/>
      <c r="N236" s="41"/>
      <c r="O236" s="41"/>
      <c r="P236" s="41"/>
      <c r="Q236" s="41"/>
      <c r="R236" s="41"/>
      <c r="S236" s="41"/>
      <c r="T236" s="69"/>
      <c r="AT236" s="25" t="s">
        <v>353</v>
      </c>
      <c r="AU236" s="25" t="s">
        <v>89</v>
      </c>
    </row>
    <row r="237" spans="2:65" s="12" customFormat="1">
      <c r="B237" s="173"/>
      <c r="D237" s="174" t="s">
        <v>180</v>
      </c>
      <c r="E237" s="175" t="s">
        <v>5</v>
      </c>
      <c r="F237" s="176" t="s">
        <v>400</v>
      </c>
      <c r="H237" s="177">
        <v>0.82399999999999995</v>
      </c>
      <c r="L237" s="173"/>
      <c r="M237" s="178"/>
      <c r="N237" s="179"/>
      <c r="O237" s="179"/>
      <c r="P237" s="179"/>
      <c r="Q237" s="179"/>
      <c r="R237" s="179"/>
      <c r="S237" s="179"/>
      <c r="T237" s="180"/>
      <c r="AT237" s="175" t="s">
        <v>180</v>
      </c>
      <c r="AU237" s="175" t="s">
        <v>89</v>
      </c>
      <c r="AV237" s="12" t="s">
        <v>89</v>
      </c>
      <c r="AW237" s="12" t="s">
        <v>41</v>
      </c>
      <c r="AX237" s="12" t="s">
        <v>23</v>
      </c>
      <c r="AY237" s="175" t="s">
        <v>171</v>
      </c>
    </row>
    <row r="238" spans="2:65" s="1" customFormat="1" ht="16.5" customHeight="1">
      <c r="B238" s="161"/>
      <c r="C238" s="190" t="s">
        <v>401</v>
      </c>
      <c r="D238" s="190" t="s">
        <v>236</v>
      </c>
      <c r="E238" s="191" t="s">
        <v>402</v>
      </c>
      <c r="F238" s="192" t="s">
        <v>403</v>
      </c>
      <c r="G238" s="193" t="s">
        <v>260</v>
      </c>
      <c r="H238" s="194">
        <v>2.895</v>
      </c>
      <c r="I238" s="348"/>
      <c r="J238" s="195">
        <f>ROUND(I238*H238,2)</f>
        <v>0</v>
      </c>
      <c r="K238" s="192" t="s">
        <v>177</v>
      </c>
      <c r="L238" s="196"/>
      <c r="M238" s="197" t="s">
        <v>5</v>
      </c>
      <c r="N238" s="198" t="s">
        <v>49</v>
      </c>
      <c r="O238" s="170">
        <v>0</v>
      </c>
      <c r="P238" s="170">
        <f>O238*H238</f>
        <v>0</v>
      </c>
      <c r="Q238" s="170">
        <v>1</v>
      </c>
      <c r="R238" s="170">
        <f>Q238*H238</f>
        <v>2.895</v>
      </c>
      <c r="S238" s="170">
        <v>0</v>
      </c>
      <c r="T238" s="171">
        <f>S238*H238</f>
        <v>0</v>
      </c>
      <c r="AR238" s="25" t="s">
        <v>211</v>
      </c>
      <c r="AT238" s="25" t="s">
        <v>236</v>
      </c>
      <c r="AU238" s="25" t="s">
        <v>89</v>
      </c>
      <c r="AY238" s="25" t="s">
        <v>171</v>
      </c>
      <c r="BE238" s="172">
        <f>IF(N238="základní",J238,0)</f>
        <v>0</v>
      </c>
      <c r="BF238" s="172">
        <f>IF(N238="snížená",J238,0)</f>
        <v>0</v>
      </c>
      <c r="BG238" s="172">
        <f>IF(N238="zákl. přenesená",J238,0)</f>
        <v>0</v>
      </c>
      <c r="BH238" s="172">
        <f>IF(N238="sníž. přenesená",J238,0)</f>
        <v>0</v>
      </c>
      <c r="BI238" s="172">
        <f>IF(N238="nulová",J238,0)</f>
        <v>0</v>
      </c>
      <c r="BJ238" s="25" t="s">
        <v>89</v>
      </c>
      <c r="BK238" s="172">
        <f>ROUND(I238*H238,2)</f>
        <v>0</v>
      </c>
      <c r="BL238" s="25" t="s">
        <v>178</v>
      </c>
      <c r="BM238" s="25" t="s">
        <v>404</v>
      </c>
    </row>
    <row r="239" spans="2:65" s="1" customFormat="1" ht="24">
      <c r="B239" s="40"/>
      <c r="D239" s="174" t="s">
        <v>353</v>
      </c>
      <c r="F239" s="181" t="s">
        <v>405</v>
      </c>
      <c r="L239" s="40"/>
      <c r="M239" s="182"/>
      <c r="N239" s="41"/>
      <c r="O239" s="41"/>
      <c r="P239" s="41"/>
      <c r="Q239" s="41"/>
      <c r="R239" s="41"/>
      <c r="S239" s="41"/>
      <c r="T239" s="69"/>
      <c r="AT239" s="25" t="s">
        <v>353</v>
      </c>
      <c r="AU239" s="25" t="s">
        <v>89</v>
      </c>
    </row>
    <row r="240" spans="2:65" s="12" customFormat="1">
      <c r="B240" s="173"/>
      <c r="D240" s="174" t="s">
        <v>180</v>
      </c>
      <c r="E240" s="175" t="s">
        <v>5</v>
      </c>
      <c r="F240" s="176" t="s">
        <v>406</v>
      </c>
      <c r="H240" s="177">
        <v>2.895</v>
      </c>
      <c r="L240" s="173"/>
      <c r="M240" s="178"/>
      <c r="N240" s="179"/>
      <c r="O240" s="179"/>
      <c r="P240" s="179"/>
      <c r="Q240" s="179"/>
      <c r="R240" s="179"/>
      <c r="S240" s="179"/>
      <c r="T240" s="180"/>
      <c r="AT240" s="175" t="s">
        <v>180</v>
      </c>
      <c r="AU240" s="175" t="s">
        <v>89</v>
      </c>
      <c r="AV240" s="12" t="s">
        <v>89</v>
      </c>
      <c r="AW240" s="12" t="s">
        <v>41</v>
      </c>
      <c r="AX240" s="12" t="s">
        <v>23</v>
      </c>
      <c r="AY240" s="175" t="s">
        <v>171</v>
      </c>
    </row>
    <row r="241" spans="2:65" s="1" customFormat="1" ht="16.5" customHeight="1">
      <c r="B241" s="161"/>
      <c r="C241" s="190" t="s">
        <v>407</v>
      </c>
      <c r="D241" s="190" t="s">
        <v>236</v>
      </c>
      <c r="E241" s="191" t="s">
        <v>408</v>
      </c>
      <c r="F241" s="192" t="s">
        <v>409</v>
      </c>
      <c r="G241" s="193" t="s">
        <v>260</v>
      </c>
      <c r="H241" s="194">
        <v>2.3E-2</v>
      </c>
      <c r="I241" s="348"/>
      <c r="J241" s="195">
        <f>ROUND(I241*H241,2)</f>
        <v>0</v>
      </c>
      <c r="K241" s="192" t="s">
        <v>251</v>
      </c>
      <c r="L241" s="196"/>
      <c r="M241" s="197" t="s">
        <v>5</v>
      </c>
      <c r="N241" s="198" t="s">
        <v>49</v>
      </c>
      <c r="O241" s="170">
        <v>0</v>
      </c>
      <c r="P241" s="170">
        <f>O241*H241</f>
        <v>0</v>
      </c>
      <c r="Q241" s="170">
        <v>1</v>
      </c>
      <c r="R241" s="170">
        <f>Q241*H241</f>
        <v>2.3E-2</v>
      </c>
      <c r="S241" s="170">
        <v>0</v>
      </c>
      <c r="T241" s="171">
        <f>S241*H241</f>
        <v>0</v>
      </c>
      <c r="AR241" s="25" t="s">
        <v>211</v>
      </c>
      <c r="AT241" s="25" t="s">
        <v>236</v>
      </c>
      <c r="AU241" s="25" t="s">
        <v>89</v>
      </c>
      <c r="AY241" s="25" t="s">
        <v>171</v>
      </c>
      <c r="BE241" s="172">
        <f>IF(N241="základní",J241,0)</f>
        <v>0</v>
      </c>
      <c r="BF241" s="172">
        <f>IF(N241="snížená",J241,0)</f>
        <v>0</v>
      </c>
      <c r="BG241" s="172">
        <f>IF(N241="zákl. přenesená",J241,0)</f>
        <v>0</v>
      </c>
      <c r="BH241" s="172">
        <f>IF(N241="sníž. přenesená",J241,0)</f>
        <v>0</v>
      </c>
      <c r="BI241" s="172">
        <f>IF(N241="nulová",J241,0)</f>
        <v>0</v>
      </c>
      <c r="BJ241" s="25" t="s">
        <v>89</v>
      </c>
      <c r="BK241" s="172">
        <f>ROUND(I241*H241,2)</f>
        <v>0</v>
      </c>
      <c r="BL241" s="25" t="s">
        <v>178</v>
      </c>
      <c r="BM241" s="25" t="s">
        <v>410</v>
      </c>
    </row>
    <row r="242" spans="2:65" s="1" customFormat="1" ht="60">
      <c r="B242" s="40"/>
      <c r="D242" s="174" t="s">
        <v>353</v>
      </c>
      <c r="F242" s="181" t="s">
        <v>411</v>
      </c>
      <c r="L242" s="40"/>
      <c r="M242" s="182"/>
      <c r="N242" s="41"/>
      <c r="O242" s="41"/>
      <c r="P242" s="41"/>
      <c r="Q242" s="41"/>
      <c r="R242" s="41"/>
      <c r="S242" s="41"/>
      <c r="T242" s="69"/>
      <c r="AT242" s="25" t="s">
        <v>353</v>
      </c>
      <c r="AU242" s="25" t="s">
        <v>89</v>
      </c>
    </row>
    <row r="243" spans="2:65" s="12" customFormat="1">
      <c r="B243" s="173"/>
      <c r="D243" s="174" t="s">
        <v>180</v>
      </c>
      <c r="E243" s="175" t="s">
        <v>5</v>
      </c>
      <c r="F243" s="176" t="s">
        <v>412</v>
      </c>
      <c r="H243" s="177">
        <v>2.3E-2</v>
      </c>
      <c r="L243" s="173"/>
      <c r="M243" s="178"/>
      <c r="N243" s="179"/>
      <c r="O243" s="179"/>
      <c r="P243" s="179"/>
      <c r="Q243" s="179"/>
      <c r="R243" s="179"/>
      <c r="S243" s="179"/>
      <c r="T243" s="180"/>
      <c r="AT243" s="175" t="s">
        <v>180</v>
      </c>
      <c r="AU243" s="175" t="s">
        <v>89</v>
      </c>
      <c r="AV243" s="12" t="s">
        <v>89</v>
      </c>
      <c r="AW243" s="12" t="s">
        <v>41</v>
      </c>
      <c r="AX243" s="12" t="s">
        <v>23</v>
      </c>
      <c r="AY243" s="175" t="s">
        <v>171</v>
      </c>
    </row>
    <row r="244" spans="2:65" s="1" customFormat="1" ht="16.5" customHeight="1">
      <c r="B244" s="161"/>
      <c r="C244" s="190" t="s">
        <v>30</v>
      </c>
      <c r="D244" s="190" t="s">
        <v>236</v>
      </c>
      <c r="E244" s="191" t="s">
        <v>413</v>
      </c>
      <c r="F244" s="192" t="s">
        <v>414</v>
      </c>
      <c r="G244" s="193" t="s">
        <v>260</v>
      </c>
      <c r="H244" s="194">
        <v>1.121</v>
      </c>
      <c r="I244" s="348"/>
      <c r="J244" s="195">
        <f>ROUND(I244*H244,2)</f>
        <v>0</v>
      </c>
      <c r="K244" s="192" t="s">
        <v>177</v>
      </c>
      <c r="L244" s="196"/>
      <c r="M244" s="197" t="s">
        <v>5</v>
      </c>
      <c r="N244" s="198" t="s">
        <v>49</v>
      </c>
      <c r="O244" s="170">
        <v>0</v>
      </c>
      <c r="P244" s="170">
        <f>O244*H244</f>
        <v>0</v>
      </c>
      <c r="Q244" s="170">
        <v>1</v>
      </c>
      <c r="R244" s="170">
        <f>Q244*H244</f>
        <v>1.121</v>
      </c>
      <c r="S244" s="170">
        <v>0</v>
      </c>
      <c r="T244" s="171">
        <f>S244*H244</f>
        <v>0</v>
      </c>
      <c r="AR244" s="25" t="s">
        <v>211</v>
      </c>
      <c r="AT244" s="25" t="s">
        <v>236</v>
      </c>
      <c r="AU244" s="25" t="s">
        <v>89</v>
      </c>
      <c r="AY244" s="25" t="s">
        <v>171</v>
      </c>
      <c r="BE244" s="172">
        <f>IF(N244="základní",J244,0)</f>
        <v>0</v>
      </c>
      <c r="BF244" s="172">
        <f>IF(N244="snížená",J244,0)</f>
        <v>0</v>
      </c>
      <c r="BG244" s="172">
        <f>IF(N244="zákl. přenesená",J244,0)</f>
        <v>0</v>
      </c>
      <c r="BH244" s="172">
        <f>IF(N244="sníž. přenesená",J244,0)</f>
        <v>0</v>
      </c>
      <c r="BI244" s="172">
        <f>IF(N244="nulová",J244,0)</f>
        <v>0</v>
      </c>
      <c r="BJ244" s="25" t="s">
        <v>89</v>
      </c>
      <c r="BK244" s="172">
        <f>ROUND(I244*H244,2)</f>
        <v>0</v>
      </c>
      <c r="BL244" s="25" t="s">
        <v>178</v>
      </c>
      <c r="BM244" s="25" t="s">
        <v>415</v>
      </c>
    </row>
    <row r="245" spans="2:65" s="1" customFormat="1" ht="24">
      <c r="B245" s="40"/>
      <c r="D245" s="174" t="s">
        <v>353</v>
      </c>
      <c r="F245" s="181" t="s">
        <v>416</v>
      </c>
      <c r="L245" s="40"/>
      <c r="M245" s="182"/>
      <c r="N245" s="41"/>
      <c r="O245" s="41"/>
      <c r="P245" s="41"/>
      <c r="Q245" s="41"/>
      <c r="R245" s="41"/>
      <c r="S245" s="41"/>
      <c r="T245" s="69"/>
      <c r="AT245" s="25" t="s">
        <v>353</v>
      </c>
      <c r="AU245" s="25" t="s">
        <v>89</v>
      </c>
    </row>
    <row r="246" spans="2:65" s="12" customFormat="1">
      <c r="B246" s="173"/>
      <c r="D246" s="174" t="s">
        <v>180</v>
      </c>
      <c r="E246" s="175" t="s">
        <v>5</v>
      </c>
      <c r="F246" s="176" t="s">
        <v>417</v>
      </c>
      <c r="H246" s="177">
        <v>1.121</v>
      </c>
      <c r="L246" s="173"/>
      <c r="M246" s="178"/>
      <c r="N246" s="179"/>
      <c r="O246" s="179"/>
      <c r="P246" s="179"/>
      <c r="Q246" s="179"/>
      <c r="R246" s="179"/>
      <c r="S246" s="179"/>
      <c r="T246" s="180"/>
      <c r="AT246" s="175" t="s">
        <v>180</v>
      </c>
      <c r="AU246" s="175" t="s">
        <v>89</v>
      </c>
      <c r="AV246" s="12" t="s">
        <v>89</v>
      </c>
      <c r="AW246" s="12" t="s">
        <v>41</v>
      </c>
      <c r="AX246" s="12" t="s">
        <v>23</v>
      </c>
      <c r="AY246" s="175" t="s">
        <v>171</v>
      </c>
    </row>
    <row r="247" spans="2:65" s="1" customFormat="1" ht="16.5" customHeight="1">
      <c r="B247" s="161"/>
      <c r="C247" s="190" t="s">
        <v>16</v>
      </c>
      <c r="D247" s="190" t="s">
        <v>236</v>
      </c>
      <c r="E247" s="191" t="s">
        <v>418</v>
      </c>
      <c r="F247" s="192" t="s">
        <v>419</v>
      </c>
      <c r="G247" s="193" t="s">
        <v>260</v>
      </c>
      <c r="H247" s="194">
        <v>2.6150000000000002</v>
      </c>
      <c r="I247" s="348"/>
      <c r="J247" s="195">
        <f>ROUND(I247*H247,2)</f>
        <v>0</v>
      </c>
      <c r="K247" s="192" t="s">
        <v>251</v>
      </c>
      <c r="L247" s="196"/>
      <c r="M247" s="197" t="s">
        <v>5</v>
      </c>
      <c r="N247" s="198" t="s">
        <v>49</v>
      </c>
      <c r="O247" s="170">
        <v>0</v>
      </c>
      <c r="P247" s="170">
        <f>O247*H247</f>
        <v>0</v>
      </c>
      <c r="Q247" s="170">
        <v>1</v>
      </c>
      <c r="R247" s="170">
        <f>Q247*H247</f>
        <v>2.6150000000000002</v>
      </c>
      <c r="S247" s="170">
        <v>0</v>
      </c>
      <c r="T247" s="171">
        <f>S247*H247</f>
        <v>0</v>
      </c>
      <c r="AR247" s="25" t="s">
        <v>211</v>
      </c>
      <c r="AT247" s="25" t="s">
        <v>236</v>
      </c>
      <c r="AU247" s="25" t="s">
        <v>89</v>
      </c>
      <c r="AY247" s="25" t="s">
        <v>171</v>
      </c>
      <c r="BE247" s="172">
        <f>IF(N247="základní",J247,0)</f>
        <v>0</v>
      </c>
      <c r="BF247" s="172">
        <f>IF(N247="snížená",J247,0)</f>
        <v>0</v>
      </c>
      <c r="BG247" s="172">
        <f>IF(N247="zákl. přenesená",J247,0)</f>
        <v>0</v>
      </c>
      <c r="BH247" s="172">
        <f>IF(N247="sníž. přenesená",J247,0)</f>
        <v>0</v>
      </c>
      <c r="BI247" s="172">
        <f>IF(N247="nulová",J247,0)</f>
        <v>0</v>
      </c>
      <c r="BJ247" s="25" t="s">
        <v>89</v>
      </c>
      <c r="BK247" s="172">
        <f>ROUND(I247*H247,2)</f>
        <v>0</v>
      </c>
      <c r="BL247" s="25" t="s">
        <v>178</v>
      </c>
      <c r="BM247" s="25" t="s">
        <v>420</v>
      </c>
    </row>
    <row r="248" spans="2:65" s="1" customFormat="1" ht="24">
      <c r="B248" s="40"/>
      <c r="D248" s="174" t="s">
        <v>353</v>
      </c>
      <c r="F248" s="181" t="s">
        <v>421</v>
      </c>
      <c r="L248" s="40"/>
      <c r="M248" s="182"/>
      <c r="N248" s="41"/>
      <c r="O248" s="41"/>
      <c r="P248" s="41"/>
      <c r="Q248" s="41"/>
      <c r="R248" s="41"/>
      <c r="S248" s="41"/>
      <c r="T248" s="69"/>
      <c r="AT248" s="25" t="s">
        <v>353</v>
      </c>
      <c r="AU248" s="25" t="s">
        <v>89</v>
      </c>
    </row>
    <row r="249" spans="2:65" s="12" customFormat="1">
      <c r="B249" s="173"/>
      <c r="D249" s="174" t="s">
        <v>180</v>
      </c>
      <c r="E249" s="175" t="s">
        <v>5</v>
      </c>
      <c r="F249" s="176" t="s">
        <v>422</v>
      </c>
      <c r="H249" s="177">
        <v>2.6150000000000002</v>
      </c>
      <c r="L249" s="173"/>
      <c r="M249" s="178"/>
      <c r="N249" s="179"/>
      <c r="O249" s="179"/>
      <c r="P249" s="179"/>
      <c r="Q249" s="179"/>
      <c r="R249" s="179"/>
      <c r="S249" s="179"/>
      <c r="T249" s="180"/>
      <c r="AT249" s="175" t="s">
        <v>180</v>
      </c>
      <c r="AU249" s="175" t="s">
        <v>89</v>
      </c>
      <c r="AV249" s="12" t="s">
        <v>89</v>
      </c>
      <c r="AW249" s="12" t="s">
        <v>41</v>
      </c>
      <c r="AX249" s="12" t="s">
        <v>23</v>
      </c>
      <c r="AY249" s="175" t="s">
        <v>171</v>
      </c>
    </row>
    <row r="250" spans="2:65" s="11" customFormat="1" ht="29.85" customHeight="1">
      <c r="B250" s="149"/>
      <c r="D250" s="150" t="s">
        <v>76</v>
      </c>
      <c r="E250" s="159" t="s">
        <v>178</v>
      </c>
      <c r="F250" s="159" t="s">
        <v>423</v>
      </c>
      <c r="J250" s="160">
        <f>BK250</f>
        <v>0</v>
      </c>
      <c r="L250" s="149"/>
      <c r="M250" s="153"/>
      <c r="N250" s="154"/>
      <c r="O250" s="154"/>
      <c r="P250" s="155">
        <f>SUM(P251:P305)</f>
        <v>273.24988100000007</v>
      </c>
      <c r="Q250" s="154"/>
      <c r="R250" s="155">
        <f>SUM(R251:R305)</f>
        <v>89.681154329999998</v>
      </c>
      <c r="S250" s="154"/>
      <c r="T250" s="156">
        <f>SUM(T251:T305)</f>
        <v>0</v>
      </c>
      <c r="AR250" s="150" t="s">
        <v>23</v>
      </c>
      <c r="AT250" s="157" t="s">
        <v>76</v>
      </c>
      <c r="AU250" s="157" t="s">
        <v>23</v>
      </c>
      <c r="AY250" s="150" t="s">
        <v>171</v>
      </c>
      <c r="BK250" s="158">
        <f>SUM(BK251:BK305)</f>
        <v>0</v>
      </c>
    </row>
    <row r="251" spans="2:65" s="1" customFormat="1" ht="38.25" customHeight="1">
      <c r="B251" s="161"/>
      <c r="C251" s="162" t="s">
        <v>424</v>
      </c>
      <c r="D251" s="162" t="s">
        <v>173</v>
      </c>
      <c r="E251" s="163" t="s">
        <v>425</v>
      </c>
      <c r="F251" s="164" t="s">
        <v>426</v>
      </c>
      <c r="G251" s="165" t="s">
        <v>176</v>
      </c>
      <c r="H251" s="166">
        <v>7.8879999999999999</v>
      </c>
      <c r="I251" s="347"/>
      <c r="J251" s="167">
        <f>ROUND(I251*H251,2)</f>
        <v>0</v>
      </c>
      <c r="K251" s="164" t="s">
        <v>177</v>
      </c>
      <c r="L251" s="40"/>
      <c r="M251" s="168" t="s">
        <v>5</v>
      </c>
      <c r="N251" s="169" t="s">
        <v>49</v>
      </c>
      <c r="O251" s="170">
        <v>1.224</v>
      </c>
      <c r="P251" s="170">
        <f>O251*H251</f>
        <v>9.6549119999999995</v>
      </c>
      <c r="Q251" s="170">
        <v>2.45343</v>
      </c>
      <c r="R251" s="170">
        <f>Q251*H251</f>
        <v>19.352655840000001</v>
      </c>
      <c r="S251" s="170">
        <v>0</v>
      </c>
      <c r="T251" s="171">
        <f>S251*H251</f>
        <v>0</v>
      </c>
      <c r="AR251" s="25" t="s">
        <v>178</v>
      </c>
      <c r="AT251" s="25" t="s">
        <v>173</v>
      </c>
      <c r="AU251" s="25" t="s">
        <v>89</v>
      </c>
      <c r="AY251" s="25" t="s">
        <v>171</v>
      </c>
      <c r="BE251" s="172">
        <f>IF(N251="základní",J251,0)</f>
        <v>0</v>
      </c>
      <c r="BF251" s="172">
        <f>IF(N251="snížená",J251,0)</f>
        <v>0</v>
      </c>
      <c r="BG251" s="172">
        <f>IF(N251="zákl. přenesená",J251,0)</f>
        <v>0</v>
      </c>
      <c r="BH251" s="172">
        <f>IF(N251="sníž. přenesená",J251,0)</f>
        <v>0</v>
      </c>
      <c r="BI251" s="172">
        <f>IF(N251="nulová",J251,0)</f>
        <v>0</v>
      </c>
      <c r="BJ251" s="25" t="s">
        <v>89</v>
      </c>
      <c r="BK251" s="172">
        <f>ROUND(I251*H251,2)</f>
        <v>0</v>
      </c>
      <c r="BL251" s="25" t="s">
        <v>178</v>
      </c>
      <c r="BM251" s="25" t="s">
        <v>427</v>
      </c>
    </row>
    <row r="252" spans="2:65" s="12" customFormat="1">
      <c r="B252" s="173"/>
      <c r="D252" s="174" t="s">
        <v>180</v>
      </c>
      <c r="E252" s="175" t="s">
        <v>5</v>
      </c>
      <c r="F252" s="176" t="s">
        <v>428</v>
      </c>
      <c r="H252" s="177">
        <v>5.1189999999999998</v>
      </c>
      <c r="L252" s="173"/>
      <c r="M252" s="178"/>
      <c r="N252" s="179"/>
      <c r="O252" s="179"/>
      <c r="P252" s="179"/>
      <c r="Q252" s="179"/>
      <c r="R252" s="179"/>
      <c r="S252" s="179"/>
      <c r="T252" s="180"/>
      <c r="AT252" s="175" t="s">
        <v>180</v>
      </c>
      <c r="AU252" s="175" t="s">
        <v>89</v>
      </c>
      <c r="AV252" s="12" t="s">
        <v>89</v>
      </c>
      <c r="AW252" s="12" t="s">
        <v>41</v>
      </c>
      <c r="AX252" s="12" t="s">
        <v>77</v>
      </c>
      <c r="AY252" s="175" t="s">
        <v>171</v>
      </c>
    </row>
    <row r="253" spans="2:65" s="12" customFormat="1">
      <c r="B253" s="173"/>
      <c r="D253" s="174" t="s">
        <v>180</v>
      </c>
      <c r="E253" s="175" t="s">
        <v>5</v>
      </c>
      <c r="F253" s="176" t="s">
        <v>429</v>
      </c>
      <c r="H253" s="177">
        <v>2.6339999999999999</v>
      </c>
      <c r="L253" s="173"/>
      <c r="M253" s="178"/>
      <c r="N253" s="179"/>
      <c r="O253" s="179"/>
      <c r="P253" s="179"/>
      <c r="Q253" s="179"/>
      <c r="R253" s="179"/>
      <c r="S253" s="179"/>
      <c r="T253" s="180"/>
      <c r="AT253" s="175" t="s">
        <v>180</v>
      </c>
      <c r="AU253" s="175" t="s">
        <v>89</v>
      </c>
      <c r="AV253" s="12" t="s">
        <v>89</v>
      </c>
      <c r="AW253" s="12" t="s">
        <v>41</v>
      </c>
      <c r="AX253" s="12" t="s">
        <v>77</v>
      </c>
      <c r="AY253" s="175" t="s">
        <v>171</v>
      </c>
    </row>
    <row r="254" spans="2:65" s="12" customFormat="1">
      <c r="B254" s="173"/>
      <c r="D254" s="174" t="s">
        <v>180</v>
      </c>
      <c r="E254" s="175" t="s">
        <v>5</v>
      </c>
      <c r="F254" s="176" t="s">
        <v>430</v>
      </c>
      <c r="H254" s="177">
        <v>0.13500000000000001</v>
      </c>
      <c r="L254" s="173"/>
      <c r="M254" s="178"/>
      <c r="N254" s="179"/>
      <c r="O254" s="179"/>
      <c r="P254" s="179"/>
      <c r="Q254" s="179"/>
      <c r="R254" s="179"/>
      <c r="S254" s="179"/>
      <c r="T254" s="180"/>
      <c r="AT254" s="175" t="s">
        <v>180</v>
      </c>
      <c r="AU254" s="175" t="s">
        <v>89</v>
      </c>
      <c r="AV254" s="12" t="s">
        <v>89</v>
      </c>
      <c r="AW254" s="12" t="s">
        <v>41</v>
      </c>
      <c r="AX254" s="12" t="s">
        <v>77</v>
      </c>
      <c r="AY254" s="175" t="s">
        <v>171</v>
      </c>
    </row>
    <row r="255" spans="2:65" s="13" customFormat="1">
      <c r="B255" s="183"/>
      <c r="D255" s="174" t="s">
        <v>180</v>
      </c>
      <c r="E255" s="184" t="s">
        <v>5</v>
      </c>
      <c r="F255" s="185" t="s">
        <v>228</v>
      </c>
      <c r="H255" s="186">
        <v>7.8879999999999999</v>
      </c>
      <c r="L255" s="183"/>
      <c r="M255" s="187"/>
      <c r="N255" s="188"/>
      <c r="O255" s="188"/>
      <c r="P255" s="188"/>
      <c r="Q255" s="188"/>
      <c r="R255" s="188"/>
      <c r="S255" s="188"/>
      <c r="T255" s="189"/>
      <c r="AT255" s="184" t="s">
        <v>180</v>
      </c>
      <c r="AU255" s="184" t="s">
        <v>89</v>
      </c>
      <c r="AV255" s="13" t="s">
        <v>178</v>
      </c>
      <c r="AW255" s="13" t="s">
        <v>41</v>
      </c>
      <c r="AX255" s="13" t="s">
        <v>23</v>
      </c>
      <c r="AY255" s="184" t="s">
        <v>171</v>
      </c>
    </row>
    <row r="256" spans="2:65" s="1" customFormat="1" ht="38.25" customHeight="1">
      <c r="B256" s="161"/>
      <c r="C256" s="162" t="s">
        <v>431</v>
      </c>
      <c r="D256" s="162" t="s">
        <v>173</v>
      </c>
      <c r="E256" s="163" t="s">
        <v>432</v>
      </c>
      <c r="F256" s="164" t="s">
        <v>433</v>
      </c>
      <c r="G256" s="165" t="s">
        <v>176</v>
      </c>
      <c r="H256" s="166">
        <v>10.449</v>
      </c>
      <c r="I256" s="347"/>
      <c r="J256" s="167">
        <f>ROUND(I256*H256,2)</f>
        <v>0</v>
      </c>
      <c r="K256" s="164" t="s">
        <v>177</v>
      </c>
      <c r="L256" s="40"/>
      <c r="M256" s="168" t="s">
        <v>5</v>
      </c>
      <c r="N256" s="169" t="s">
        <v>49</v>
      </c>
      <c r="O256" s="170">
        <v>1.48</v>
      </c>
      <c r="P256" s="170">
        <f>O256*H256</f>
        <v>15.46452</v>
      </c>
      <c r="Q256" s="170">
        <v>2.45343</v>
      </c>
      <c r="R256" s="170">
        <f>Q256*H256</f>
        <v>25.635890069999999</v>
      </c>
      <c r="S256" s="170">
        <v>0</v>
      </c>
      <c r="T256" s="171">
        <f>S256*H256</f>
        <v>0</v>
      </c>
      <c r="AR256" s="25" t="s">
        <v>178</v>
      </c>
      <c r="AT256" s="25" t="s">
        <v>173</v>
      </c>
      <c r="AU256" s="25" t="s">
        <v>89</v>
      </c>
      <c r="AY256" s="25" t="s">
        <v>171</v>
      </c>
      <c r="BE256" s="172">
        <f>IF(N256="základní",J256,0)</f>
        <v>0</v>
      </c>
      <c r="BF256" s="172">
        <f>IF(N256="snížená",J256,0)</f>
        <v>0</v>
      </c>
      <c r="BG256" s="172">
        <f>IF(N256="zákl. přenesená",J256,0)</f>
        <v>0</v>
      </c>
      <c r="BH256" s="172">
        <f>IF(N256="sníž. přenesená",J256,0)</f>
        <v>0</v>
      </c>
      <c r="BI256" s="172">
        <f>IF(N256="nulová",J256,0)</f>
        <v>0</v>
      </c>
      <c r="BJ256" s="25" t="s">
        <v>89</v>
      </c>
      <c r="BK256" s="172">
        <f>ROUND(I256*H256,2)</f>
        <v>0</v>
      </c>
      <c r="BL256" s="25" t="s">
        <v>178</v>
      </c>
      <c r="BM256" s="25" t="s">
        <v>434</v>
      </c>
    </row>
    <row r="257" spans="2:65" s="12" customFormat="1">
      <c r="B257" s="173"/>
      <c r="D257" s="174" t="s">
        <v>180</v>
      </c>
      <c r="E257" s="175" t="s">
        <v>5</v>
      </c>
      <c r="F257" s="176" t="s">
        <v>435</v>
      </c>
      <c r="H257" s="177">
        <v>5.8010000000000002</v>
      </c>
      <c r="L257" s="173"/>
      <c r="M257" s="178"/>
      <c r="N257" s="179"/>
      <c r="O257" s="179"/>
      <c r="P257" s="179"/>
      <c r="Q257" s="179"/>
      <c r="R257" s="179"/>
      <c r="S257" s="179"/>
      <c r="T257" s="180"/>
      <c r="AT257" s="175" t="s">
        <v>180</v>
      </c>
      <c r="AU257" s="175" t="s">
        <v>89</v>
      </c>
      <c r="AV257" s="12" t="s">
        <v>89</v>
      </c>
      <c r="AW257" s="12" t="s">
        <v>41</v>
      </c>
      <c r="AX257" s="12" t="s">
        <v>77</v>
      </c>
      <c r="AY257" s="175" t="s">
        <v>171</v>
      </c>
    </row>
    <row r="258" spans="2:65" s="12" customFormat="1">
      <c r="B258" s="173"/>
      <c r="D258" s="174" t="s">
        <v>180</v>
      </c>
      <c r="E258" s="175" t="s">
        <v>5</v>
      </c>
      <c r="F258" s="176" t="s">
        <v>436</v>
      </c>
      <c r="H258" s="177">
        <v>2.694</v>
      </c>
      <c r="L258" s="173"/>
      <c r="M258" s="178"/>
      <c r="N258" s="179"/>
      <c r="O258" s="179"/>
      <c r="P258" s="179"/>
      <c r="Q258" s="179"/>
      <c r="R258" s="179"/>
      <c r="S258" s="179"/>
      <c r="T258" s="180"/>
      <c r="AT258" s="175" t="s">
        <v>180</v>
      </c>
      <c r="AU258" s="175" t="s">
        <v>89</v>
      </c>
      <c r="AV258" s="12" t="s">
        <v>89</v>
      </c>
      <c r="AW258" s="12" t="s">
        <v>41</v>
      </c>
      <c r="AX258" s="12" t="s">
        <v>77</v>
      </c>
      <c r="AY258" s="175" t="s">
        <v>171</v>
      </c>
    </row>
    <row r="259" spans="2:65" s="12" customFormat="1">
      <c r="B259" s="173"/>
      <c r="D259" s="174" t="s">
        <v>180</v>
      </c>
      <c r="E259" s="175" t="s">
        <v>5</v>
      </c>
      <c r="F259" s="176" t="s">
        <v>437</v>
      </c>
      <c r="H259" s="177">
        <v>1.32</v>
      </c>
      <c r="L259" s="173"/>
      <c r="M259" s="178"/>
      <c r="N259" s="179"/>
      <c r="O259" s="179"/>
      <c r="P259" s="179"/>
      <c r="Q259" s="179"/>
      <c r="R259" s="179"/>
      <c r="S259" s="179"/>
      <c r="T259" s="180"/>
      <c r="AT259" s="175" t="s">
        <v>180</v>
      </c>
      <c r="AU259" s="175" t="s">
        <v>89</v>
      </c>
      <c r="AV259" s="12" t="s">
        <v>89</v>
      </c>
      <c r="AW259" s="12" t="s">
        <v>41</v>
      </c>
      <c r="AX259" s="12" t="s">
        <v>77</v>
      </c>
      <c r="AY259" s="175" t="s">
        <v>171</v>
      </c>
    </row>
    <row r="260" spans="2:65" s="12" customFormat="1">
      <c r="B260" s="173"/>
      <c r="D260" s="174" t="s">
        <v>180</v>
      </c>
      <c r="E260" s="175" t="s">
        <v>5</v>
      </c>
      <c r="F260" s="176" t="s">
        <v>438</v>
      </c>
      <c r="H260" s="177">
        <v>0.63400000000000001</v>
      </c>
      <c r="L260" s="173"/>
      <c r="M260" s="178"/>
      <c r="N260" s="179"/>
      <c r="O260" s="179"/>
      <c r="P260" s="179"/>
      <c r="Q260" s="179"/>
      <c r="R260" s="179"/>
      <c r="S260" s="179"/>
      <c r="T260" s="180"/>
      <c r="AT260" s="175" t="s">
        <v>180</v>
      </c>
      <c r="AU260" s="175" t="s">
        <v>89</v>
      </c>
      <c r="AV260" s="12" t="s">
        <v>89</v>
      </c>
      <c r="AW260" s="12" t="s">
        <v>41</v>
      </c>
      <c r="AX260" s="12" t="s">
        <v>77</v>
      </c>
      <c r="AY260" s="175" t="s">
        <v>171</v>
      </c>
    </row>
    <row r="261" spans="2:65" s="13" customFormat="1">
      <c r="B261" s="183"/>
      <c r="D261" s="174" t="s">
        <v>180</v>
      </c>
      <c r="E261" s="184" t="s">
        <v>5</v>
      </c>
      <c r="F261" s="185" t="s">
        <v>228</v>
      </c>
      <c r="H261" s="186">
        <v>10.449</v>
      </c>
      <c r="L261" s="183"/>
      <c r="M261" s="187"/>
      <c r="N261" s="188"/>
      <c r="O261" s="188"/>
      <c r="P261" s="188"/>
      <c r="Q261" s="188"/>
      <c r="R261" s="188"/>
      <c r="S261" s="188"/>
      <c r="T261" s="189"/>
      <c r="AT261" s="184" t="s">
        <v>180</v>
      </c>
      <c r="AU261" s="184" t="s">
        <v>89</v>
      </c>
      <c r="AV261" s="13" t="s">
        <v>178</v>
      </c>
      <c r="AW261" s="13" t="s">
        <v>41</v>
      </c>
      <c r="AX261" s="13" t="s">
        <v>23</v>
      </c>
      <c r="AY261" s="184" t="s">
        <v>171</v>
      </c>
    </row>
    <row r="262" spans="2:65" s="1" customFormat="1" ht="25.5" customHeight="1">
      <c r="B262" s="161"/>
      <c r="C262" s="162" t="s">
        <v>439</v>
      </c>
      <c r="D262" s="162" t="s">
        <v>173</v>
      </c>
      <c r="E262" s="163" t="s">
        <v>440</v>
      </c>
      <c r="F262" s="164" t="s">
        <v>441</v>
      </c>
      <c r="G262" s="165" t="s">
        <v>223</v>
      </c>
      <c r="H262" s="166">
        <v>54.667999999999999</v>
      </c>
      <c r="I262" s="347"/>
      <c r="J262" s="167">
        <f>ROUND(I262*H262,2)</f>
        <v>0</v>
      </c>
      <c r="K262" s="164" t="s">
        <v>251</v>
      </c>
      <c r="L262" s="40"/>
      <c r="M262" s="168" t="s">
        <v>5</v>
      </c>
      <c r="N262" s="169" t="s">
        <v>49</v>
      </c>
      <c r="O262" s="170">
        <v>0.377</v>
      </c>
      <c r="P262" s="170">
        <f>O262*H262</f>
        <v>20.609836000000001</v>
      </c>
      <c r="Q262" s="170">
        <v>5.3299999999999997E-3</v>
      </c>
      <c r="R262" s="170">
        <f>Q262*H262</f>
        <v>0.29138043999999996</v>
      </c>
      <c r="S262" s="170">
        <v>0</v>
      </c>
      <c r="T262" s="171">
        <f>S262*H262</f>
        <v>0</v>
      </c>
      <c r="AR262" s="25" t="s">
        <v>178</v>
      </c>
      <c r="AT262" s="25" t="s">
        <v>173</v>
      </c>
      <c r="AU262" s="25" t="s">
        <v>89</v>
      </c>
      <c r="AY262" s="25" t="s">
        <v>171</v>
      </c>
      <c r="BE262" s="172">
        <f>IF(N262="základní",J262,0)</f>
        <v>0</v>
      </c>
      <c r="BF262" s="172">
        <f>IF(N262="snížená",J262,0)</f>
        <v>0</v>
      </c>
      <c r="BG262" s="172">
        <f>IF(N262="zákl. přenesená",J262,0)</f>
        <v>0</v>
      </c>
      <c r="BH262" s="172">
        <f>IF(N262="sníž. přenesená",J262,0)</f>
        <v>0</v>
      </c>
      <c r="BI262" s="172">
        <f>IF(N262="nulová",J262,0)</f>
        <v>0</v>
      </c>
      <c r="BJ262" s="25" t="s">
        <v>89</v>
      </c>
      <c r="BK262" s="172">
        <f>ROUND(I262*H262,2)</f>
        <v>0</v>
      </c>
      <c r="BL262" s="25" t="s">
        <v>178</v>
      </c>
      <c r="BM262" s="25" t="s">
        <v>442</v>
      </c>
    </row>
    <row r="263" spans="2:65" s="12" customFormat="1">
      <c r="B263" s="173"/>
      <c r="D263" s="174" t="s">
        <v>180</v>
      </c>
      <c r="E263" s="175" t="s">
        <v>5</v>
      </c>
      <c r="F263" s="176" t="s">
        <v>443</v>
      </c>
      <c r="H263" s="177">
        <v>31.395</v>
      </c>
      <c r="L263" s="173"/>
      <c r="M263" s="178"/>
      <c r="N263" s="179"/>
      <c r="O263" s="179"/>
      <c r="P263" s="179"/>
      <c r="Q263" s="179"/>
      <c r="R263" s="179"/>
      <c r="S263" s="179"/>
      <c r="T263" s="180"/>
      <c r="AT263" s="175" t="s">
        <v>180</v>
      </c>
      <c r="AU263" s="175" t="s">
        <v>89</v>
      </c>
      <c r="AV263" s="12" t="s">
        <v>89</v>
      </c>
      <c r="AW263" s="12" t="s">
        <v>41</v>
      </c>
      <c r="AX263" s="12" t="s">
        <v>77</v>
      </c>
      <c r="AY263" s="175" t="s">
        <v>171</v>
      </c>
    </row>
    <row r="264" spans="2:65" s="12" customFormat="1">
      <c r="B264" s="173"/>
      <c r="D264" s="174" t="s">
        <v>180</v>
      </c>
      <c r="E264" s="175" t="s">
        <v>5</v>
      </c>
      <c r="F264" s="176" t="s">
        <v>444</v>
      </c>
      <c r="H264" s="177">
        <v>22.733000000000001</v>
      </c>
      <c r="L264" s="173"/>
      <c r="M264" s="178"/>
      <c r="N264" s="179"/>
      <c r="O264" s="179"/>
      <c r="P264" s="179"/>
      <c r="Q264" s="179"/>
      <c r="R264" s="179"/>
      <c r="S264" s="179"/>
      <c r="T264" s="180"/>
      <c r="AT264" s="175" t="s">
        <v>180</v>
      </c>
      <c r="AU264" s="175" t="s">
        <v>89</v>
      </c>
      <c r="AV264" s="12" t="s">
        <v>89</v>
      </c>
      <c r="AW264" s="12" t="s">
        <v>41</v>
      </c>
      <c r="AX264" s="12" t="s">
        <v>77</v>
      </c>
      <c r="AY264" s="175" t="s">
        <v>171</v>
      </c>
    </row>
    <row r="265" spans="2:65" s="12" customFormat="1">
      <c r="B265" s="173"/>
      <c r="D265" s="174" t="s">
        <v>180</v>
      </c>
      <c r="E265" s="175" t="s">
        <v>5</v>
      </c>
      <c r="F265" s="176" t="s">
        <v>445</v>
      </c>
      <c r="H265" s="177">
        <v>0.54</v>
      </c>
      <c r="L265" s="173"/>
      <c r="M265" s="178"/>
      <c r="N265" s="179"/>
      <c r="O265" s="179"/>
      <c r="P265" s="179"/>
      <c r="Q265" s="179"/>
      <c r="R265" s="179"/>
      <c r="S265" s="179"/>
      <c r="T265" s="180"/>
      <c r="AT265" s="175" t="s">
        <v>180</v>
      </c>
      <c r="AU265" s="175" t="s">
        <v>89</v>
      </c>
      <c r="AV265" s="12" t="s">
        <v>89</v>
      </c>
      <c r="AW265" s="12" t="s">
        <v>41</v>
      </c>
      <c r="AX265" s="12" t="s">
        <v>77</v>
      </c>
      <c r="AY265" s="175" t="s">
        <v>171</v>
      </c>
    </row>
    <row r="266" spans="2:65" s="13" customFormat="1">
      <c r="B266" s="183"/>
      <c r="D266" s="174" t="s">
        <v>180</v>
      </c>
      <c r="E266" s="184" t="s">
        <v>5</v>
      </c>
      <c r="F266" s="185" t="s">
        <v>228</v>
      </c>
      <c r="H266" s="186">
        <v>54.667999999999999</v>
      </c>
      <c r="L266" s="183"/>
      <c r="M266" s="187"/>
      <c r="N266" s="188"/>
      <c r="O266" s="188"/>
      <c r="P266" s="188"/>
      <c r="Q266" s="188"/>
      <c r="R266" s="188"/>
      <c r="S266" s="188"/>
      <c r="T266" s="189"/>
      <c r="AT266" s="184" t="s">
        <v>180</v>
      </c>
      <c r="AU266" s="184" t="s">
        <v>89</v>
      </c>
      <c r="AV266" s="13" t="s">
        <v>178</v>
      </c>
      <c r="AW266" s="13" t="s">
        <v>41</v>
      </c>
      <c r="AX266" s="13" t="s">
        <v>23</v>
      </c>
      <c r="AY266" s="184" t="s">
        <v>171</v>
      </c>
    </row>
    <row r="267" spans="2:65" s="1" customFormat="1" ht="25.5" customHeight="1">
      <c r="B267" s="161"/>
      <c r="C267" s="162" t="s">
        <v>446</v>
      </c>
      <c r="D267" s="162" t="s">
        <v>173</v>
      </c>
      <c r="E267" s="163" t="s">
        <v>447</v>
      </c>
      <c r="F267" s="164" t="s">
        <v>448</v>
      </c>
      <c r="G267" s="165" t="s">
        <v>223</v>
      </c>
      <c r="H267" s="166">
        <v>54.667999999999999</v>
      </c>
      <c r="I267" s="347"/>
      <c r="J267" s="167">
        <f>ROUND(I267*H267,2)</f>
        <v>0</v>
      </c>
      <c r="K267" s="164" t="s">
        <v>251</v>
      </c>
      <c r="L267" s="40"/>
      <c r="M267" s="168" t="s">
        <v>5</v>
      </c>
      <c r="N267" s="169" t="s">
        <v>49</v>
      </c>
      <c r="O267" s="170">
        <v>0.22500000000000001</v>
      </c>
      <c r="P267" s="170">
        <f>O267*H267</f>
        <v>12.3003</v>
      </c>
      <c r="Q267" s="170">
        <v>0</v>
      </c>
      <c r="R267" s="170">
        <f>Q267*H267</f>
        <v>0</v>
      </c>
      <c r="S267" s="170">
        <v>0</v>
      </c>
      <c r="T267" s="171">
        <f>S267*H267</f>
        <v>0</v>
      </c>
      <c r="AR267" s="25" t="s">
        <v>178</v>
      </c>
      <c r="AT267" s="25" t="s">
        <v>173</v>
      </c>
      <c r="AU267" s="25" t="s">
        <v>89</v>
      </c>
      <c r="AY267" s="25" t="s">
        <v>171</v>
      </c>
      <c r="BE267" s="172">
        <f>IF(N267="základní",J267,0)</f>
        <v>0</v>
      </c>
      <c r="BF267" s="172">
        <f>IF(N267="snížená",J267,0)</f>
        <v>0</v>
      </c>
      <c r="BG267" s="172">
        <f>IF(N267="zákl. přenesená",J267,0)</f>
        <v>0</v>
      </c>
      <c r="BH267" s="172">
        <f>IF(N267="sníž. přenesená",J267,0)</f>
        <v>0</v>
      </c>
      <c r="BI267" s="172">
        <f>IF(N267="nulová",J267,0)</f>
        <v>0</v>
      </c>
      <c r="BJ267" s="25" t="s">
        <v>89</v>
      </c>
      <c r="BK267" s="172">
        <f>ROUND(I267*H267,2)</f>
        <v>0</v>
      </c>
      <c r="BL267" s="25" t="s">
        <v>178</v>
      </c>
      <c r="BM267" s="25" t="s">
        <v>449</v>
      </c>
    </row>
    <row r="268" spans="2:65" s="1" customFormat="1" ht="25.5" customHeight="1">
      <c r="B268" s="161"/>
      <c r="C268" s="162" t="s">
        <v>450</v>
      </c>
      <c r="D268" s="162" t="s">
        <v>173</v>
      </c>
      <c r="E268" s="163" t="s">
        <v>451</v>
      </c>
      <c r="F268" s="164" t="s">
        <v>452</v>
      </c>
      <c r="G268" s="165" t="s">
        <v>223</v>
      </c>
      <c r="H268" s="166">
        <v>54.667999999999999</v>
      </c>
      <c r="I268" s="347"/>
      <c r="J268" s="167">
        <f>ROUND(I268*H268,2)</f>
        <v>0</v>
      </c>
      <c r="K268" s="164" t="s">
        <v>251</v>
      </c>
      <c r="L268" s="40"/>
      <c r="M268" s="168" t="s">
        <v>5</v>
      </c>
      <c r="N268" s="169" t="s">
        <v>49</v>
      </c>
      <c r="O268" s="170">
        <v>0.2</v>
      </c>
      <c r="P268" s="170">
        <f>O268*H268</f>
        <v>10.9336</v>
      </c>
      <c r="Q268" s="170">
        <v>8.8000000000000003E-4</v>
      </c>
      <c r="R268" s="170">
        <f>Q268*H268</f>
        <v>4.8107839999999999E-2</v>
      </c>
      <c r="S268" s="170">
        <v>0</v>
      </c>
      <c r="T268" s="171">
        <f>S268*H268</f>
        <v>0</v>
      </c>
      <c r="AR268" s="25" t="s">
        <v>178</v>
      </c>
      <c r="AT268" s="25" t="s">
        <v>173</v>
      </c>
      <c r="AU268" s="25" t="s">
        <v>89</v>
      </c>
      <c r="AY268" s="25" t="s">
        <v>171</v>
      </c>
      <c r="BE268" s="172">
        <f>IF(N268="základní",J268,0)</f>
        <v>0</v>
      </c>
      <c r="BF268" s="172">
        <f>IF(N268="snížená",J268,0)</f>
        <v>0</v>
      </c>
      <c r="BG268" s="172">
        <f>IF(N268="zákl. přenesená",J268,0)</f>
        <v>0</v>
      </c>
      <c r="BH268" s="172">
        <f>IF(N268="sníž. přenesená",J268,0)</f>
        <v>0</v>
      </c>
      <c r="BI268" s="172">
        <f>IF(N268="nulová",J268,0)</f>
        <v>0</v>
      </c>
      <c r="BJ268" s="25" t="s">
        <v>89</v>
      </c>
      <c r="BK268" s="172">
        <f>ROUND(I268*H268,2)</f>
        <v>0</v>
      </c>
      <c r="BL268" s="25" t="s">
        <v>178</v>
      </c>
      <c r="BM268" s="25" t="s">
        <v>453</v>
      </c>
    </row>
    <row r="269" spans="2:65" s="1" customFormat="1" ht="25.5" customHeight="1">
      <c r="B269" s="161"/>
      <c r="C269" s="162" t="s">
        <v>454</v>
      </c>
      <c r="D269" s="162" t="s">
        <v>173</v>
      </c>
      <c r="E269" s="163" t="s">
        <v>455</v>
      </c>
      <c r="F269" s="164" t="s">
        <v>456</v>
      </c>
      <c r="G269" s="165" t="s">
        <v>223</v>
      </c>
      <c r="H269" s="166">
        <v>54.667999999999999</v>
      </c>
      <c r="I269" s="347"/>
      <c r="J269" s="167">
        <f>ROUND(I269*H269,2)</f>
        <v>0</v>
      </c>
      <c r="K269" s="164" t="s">
        <v>251</v>
      </c>
      <c r="L269" s="40"/>
      <c r="M269" s="168" t="s">
        <v>5</v>
      </c>
      <c r="N269" s="169" t="s">
        <v>49</v>
      </c>
      <c r="O269" s="170">
        <v>0.105</v>
      </c>
      <c r="P269" s="170">
        <f>O269*H269</f>
        <v>5.7401399999999994</v>
      </c>
      <c r="Q269" s="170">
        <v>0</v>
      </c>
      <c r="R269" s="170">
        <f>Q269*H269</f>
        <v>0</v>
      </c>
      <c r="S269" s="170">
        <v>0</v>
      </c>
      <c r="T269" s="171">
        <f>S269*H269</f>
        <v>0</v>
      </c>
      <c r="AR269" s="25" t="s">
        <v>178</v>
      </c>
      <c r="AT269" s="25" t="s">
        <v>173</v>
      </c>
      <c r="AU269" s="25" t="s">
        <v>89</v>
      </c>
      <c r="AY269" s="25" t="s">
        <v>171</v>
      </c>
      <c r="BE269" s="172">
        <f>IF(N269="základní",J269,0)</f>
        <v>0</v>
      </c>
      <c r="BF269" s="172">
        <f>IF(N269="snížená",J269,0)</f>
        <v>0</v>
      </c>
      <c r="BG269" s="172">
        <f>IF(N269="zákl. přenesená",J269,0)</f>
        <v>0</v>
      </c>
      <c r="BH269" s="172">
        <f>IF(N269="sníž. přenesená",J269,0)</f>
        <v>0</v>
      </c>
      <c r="BI269" s="172">
        <f>IF(N269="nulová",J269,0)</f>
        <v>0</v>
      </c>
      <c r="BJ269" s="25" t="s">
        <v>89</v>
      </c>
      <c r="BK269" s="172">
        <f>ROUND(I269*H269,2)</f>
        <v>0</v>
      </c>
      <c r="BL269" s="25" t="s">
        <v>178</v>
      </c>
      <c r="BM269" s="25" t="s">
        <v>457</v>
      </c>
    </row>
    <row r="270" spans="2:65" s="1" customFormat="1" ht="63.75" customHeight="1">
      <c r="B270" s="161"/>
      <c r="C270" s="162" t="s">
        <v>458</v>
      </c>
      <c r="D270" s="162" t="s">
        <v>173</v>
      </c>
      <c r="E270" s="163" t="s">
        <v>459</v>
      </c>
      <c r="F270" s="164" t="s">
        <v>460</v>
      </c>
      <c r="G270" s="165" t="s">
        <v>260</v>
      </c>
      <c r="H270" s="166">
        <v>0.51700000000000002</v>
      </c>
      <c r="I270" s="347"/>
      <c r="J270" s="167">
        <f>ROUND(I270*H270,2)</f>
        <v>0</v>
      </c>
      <c r="K270" s="164" t="s">
        <v>177</v>
      </c>
      <c r="L270" s="40"/>
      <c r="M270" s="168" t="s">
        <v>5</v>
      </c>
      <c r="N270" s="169" t="s">
        <v>49</v>
      </c>
      <c r="O270" s="170">
        <v>38.118000000000002</v>
      </c>
      <c r="P270" s="170">
        <f>O270*H270</f>
        <v>19.707006000000003</v>
      </c>
      <c r="Q270" s="170">
        <v>1.0551600000000001</v>
      </c>
      <c r="R270" s="170">
        <f>Q270*H270</f>
        <v>0.54551772000000009</v>
      </c>
      <c r="S270" s="170">
        <v>0</v>
      </c>
      <c r="T270" s="171">
        <f>S270*H270</f>
        <v>0</v>
      </c>
      <c r="AR270" s="25" t="s">
        <v>178</v>
      </c>
      <c r="AT270" s="25" t="s">
        <v>173</v>
      </c>
      <c r="AU270" s="25" t="s">
        <v>89</v>
      </c>
      <c r="AY270" s="25" t="s">
        <v>171</v>
      </c>
      <c r="BE270" s="172">
        <f>IF(N270="základní",J270,0)</f>
        <v>0</v>
      </c>
      <c r="BF270" s="172">
        <f>IF(N270="snížená",J270,0)</f>
        <v>0</v>
      </c>
      <c r="BG270" s="172">
        <f>IF(N270="zákl. přenesená",J270,0)</f>
        <v>0</v>
      </c>
      <c r="BH270" s="172">
        <f>IF(N270="sníž. přenesená",J270,0)</f>
        <v>0</v>
      </c>
      <c r="BI270" s="172">
        <f>IF(N270="nulová",J270,0)</f>
        <v>0</v>
      </c>
      <c r="BJ270" s="25" t="s">
        <v>89</v>
      </c>
      <c r="BK270" s="172">
        <f>ROUND(I270*H270,2)</f>
        <v>0</v>
      </c>
      <c r="BL270" s="25" t="s">
        <v>178</v>
      </c>
      <c r="BM270" s="25" t="s">
        <v>461</v>
      </c>
    </row>
    <row r="271" spans="2:65" s="12" customFormat="1">
      <c r="B271" s="173"/>
      <c r="D271" s="174" t="s">
        <v>180</v>
      </c>
      <c r="E271" s="175" t="s">
        <v>5</v>
      </c>
      <c r="F271" s="176" t="s">
        <v>462</v>
      </c>
      <c r="H271" s="177">
        <v>0.48599999999999999</v>
      </c>
      <c r="L271" s="173"/>
      <c r="M271" s="178"/>
      <c r="N271" s="179"/>
      <c r="O271" s="179"/>
      <c r="P271" s="179"/>
      <c r="Q271" s="179"/>
      <c r="R271" s="179"/>
      <c r="S271" s="179"/>
      <c r="T271" s="180"/>
      <c r="AT271" s="175" t="s">
        <v>180</v>
      </c>
      <c r="AU271" s="175" t="s">
        <v>89</v>
      </c>
      <c r="AV271" s="12" t="s">
        <v>89</v>
      </c>
      <c r="AW271" s="12" t="s">
        <v>41</v>
      </c>
      <c r="AX271" s="12" t="s">
        <v>77</v>
      </c>
      <c r="AY271" s="175" t="s">
        <v>171</v>
      </c>
    </row>
    <row r="272" spans="2:65" s="12" customFormat="1">
      <c r="B272" s="173"/>
      <c r="D272" s="174" t="s">
        <v>180</v>
      </c>
      <c r="E272" s="175" t="s">
        <v>5</v>
      </c>
      <c r="F272" s="176" t="s">
        <v>463</v>
      </c>
      <c r="H272" s="177">
        <v>3.1E-2</v>
      </c>
      <c r="L272" s="173"/>
      <c r="M272" s="178"/>
      <c r="N272" s="179"/>
      <c r="O272" s="179"/>
      <c r="P272" s="179"/>
      <c r="Q272" s="179"/>
      <c r="R272" s="179"/>
      <c r="S272" s="179"/>
      <c r="T272" s="180"/>
      <c r="AT272" s="175" t="s">
        <v>180</v>
      </c>
      <c r="AU272" s="175" t="s">
        <v>89</v>
      </c>
      <c r="AV272" s="12" t="s">
        <v>89</v>
      </c>
      <c r="AW272" s="12" t="s">
        <v>41</v>
      </c>
      <c r="AX272" s="12" t="s">
        <v>77</v>
      </c>
      <c r="AY272" s="175" t="s">
        <v>171</v>
      </c>
    </row>
    <row r="273" spans="2:65" s="13" customFormat="1">
      <c r="B273" s="183"/>
      <c r="D273" s="174" t="s">
        <v>180</v>
      </c>
      <c r="E273" s="184" t="s">
        <v>5</v>
      </c>
      <c r="F273" s="185" t="s">
        <v>228</v>
      </c>
      <c r="H273" s="186">
        <v>0.51700000000000002</v>
      </c>
      <c r="L273" s="183"/>
      <c r="M273" s="187"/>
      <c r="N273" s="188"/>
      <c r="O273" s="188"/>
      <c r="P273" s="188"/>
      <c r="Q273" s="188"/>
      <c r="R273" s="188"/>
      <c r="S273" s="188"/>
      <c r="T273" s="189"/>
      <c r="AT273" s="184" t="s">
        <v>180</v>
      </c>
      <c r="AU273" s="184" t="s">
        <v>89</v>
      </c>
      <c r="AV273" s="13" t="s">
        <v>178</v>
      </c>
      <c r="AW273" s="13" t="s">
        <v>41</v>
      </c>
      <c r="AX273" s="13" t="s">
        <v>23</v>
      </c>
      <c r="AY273" s="184" t="s">
        <v>171</v>
      </c>
    </row>
    <row r="274" spans="2:65" s="1" customFormat="1" ht="25.5" customHeight="1">
      <c r="B274" s="161"/>
      <c r="C274" s="162" t="s">
        <v>464</v>
      </c>
      <c r="D274" s="162" t="s">
        <v>173</v>
      </c>
      <c r="E274" s="163" t="s">
        <v>465</v>
      </c>
      <c r="F274" s="164" t="s">
        <v>466</v>
      </c>
      <c r="G274" s="165" t="s">
        <v>330</v>
      </c>
      <c r="H274" s="166">
        <v>136</v>
      </c>
      <c r="I274" s="347"/>
      <c r="J274" s="167">
        <f>ROUND(I274*H274,2)</f>
        <v>0</v>
      </c>
      <c r="K274" s="164" t="s">
        <v>177</v>
      </c>
      <c r="L274" s="40"/>
      <c r="M274" s="168" t="s">
        <v>5</v>
      </c>
      <c r="N274" s="169" t="s">
        <v>49</v>
      </c>
      <c r="O274" s="170">
        <v>0.43</v>
      </c>
      <c r="P274" s="170">
        <f>O274*H274</f>
        <v>58.48</v>
      </c>
      <c r="Q274" s="170">
        <v>8.2350000000000007E-2</v>
      </c>
      <c r="R274" s="170">
        <f>Q274*H274</f>
        <v>11.1996</v>
      </c>
      <c r="S274" s="170">
        <v>0</v>
      </c>
      <c r="T274" s="171">
        <f>S274*H274</f>
        <v>0</v>
      </c>
      <c r="AR274" s="25" t="s">
        <v>178</v>
      </c>
      <c r="AT274" s="25" t="s">
        <v>173</v>
      </c>
      <c r="AU274" s="25" t="s">
        <v>89</v>
      </c>
      <c r="AY274" s="25" t="s">
        <v>171</v>
      </c>
      <c r="BE274" s="172">
        <f>IF(N274="základní",J274,0)</f>
        <v>0</v>
      </c>
      <c r="BF274" s="172">
        <f>IF(N274="snížená",J274,0)</f>
        <v>0</v>
      </c>
      <c r="BG274" s="172">
        <f>IF(N274="zákl. přenesená",J274,0)</f>
        <v>0</v>
      </c>
      <c r="BH274" s="172">
        <f>IF(N274="sníž. přenesená",J274,0)</f>
        <v>0</v>
      </c>
      <c r="BI274" s="172">
        <f>IF(N274="nulová",J274,0)</f>
        <v>0</v>
      </c>
      <c r="BJ274" s="25" t="s">
        <v>89</v>
      </c>
      <c r="BK274" s="172">
        <f>ROUND(I274*H274,2)</f>
        <v>0</v>
      </c>
      <c r="BL274" s="25" t="s">
        <v>178</v>
      </c>
      <c r="BM274" s="25" t="s">
        <v>467</v>
      </c>
    </row>
    <row r="275" spans="2:65" s="12" customFormat="1">
      <c r="B275" s="173"/>
      <c r="D275" s="174" t="s">
        <v>180</v>
      </c>
      <c r="E275" s="175" t="s">
        <v>5</v>
      </c>
      <c r="F275" s="176" t="s">
        <v>468</v>
      </c>
      <c r="H275" s="177">
        <v>136</v>
      </c>
      <c r="L275" s="173"/>
      <c r="M275" s="178"/>
      <c r="N275" s="179"/>
      <c r="O275" s="179"/>
      <c r="P275" s="179"/>
      <c r="Q275" s="179"/>
      <c r="R275" s="179"/>
      <c r="S275" s="179"/>
      <c r="T275" s="180"/>
      <c r="AT275" s="175" t="s">
        <v>180</v>
      </c>
      <c r="AU275" s="175" t="s">
        <v>89</v>
      </c>
      <c r="AV275" s="12" t="s">
        <v>89</v>
      </c>
      <c r="AW275" s="12" t="s">
        <v>41</v>
      </c>
      <c r="AX275" s="12" t="s">
        <v>23</v>
      </c>
      <c r="AY275" s="175" t="s">
        <v>171</v>
      </c>
    </row>
    <row r="276" spans="2:65" s="1" customFormat="1" ht="25.5" customHeight="1">
      <c r="B276" s="161"/>
      <c r="C276" s="162" t="s">
        <v>469</v>
      </c>
      <c r="D276" s="162" t="s">
        <v>173</v>
      </c>
      <c r="E276" s="163" t="s">
        <v>470</v>
      </c>
      <c r="F276" s="164" t="s">
        <v>471</v>
      </c>
      <c r="G276" s="165" t="s">
        <v>330</v>
      </c>
      <c r="H276" s="166">
        <v>42</v>
      </c>
      <c r="I276" s="347"/>
      <c r="J276" s="167">
        <f>ROUND(I276*H276,2)</f>
        <v>0</v>
      </c>
      <c r="K276" s="164" t="s">
        <v>177</v>
      </c>
      <c r="L276" s="40"/>
      <c r="M276" s="168" t="s">
        <v>5</v>
      </c>
      <c r="N276" s="169" t="s">
        <v>49</v>
      </c>
      <c r="O276" s="170">
        <v>0.28999999999999998</v>
      </c>
      <c r="P276" s="170">
        <f>O276*H276</f>
        <v>12.18</v>
      </c>
      <c r="Q276" s="170">
        <v>5.8999999999999997E-2</v>
      </c>
      <c r="R276" s="170">
        <f>Q276*H276</f>
        <v>2.4779999999999998</v>
      </c>
      <c r="S276" s="170">
        <v>0</v>
      </c>
      <c r="T276" s="171">
        <f>S276*H276</f>
        <v>0</v>
      </c>
      <c r="AR276" s="25" t="s">
        <v>178</v>
      </c>
      <c r="AT276" s="25" t="s">
        <v>173</v>
      </c>
      <c r="AU276" s="25" t="s">
        <v>89</v>
      </c>
      <c r="AY276" s="25" t="s">
        <v>171</v>
      </c>
      <c r="BE276" s="172">
        <f>IF(N276="základní",J276,0)</f>
        <v>0</v>
      </c>
      <c r="BF276" s="172">
        <f>IF(N276="snížená",J276,0)</f>
        <v>0</v>
      </c>
      <c r="BG276" s="172">
        <f>IF(N276="zákl. přenesená",J276,0)</f>
        <v>0</v>
      </c>
      <c r="BH276" s="172">
        <f>IF(N276="sníž. přenesená",J276,0)</f>
        <v>0</v>
      </c>
      <c r="BI276" s="172">
        <f>IF(N276="nulová",J276,0)</f>
        <v>0</v>
      </c>
      <c r="BJ276" s="25" t="s">
        <v>89</v>
      </c>
      <c r="BK276" s="172">
        <f>ROUND(I276*H276,2)</f>
        <v>0</v>
      </c>
      <c r="BL276" s="25" t="s">
        <v>178</v>
      </c>
      <c r="BM276" s="25" t="s">
        <v>472</v>
      </c>
    </row>
    <row r="277" spans="2:65" s="12" customFormat="1">
      <c r="B277" s="173"/>
      <c r="D277" s="174" t="s">
        <v>180</v>
      </c>
      <c r="E277" s="175" t="s">
        <v>5</v>
      </c>
      <c r="F277" s="176" t="s">
        <v>473</v>
      </c>
      <c r="H277" s="177">
        <v>42</v>
      </c>
      <c r="L277" s="173"/>
      <c r="M277" s="178"/>
      <c r="N277" s="179"/>
      <c r="O277" s="179"/>
      <c r="P277" s="179"/>
      <c r="Q277" s="179"/>
      <c r="R277" s="179"/>
      <c r="S277" s="179"/>
      <c r="T277" s="180"/>
      <c r="AT277" s="175" t="s">
        <v>180</v>
      </c>
      <c r="AU277" s="175" t="s">
        <v>89</v>
      </c>
      <c r="AV277" s="12" t="s">
        <v>89</v>
      </c>
      <c r="AW277" s="12" t="s">
        <v>41</v>
      </c>
      <c r="AX277" s="12" t="s">
        <v>23</v>
      </c>
      <c r="AY277" s="175" t="s">
        <v>171</v>
      </c>
    </row>
    <row r="278" spans="2:65" s="1" customFormat="1" ht="16.5" customHeight="1">
      <c r="B278" s="161"/>
      <c r="C278" s="162" t="s">
        <v>474</v>
      </c>
      <c r="D278" s="162" t="s">
        <v>173</v>
      </c>
      <c r="E278" s="163" t="s">
        <v>475</v>
      </c>
      <c r="F278" s="164" t="s">
        <v>476</v>
      </c>
      <c r="G278" s="165" t="s">
        <v>176</v>
      </c>
      <c r="H278" s="166">
        <v>9.6690000000000005</v>
      </c>
      <c r="I278" s="347"/>
      <c r="J278" s="167">
        <f>ROUND(I278*H278,2)</f>
        <v>0</v>
      </c>
      <c r="K278" s="164" t="s">
        <v>251</v>
      </c>
      <c r="L278" s="40"/>
      <c r="M278" s="168" t="s">
        <v>5</v>
      </c>
      <c r="N278" s="169" t="s">
        <v>49</v>
      </c>
      <c r="O278" s="170">
        <v>1.448</v>
      </c>
      <c r="P278" s="170">
        <f>O278*H278</f>
        <v>14.000712</v>
      </c>
      <c r="Q278" s="170">
        <v>2.4533999999999998</v>
      </c>
      <c r="R278" s="170">
        <f>Q278*H278</f>
        <v>23.721924599999998</v>
      </c>
      <c r="S278" s="170">
        <v>0</v>
      </c>
      <c r="T278" s="171">
        <f>S278*H278</f>
        <v>0</v>
      </c>
      <c r="AR278" s="25" t="s">
        <v>178</v>
      </c>
      <c r="AT278" s="25" t="s">
        <v>173</v>
      </c>
      <c r="AU278" s="25" t="s">
        <v>89</v>
      </c>
      <c r="AY278" s="25" t="s">
        <v>171</v>
      </c>
      <c r="BE278" s="172">
        <f>IF(N278="základní",J278,0)</f>
        <v>0</v>
      </c>
      <c r="BF278" s="172">
        <f>IF(N278="snížená",J278,0)</f>
        <v>0</v>
      </c>
      <c r="BG278" s="172">
        <f>IF(N278="zákl. přenesená",J278,0)</f>
        <v>0</v>
      </c>
      <c r="BH278" s="172">
        <f>IF(N278="sníž. přenesená",J278,0)</f>
        <v>0</v>
      </c>
      <c r="BI278" s="172">
        <f>IF(N278="nulová",J278,0)</f>
        <v>0</v>
      </c>
      <c r="BJ278" s="25" t="s">
        <v>89</v>
      </c>
      <c r="BK278" s="172">
        <f>ROUND(I278*H278,2)</f>
        <v>0</v>
      </c>
      <c r="BL278" s="25" t="s">
        <v>178</v>
      </c>
      <c r="BM278" s="25" t="s">
        <v>477</v>
      </c>
    </row>
    <row r="279" spans="2:65" s="12" customFormat="1">
      <c r="B279" s="173"/>
      <c r="D279" s="174" t="s">
        <v>180</v>
      </c>
      <c r="E279" s="175" t="s">
        <v>5</v>
      </c>
      <c r="F279" s="176" t="s">
        <v>478</v>
      </c>
      <c r="H279" s="177">
        <v>4.125</v>
      </c>
      <c r="L279" s="173"/>
      <c r="M279" s="178"/>
      <c r="N279" s="179"/>
      <c r="O279" s="179"/>
      <c r="P279" s="179"/>
      <c r="Q279" s="179"/>
      <c r="R279" s="179"/>
      <c r="S279" s="179"/>
      <c r="T279" s="180"/>
      <c r="AT279" s="175" t="s">
        <v>180</v>
      </c>
      <c r="AU279" s="175" t="s">
        <v>89</v>
      </c>
      <c r="AV279" s="12" t="s">
        <v>89</v>
      </c>
      <c r="AW279" s="12" t="s">
        <v>41</v>
      </c>
      <c r="AX279" s="12" t="s">
        <v>77</v>
      </c>
      <c r="AY279" s="175" t="s">
        <v>171</v>
      </c>
    </row>
    <row r="280" spans="2:65" s="12" customFormat="1">
      <c r="B280" s="173"/>
      <c r="D280" s="174" t="s">
        <v>180</v>
      </c>
      <c r="E280" s="175" t="s">
        <v>5</v>
      </c>
      <c r="F280" s="176" t="s">
        <v>479</v>
      </c>
      <c r="H280" s="177">
        <v>5.5439999999999996</v>
      </c>
      <c r="L280" s="173"/>
      <c r="M280" s="178"/>
      <c r="N280" s="179"/>
      <c r="O280" s="179"/>
      <c r="P280" s="179"/>
      <c r="Q280" s="179"/>
      <c r="R280" s="179"/>
      <c r="S280" s="179"/>
      <c r="T280" s="180"/>
      <c r="AT280" s="175" t="s">
        <v>180</v>
      </c>
      <c r="AU280" s="175" t="s">
        <v>89</v>
      </c>
      <c r="AV280" s="12" t="s">
        <v>89</v>
      </c>
      <c r="AW280" s="12" t="s">
        <v>41</v>
      </c>
      <c r="AX280" s="12" t="s">
        <v>77</v>
      </c>
      <c r="AY280" s="175" t="s">
        <v>171</v>
      </c>
    </row>
    <row r="281" spans="2:65" s="13" customFormat="1">
      <c r="B281" s="183"/>
      <c r="D281" s="174" t="s">
        <v>180</v>
      </c>
      <c r="E281" s="184" t="s">
        <v>5</v>
      </c>
      <c r="F281" s="185" t="s">
        <v>228</v>
      </c>
      <c r="H281" s="186">
        <v>9.6690000000000005</v>
      </c>
      <c r="L281" s="183"/>
      <c r="M281" s="187"/>
      <c r="N281" s="188"/>
      <c r="O281" s="188"/>
      <c r="P281" s="188"/>
      <c r="Q281" s="188"/>
      <c r="R281" s="188"/>
      <c r="S281" s="188"/>
      <c r="T281" s="189"/>
      <c r="AT281" s="184" t="s">
        <v>180</v>
      </c>
      <c r="AU281" s="184" t="s">
        <v>89</v>
      </c>
      <c r="AV281" s="13" t="s">
        <v>178</v>
      </c>
      <c r="AW281" s="13" t="s">
        <v>41</v>
      </c>
      <c r="AX281" s="13" t="s">
        <v>23</v>
      </c>
      <c r="AY281" s="184" t="s">
        <v>171</v>
      </c>
    </row>
    <row r="282" spans="2:65" s="1" customFormat="1" ht="16.5" customHeight="1">
      <c r="B282" s="161"/>
      <c r="C282" s="162" t="s">
        <v>480</v>
      </c>
      <c r="D282" s="162" t="s">
        <v>173</v>
      </c>
      <c r="E282" s="163" t="s">
        <v>481</v>
      </c>
      <c r="F282" s="164" t="s">
        <v>482</v>
      </c>
      <c r="G282" s="165" t="s">
        <v>223</v>
      </c>
      <c r="H282" s="166">
        <v>20.291</v>
      </c>
      <c r="I282" s="347"/>
      <c r="J282" s="167">
        <f>ROUND(I282*H282,2)</f>
        <v>0</v>
      </c>
      <c r="K282" s="164" t="s">
        <v>177</v>
      </c>
      <c r="L282" s="40"/>
      <c r="M282" s="168" t="s">
        <v>5</v>
      </c>
      <c r="N282" s="169" t="s">
        <v>49</v>
      </c>
      <c r="O282" s="170">
        <v>0.68100000000000005</v>
      </c>
      <c r="P282" s="170">
        <f>O282*H282</f>
        <v>13.818171000000001</v>
      </c>
      <c r="Q282" s="170">
        <v>5.1900000000000002E-3</v>
      </c>
      <c r="R282" s="170">
        <f>Q282*H282</f>
        <v>0.10531029</v>
      </c>
      <c r="S282" s="170">
        <v>0</v>
      </c>
      <c r="T282" s="171">
        <f>S282*H282</f>
        <v>0</v>
      </c>
      <c r="AR282" s="25" t="s">
        <v>178</v>
      </c>
      <c r="AT282" s="25" t="s">
        <v>173</v>
      </c>
      <c r="AU282" s="25" t="s">
        <v>89</v>
      </c>
      <c r="AY282" s="25" t="s">
        <v>171</v>
      </c>
      <c r="BE282" s="172">
        <f>IF(N282="základní",J282,0)</f>
        <v>0</v>
      </c>
      <c r="BF282" s="172">
        <f>IF(N282="snížená",J282,0)</f>
        <v>0</v>
      </c>
      <c r="BG282" s="172">
        <f>IF(N282="zákl. přenesená",J282,0)</f>
        <v>0</v>
      </c>
      <c r="BH282" s="172">
        <f>IF(N282="sníž. přenesená",J282,0)</f>
        <v>0</v>
      </c>
      <c r="BI282" s="172">
        <f>IF(N282="nulová",J282,0)</f>
        <v>0</v>
      </c>
      <c r="BJ282" s="25" t="s">
        <v>89</v>
      </c>
      <c r="BK282" s="172">
        <f>ROUND(I282*H282,2)</f>
        <v>0</v>
      </c>
      <c r="BL282" s="25" t="s">
        <v>178</v>
      </c>
      <c r="BM282" s="25" t="s">
        <v>483</v>
      </c>
    </row>
    <row r="283" spans="2:65" s="12" customFormat="1">
      <c r="B283" s="173"/>
      <c r="D283" s="174" t="s">
        <v>180</v>
      </c>
      <c r="E283" s="175" t="s">
        <v>5</v>
      </c>
      <c r="F283" s="176" t="s">
        <v>484</v>
      </c>
      <c r="H283" s="177">
        <v>8.3879999999999999</v>
      </c>
      <c r="L283" s="173"/>
      <c r="M283" s="178"/>
      <c r="N283" s="179"/>
      <c r="O283" s="179"/>
      <c r="P283" s="179"/>
      <c r="Q283" s="179"/>
      <c r="R283" s="179"/>
      <c r="S283" s="179"/>
      <c r="T283" s="180"/>
      <c r="AT283" s="175" t="s">
        <v>180</v>
      </c>
      <c r="AU283" s="175" t="s">
        <v>89</v>
      </c>
      <c r="AV283" s="12" t="s">
        <v>89</v>
      </c>
      <c r="AW283" s="12" t="s">
        <v>41</v>
      </c>
      <c r="AX283" s="12" t="s">
        <v>77</v>
      </c>
      <c r="AY283" s="175" t="s">
        <v>171</v>
      </c>
    </row>
    <row r="284" spans="2:65" s="12" customFormat="1">
      <c r="B284" s="173"/>
      <c r="D284" s="174" t="s">
        <v>180</v>
      </c>
      <c r="E284" s="175" t="s">
        <v>5</v>
      </c>
      <c r="F284" s="176" t="s">
        <v>485</v>
      </c>
      <c r="H284" s="177">
        <v>11.903</v>
      </c>
      <c r="L284" s="173"/>
      <c r="M284" s="178"/>
      <c r="N284" s="179"/>
      <c r="O284" s="179"/>
      <c r="P284" s="179"/>
      <c r="Q284" s="179"/>
      <c r="R284" s="179"/>
      <c r="S284" s="179"/>
      <c r="T284" s="180"/>
      <c r="AT284" s="175" t="s">
        <v>180</v>
      </c>
      <c r="AU284" s="175" t="s">
        <v>89</v>
      </c>
      <c r="AV284" s="12" t="s">
        <v>89</v>
      </c>
      <c r="AW284" s="12" t="s">
        <v>41</v>
      </c>
      <c r="AX284" s="12" t="s">
        <v>77</v>
      </c>
      <c r="AY284" s="175" t="s">
        <v>171</v>
      </c>
    </row>
    <row r="285" spans="2:65" s="13" customFormat="1">
      <c r="B285" s="183"/>
      <c r="D285" s="174" t="s">
        <v>180</v>
      </c>
      <c r="E285" s="184" t="s">
        <v>5</v>
      </c>
      <c r="F285" s="185" t="s">
        <v>228</v>
      </c>
      <c r="H285" s="186">
        <v>20.291</v>
      </c>
      <c r="L285" s="183"/>
      <c r="M285" s="187"/>
      <c r="N285" s="188"/>
      <c r="O285" s="188"/>
      <c r="P285" s="188"/>
      <c r="Q285" s="188"/>
      <c r="R285" s="188"/>
      <c r="S285" s="188"/>
      <c r="T285" s="189"/>
      <c r="AT285" s="184" t="s">
        <v>180</v>
      </c>
      <c r="AU285" s="184" t="s">
        <v>89</v>
      </c>
      <c r="AV285" s="13" t="s">
        <v>178</v>
      </c>
      <c r="AW285" s="13" t="s">
        <v>41</v>
      </c>
      <c r="AX285" s="13" t="s">
        <v>23</v>
      </c>
      <c r="AY285" s="184" t="s">
        <v>171</v>
      </c>
    </row>
    <row r="286" spans="2:65" s="1" customFormat="1" ht="16.5" customHeight="1">
      <c r="B286" s="161"/>
      <c r="C286" s="162" t="s">
        <v>486</v>
      </c>
      <c r="D286" s="162" t="s">
        <v>173</v>
      </c>
      <c r="E286" s="163" t="s">
        <v>487</v>
      </c>
      <c r="F286" s="164" t="s">
        <v>488</v>
      </c>
      <c r="G286" s="165" t="s">
        <v>223</v>
      </c>
      <c r="H286" s="166">
        <v>20.291</v>
      </c>
      <c r="I286" s="347"/>
      <c r="J286" s="167">
        <f>ROUND(I286*H286,2)</f>
        <v>0</v>
      </c>
      <c r="K286" s="164" t="s">
        <v>177</v>
      </c>
      <c r="L286" s="40"/>
      <c r="M286" s="168" t="s">
        <v>5</v>
      </c>
      <c r="N286" s="169" t="s">
        <v>49</v>
      </c>
      <c r="O286" s="170">
        <v>0.24</v>
      </c>
      <c r="P286" s="170">
        <f>O286*H286</f>
        <v>4.8698399999999999</v>
      </c>
      <c r="Q286" s="170">
        <v>0</v>
      </c>
      <c r="R286" s="170">
        <f>Q286*H286</f>
        <v>0</v>
      </c>
      <c r="S286" s="170">
        <v>0</v>
      </c>
      <c r="T286" s="171">
        <f>S286*H286</f>
        <v>0</v>
      </c>
      <c r="AR286" s="25" t="s">
        <v>178</v>
      </c>
      <c r="AT286" s="25" t="s">
        <v>173</v>
      </c>
      <c r="AU286" s="25" t="s">
        <v>89</v>
      </c>
      <c r="AY286" s="25" t="s">
        <v>171</v>
      </c>
      <c r="BE286" s="172">
        <f>IF(N286="základní",J286,0)</f>
        <v>0</v>
      </c>
      <c r="BF286" s="172">
        <f>IF(N286="snížená",J286,0)</f>
        <v>0</v>
      </c>
      <c r="BG286" s="172">
        <f>IF(N286="zákl. přenesená",J286,0)</f>
        <v>0</v>
      </c>
      <c r="BH286" s="172">
        <f>IF(N286="sníž. přenesená",J286,0)</f>
        <v>0</v>
      </c>
      <c r="BI286" s="172">
        <f>IF(N286="nulová",J286,0)</f>
        <v>0</v>
      </c>
      <c r="BJ286" s="25" t="s">
        <v>89</v>
      </c>
      <c r="BK286" s="172">
        <f>ROUND(I286*H286,2)</f>
        <v>0</v>
      </c>
      <c r="BL286" s="25" t="s">
        <v>178</v>
      </c>
      <c r="BM286" s="25" t="s">
        <v>489</v>
      </c>
    </row>
    <row r="287" spans="2:65" s="1" customFormat="1" ht="38.25" customHeight="1">
      <c r="B287" s="161"/>
      <c r="C287" s="162" t="s">
        <v>490</v>
      </c>
      <c r="D287" s="162" t="s">
        <v>173</v>
      </c>
      <c r="E287" s="163" t="s">
        <v>491</v>
      </c>
      <c r="F287" s="164" t="s">
        <v>492</v>
      </c>
      <c r="G287" s="165" t="s">
        <v>493</v>
      </c>
      <c r="H287" s="166">
        <v>23.2</v>
      </c>
      <c r="I287" s="347"/>
      <c r="J287" s="167">
        <f>ROUND(I287*H287,2)</f>
        <v>0</v>
      </c>
      <c r="K287" s="164" t="s">
        <v>177</v>
      </c>
      <c r="L287" s="40"/>
      <c r="M287" s="168" t="s">
        <v>5</v>
      </c>
      <c r="N287" s="169" t="s">
        <v>49</v>
      </c>
      <c r="O287" s="170">
        <v>0.224</v>
      </c>
      <c r="P287" s="170">
        <f>O287*H287</f>
        <v>5.1967999999999996</v>
      </c>
      <c r="Q287" s="170">
        <v>4.9450000000000001E-2</v>
      </c>
      <c r="R287" s="170">
        <f>Q287*H287</f>
        <v>1.14724</v>
      </c>
      <c r="S287" s="170">
        <v>0</v>
      </c>
      <c r="T287" s="171">
        <f>S287*H287</f>
        <v>0</v>
      </c>
      <c r="AR287" s="25" t="s">
        <v>178</v>
      </c>
      <c r="AT287" s="25" t="s">
        <v>173</v>
      </c>
      <c r="AU287" s="25" t="s">
        <v>89</v>
      </c>
      <c r="AY287" s="25" t="s">
        <v>171</v>
      </c>
      <c r="BE287" s="172">
        <f>IF(N287="základní",J287,0)</f>
        <v>0</v>
      </c>
      <c r="BF287" s="172">
        <f>IF(N287="snížená",J287,0)</f>
        <v>0</v>
      </c>
      <c r="BG287" s="172">
        <f>IF(N287="zákl. přenesená",J287,0)</f>
        <v>0</v>
      </c>
      <c r="BH287" s="172">
        <f>IF(N287="sníž. přenesená",J287,0)</f>
        <v>0</v>
      </c>
      <c r="BI287" s="172">
        <f>IF(N287="nulová",J287,0)</f>
        <v>0</v>
      </c>
      <c r="BJ287" s="25" t="s">
        <v>89</v>
      </c>
      <c r="BK287" s="172">
        <f>ROUND(I287*H287,2)</f>
        <v>0</v>
      </c>
      <c r="BL287" s="25" t="s">
        <v>178</v>
      </c>
      <c r="BM287" s="25" t="s">
        <v>494</v>
      </c>
    </row>
    <row r="288" spans="2:65" s="12" customFormat="1">
      <c r="B288" s="173"/>
      <c r="D288" s="174" t="s">
        <v>180</v>
      </c>
      <c r="E288" s="175" t="s">
        <v>5</v>
      </c>
      <c r="F288" s="176" t="s">
        <v>495</v>
      </c>
      <c r="H288" s="177">
        <v>23.2</v>
      </c>
      <c r="L288" s="173"/>
      <c r="M288" s="178"/>
      <c r="N288" s="179"/>
      <c r="O288" s="179"/>
      <c r="P288" s="179"/>
      <c r="Q288" s="179"/>
      <c r="R288" s="179"/>
      <c r="S288" s="179"/>
      <c r="T288" s="180"/>
      <c r="AT288" s="175" t="s">
        <v>180</v>
      </c>
      <c r="AU288" s="175" t="s">
        <v>89</v>
      </c>
      <c r="AV288" s="12" t="s">
        <v>89</v>
      </c>
      <c r="AW288" s="12" t="s">
        <v>41</v>
      </c>
      <c r="AX288" s="12" t="s">
        <v>23</v>
      </c>
      <c r="AY288" s="175" t="s">
        <v>171</v>
      </c>
    </row>
    <row r="289" spans="2:65" s="1" customFormat="1" ht="25.5" customHeight="1">
      <c r="B289" s="161"/>
      <c r="C289" s="162" t="s">
        <v>496</v>
      </c>
      <c r="D289" s="162" t="s">
        <v>173</v>
      </c>
      <c r="E289" s="163" t="s">
        <v>497</v>
      </c>
      <c r="F289" s="164" t="s">
        <v>498</v>
      </c>
      <c r="G289" s="165" t="s">
        <v>260</v>
      </c>
      <c r="H289" s="166">
        <v>0.66700000000000004</v>
      </c>
      <c r="I289" s="347"/>
      <c r="J289" s="167">
        <f>ROUND(I289*H289,2)</f>
        <v>0</v>
      </c>
      <c r="K289" s="164" t="s">
        <v>177</v>
      </c>
      <c r="L289" s="40"/>
      <c r="M289" s="168" t="s">
        <v>5</v>
      </c>
      <c r="N289" s="169" t="s">
        <v>49</v>
      </c>
      <c r="O289" s="170">
        <v>37.704000000000001</v>
      </c>
      <c r="P289" s="170">
        <f>O289*H289</f>
        <v>25.148568000000001</v>
      </c>
      <c r="Q289" s="170">
        <v>1.0525599999999999</v>
      </c>
      <c r="R289" s="170">
        <f>Q289*H289</f>
        <v>0.70205751999999999</v>
      </c>
      <c r="S289" s="170">
        <v>0</v>
      </c>
      <c r="T289" s="171">
        <f>S289*H289</f>
        <v>0</v>
      </c>
      <c r="AR289" s="25" t="s">
        <v>178</v>
      </c>
      <c r="AT289" s="25" t="s">
        <v>173</v>
      </c>
      <c r="AU289" s="25" t="s">
        <v>89</v>
      </c>
      <c r="AY289" s="25" t="s">
        <v>171</v>
      </c>
      <c r="BE289" s="172">
        <f>IF(N289="základní",J289,0)</f>
        <v>0</v>
      </c>
      <c r="BF289" s="172">
        <f>IF(N289="snížená",J289,0)</f>
        <v>0</v>
      </c>
      <c r="BG289" s="172">
        <f>IF(N289="zákl. přenesená",J289,0)</f>
        <v>0</v>
      </c>
      <c r="BH289" s="172">
        <f>IF(N289="sníž. přenesená",J289,0)</f>
        <v>0</v>
      </c>
      <c r="BI289" s="172">
        <f>IF(N289="nulová",J289,0)</f>
        <v>0</v>
      </c>
      <c r="BJ289" s="25" t="s">
        <v>89</v>
      </c>
      <c r="BK289" s="172">
        <f>ROUND(I289*H289,2)</f>
        <v>0</v>
      </c>
      <c r="BL289" s="25" t="s">
        <v>178</v>
      </c>
      <c r="BM289" s="25" t="s">
        <v>499</v>
      </c>
    </row>
    <row r="290" spans="2:65" s="12" customFormat="1">
      <c r="B290" s="173"/>
      <c r="D290" s="174" t="s">
        <v>180</v>
      </c>
      <c r="E290" s="175" t="s">
        <v>5</v>
      </c>
      <c r="F290" s="176" t="s">
        <v>500</v>
      </c>
      <c r="H290" s="177">
        <v>0.66700000000000004</v>
      </c>
      <c r="L290" s="173"/>
      <c r="M290" s="178"/>
      <c r="N290" s="179"/>
      <c r="O290" s="179"/>
      <c r="P290" s="179"/>
      <c r="Q290" s="179"/>
      <c r="R290" s="179"/>
      <c r="S290" s="179"/>
      <c r="T290" s="180"/>
      <c r="AT290" s="175" t="s">
        <v>180</v>
      </c>
      <c r="AU290" s="175" t="s">
        <v>89</v>
      </c>
      <c r="AV290" s="12" t="s">
        <v>89</v>
      </c>
      <c r="AW290" s="12" t="s">
        <v>41</v>
      </c>
      <c r="AX290" s="12" t="s">
        <v>23</v>
      </c>
      <c r="AY290" s="175" t="s">
        <v>171</v>
      </c>
    </row>
    <row r="291" spans="2:65" s="1" customFormat="1" ht="25.5" customHeight="1">
      <c r="B291" s="161"/>
      <c r="C291" s="162" t="s">
        <v>501</v>
      </c>
      <c r="D291" s="162" t="s">
        <v>173</v>
      </c>
      <c r="E291" s="163" t="s">
        <v>502</v>
      </c>
      <c r="F291" s="164" t="s">
        <v>503</v>
      </c>
      <c r="G291" s="165" t="s">
        <v>176</v>
      </c>
      <c r="H291" s="166">
        <v>1.647</v>
      </c>
      <c r="I291" s="347"/>
      <c r="J291" s="167">
        <f>ROUND(I291*H291,2)</f>
        <v>0</v>
      </c>
      <c r="K291" s="164" t="s">
        <v>177</v>
      </c>
      <c r="L291" s="40"/>
      <c r="M291" s="168" t="s">
        <v>5</v>
      </c>
      <c r="N291" s="169" t="s">
        <v>49</v>
      </c>
      <c r="O291" s="170">
        <v>2.5129999999999999</v>
      </c>
      <c r="P291" s="170">
        <f>O291*H291</f>
        <v>4.1389110000000002</v>
      </c>
      <c r="Q291" s="170">
        <v>2.4533700000000001</v>
      </c>
      <c r="R291" s="170">
        <f>Q291*H291</f>
        <v>4.0407003900000005</v>
      </c>
      <c r="S291" s="170">
        <v>0</v>
      </c>
      <c r="T291" s="171">
        <f>S291*H291</f>
        <v>0</v>
      </c>
      <c r="AR291" s="25" t="s">
        <v>178</v>
      </c>
      <c r="AT291" s="25" t="s">
        <v>173</v>
      </c>
      <c r="AU291" s="25" t="s">
        <v>89</v>
      </c>
      <c r="AY291" s="25" t="s">
        <v>171</v>
      </c>
      <c r="BE291" s="172">
        <f>IF(N291="základní",J291,0)</f>
        <v>0</v>
      </c>
      <c r="BF291" s="172">
        <f>IF(N291="snížená",J291,0)</f>
        <v>0</v>
      </c>
      <c r="BG291" s="172">
        <f>IF(N291="zákl. přenesená",J291,0)</f>
        <v>0</v>
      </c>
      <c r="BH291" s="172">
        <f>IF(N291="sníž. přenesená",J291,0)</f>
        <v>0</v>
      </c>
      <c r="BI291" s="172">
        <f>IF(N291="nulová",J291,0)</f>
        <v>0</v>
      </c>
      <c r="BJ291" s="25" t="s">
        <v>89</v>
      </c>
      <c r="BK291" s="172">
        <f>ROUND(I291*H291,2)</f>
        <v>0</v>
      </c>
      <c r="BL291" s="25" t="s">
        <v>178</v>
      </c>
      <c r="BM291" s="25" t="s">
        <v>504</v>
      </c>
    </row>
    <row r="292" spans="2:65" s="12" customFormat="1" ht="24">
      <c r="B292" s="173"/>
      <c r="D292" s="174" t="s">
        <v>180</v>
      </c>
      <c r="E292" s="175" t="s">
        <v>5</v>
      </c>
      <c r="F292" s="176" t="s">
        <v>505</v>
      </c>
      <c r="H292" s="177">
        <v>1.647</v>
      </c>
      <c r="L292" s="173"/>
      <c r="M292" s="178"/>
      <c r="N292" s="179"/>
      <c r="O292" s="179"/>
      <c r="P292" s="179"/>
      <c r="Q292" s="179"/>
      <c r="R292" s="179"/>
      <c r="S292" s="179"/>
      <c r="T292" s="180"/>
      <c r="AT292" s="175" t="s">
        <v>180</v>
      </c>
      <c r="AU292" s="175" t="s">
        <v>89</v>
      </c>
      <c r="AV292" s="12" t="s">
        <v>89</v>
      </c>
      <c r="AW292" s="12" t="s">
        <v>41</v>
      </c>
      <c r="AX292" s="12" t="s">
        <v>23</v>
      </c>
      <c r="AY292" s="175" t="s">
        <v>171</v>
      </c>
    </row>
    <row r="293" spans="2:65" s="1" customFormat="1" ht="25.5" customHeight="1">
      <c r="B293" s="161"/>
      <c r="C293" s="162" t="s">
        <v>506</v>
      </c>
      <c r="D293" s="162" t="s">
        <v>173</v>
      </c>
      <c r="E293" s="163" t="s">
        <v>507</v>
      </c>
      <c r="F293" s="164" t="s">
        <v>508</v>
      </c>
      <c r="G293" s="165" t="s">
        <v>260</v>
      </c>
      <c r="H293" s="166">
        <v>0.23400000000000001</v>
      </c>
      <c r="I293" s="347"/>
      <c r="J293" s="167">
        <f>ROUND(I293*H293,2)</f>
        <v>0</v>
      </c>
      <c r="K293" s="164" t="s">
        <v>177</v>
      </c>
      <c r="L293" s="40"/>
      <c r="M293" s="168" t="s">
        <v>5</v>
      </c>
      <c r="N293" s="169" t="s">
        <v>49</v>
      </c>
      <c r="O293" s="170">
        <v>52.156999999999996</v>
      </c>
      <c r="P293" s="170">
        <f>O293*H293</f>
        <v>12.204738000000001</v>
      </c>
      <c r="Q293" s="170">
        <v>1.04887</v>
      </c>
      <c r="R293" s="170">
        <f>Q293*H293</f>
        <v>0.24543558000000001</v>
      </c>
      <c r="S293" s="170">
        <v>0</v>
      </c>
      <c r="T293" s="171">
        <f>S293*H293</f>
        <v>0</v>
      </c>
      <c r="AR293" s="25" t="s">
        <v>178</v>
      </c>
      <c r="AT293" s="25" t="s">
        <v>173</v>
      </c>
      <c r="AU293" s="25" t="s">
        <v>89</v>
      </c>
      <c r="AY293" s="25" t="s">
        <v>171</v>
      </c>
      <c r="BE293" s="172">
        <f>IF(N293="základní",J293,0)</f>
        <v>0</v>
      </c>
      <c r="BF293" s="172">
        <f>IF(N293="snížená",J293,0)</f>
        <v>0</v>
      </c>
      <c r="BG293" s="172">
        <f>IF(N293="zákl. přenesená",J293,0)</f>
        <v>0</v>
      </c>
      <c r="BH293" s="172">
        <f>IF(N293="sníž. přenesená",J293,0)</f>
        <v>0</v>
      </c>
      <c r="BI293" s="172">
        <f>IF(N293="nulová",J293,0)</f>
        <v>0</v>
      </c>
      <c r="BJ293" s="25" t="s">
        <v>89</v>
      </c>
      <c r="BK293" s="172">
        <f>ROUND(I293*H293,2)</f>
        <v>0</v>
      </c>
      <c r="BL293" s="25" t="s">
        <v>178</v>
      </c>
      <c r="BM293" s="25" t="s">
        <v>509</v>
      </c>
    </row>
    <row r="294" spans="2:65" s="12" customFormat="1">
      <c r="B294" s="173"/>
      <c r="D294" s="174" t="s">
        <v>180</v>
      </c>
      <c r="E294" s="175" t="s">
        <v>5</v>
      </c>
      <c r="F294" s="176" t="s">
        <v>510</v>
      </c>
      <c r="H294" s="177">
        <v>0.23400000000000001</v>
      </c>
      <c r="L294" s="173"/>
      <c r="M294" s="178"/>
      <c r="N294" s="179"/>
      <c r="O294" s="179"/>
      <c r="P294" s="179"/>
      <c r="Q294" s="179"/>
      <c r="R294" s="179"/>
      <c r="S294" s="179"/>
      <c r="T294" s="180"/>
      <c r="AT294" s="175" t="s">
        <v>180</v>
      </c>
      <c r="AU294" s="175" t="s">
        <v>89</v>
      </c>
      <c r="AV294" s="12" t="s">
        <v>89</v>
      </c>
      <c r="AW294" s="12" t="s">
        <v>41</v>
      </c>
      <c r="AX294" s="12" t="s">
        <v>23</v>
      </c>
      <c r="AY294" s="175" t="s">
        <v>171</v>
      </c>
    </row>
    <row r="295" spans="2:65" s="1" customFormat="1" ht="25.5" customHeight="1">
      <c r="B295" s="161"/>
      <c r="C295" s="162" t="s">
        <v>511</v>
      </c>
      <c r="D295" s="162" t="s">
        <v>173</v>
      </c>
      <c r="E295" s="163" t="s">
        <v>512</v>
      </c>
      <c r="F295" s="164" t="s">
        <v>513</v>
      </c>
      <c r="G295" s="165" t="s">
        <v>223</v>
      </c>
      <c r="H295" s="166">
        <v>2.5299999999999998</v>
      </c>
      <c r="I295" s="347"/>
      <c r="J295" s="167">
        <f>ROUND(I295*H295,2)</f>
        <v>0</v>
      </c>
      <c r="K295" s="164" t="s">
        <v>177</v>
      </c>
      <c r="L295" s="40"/>
      <c r="M295" s="168" t="s">
        <v>5</v>
      </c>
      <c r="N295" s="169" t="s">
        <v>49</v>
      </c>
      <c r="O295" s="170">
        <v>1.3420000000000001</v>
      </c>
      <c r="P295" s="170">
        <f>O295*H295</f>
        <v>3.3952599999999999</v>
      </c>
      <c r="Q295" s="170">
        <v>1.282E-2</v>
      </c>
      <c r="R295" s="170">
        <f>Q295*H295</f>
        <v>3.2434599999999994E-2</v>
      </c>
      <c r="S295" s="170">
        <v>0</v>
      </c>
      <c r="T295" s="171">
        <f>S295*H295</f>
        <v>0</v>
      </c>
      <c r="AR295" s="25" t="s">
        <v>178</v>
      </c>
      <c r="AT295" s="25" t="s">
        <v>173</v>
      </c>
      <c r="AU295" s="25" t="s">
        <v>89</v>
      </c>
      <c r="AY295" s="25" t="s">
        <v>171</v>
      </c>
      <c r="BE295" s="172">
        <f>IF(N295="základní",J295,0)</f>
        <v>0</v>
      </c>
      <c r="BF295" s="172">
        <f>IF(N295="snížená",J295,0)</f>
        <v>0</v>
      </c>
      <c r="BG295" s="172">
        <f>IF(N295="zákl. přenesená",J295,0)</f>
        <v>0</v>
      </c>
      <c r="BH295" s="172">
        <f>IF(N295="sníž. přenesená",J295,0)</f>
        <v>0</v>
      </c>
      <c r="BI295" s="172">
        <f>IF(N295="nulová",J295,0)</f>
        <v>0</v>
      </c>
      <c r="BJ295" s="25" t="s">
        <v>89</v>
      </c>
      <c r="BK295" s="172">
        <f>ROUND(I295*H295,2)</f>
        <v>0</v>
      </c>
      <c r="BL295" s="25" t="s">
        <v>178</v>
      </c>
      <c r="BM295" s="25" t="s">
        <v>514</v>
      </c>
    </row>
    <row r="296" spans="2:65" s="12" customFormat="1">
      <c r="B296" s="173"/>
      <c r="D296" s="174" t="s">
        <v>180</v>
      </c>
      <c r="E296" s="175" t="s">
        <v>5</v>
      </c>
      <c r="F296" s="176" t="s">
        <v>515</v>
      </c>
      <c r="H296" s="177">
        <v>2.5299999999999998</v>
      </c>
      <c r="L296" s="173"/>
      <c r="M296" s="178"/>
      <c r="N296" s="179"/>
      <c r="O296" s="179"/>
      <c r="P296" s="179"/>
      <c r="Q296" s="179"/>
      <c r="R296" s="179"/>
      <c r="S296" s="179"/>
      <c r="T296" s="180"/>
      <c r="AT296" s="175" t="s">
        <v>180</v>
      </c>
      <c r="AU296" s="175" t="s">
        <v>89</v>
      </c>
      <c r="AV296" s="12" t="s">
        <v>89</v>
      </c>
      <c r="AW296" s="12" t="s">
        <v>41</v>
      </c>
      <c r="AX296" s="12" t="s">
        <v>23</v>
      </c>
      <c r="AY296" s="175" t="s">
        <v>171</v>
      </c>
    </row>
    <row r="297" spans="2:65" s="1" customFormat="1" ht="25.5" customHeight="1">
      <c r="B297" s="161"/>
      <c r="C297" s="162" t="s">
        <v>516</v>
      </c>
      <c r="D297" s="162" t="s">
        <v>173</v>
      </c>
      <c r="E297" s="163" t="s">
        <v>517</v>
      </c>
      <c r="F297" s="164" t="s">
        <v>518</v>
      </c>
      <c r="G297" s="165" t="s">
        <v>223</v>
      </c>
      <c r="H297" s="166">
        <v>2.5299999999999998</v>
      </c>
      <c r="I297" s="347"/>
      <c r="J297" s="167">
        <f>ROUND(I297*H297,2)</f>
        <v>0</v>
      </c>
      <c r="K297" s="164" t="s">
        <v>177</v>
      </c>
      <c r="L297" s="40"/>
      <c r="M297" s="168" t="s">
        <v>5</v>
      </c>
      <c r="N297" s="169" t="s">
        <v>49</v>
      </c>
      <c r="O297" s="170">
        <v>0.33800000000000002</v>
      </c>
      <c r="P297" s="170">
        <f>O297*H297</f>
        <v>0.85514000000000001</v>
      </c>
      <c r="Q297" s="170">
        <v>0</v>
      </c>
      <c r="R297" s="170">
        <f>Q297*H297</f>
        <v>0</v>
      </c>
      <c r="S297" s="170">
        <v>0</v>
      </c>
      <c r="T297" s="171">
        <f>S297*H297</f>
        <v>0</v>
      </c>
      <c r="AR297" s="25" t="s">
        <v>178</v>
      </c>
      <c r="AT297" s="25" t="s">
        <v>173</v>
      </c>
      <c r="AU297" s="25" t="s">
        <v>89</v>
      </c>
      <c r="AY297" s="25" t="s">
        <v>171</v>
      </c>
      <c r="BE297" s="172">
        <f>IF(N297="základní",J297,0)</f>
        <v>0</v>
      </c>
      <c r="BF297" s="172">
        <f>IF(N297="snížená",J297,0)</f>
        <v>0</v>
      </c>
      <c r="BG297" s="172">
        <f>IF(N297="zákl. přenesená",J297,0)</f>
        <v>0</v>
      </c>
      <c r="BH297" s="172">
        <f>IF(N297="sníž. přenesená",J297,0)</f>
        <v>0</v>
      </c>
      <c r="BI297" s="172">
        <f>IF(N297="nulová",J297,0)</f>
        <v>0</v>
      </c>
      <c r="BJ297" s="25" t="s">
        <v>89</v>
      </c>
      <c r="BK297" s="172">
        <f>ROUND(I297*H297,2)</f>
        <v>0</v>
      </c>
      <c r="BL297" s="25" t="s">
        <v>178</v>
      </c>
      <c r="BM297" s="25" t="s">
        <v>519</v>
      </c>
    </row>
    <row r="298" spans="2:65" s="1" customFormat="1" ht="25.5" customHeight="1">
      <c r="B298" s="161"/>
      <c r="C298" s="162" t="s">
        <v>520</v>
      </c>
      <c r="D298" s="162" t="s">
        <v>173</v>
      </c>
      <c r="E298" s="163" t="s">
        <v>521</v>
      </c>
      <c r="F298" s="164" t="s">
        <v>522</v>
      </c>
      <c r="G298" s="165" t="s">
        <v>223</v>
      </c>
      <c r="H298" s="166">
        <v>8.2050000000000001</v>
      </c>
      <c r="I298" s="347"/>
      <c r="J298" s="167">
        <f>ROUND(I298*H298,2)</f>
        <v>0</v>
      </c>
      <c r="K298" s="164" t="s">
        <v>251</v>
      </c>
      <c r="L298" s="40"/>
      <c r="M298" s="168" t="s">
        <v>5</v>
      </c>
      <c r="N298" s="169" t="s">
        <v>49</v>
      </c>
      <c r="O298" s="170">
        <v>1.321</v>
      </c>
      <c r="P298" s="170">
        <f>O298*H298</f>
        <v>10.838804999999999</v>
      </c>
      <c r="Q298" s="170">
        <v>8.7399999999999995E-3</v>
      </c>
      <c r="R298" s="170">
        <f>Q298*H298</f>
        <v>7.1711700000000003E-2</v>
      </c>
      <c r="S298" s="170">
        <v>0</v>
      </c>
      <c r="T298" s="171">
        <f>S298*H298</f>
        <v>0</v>
      </c>
      <c r="AR298" s="25" t="s">
        <v>178</v>
      </c>
      <c r="AT298" s="25" t="s">
        <v>173</v>
      </c>
      <c r="AU298" s="25" t="s">
        <v>89</v>
      </c>
      <c r="AY298" s="25" t="s">
        <v>171</v>
      </c>
      <c r="BE298" s="172">
        <f>IF(N298="základní",J298,0)</f>
        <v>0</v>
      </c>
      <c r="BF298" s="172">
        <f>IF(N298="snížená",J298,0)</f>
        <v>0</v>
      </c>
      <c r="BG298" s="172">
        <f>IF(N298="zákl. přenesená",J298,0)</f>
        <v>0</v>
      </c>
      <c r="BH298" s="172">
        <f>IF(N298="sníž. přenesená",J298,0)</f>
        <v>0</v>
      </c>
      <c r="BI298" s="172">
        <f>IF(N298="nulová",J298,0)</f>
        <v>0</v>
      </c>
      <c r="BJ298" s="25" t="s">
        <v>89</v>
      </c>
      <c r="BK298" s="172">
        <f>ROUND(I298*H298,2)</f>
        <v>0</v>
      </c>
      <c r="BL298" s="25" t="s">
        <v>178</v>
      </c>
      <c r="BM298" s="25" t="s">
        <v>523</v>
      </c>
    </row>
    <row r="299" spans="2:65" s="12" customFormat="1">
      <c r="B299" s="173"/>
      <c r="D299" s="174" t="s">
        <v>180</v>
      </c>
      <c r="E299" s="175" t="s">
        <v>5</v>
      </c>
      <c r="F299" s="176" t="s">
        <v>524</v>
      </c>
      <c r="H299" s="177">
        <v>6.0170000000000003</v>
      </c>
      <c r="L299" s="173"/>
      <c r="M299" s="178"/>
      <c r="N299" s="179"/>
      <c r="O299" s="179"/>
      <c r="P299" s="179"/>
      <c r="Q299" s="179"/>
      <c r="R299" s="179"/>
      <c r="S299" s="179"/>
      <c r="T299" s="180"/>
      <c r="AT299" s="175" t="s">
        <v>180</v>
      </c>
      <c r="AU299" s="175" t="s">
        <v>89</v>
      </c>
      <c r="AV299" s="12" t="s">
        <v>89</v>
      </c>
      <c r="AW299" s="12" t="s">
        <v>41</v>
      </c>
      <c r="AX299" s="12" t="s">
        <v>77</v>
      </c>
      <c r="AY299" s="175" t="s">
        <v>171</v>
      </c>
    </row>
    <row r="300" spans="2:65" s="12" customFormat="1">
      <c r="B300" s="173"/>
      <c r="D300" s="174" t="s">
        <v>180</v>
      </c>
      <c r="E300" s="175" t="s">
        <v>5</v>
      </c>
      <c r="F300" s="176" t="s">
        <v>525</v>
      </c>
      <c r="H300" s="177">
        <v>2.1880000000000002</v>
      </c>
      <c r="L300" s="173"/>
      <c r="M300" s="178"/>
      <c r="N300" s="179"/>
      <c r="O300" s="179"/>
      <c r="P300" s="179"/>
      <c r="Q300" s="179"/>
      <c r="R300" s="179"/>
      <c r="S300" s="179"/>
      <c r="T300" s="180"/>
      <c r="AT300" s="175" t="s">
        <v>180</v>
      </c>
      <c r="AU300" s="175" t="s">
        <v>89</v>
      </c>
      <c r="AV300" s="12" t="s">
        <v>89</v>
      </c>
      <c r="AW300" s="12" t="s">
        <v>41</v>
      </c>
      <c r="AX300" s="12" t="s">
        <v>77</v>
      </c>
      <c r="AY300" s="175" t="s">
        <v>171</v>
      </c>
    </row>
    <row r="301" spans="2:65" s="13" customFormat="1">
      <c r="B301" s="183"/>
      <c r="D301" s="174" t="s">
        <v>180</v>
      </c>
      <c r="E301" s="184" t="s">
        <v>5</v>
      </c>
      <c r="F301" s="185" t="s">
        <v>228</v>
      </c>
      <c r="H301" s="186">
        <v>8.2050000000000001</v>
      </c>
      <c r="L301" s="183"/>
      <c r="M301" s="187"/>
      <c r="N301" s="188"/>
      <c r="O301" s="188"/>
      <c r="P301" s="188"/>
      <c r="Q301" s="188"/>
      <c r="R301" s="188"/>
      <c r="S301" s="188"/>
      <c r="T301" s="189"/>
      <c r="AT301" s="184" t="s">
        <v>180</v>
      </c>
      <c r="AU301" s="184" t="s">
        <v>89</v>
      </c>
      <c r="AV301" s="13" t="s">
        <v>178</v>
      </c>
      <c r="AW301" s="13" t="s">
        <v>41</v>
      </c>
      <c r="AX301" s="13" t="s">
        <v>23</v>
      </c>
      <c r="AY301" s="184" t="s">
        <v>171</v>
      </c>
    </row>
    <row r="302" spans="2:65" s="1" customFormat="1" ht="25.5" customHeight="1">
      <c r="B302" s="161"/>
      <c r="C302" s="162" t="s">
        <v>526</v>
      </c>
      <c r="D302" s="162" t="s">
        <v>173</v>
      </c>
      <c r="E302" s="163" t="s">
        <v>527</v>
      </c>
      <c r="F302" s="164" t="s">
        <v>528</v>
      </c>
      <c r="G302" s="165" t="s">
        <v>223</v>
      </c>
      <c r="H302" s="166">
        <v>8.2050000000000001</v>
      </c>
      <c r="I302" s="347"/>
      <c r="J302" s="167">
        <f>ROUND(I302*H302,2)</f>
        <v>0</v>
      </c>
      <c r="K302" s="164" t="s">
        <v>251</v>
      </c>
      <c r="L302" s="40"/>
      <c r="M302" s="168" t="s">
        <v>5</v>
      </c>
      <c r="N302" s="169" t="s">
        <v>49</v>
      </c>
      <c r="O302" s="170">
        <v>0.38500000000000001</v>
      </c>
      <c r="P302" s="170">
        <f>O302*H302</f>
        <v>3.158925</v>
      </c>
      <c r="Q302" s="170">
        <v>0</v>
      </c>
      <c r="R302" s="170">
        <f>Q302*H302</f>
        <v>0</v>
      </c>
      <c r="S302" s="170">
        <v>0</v>
      </c>
      <c r="T302" s="171">
        <f>S302*H302</f>
        <v>0</v>
      </c>
      <c r="AR302" s="25" t="s">
        <v>178</v>
      </c>
      <c r="AT302" s="25" t="s">
        <v>173</v>
      </c>
      <c r="AU302" s="25" t="s">
        <v>89</v>
      </c>
      <c r="AY302" s="25" t="s">
        <v>171</v>
      </c>
      <c r="BE302" s="172">
        <f>IF(N302="základní",J302,0)</f>
        <v>0</v>
      </c>
      <c r="BF302" s="172">
        <f>IF(N302="snížená",J302,0)</f>
        <v>0</v>
      </c>
      <c r="BG302" s="172">
        <f>IF(N302="zákl. přenesená",J302,0)</f>
        <v>0</v>
      </c>
      <c r="BH302" s="172">
        <f>IF(N302="sníž. přenesená",J302,0)</f>
        <v>0</v>
      </c>
      <c r="BI302" s="172">
        <f>IF(N302="nulová",J302,0)</f>
        <v>0</v>
      </c>
      <c r="BJ302" s="25" t="s">
        <v>89</v>
      </c>
      <c r="BK302" s="172">
        <f>ROUND(I302*H302,2)</f>
        <v>0</v>
      </c>
      <c r="BL302" s="25" t="s">
        <v>178</v>
      </c>
      <c r="BM302" s="25" t="s">
        <v>529</v>
      </c>
    </row>
    <row r="303" spans="2:65" s="1" customFormat="1" ht="25.5" customHeight="1">
      <c r="B303" s="161"/>
      <c r="C303" s="162" t="s">
        <v>530</v>
      </c>
      <c r="D303" s="162" t="s">
        <v>173</v>
      </c>
      <c r="E303" s="163" t="s">
        <v>531</v>
      </c>
      <c r="F303" s="164" t="s">
        <v>532</v>
      </c>
      <c r="G303" s="165" t="s">
        <v>223</v>
      </c>
      <c r="H303" s="166">
        <v>9.6029999999999998</v>
      </c>
      <c r="I303" s="347"/>
      <c r="J303" s="167">
        <f>ROUND(I303*H303,2)</f>
        <v>0</v>
      </c>
      <c r="K303" s="164" t="s">
        <v>251</v>
      </c>
      <c r="L303" s="40"/>
      <c r="M303" s="168" t="s">
        <v>5</v>
      </c>
      <c r="N303" s="169" t="s">
        <v>49</v>
      </c>
      <c r="O303" s="170">
        <v>0.83899999999999997</v>
      </c>
      <c r="P303" s="170">
        <f>O303*H303</f>
        <v>8.0569170000000003</v>
      </c>
      <c r="Q303" s="170">
        <v>6.5799999999999999E-3</v>
      </c>
      <c r="R303" s="170">
        <f>Q303*H303</f>
        <v>6.3187739999999992E-2</v>
      </c>
      <c r="S303" s="170">
        <v>0</v>
      </c>
      <c r="T303" s="171">
        <f>S303*H303</f>
        <v>0</v>
      </c>
      <c r="AR303" s="25" t="s">
        <v>178</v>
      </c>
      <c r="AT303" s="25" t="s">
        <v>173</v>
      </c>
      <c r="AU303" s="25" t="s">
        <v>89</v>
      </c>
      <c r="AY303" s="25" t="s">
        <v>171</v>
      </c>
      <c r="BE303" s="172">
        <f>IF(N303="základní",J303,0)</f>
        <v>0</v>
      </c>
      <c r="BF303" s="172">
        <f>IF(N303="snížená",J303,0)</f>
        <v>0</v>
      </c>
      <c r="BG303" s="172">
        <f>IF(N303="zákl. přenesená",J303,0)</f>
        <v>0</v>
      </c>
      <c r="BH303" s="172">
        <f>IF(N303="sníž. přenesená",J303,0)</f>
        <v>0</v>
      </c>
      <c r="BI303" s="172">
        <f>IF(N303="nulová",J303,0)</f>
        <v>0</v>
      </c>
      <c r="BJ303" s="25" t="s">
        <v>89</v>
      </c>
      <c r="BK303" s="172">
        <f>ROUND(I303*H303,2)</f>
        <v>0</v>
      </c>
      <c r="BL303" s="25" t="s">
        <v>178</v>
      </c>
      <c r="BM303" s="25" t="s">
        <v>533</v>
      </c>
    </row>
    <row r="304" spans="2:65" s="12" customFormat="1">
      <c r="B304" s="173"/>
      <c r="D304" s="174" t="s">
        <v>180</v>
      </c>
      <c r="E304" s="175" t="s">
        <v>5</v>
      </c>
      <c r="F304" s="176" t="s">
        <v>534</v>
      </c>
      <c r="H304" s="177">
        <v>9.6029999999999998</v>
      </c>
      <c r="L304" s="173"/>
      <c r="M304" s="178"/>
      <c r="N304" s="179"/>
      <c r="O304" s="179"/>
      <c r="P304" s="179"/>
      <c r="Q304" s="179"/>
      <c r="R304" s="179"/>
      <c r="S304" s="179"/>
      <c r="T304" s="180"/>
      <c r="AT304" s="175" t="s">
        <v>180</v>
      </c>
      <c r="AU304" s="175" t="s">
        <v>89</v>
      </c>
      <c r="AV304" s="12" t="s">
        <v>89</v>
      </c>
      <c r="AW304" s="12" t="s">
        <v>41</v>
      </c>
      <c r="AX304" s="12" t="s">
        <v>23</v>
      </c>
      <c r="AY304" s="175" t="s">
        <v>171</v>
      </c>
    </row>
    <row r="305" spans="2:65" s="1" customFormat="1" ht="25.5" customHeight="1">
      <c r="B305" s="161"/>
      <c r="C305" s="162" t="s">
        <v>535</v>
      </c>
      <c r="D305" s="162" t="s">
        <v>173</v>
      </c>
      <c r="E305" s="163" t="s">
        <v>536</v>
      </c>
      <c r="F305" s="164" t="s">
        <v>537</v>
      </c>
      <c r="G305" s="165" t="s">
        <v>223</v>
      </c>
      <c r="H305" s="166">
        <v>9.6029999999999998</v>
      </c>
      <c r="I305" s="347"/>
      <c r="J305" s="167">
        <f>ROUND(I305*H305,2)</f>
        <v>0</v>
      </c>
      <c r="K305" s="164" t="s">
        <v>251</v>
      </c>
      <c r="L305" s="40"/>
      <c r="M305" s="168" t="s">
        <v>5</v>
      </c>
      <c r="N305" s="169" t="s">
        <v>49</v>
      </c>
      <c r="O305" s="170">
        <v>0.26</v>
      </c>
      <c r="P305" s="170">
        <f>O305*H305</f>
        <v>2.4967800000000002</v>
      </c>
      <c r="Q305" s="170">
        <v>0</v>
      </c>
      <c r="R305" s="170">
        <f>Q305*H305</f>
        <v>0</v>
      </c>
      <c r="S305" s="170">
        <v>0</v>
      </c>
      <c r="T305" s="171">
        <f>S305*H305</f>
        <v>0</v>
      </c>
      <c r="AR305" s="25" t="s">
        <v>178</v>
      </c>
      <c r="AT305" s="25" t="s">
        <v>173</v>
      </c>
      <c r="AU305" s="25" t="s">
        <v>89</v>
      </c>
      <c r="AY305" s="25" t="s">
        <v>171</v>
      </c>
      <c r="BE305" s="172">
        <f>IF(N305="základní",J305,0)</f>
        <v>0</v>
      </c>
      <c r="BF305" s="172">
        <f>IF(N305="snížená",J305,0)</f>
        <v>0</v>
      </c>
      <c r="BG305" s="172">
        <f>IF(N305="zákl. přenesená",J305,0)</f>
        <v>0</v>
      </c>
      <c r="BH305" s="172">
        <f>IF(N305="sníž. přenesená",J305,0)</f>
        <v>0</v>
      </c>
      <c r="BI305" s="172">
        <f>IF(N305="nulová",J305,0)</f>
        <v>0</v>
      </c>
      <c r="BJ305" s="25" t="s">
        <v>89</v>
      </c>
      <c r="BK305" s="172">
        <f>ROUND(I305*H305,2)</f>
        <v>0</v>
      </c>
      <c r="BL305" s="25" t="s">
        <v>178</v>
      </c>
      <c r="BM305" s="25" t="s">
        <v>538</v>
      </c>
    </row>
    <row r="306" spans="2:65" s="11" customFormat="1" ht="29.85" customHeight="1">
      <c r="B306" s="149"/>
      <c r="D306" s="150" t="s">
        <v>76</v>
      </c>
      <c r="E306" s="159" t="s">
        <v>197</v>
      </c>
      <c r="F306" s="159" t="s">
        <v>539</v>
      </c>
      <c r="J306" s="160">
        <f>BK306</f>
        <v>0</v>
      </c>
      <c r="L306" s="149"/>
      <c r="M306" s="153"/>
      <c r="N306" s="154"/>
      <c r="O306" s="154"/>
      <c r="P306" s="155">
        <f>SUM(P307:P308)</f>
        <v>0.90339399999999992</v>
      </c>
      <c r="Q306" s="154"/>
      <c r="R306" s="155">
        <f>SUM(R307:R308)</f>
        <v>0</v>
      </c>
      <c r="S306" s="154"/>
      <c r="T306" s="156">
        <f>SUM(T307:T308)</f>
        <v>0</v>
      </c>
      <c r="AR306" s="150" t="s">
        <v>23</v>
      </c>
      <c r="AT306" s="157" t="s">
        <v>76</v>
      </c>
      <c r="AU306" s="157" t="s">
        <v>23</v>
      </c>
      <c r="AY306" s="150" t="s">
        <v>171</v>
      </c>
      <c r="BK306" s="158">
        <f>SUM(BK307:BK308)</f>
        <v>0</v>
      </c>
    </row>
    <row r="307" spans="2:65" s="1" customFormat="1" ht="25.5" customHeight="1">
      <c r="B307" s="161"/>
      <c r="C307" s="162" t="s">
        <v>540</v>
      </c>
      <c r="D307" s="162" t="s">
        <v>173</v>
      </c>
      <c r="E307" s="163" t="s">
        <v>541</v>
      </c>
      <c r="F307" s="164" t="s">
        <v>542</v>
      </c>
      <c r="G307" s="165" t="s">
        <v>223</v>
      </c>
      <c r="H307" s="166">
        <v>39.277999999999999</v>
      </c>
      <c r="I307" s="347"/>
      <c r="J307" s="167">
        <f>ROUND(I307*H307,2)</f>
        <v>0</v>
      </c>
      <c r="K307" s="164" t="s">
        <v>177</v>
      </c>
      <c r="L307" s="40"/>
      <c r="M307" s="168" t="s">
        <v>5</v>
      </c>
      <c r="N307" s="169" t="s">
        <v>49</v>
      </c>
      <c r="O307" s="170">
        <v>2.3E-2</v>
      </c>
      <c r="P307" s="170">
        <f>O307*H307</f>
        <v>0.90339399999999992</v>
      </c>
      <c r="Q307" s="170">
        <v>0</v>
      </c>
      <c r="R307" s="170">
        <f>Q307*H307</f>
        <v>0</v>
      </c>
      <c r="S307" s="170">
        <v>0</v>
      </c>
      <c r="T307" s="171">
        <f>S307*H307</f>
        <v>0</v>
      </c>
      <c r="AR307" s="25" t="s">
        <v>178</v>
      </c>
      <c r="AT307" s="25" t="s">
        <v>173</v>
      </c>
      <c r="AU307" s="25" t="s">
        <v>89</v>
      </c>
      <c r="AY307" s="25" t="s">
        <v>171</v>
      </c>
      <c r="BE307" s="172">
        <f>IF(N307="základní",J307,0)</f>
        <v>0</v>
      </c>
      <c r="BF307" s="172">
        <f>IF(N307="snížená",J307,0)</f>
        <v>0</v>
      </c>
      <c r="BG307" s="172">
        <f>IF(N307="zákl. přenesená",J307,0)</f>
        <v>0</v>
      </c>
      <c r="BH307" s="172">
        <f>IF(N307="sníž. přenesená",J307,0)</f>
        <v>0</v>
      </c>
      <c r="BI307" s="172">
        <f>IF(N307="nulová",J307,0)</f>
        <v>0</v>
      </c>
      <c r="BJ307" s="25" t="s">
        <v>89</v>
      </c>
      <c r="BK307" s="172">
        <f>ROUND(I307*H307,2)</f>
        <v>0</v>
      </c>
      <c r="BL307" s="25" t="s">
        <v>178</v>
      </c>
      <c r="BM307" s="25" t="s">
        <v>543</v>
      </c>
    </row>
    <row r="308" spans="2:65" s="12" customFormat="1">
      <c r="B308" s="173"/>
      <c r="D308" s="174" t="s">
        <v>180</v>
      </c>
      <c r="E308" s="175" t="s">
        <v>5</v>
      </c>
      <c r="F308" s="176" t="s">
        <v>544</v>
      </c>
      <c r="H308" s="177">
        <v>39.277999999999999</v>
      </c>
      <c r="L308" s="173"/>
      <c r="M308" s="178"/>
      <c r="N308" s="179"/>
      <c r="O308" s="179"/>
      <c r="P308" s="179"/>
      <c r="Q308" s="179"/>
      <c r="R308" s="179"/>
      <c r="S308" s="179"/>
      <c r="T308" s="180"/>
      <c r="AT308" s="175" t="s">
        <v>180</v>
      </c>
      <c r="AU308" s="175" t="s">
        <v>89</v>
      </c>
      <c r="AV308" s="12" t="s">
        <v>89</v>
      </c>
      <c r="AW308" s="12" t="s">
        <v>41</v>
      </c>
      <c r="AX308" s="12" t="s">
        <v>23</v>
      </c>
      <c r="AY308" s="175" t="s">
        <v>171</v>
      </c>
    </row>
    <row r="309" spans="2:65" s="11" customFormat="1" ht="29.85" customHeight="1">
      <c r="B309" s="149"/>
      <c r="D309" s="150" t="s">
        <v>76</v>
      </c>
      <c r="E309" s="159" t="s">
        <v>520</v>
      </c>
      <c r="F309" s="159" t="s">
        <v>545</v>
      </c>
      <c r="J309" s="160">
        <f>BK309</f>
        <v>0</v>
      </c>
      <c r="L309" s="149"/>
      <c r="M309" s="153"/>
      <c r="N309" s="154"/>
      <c r="O309" s="154"/>
      <c r="P309" s="155">
        <f>SUM(P310:P351)</f>
        <v>150.34834499999999</v>
      </c>
      <c r="Q309" s="154"/>
      <c r="R309" s="155">
        <f>SUM(R310:R351)</f>
        <v>5.1331911800000007</v>
      </c>
      <c r="S309" s="154"/>
      <c r="T309" s="156">
        <f>SUM(T310:T351)</f>
        <v>0</v>
      </c>
      <c r="AR309" s="150" t="s">
        <v>23</v>
      </c>
      <c r="AT309" s="157" t="s">
        <v>76</v>
      </c>
      <c r="AU309" s="157" t="s">
        <v>23</v>
      </c>
      <c r="AY309" s="150" t="s">
        <v>171</v>
      </c>
      <c r="BK309" s="158">
        <f>SUM(BK310:BK351)</f>
        <v>0</v>
      </c>
    </row>
    <row r="310" spans="2:65" s="1" customFormat="1" ht="38.25" customHeight="1">
      <c r="B310" s="161"/>
      <c r="C310" s="162" t="s">
        <v>546</v>
      </c>
      <c r="D310" s="162" t="s">
        <v>173</v>
      </c>
      <c r="E310" s="163" t="s">
        <v>547</v>
      </c>
      <c r="F310" s="164" t="s">
        <v>548</v>
      </c>
      <c r="G310" s="165" t="s">
        <v>223</v>
      </c>
      <c r="H310" s="166">
        <v>15.21</v>
      </c>
      <c r="I310" s="347"/>
      <c r="J310" s="167">
        <f>ROUND(I310*H310,2)</f>
        <v>0</v>
      </c>
      <c r="K310" s="164" t="s">
        <v>177</v>
      </c>
      <c r="L310" s="40"/>
      <c r="M310" s="168" t="s">
        <v>5</v>
      </c>
      <c r="N310" s="169" t="s">
        <v>49</v>
      </c>
      <c r="O310" s="170">
        <v>0.56999999999999995</v>
      </c>
      <c r="P310" s="170">
        <f>O310*H310</f>
        <v>8.6697000000000006</v>
      </c>
      <c r="Q310" s="170">
        <v>1.8380000000000001E-2</v>
      </c>
      <c r="R310" s="170">
        <f>Q310*H310</f>
        <v>0.27955980000000002</v>
      </c>
      <c r="S310" s="170">
        <v>0</v>
      </c>
      <c r="T310" s="171">
        <f>S310*H310</f>
        <v>0</v>
      </c>
      <c r="AR310" s="25" t="s">
        <v>178</v>
      </c>
      <c r="AT310" s="25" t="s">
        <v>173</v>
      </c>
      <c r="AU310" s="25" t="s">
        <v>89</v>
      </c>
      <c r="AY310" s="25" t="s">
        <v>171</v>
      </c>
      <c r="BE310" s="172">
        <f>IF(N310="základní",J310,0)</f>
        <v>0</v>
      </c>
      <c r="BF310" s="172">
        <f>IF(N310="snížená",J310,0)</f>
        <v>0</v>
      </c>
      <c r="BG310" s="172">
        <f>IF(N310="zákl. přenesená",J310,0)</f>
        <v>0</v>
      </c>
      <c r="BH310" s="172">
        <f>IF(N310="sníž. přenesená",J310,0)</f>
        <v>0</v>
      </c>
      <c r="BI310" s="172">
        <f>IF(N310="nulová",J310,0)</f>
        <v>0</v>
      </c>
      <c r="BJ310" s="25" t="s">
        <v>89</v>
      </c>
      <c r="BK310" s="172">
        <f>ROUND(I310*H310,2)</f>
        <v>0</v>
      </c>
      <c r="BL310" s="25" t="s">
        <v>178</v>
      </c>
      <c r="BM310" s="25" t="s">
        <v>549</v>
      </c>
    </row>
    <row r="311" spans="2:65" s="12" customFormat="1">
      <c r="B311" s="173"/>
      <c r="D311" s="174" t="s">
        <v>180</v>
      </c>
      <c r="E311" s="175" t="s">
        <v>5</v>
      </c>
      <c r="F311" s="176" t="s">
        <v>550</v>
      </c>
      <c r="H311" s="177">
        <v>15.21</v>
      </c>
      <c r="L311" s="173"/>
      <c r="M311" s="178"/>
      <c r="N311" s="179"/>
      <c r="O311" s="179"/>
      <c r="P311" s="179"/>
      <c r="Q311" s="179"/>
      <c r="R311" s="179"/>
      <c r="S311" s="179"/>
      <c r="T311" s="180"/>
      <c r="AT311" s="175" t="s">
        <v>180</v>
      </c>
      <c r="AU311" s="175" t="s">
        <v>89</v>
      </c>
      <c r="AV311" s="12" t="s">
        <v>89</v>
      </c>
      <c r="AW311" s="12" t="s">
        <v>41</v>
      </c>
      <c r="AX311" s="12" t="s">
        <v>23</v>
      </c>
      <c r="AY311" s="175" t="s">
        <v>171</v>
      </c>
    </row>
    <row r="312" spans="2:65" s="1" customFormat="1" ht="38.25" customHeight="1">
      <c r="B312" s="161"/>
      <c r="C312" s="162" t="s">
        <v>551</v>
      </c>
      <c r="D312" s="162" t="s">
        <v>173</v>
      </c>
      <c r="E312" s="163" t="s">
        <v>552</v>
      </c>
      <c r="F312" s="164" t="s">
        <v>553</v>
      </c>
      <c r="G312" s="165" t="s">
        <v>223</v>
      </c>
      <c r="H312" s="166">
        <v>223.15600000000001</v>
      </c>
      <c r="I312" s="347"/>
      <c r="J312" s="167">
        <f>ROUND(I312*H312,2)</f>
        <v>0</v>
      </c>
      <c r="K312" s="164" t="s">
        <v>177</v>
      </c>
      <c r="L312" s="40"/>
      <c r="M312" s="168" t="s">
        <v>5</v>
      </c>
      <c r="N312" s="169" t="s">
        <v>49</v>
      </c>
      <c r="O312" s="170">
        <v>0.47</v>
      </c>
      <c r="P312" s="170">
        <f>O312*H312</f>
        <v>104.88332</v>
      </c>
      <c r="Q312" s="170">
        <v>1.8380000000000001E-2</v>
      </c>
      <c r="R312" s="170">
        <f>Q312*H312</f>
        <v>4.1016072800000005</v>
      </c>
      <c r="S312" s="170">
        <v>0</v>
      </c>
      <c r="T312" s="171">
        <f>S312*H312</f>
        <v>0</v>
      </c>
      <c r="AR312" s="25" t="s">
        <v>178</v>
      </c>
      <c r="AT312" s="25" t="s">
        <v>173</v>
      </c>
      <c r="AU312" s="25" t="s">
        <v>89</v>
      </c>
      <c r="AY312" s="25" t="s">
        <v>171</v>
      </c>
      <c r="BE312" s="172">
        <f>IF(N312="základní",J312,0)</f>
        <v>0</v>
      </c>
      <c r="BF312" s="172">
        <f>IF(N312="snížená",J312,0)</f>
        <v>0</v>
      </c>
      <c r="BG312" s="172">
        <f>IF(N312="zákl. přenesená",J312,0)</f>
        <v>0</v>
      </c>
      <c r="BH312" s="172">
        <f>IF(N312="sníž. přenesená",J312,0)</f>
        <v>0</v>
      </c>
      <c r="BI312" s="172">
        <f>IF(N312="nulová",J312,0)</f>
        <v>0</v>
      </c>
      <c r="BJ312" s="25" t="s">
        <v>89</v>
      </c>
      <c r="BK312" s="172">
        <f>ROUND(I312*H312,2)</f>
        <v>0</v>
      </c>
      <c r="BL312" s="25" t="s">
        <v>178</v>
      </c>
      <c r="BM312" s="25" t="s">
        <v>554</v>
      </c>
    </row>
    <row r="313" spans="2:65" s="12" customFormat="1">
      <c r="B313" s="173"/>
      <c r="D313" s="174" t="s">
        <v>180</v>
      </c>
      <c r="E313" s="175" t="s">
        <v>5</v>
      </c>
      <c r="F313" s="176" t="s">
        <v>555</v>
      </c>
      <c r="H313" s="177">
        <v>54.506</v>
      </c>
      <c r="L313" s="173"/>
      <c r="M313" s="178"/>
      <c r="N313" s="179"/>
      <c r="O313" s="179"/>
      <c r="P313" s="179"/>
      <c r="Q313" s="179"/>
      <c r="R313" s="179"/>
      <c r="S313" s="179"/>
      <c r="T313" s="180"/>
      <c r="AT313" s="175" t="s">
        <v>180</v>
      </c>
      <c r="AU313" s="175" t="s">
        <v>89</v>
      </c>
      <c r="AV313" s="12" t="s">
        <v>89</v>
      </c>
      <c r="AW313" s="12" t="s">
        <v>41</v>
      </c>
      <c r="AX313" s="12" t="s">
        <v>77</v>
      </c>
      <c r="AY313" s="175" t="s">
        <v>171</v>
      </c>
    </row>
    <row r="314" spans="2:65" s="14" customFormat="1">
      <c r="B314" s="199"/>
      <c r="D314" s="174" t="s">
        <v>180</v>
      </c>
      <c r="E314" s="200" t="s">
        <v>5</v>
      </c>
      <c r="F314" s="201" t="s">
        <v>310</v>
      </c>
      <c r="H314" s="202">
        <v>54.506</v>
      </c>
      <c r="L314" s="199"/>
      <c r="M314" s="203"/>
      <c r="N314" s="204"/>
      <c r="O314" s="204"/>
      <c r="P314" s="204"/>
      <c r="Q314" s="204"/>
      <c r="R314" s="204"/>
      <c r="S314" s="204"/>
      <c r="T314" s="205"/>
      <c r="AT314" s="200" t="s">
        <v>180</v>
      </c>
      <c r="AU314" s="200" t="s">
        <v>89</v>
      </c>
      <c r="AV314" s="14" t="s">
        <v>188</v>
      </c>
      <c r="AW314" s="14" t="s">
        <v>41</v>
      </c>
      <c r="AX314" s="14" t="s">
        <v>77</v>
      </c>
      <c r="AY314" s="200" t="s">
        <v>171</v>
      </c>
    </row>
    <row r="315" spans="2:65" s="12" customFormat="1">
      <c r="B315" s="173"/>
      <c r="D315" s="174" t="s">
        <v>180</v>
      </c>
      <c r="E315" s="175" t="s">
        <v>5</v>
      </c>
      <c r="F315" s="176" t="s">
        <v>556</v>
      </c>
      <c r="H315" s="177">
        <v>17.98</v>
      </c>
      <c r="L315" s="173"/>
      <c r="M315" s="178"/>
      <c r="N315" s="179"/>
      <c r="O315" s="179"/>
      <c r="P315" s="179"/>
      <c r="Q315" s="179"/>
      <c r="R315" s="179"/>
      <c r="S315" s="179"/>
      <c r="T315" s="180"/>
      <c r="AT315" s="175" t="s">
        <v>180</v>
      </c>
      <c r="AU315" s="175" t="s">
        <v>89</v>
      </c>
      <c r="AV315" s="12" t="s">
        <v>89</v>
      </c>
      <c r="AW315" s="12" t="s">
        <v>41</v>
      </c>
      <c r="AX315" s="12" t="s">
        <v>77</v>
      </c>
      <c r="AY315" s="175" t="s">
        <v>171</v>
      </c>
    </row>
    <row r="316" spans="2:65" s="12" customFormat="1">
      <c r="B316" s="173"/>
      <c r="D316" s="174" t="s">
        <v>180</v>
      </c>
      <c r="E316" s="175" t="s">
        <v>5</v>
      </c>
      <c r="F316" s="176" t="s">
        <v>557</v>
      </c>
      <c r="H316" s="177">
        <v>10.6</v>
      </c>
      <c r="L316" s="173"/>
      <c r="M316" s="178"/>
      <c r="N316" s="179"/>
      <c r="O316" s="179"/>
      <c r="P316" s="179"/>
      <c r="Q316" s="179"/>
      <c r="R316" s="179"/>
      <c r="S316" s="179"/>
      <c r="T316" s="180"/>
      <c r="AT316" s="175" t="s">
        <v>180</v>
      </c>
      <c r="AU316" s="175" t="s">
        <v>89</v>
      </c>
      <c r="AV316" s="12" t="s">
        <v>89</v>
      </c>
      <c r="AW316" s="12" t="s">
        <v>41</v>
      </c>
      <c r="AX316" s="12" t="s">
        <v>77</v>
      </c>
      <c r="AY316" s="175" t="s">
        <v>171</v>
      </c>
    </row>
    <row r="317" spans="2:65" s="12" customFormat="1">
      <c r="B317" s="173"/>
      <c r="D317" s="174" t="s">
        <v>180</v>
      </c>
      <c r="E317" s="175" t="s">
        <v>5</v>
      </c>
      <c r="F317" s="176" t="s">
        <v>558</v>
      </c>
      <c r="H317" s="177">
        <v>9.4</v>
      </c>
      <c r="L317" s="173"/>
      <c r="M317" s="178"/>
      <c r="N317" s="179"/>
      <c r="O317" s="179"/>
      <c r="P317" s="179"/>
      <c r="Q317" s="179"/>
      <c r="R317" s="179"/>
      <c r="S317" s="179"/>
      <c r="T317" s="180"/>
      <c r="AT317" s="175" t="s">
        <v>180</v>
      </c>
      <c r="AU317" s="175" t="s">
        <v>89</v>
      </c>
      <c r="AV317" s="12" t="s">
        <v>89</v>
      </c>
      <c r="AW317" s="12" t="s">
        <v>41</v>
      </c>
      <c r="AX317" s="12" t="s">
        <v>77</v>
      </c>
      <c r="AY317" s="175" t="s">
        <v>171</v>
      </c>
    </row>
    <row r="318" spans="2:65" s="12" customFormat="1">
      <c r="B318" s="173"/>
      <c r="D318" s="174" t="s">
        <v>180</v>
      </c>
      <c r="E318" s="175" t="s">
        <v>5</v>
      </c>
      <c r="F318" s="176" t="s">
        <v>559</v>
      </c>
      <c r="H318" s="177">
        <v>5.13</v>
      </c>
      <c r="L318" s="173"/>
      <c r="M318" s="178"/>
      <c r="N318" s="179"/>
      <c r="O318" s="179"/>
      <c r="P318" s="179"/>
      <c r="Q318" s="179"/>
      <c r="R318" s="179"/>
      <c r="S318" s="179"/>
      <c r="T318" s="180"/>
      <c r="AT318" s="175" t="s">
        <v>180</v>
      </c>
      <c r="AU318" s="175" t="s">
        <v>89</v>
      </c>
      <c r="AV318" s="12" t="s">
        <v>89</v>
      </c>
      <c r="AW318" s="12" t="s">
        <v>41</v>
      </c>
      <c r="AX318" s="12" t="s">
        <v>77</v>
      </c>
      <c r="AY318" s="175" t="s">
        <v>171</v>
      </c>
    </row>
    <row r="319" spans="2:65" s="12" customFormat="1">
      <c r="B319" s="173"/>
      <c r="D319" s="174" t="s">
        <v>180</v>
      </c>
      <c r="E319" s="175" t="s">
        <v>5</v>
      </c>
      <c r="F319" s="176" t="s">
        <v>560</v>
      </c>
      <c r="H319" s="177">
        <v>8.5679999999999996</v>
      </c>
      <c r="L319" s="173"/>
      <c r="M319" s="178"/>
      <c r="N319" s="179"/>
      <c r="O319" s="179"/>
      <c r="P319" s="179"/>
      <c r="Q319" s="179"/>
      <c r="R319" s="179"/>
      <c r="S319" s="179"/>
      <c r="T319" s="180"/>
      <c r="AT319" s="175" t="s">
        <v>180</v>
      </c>
      <c r="AU319" s="175" t="s">
        <v>89</v>
      </c>
      <c r="AV319" s="12" t="s">
        <v>89</v>
      </c>
      <c r="AW319" s="12" t="s">
        <v>41</v>
      </c>
      <c r="AX319" s="12" t="s">
        <v>77</v>
      </c>
      <c r="AY319" s="175" t="s">
        <v>171</v>
      </c>
    </row>
    <row r="320" spans="2:65" s="12" customFormat="1">
      <c r="B320" s="173"/>
      <c r="D320" s="174" t="s">
        <v>180</v>
      </c>
      <c r="E320" s="175" t="s">
        <v>5</v>
      </c>
      <c r="F320" s="176" t="s">
        <v>561</v>
      </c>
      <c r="H320" s="177">
        <v>5.516</v>
      </c>
      <c r="L320" s="173"/>
      <c r="M320" s="178"/>
      <c r="N320" s="179"/>
      <c r="O320" s="179"/>
      <c r="P320" s="179"/>
      <c r="Q320" s="179"/>
      <c r="R320" s="179"/>
      <c r="S320" s="179"/>
      <c r="T320" s="180"/>
      <c r="AT320" s="175" t="s">
        <v>180</v>
      </c>
      <c r="AU320" s="175" t="s">
        <v>89</v>
      </c>
      <c r="AV320" s="12" t="s">
        <v>89</v>
      </c>
      <c r="AW320" s="12" t="s">
        <v>41</v>
      </c>
      <c r="AX320" s="12" t="s">
        <v>77</v>
      </c>
      <c r="AY320" s="175" t="s">
        <v>171</v>
      </c>
    </row>
    <row r="321" spans="2:65" s="12" customFormat="1">
      <c r="B321" s="173"/>
      <c r="D321" s="174" t="s">
        <v>180</v>
      </c>
      <c r="E321" s="175" t="s">
        <v>5</v>
      </c>
      <c r="F321" s="176" t="s">
        <v>562</v>
      </c>
      <c r="H321" s="177">
        <v>2.4340000000000002</v>
      </c>
      <c r="L321" s="173"/>
      <c r="M321" s="178"/>
      <c r="N321" s="179"/>
      <c r="O321" s="179"/>
      <c r="P321" s="179"/>
      <c r="Q321" s="179"/>
      <c r="R321" s="179"/>
      <c r="S321" s="179"/>
      <c r="T321" s="180"/>
      <c r="AT321" s="175" t="s">
        <v>180</v>
      </c>
      <c r="AU321" s="175" t="s">
        <v>89</v>
      </c>
      <c r="AV321" s="12" t="s">
        <v>89</v>
      </c>
      <c r="AW321" s="12" t="s">
        <v>41</v>
      </c>
      <c r="AX321" s="12" t="s">
        <v>77</v>
      </c>
      <c r="AY321" s="175" t="s">
        <v>171</v>
      </c>
    </row>
    <row r="322" spans="2:65" s="12" customFormat="1">
      <c r="B322" s="173"/>
      <c r="D322" s="174" t="s">
        <v>180</v>
      </c>
      <c r="E322" s="175" t="s">
        <v>5</v>
      </c>
      <c r="F322" s="176" t="s">
        <v>563</v>
      </c>
      <c r="H322" s="177">
        <v>5.94</v>
      </c>
      <c r="L322" s="173"/>
      <c r="M322" s="178"/>
      <c r="N322" s="179"/>
      <c r="O322" s="179"/>
      <c r="P322" s="179"/>
      <c r="Q322" s="179"/>
      <c r="R322" s="179"/>
      <c r="S322" s="179"/>
      <c r="T322" s="180"/>
      <c r="AT322" s="175" t="s">
        <v>180</v>
      </c>
      <c r="AU322" s="175" t="s">
        <v>89</v>
      </c>
      <c r="AV322" s="12" t="s">
        <v>89</v>
      </c>
      <c r="AW322" s="12" t="s">
        <v>41</v>
      </c>
      <c r="AX322" s="12" t="s">
        <v>77</v>
      </c>
      <c r="AY322" s="175" t="s">
        <v>171</v>
      </c>
    </row>
    <row r="323" spans="2:65" s="12" customFormat="1">
      <c r="B323" s="173"/>
      <c r="D323" s="174" t="s">
        <v>180</v>
      </c>
      <c r="E323" s="175" t="s">
        <v>5</v>
      </c>
      <c r="F323" s="176" t="s">
        <v>564</v>
      </c>
      <c r="H323" s="177">
        <v>16.128</v>
      </c>
      <c r="L323" s="173"/>
      <c r="M323" s="178"/>
      <c r="N323" s="179"/>
      <c r="O323" s="179"/>
      <c r="P323" s="179"/>
      <c r="Q323" s="179"/>
      <c r="R323" s="179"/>
      <c r="S323" s="179"/>
      <c r="T323" s="180"/>
      <c r="AT323" s="175" t="s">
        <v>180</v>
      </c>
      <c r="AU323" s="175" t="s">
        <v>89</v>
      </c>
      <c r="AV323" s="12" t="s">
        <v>89</v>
      </c>
      <c r="AW323" s="12" t="s">
        <v>41</v>
      </c>
      <c r="AX323" s="12" t="s">
        <v>77</v>
      </c>
      <c r="AY323" s="175" t="s">
        <v>171</v>
      </c>
    </row>
    <row r="324" spans="2:65" s="12" customFormat="1">
      <c r="B324" s="173"/>
      <c r="D324" s="174" t="s">
        <v>180</v>
      </c>
      <c r="E324" s="175" t="s">
        <v>5</v>
      </c>
      <c r="F324" s="176" t="s">
        <v>565</v>
      </c>
      <c r="H324" s="177">
        <v>14.698</v>
      </c>
      <c r="L324" s="173"/>
      <c r="M324" s="178"/>
      <c r="N324" s="179"/>
      <c r="O324" s="179"/>
      <c r="P324" s="179"/>
      <c r="Q324" s="179"/>
      <c r="R324" s="179"/>
      <c r="S324" s="179"/>
      <c r="T324" s="180"/>
      <c r="AT324" s="175" t="s">
        <v>180</v>
      </c>
      <c r="AU324" s="175" t="s">
        <v>89</v>
      </c>
      <c r="AV324" s="12" t="s">
        <v>89</v>
      </c>
      <c r="AW324" s="12" t="s">
        <v>41</v>
      </c>
      <c r="AX324" s="12" t="s">
        <v>77</v>
      </c>
      <c r="AY324" s="175" t="s">
        <v>171</v>
      </c>
    </row>
    <row r="325" spans="2:65" s="12" customFormat="1">
      <c r="B325" s="173"/>
      <c r="D325" s="174" t="s">
        <v>180</v>
      </c>
      <c r="E325" s="175" t="s">
        <v>5</v>
      </c>
      <c r="F325" s="176" t="s">
        <v>566</v>
      </c>
      <c r="H325" s="177">
        <v>6</v>
      </c>
      <c r="L325" s="173"/>
      <c r="M325" s="178"/>
      <c r="N325" s="179"/>
      <c r="O325" s="179"/>
      <c r="P325" s="179"/>
      <c r="Q325" s="179"/>
      <c r="R325" s="179"/>
      <c r="S325" s="179"/>
      <c r="T325" s="180"/>
      <c r="AT325" s="175" t="s">
        <v>180</v>
      </c>
      <c r="AU325" s="175" t="s">
        <v>89</v>
      </c>
      <c r="AV325" s="12" t="s">
        <v>89</v>
      </c>
      <c r="AW325" s="12" t="s">
        <v>41</v>
      </c>
      <c r="AX325" s="12" t="s">
        <v>77</v>
      </c>
      <c r="AY325" s="175" t="s">
        <v>171</v>
      </c>
    </row>
    <row r="326" spans="2:65" s="12" customFormat="1">
      <c r="B326" s="173"/>
      <c r="D326" s="174" t="s">
        <v>180</v>
      </c>
      <c r="E326" s="175" t="s">
        <v>5</v>
      </c>
      <c r="F326" s="176" t="s">
        <v>567</v>
      </c>
      <c r="H326" s="177">
        <v>5.7320000000000002</v>
      </c>
      <c r="L326" s="173"/>
      <c r="M326" s="178"/>
      <c r="N326" s="179"/>
      <c r="O326" s="179"/>
      <c r="P326" s="179"/>
      <c r="Q326" s="179"/>
      <c r="R326" s="179"/>
      <c r="S326" s="179"/>
      <c r="T326" s="180"/>
      <c r="AT326" s="175" t="s">
        <v>180</v>
      </c>
      <c r="AU326" s="175" t="s">
        <v>89</v>
      </c>
      <c r="AV326" s="12" t="s">
        <v>89</v>
      </c>
      <c r="AW326" s="12" t="s">
        <v>41</v>
      </c>
      <c r="AX326" s="12" t="s">
        <v>77</v>
      </c>
      <c r="AY326" s="175" t="s">
        <v>171</v>
      </c>
    </row>
    <row r="327" spans="2:65" s="12" customFormat="1">
      <c r="B327" s="173"/>
      <c r="D327" s="174" t="s">
        <v>180</v>
      </c>
      <c r="E327" s="175" t="s">
        <v>5</v>
      </c>
      <c r="F327" s="176" t="s">
        <v>568</v>
      </c>
      <c r="H327" s="177">
        <v>76.463999999999999</v>
      </c>
      <c r="L327" s="173"/>
      <c r="M327" s="178"/>
      <c r="N327" s="179"/>
      <c r="O327" s="179"/>
      <c r="P327" s="179"/>
      <c r="Q327" s="179"/>
      <c r="R327" s="179"/>
      <c r="S327" s="179"/>
      <c r="T327" s="180"/>
      <c r="AT327" s="175" t="s">
        <v>180</v>
      </c>
      <c r="AU327" s="175" t="s">
        <v>89</v>
      </c>
      <c r="AV327" s="12" t="s">
        <v>89</v>
      </c>
      <c r="AW327" s="12" t="s">
        <v>41</v>
      </c>
      <c r="AX327" s="12" t="s">
        <v>77</v>
      </c>
      <c r="AY327" s="175" t="s">
        <v>171</v>
      </c>
    </row>
    <row r="328" spans="2:65" s="12" customFormat="1">
      <c r="B328" s="173"/>
      <c r="D328" s="174" t="s">
        <v>180</v>
      </c>
      <c r="E328" s="175" t="s">
        <v>5</v>
      </c>
      <c r="F328" s="176" t="s">
        <v>569</v>
      </c>
      <c r="H328" s="177">
        <v>-15.94</v>
      </c>
      <c r="L328" s="173"/>
      <c r="M328" s="178"/>
      <c r="N328" s="179"/>
      <c r="O328" s="179"/>
      <c r="P328" s="179"/>
      <c r="Q328" s="179"/>
      <c r="R328" s="179"/>
      <c r="S328" s="179"/>
      <c r="T328" s="180"/>
      <c r="AT328" s="175" t="s">
        <v>180</v>
      </c>
      <c r="AU328" s="175" t="s">
        <v>89</v>
      </c>
      <c r="AV328" s="12" t="s">
        <v>89</v>
      </c>
      <c r="AW328" s="12" t="s">
        <v>41</v>
      </c>
      <c r="AX328" s="12" t="s">
        <v>77</v>
      </c>
      <c r="AY328" s="175" t="s">
        <v>171</v>
      </c>
    </row>
    <row r="329" spans="2:65" s="14" customFormat="1">
      <c r="B329" s="199"/>
      <c r="D329" s="174" t="s">
        <v>180</v>
      </c>
      <c r="E329" s="200" t="s">
        <v>5</v>
      </c>
      <c r="F329" s="201" t="s">
        <v>310</v>
      </c>
      <c r="H329" s="202">
        <v>168.65</v>
      </c>
      <c r="L329" s="199"/>
      <c r="M329" s="203"/>
      <c r="N329" s="204"/>
      <c r="O329" s="204"/>
      <c r="P329" s="204"/>
      <c r="Q329" s="204"/>
      <c r="R329" s="204"/>
      <c r="S329" s="204"/>
      <c r="T329" s="205"/>
      <c r="AT329" s="200" t="s">
        <v>180</v>
      </c>
      <c r="AU329" s="200" t="s">
        <v>89</v>
      </c>
      <c r="AV329" s="14" t="s">
        <v>188</v>
      </c>
      <c r="AW329" s="14" t="s">
        <v>41</v>
      </c>
      <c r="AX329" s="14" t="s">
        <v>77</v>
      </c>
      <c r="AY329" s="200" t="s">
        <v>171</v>
      </c>
    </row>
    <row r="330" spans="2:65" s="13" customFormat="1">
      <c r="B330" s="183"/>
      <c r="D330" s="174" t="s">
        <v>180</v>
      </c>
      <c r="E330" s="184" t="s">
        <v>5</v>
      </c>
      <c r="F330" s="185" t="s">
        <v>228</v>
      </c>
      <c r="H330" s="186">
        <v>223.15600000000001</v>
      </c>
      <c r="L330" s="183"/>
      <c r="M330" s="187"/>
      <c r="N330" s="188"/>
      <c r="O330" s="188"/>
      <c r="P330" s="188"/>
      <c r="Q330" s="188"/>
      <c r="R330" s="188"/>
      <c r="S330" s="188"/>
      <c r="T330" s="189"/>
      <c r="AT330" s="184" t="s">
        <v>180</v>
      </c>
      <c r="AU330" s="184" t="s">
        <v>89</v>
      </c>
      <c r="AV330" s="13" t="s">
        <v>178</v>
      </c>
      <c r="AW330" s="13" t="s">
        <v>41</v>
      </c>
      <c r="AX330" s="13" t="s">
        <v>23</v>
      </c>
      <c r="AY330" s="184" t="s">
        <v>171</v>
      </c>
    </row>
    <row r="331" spans="2:65" s="1" customFormat="1" ht="16.5" customHeight="1">
      <c r="B331" s="161"/>
      <c r="C331" s="162" t="s">
        <v>570</v>
      </c>
      <c r="D331" s="162" t="s">
        <v>173</v>
      </c>
      <c r="E331" s="163" t="s">
        <v>571</v>
      </c>
      <c r="F331" s="164" t="s">
        <v>572</v>
      </c>
      <c r="G331" s="165" t="s">
        <v>223</v>
      </c>
      <c r="H331" s="166">
        <v>22.395</v>
      </c>
      <c r="I331" s="347"/>
      <c r="J331" s="167">
        <f>ROUND(I331*H331,2)</f>
        <v>0</v>
      </c>
      <c r="K331" s="164" t="s">
        <v>177</v>
      </c>
      <c r="L331" s="40"/>
      <c r="M331" s="168" t="s">
        <v>5</v>
      </c>
      <c r="N331" s="169" t="s">
        <v>49</v>
      </c>
      <c r="O331" s="170">
        <v>1.355</v>
      </c>
      <c r="P331" s="170">
        <f>O331*H331</f>
        <v>30.345224999999999</v>
      </c>
      <c r="Q331" s="170">
        <v>3.3579999999999999E-2</v>
      </c>
      <c r="R331" s="170">
        <f>Q331*H331</f>
        <v>0.75202409999999997</v>
      </c>
      <c r="S331" s="170">
        <v>0</v>
      </c>
      <c r="T331" s="171">
        <f>S331*H331</f>
        <v>0</v>
      </c>
      <c r="AR331" s="25" t="s">
        <v>178</v>
      </c>
      <c r="AT331" s="25" t="s">
        <v>173</v>
      </c>
      <c r="AU331" s="25" t="s">
        <v>89</v>
      </c>
      <c r="AY331" s="25" t="s">
        <v>171</v>
      </c>
      <c r="BE331" s="172">
        <f>IF(N331="základní",J331,0)</f>
        <v>0</v>
      </c>
      <c r="BF331" s="172">
        <f>IF(N331="snížená",J331,0)</f>
        <v>0</v>
      </c>
      <c r="BG331" s="172">
        <f>IF(N331="zákl. přenesená",J331,0)</f>
        <v>0</v>
      </c>
      <c r="BH331" s="172">
        <f>IF(N331="sníž. přenesená",J331,0)</f>
        <v>0</v>
      </c>
      <c r="BI331" s="172">
        <f>IF(N331="nulová",J331,0)</f>
        <v>0</v>
      </c>
      <c r="BJ331" s="25" t="s">
        <v>89</v>
      </c>
      <c r="BK331" s="172">
        <f>ROUND(I331*H331,2)</f>
        <v>0</v>
      </c>
      <c r="BL331" s="25" t="s">
        <v>178</v>
      </c>
      <c r="BM331" s="25" t="s">
        <v>573</v>
      </c>
    </row>
    <row r="332" spans="2:65" s="12" customFormat="1">
      <c r="B332" s="173"/>
      <c r="D332" s="174" t="s">
        <v>180</v>
      </c>
      <c r="E332" s="175" t="s">
        <v>5</v>
      </c>
      <c r="F332" s="176" t="s">
        <v>574</v>
      </c>
      <c r="H332" s="177">
        <v>8.1349999999999998</v>
      </c>
      <c r="L332" s="173"/>
      <c r="M332" s="178"/>
      <c r="N332" s="179"/>
      <c r="O332" s="179"/>
      <c r="P332" s="179"/>
      <c r="Q332" s="179"/>
      <c r="R332" s="179"/>
      <c r="S332" s="179"/>
      <c r="T332" s="180"/>
      <c r="AT332" s="175" t="s">
        <v>180</v>
      </c>
      <c r="AU332" s="175" t="s">
        <v>89</v>
      </c>
      <c r="AV332" s="12" t="s">
        <v>89</v>
      </c>
      <c r="AW332" s="12" t="s">
        <v>41</v>
      </c>
      <c r="AX332" s="12" t="s">
        <v>77</v>
      </c>
      <c r="AY332" s="175" t="s">
        <v>171</v>
      </c>
    </row>
    <row r="333" spans="2:65" s="12" customFormat="1">
      <c r="B333" s="173"/>
      <c r="D333" s="174" t="s">
        <v>180</v>
      </c>
      <c r="E333" s="175" t="s">
        <v>5</v>
      </c>
      <c r="F333" s="176" t="s">
        <v>575</v>
      </c>
      <c r="H333" s="177">
        <v>0.66</v>
      </c>
      <c r="L333" s="173"/>
      <c r="M333" s="178"/>
      <c r="N333" s="179"/>
      <c r="O333" s="179"/>
      <c r="P333" s="179"/>
      <c r="Q333" s="179"/>
      <c r="R333" s="179"/>
      <c r="S333" s="179"/>
      <c r="T333" s="180"/>
      <c r="AT333" s="175" t="s">
        <v>180</v>
      </c>
      <c r="AU333" s="175" t="s">
        <v>89</v>
      </c>
      <c r="AV333" s="12" t="s">
        <v>89</v>
      </c>
      <c r="AW333" s="12" t="s">
        <v>41</v>
      </c>
      <c r="AX333" s="12" t="s">
        <v>77</v>
      </c>
      <c r="AY333" s="175" t="s">
        <v>171</v>
      </c>
    </row>
    <row r="334" spans="2:65" s="14" customFormat="1">
      <c r="B334" s="199"/>
      <c r="D334" s="174" t="s">
        <v>180</v>
      </c>
      <c r="E334" s="200" t="s">
        <v>5</v>
      </c>
      <c r="F334" s="201" t="s">
        <v>310</v>
      </c>
      <c r="H334" s="202">
        <v>8.7949999999999999</v>
      </c>
      <c r="L334" s="199"/>
      <c r="M334" s="203"/>
      <c r="N334" s="204"/>
      <c r="O334" s="204"/>
      <c r="P334" s="204"/>
      <c r="Q334" s="204"/>
      <c r="R334" s="204"/>
      <c r="S334" s="204"/>
      <c r="T334" s="205"/>
      <c r="AT334" s="200" t="s">
        <v>180</v>
      </c>
      <c r="AU334" s="200" t="s">
        <v>89</v>
      </c>
      <c r="AV334" s="14" t="s">
        <v>188</v>
      </c>
      <c r="AW334" s="14" t="s">
        <v>41</v>
      </c>
      <c r="AX334" s="14" t="s">
        <v>77</v>
      </c>
      <c r="AY334" s="200" t="s">
        <v>171</v>
      </c>
    </row>
    <row r="335" spans="2:65" s="12" customFormat="1">
      <c r="B335" s="173"/>
      <c r="D335" s="174" t="s">
        <v>180</v>
      </c>
      <c r="E335" s="175" t="s">
        <v>5</v>
      </c>
      <c r="F335" s="176" t="s">
        <v>576</v>
      </c>
      <c r="H335" s="177">
        <v>2.94</v>
      </c>
      <c r="L335" s="173"/>
      <c r="M335" s="178"/>
      <c r="N335" s="179"/>
      <c r="O335" s="179"/>
      <c r="P335" s="179"/>
      <c r="Q335" s="179"/>
      <c r="R335" s="179"/>
      <c r="S335" s="179"/>
      <c r="T335" s="180"/>
      <c r="AT335" s="175" t="s">
        <v>180</v>
      </c>
      <c r="AU335" s="175" t="s">
        <v>89</v>
      </c>
      <c r="AV335" s="12" t="s">
        <v>89</v>
      </c>
      <c r="AW335" s="12" t="s">
        <v>41</v>
      </c>
      <c r="AX335" s="12" t="s">
        <v>77</v>
      </c>
      <c r="AY335" s="175" t="s">
        <v>171</v>
      </c>
    </row>
    <row r="336" spans="2:65" s="12" customFormat="1">
      <c r="B336" s="173"/>
      <c r="D336" s="174" t="s">
        <v>180</v>
      </c>
      <c r="E336" s="175" t="s">
        <v>5</v>
      </c>
      <c r="F336" s="176" t="s">
        <v>577</v>
      </c>
      <c r="H336" s="177">
        <v>10.66</v>
      </c>
      <c r="L336" s="173"/>
      <c r="M336" s="178"/>
      <c r="N336" s="179"/>
      <c r="O336" s="179"/>
      <c r="P336" s="179"/>
      <c r="Q336" s="179"/>
      <c r="R336" s="179"/>
      <c r="S336" s="179"/>
      <c r="T336" s="180"/>
      <c r="AT336" s="175" t="s">
        <v>180</v>
      </c>
      <c r="AU336" s="175" t="s">
        <v>89</v>
      </c>
      <c r="AV336" s="12" t="s">
        <v>89</v>
      </c>
      <c r="AW336" s="12" t="s">
        <v>41</v>
      </c>
      <c r="AX336" s="12" t="s">
        <v>77</v>
      </c>
      <c r="AY336" s="175" t="s">
        <v>171</v>
      </c>
    </row>
    <row r="337" spans="2:65" s="14" customFormat="1">
      <c r="B337" s="199"/>
      <c r="D337" s="174" t="s">
        <v>180</v>
      </c>
      <c r="E337" s="200" t="s">
        <v>5</v>
      </c>
      <c r="F337" s="201" t="s">
        <v>310</v>
      </c>
      <c r="H337" s="202">
        <v>13.6</v>
      </c>
      <c r="L337" s="199"/>
      <c r="M337" s="203"/>
      <c r="N337" s="204"/>
      <c r="O337" s="204"/>
      <c r="P337" s="204"/>
      <c r="Q337" s="204"/>
      <c r="R337" s="204"/>
      <c r="S337" s="204"/>
      <c r="T337" s="205"/>
      <c r="AT337" s="200" t="s">
        <v>180</v>
      </c>
      <c r="AU337" s="200" t="s">
        <v>89</v>
      </c>
      <c r="AV337" s="14" t="s">
        <v>188</v>
      </c>
      <c r="AW337" s="14" t="s">
        <v>41</v>
      </c>
      <c r="AX337" s="14" t="s">
        <v>77</v>
      </c>
      <c r="AY337" s="200" t="s">
        <v>171</v>
      </c>
    </row>
    <row r="338" spans="2:65" s="13" customFormat="1">
      <c r="B338" s="183"/>
      <c r="D338" s="174" t="s">
        <v>180</v>
      </c>
      <c r="E338" s="184" t="s">
        <v>5</v>
      </c>
      <c r="F338" s="185" t="s">
        <v>228</v>
      </c>
      <c r="H338" s="186">
        <v>22.395</v>
      </c>
      <c r="L338" s="183"/>
      <c r="M338" s="187"/>
      <c r="N338" s="188"/>
      <c r="O338" s="188"/>
      <c r="P338" s="188"/>
      <c r="Q338" s="188"/>
      <c r="R338" s="188"/>
      <c r="S338" s="188"/>
      <c r="T338" s="189"/>
      <c r="AT338" s="184" t="s">
        <v>180</v>
      </c>
      <c r="AU338" s="184" t="s">
        <v>89</v>
      </c>
      <c r="AV338" s="13" t="s">
        <v>178</v>
      </c>
      <c r="AW338" s="13" t="s">
        <v>41</v>
      </c>
      <c r="AX338" s="13" t="s">
        <v>23</v>
      </c>
      <c r="AY338" s="184" t="s">
        <v>171</v>
      </c>
    </row>
    <row r="339" spans="2:65" s="1" customFormat="1" ht="25.5" customHeight="1">
      <c r="B339" s="161"/>
      <c r="C339" s="162" t="s">
        <v>578</v>
      </c>
      <c r="D339" s="162" t="s">
        <v>173</v>
      </c>
      <c r="E339" s="163" t="s">
        <v>579</v>
      </c>
      <c r="F339" s="164" t="s">
        <v>580</v>
      </c>
      <c r="G339" s="165" t="s">
        <v>493</v>
      </c>
      <c r="H339" s="166">
        <v>645.01</v>
      </c>
      <c r="I339" s="347"/>
      <c r="J339" s="167">
        <f>ROUND(I339*H339,2)</f>
        <v>0</v>
      </c>
      <c r="K339" s="164" t="s">
        <v>177</v>
      </c>
      <c r="L339" s="40"/>
      <c r="M339" s="168" t="s">
        <v>5</v>
      </c>
      <c r="N339" s="169" t="s">
        <v>49</v>
      </c>
      <c r="O339" s="170">
        <v>0.01</v>
      </c>
      <c r="P339" s="170">
        <f>O339*H339</f>
        <v>6.4500999999999999</v>
      </c>
      <c r="Q339" s="170">
        <v>0</v>
      </c>
      <c r="R339" s="170">
        <f>Q339*H339</f>
        <v>0</v>
      </c>
      <c r="S339" s="170">
        <v>0</v>
      </c>
      <c r="T339" s="171">
        <f>S339*H339</f>
        <v>0</v>
      </c>
      <c r="AR339" s="25" t="s">
        <v>178</v>
      </c>
      <c r="AT339" s="25" t="s">
        <v>173</v>
      </c>
      <c r="AU339" s="25" t="s">
        <v>89</v>
      </c>
      <c r="AY339" s="25" t="s">
        <v>171</v>
      </c>
      <c r="BE339" s="172">
        <f>IF(N339="základní",J339,0)</f>
        <v>0</v>
      </c>
      <c r="BF339" s="172">
        <f>IF(N339="snížená",J339,0)</f>
        <v>0</v>
      </c>
      <c r="BG339" s="172">
        <f>IF(N339="zákl. přenesená",J339,0)</f>
        <v>0</v>
      </c>
      <c r="BH339" s="172">
        <f>IF(N339="sníž. přenesená",J339,0)</f>
        <v>0</v>
      </c>
      <c r="BI339" s="172">
        <f>IF(N339="nulová",J339,0)</f>
        <v>0</v>
      </c>
      <c r="BJ339" s="25" t="s">
        <v>89</v>
      </c>
      <c r="BK339" s="172">
        <f>ROUND(I339*H339,2)</f>
        <v>0</v>
      </c>
      <c r="BL339" s="25" t="s">
        <v>178</v>
      </c>
      <c r="BM339" s="25" t="s">
        <v>581</v>
      </c>
    </row>
    <row r="340" spans="2:65" s="1" customFormat="1" ht="48">
      <c r="B340" s="40"/>
      <c r="D340" s="174" t="s">
        <v>185</v>
      </c>
      <c r="F340" s="181" t="s">
        <v>582</v>
      </c>
      <c r="L340" s="40"/>
      <c r="M340" s="182"/>
      <c r="N340" s="41"/>
      <c r="O340" s="41"/>
      <c r="P340" s="41"/>
      <c r="Q340" s="41"/>
      <c r="R340" s="41"/>
      <c r="S340" s="41"/>
      <c r="T340" s="69"/>
      <c r="AT340" s="25" t="s">
        <v>185</v>
      </c>
      <c r="AU340" s="25" t="s">
        <v>89</v>
      </c>
    </row>
    <row r="341" spans="2:65" s="12" customFormat="1">
      <c r="B341" s="173"/>
      <c r="D341" s="174" t="s">
        <v>180</v>
      </c>
      <c r="E341" s="175" t="s">
        <v>5</v>
      </c>
      <c r="F341" s="176" t="s">
        <v>583</v>
      </c>
      <c r="H341" s="177">
        <v>79.5</v>
      </c>
      <c r="L341" s="173"/>
      <c r="M341" s="178"/>
      <c r="N341" s="179"/>
      <c r="O341" s="179"/>
      <c r="P341" s="179"/>
      <c r="Q341" s="179"/>
      <c r="R341" s="179"/>
      <c r="S341" s="179"/>
      <c r="T341" s="180"/>
      <c r="AT341" s="175" t="s">
        <v>180</v>
      </c>
      <c r="AU341" s="175" t="s">
        <v>89</v>
      </c>
      <c r="AV341" s="12" t="s">
        <v>89</v>
      </c>
      <c r="AW341" s="12" t="s">
        <v>41</v>
      </c>
      <c r="AX341" s="12" t="s">
        <v>77</v>
      </c>
      <c r="AY341" s="175" t="s">
        <v>171</v>
      </c>
    </row>
    <row r="342" spans="2:65" s="12" customFormat="1">
      <c r="B342" s="173"/>
      <c r="D342" s="174" t="s">
        <v>180</v>
      </c>
      <c r="E342" s="175" t="s">
        <v>5</v>
      </c>
      <c r="F342" s="176" t="s">
        <v>584</v>
      </c>
      <c r="H342" s="177">
        <v>193.8</v>
      </c>
      <c r="L342" s="173"/>
      <c r="M342" s="178"/>
      <c r="N342" s="179"/>
      <c r="O342" s="179"/>
      <c r="P342" s="179"/>
      <c r="Q342" s="179"/>
      <c r="R342" s="179"/>
      <c r="S342" s="179"/>
      <c r="T342" s="180"/>
      <c r="AT342" s="175" t="s">
        <v>180</v>
      </c>
      <c r="AU342" s="175" t="s">
        <v>89</v>
      </c>
      <c r="AV342" s="12" t="s">
        <v>89</v>
      </c>
      <c r="AW342" s="12" t="s">
        <v>41</v>
      </c>
      <c r="AX342" s="12" t="s">
        <v>77</v>
      </c>
      <c r="AY342" s="175" t="s">
        <v>171</v>
      </c>
    </row>
    <row r="343" spans="2:65" s="12" customFormat="1">
      <c r="B343" s="173"/>
      <c r="D343" s="174" t="s">
        <v>180</v>
      </c>
      <c r="E343" s="175" t="s">
        <v>5</v>
      </c>
      <c r="F343" s="176" t="s">
        <v>585</v>
      </c>
      <c r="H343" s="177">
        <v>71.400000000000006</v>
      </c>
      <c r="L343" s="173"/>
      <c r="M343" s="178"/>
      <c r="N343" s="179"/>
      <c r="O343" s="179"/>
      <c r="P343" s="179"/>
      <c r="Q343" s="179"/>
      <c r="R343" s="179"/>
      <c r="S343" s="179"/>
      <c r="T343" s="180"/>
      <c r="AT343" s="175" t="s">
        <v>180</v>
      </c>
      <c r="AU343" s="175" t="s">
        <v>89</v>
      </c>
      <c r="AV343" s="12" t="s">
        <v>89</v>
      </c>
      <c r="AW343" s="12" t="s">
        <v>41</v>
      </c>
      <c r="AX343" s="12" t="s">
        <v>77</v>
      </c>
      <c r="AY343" s="175" t="s">
        <v>171</v>
      </c>
    </row>
    <row r="344" spans="2:65" s="14" customFormat="1">
      <c r="B344" s="199"/>
      <c r="D344" s="174" t="s">
        <v>180</v>
      </c>
      <c r="E344" s="200" t="s">
        <v>5</v>
      </c>
      <c r="F344" s="201" t="s">
        <v>310</v>
      </c>
      <c r="H344" s="202">
        <v>344.7</v>
      </c>
      <c r="L344" s="199"/>
      <c r="M344" s="203"/>
      <c r="N344" s="204"/>
      <c r="O344" s="204"/>
      <c r="P344" s="204"/>
      <c r="Q344" s="204"/>
      <c r="R344" s="204"/>
      <c r="S344" s="204"/>
      <c r="T344" s="205"/>
      <c r="AT344" s="200" t="s">
        <v>180</v>
      </c>
      <c r="AU344" s="200" t="s">
        <v>89</v>
      </c>
      <c r="AV344" s="14" t="s">
        <v>188</v>
      </c>
      <c r="AW344" s="14" t="s">
        <v>41</v>
      </c>
      <c r="AX344" s="14" t="s">
        <v>77</v>
      </c>
      <c r="AY344" s="200" t="s">
        <v>171</v>
      </c>
    </row>
    <row r="345" spans="2:65" s="12" customFormat="1">
      <c r="B345" s="173"/>
      <c r="D345" s="174" t="s">
        <v>180</v>
      </c>
      <c r="E345" s="175" t="s">
        <v>5</v>
      </c>
      <c r="F345" s="176" t="s">
        <v>586</v>
      </c>
      <c r="H345" s="177">
        <v>73.16</v>
      </c>
      <c r="L345" s="173"/>
      <c r="M345" s="178"/>
      <c r="N345" s="179"/>
      <c r="O345" s="179"/>
      <c r="P345" s="179"/>
      <c r="Q345" s="179"/>
      <c r="R345" s="179"/>
      <c r="S345" s="179"/>
      <c r="T345" s="180"/>
      <c r="AT345" s="175" t="s">
        <v>180</v>
      </c>
      <c r="AU345" s="175" t="s">
        <v>89</v>
      </c>
      <c r="AV345" s="12" t="s">
        <v>89</v>
      </c>
      <c r="AW345" s="12" t="s">
        <v>41</v>
      </c>
      <c r="AX345" s="12" t="s">
        <v>77</v>
      </c>
      <c r="AY345" s="175" t="s">
        <v>171</v>
      </c>
    </row>
    <row r="346" spans="2:65" s="12" customFormat="1">
      <c r="B346" s="173"/>
      <c r="D346" s="174" t="s">
        <v>180</v>
      </c>
      <c r="E346" s="175" t="s">
        <v>5</v>
      </c>
      <c r="F346" s="176" t="s">
        <v>587</v>
      </c>
      <c r="H346" s="177">
        <v>59.89</v>
      </c>
      <c r="L346" s="173"/>
      <c r="M346" s="178"/>
      <c r="N346" s="179"/>
      <c r="O346" s="179"/>
      <c r="P346" s="179"/>
      <c r="Q346" s="179"/>
      <c r="R346" s="179"/>
      <c r="S346" s="179"/>
      <c r="T346" s="180"/>
      <c r="AT346" s="175" t="s">
        <v>180</v>
      </c>
      <c r="AU346" s="175" t="s">
        <v>89</v>
      </c>
      <c r="AV346" s="12" t="s">
        <v>89</v>
      </c>
      <c r="AW346" s="12" t="s">
        <v>41</v>
      </c>
      <c r="AX346" s="12" t="s">
        <v>77</v>
      </c>
      <c r="AY346" s="175" t="s">
        <v>171</v>
      </c>
    </row>
    <row r="347" spans="2:65" s="12" customFormat="1">
      <c r="B347" s="173"/>
      <c r="D347" s="174" t="s">
        <v>180</v>
      </c>
      <c r="E347" s="175" t="s">
        <v>5</v>
      </c>
      <c r="F347" s="176" t="s">
        <v>588</v>
      </c>
      <c r="H347" s="177">
        <v>66.45</v>
      </c>
      <c r="L347" s="173"/>
      <c r="M347" s="178"/>
      <c r="N347" s="179"/>
      <c r="O347" s="179"/>
      <c r="P347" s="179"/>
      <c r="Q347" s="179"/>
      <c r="R347" s="179"/>
      <c r="S347" s="179"/>
      <c r="T347" s="180"/>
      <c r="AT347" s="175" t="s">
        <v>180</v>
      </c>
      <c r="AU347" s="175" t="s">
        <v>89</v>
      </c>
      <c r="AV347" s="12" t="s">
        <v>89</v>
      </c>
      <c r="AW347" s="12" t="s">
        <v>41</v>
      </c>
      <c r="AX347" s="12" t="s">
        <v>77</v>
      </c>
      <c r="AY347" s="175" t="s">
        <v>171</v>
      </c>
    </row>
    <row r="348" spans="2:65" s="12" customFormat="1">
      <c r="B348" s="173"/>
      <c r="D348" s="174" t="s">
        <v>180</v>
      </c>
      <c r="E348" s="175" t="s">
        <v>5</v>
      </c>
      <c r="F348" s="176" t="s">
        <v>589</v>
      </c>
      <c r="H348" s="177">
        <v>55.92</v>
      </c>
      <c r="L348" s="173"/>
      <c r="M348" s="178"/>
      <c r="N348" s="179"/>
      <c r="O348" s="179"/>
      <c r="P348" s="179"/>
      <c r="Q348" s="179"/>
      <c r="R348" s="179"/>
      <c r="S348" s="179"/>
      <c r="T348" s="180"/>
      <c r="AT348" s="175" t="s">
        <v>180</v>
      </c>
      <c r="AU348" s="175" t="s">
        <v>89</v>
      </c>
      <c r="AV348" s="12" t="s">
        <v>89</v>
      </c>
      <c r="AW348" s="12" t="s">
        <v>41</v>
      </c>
      <c r="AX348" s="12" t="s">
        <v>77</v>
      </c>
      <c r="AY348" s="175" t="s">
        <v>171</v>
      </c>
    </row>
    <row r="349" spans="2:65" s="12" customFormat="1">
      <c r="B349" s="173"/>
      <c r="D349" s="174" t="s">
        <v>180</v>
      </c>
      <c r="E349" s="175" t="s">
        <v>5</v>
      </c>
      <c r="F349" s="176" t="s">
        <v>590</v>
      </c>
      <c r="H349" s="177">
        <v>44.89</v>
      </c>
      <c r="L349" s="173"/>
      <c r="M349" s="178"/>
      <c r="N349" s="179"/>
      <c r="O349" s="179"/>
      <c r="P349" s="179"/>
      <c r="Q349" s="179"/>
      <c r="R349" s="179"/>
      <c r="S349" s="179"/>
      <c r="T349" s="180"/>
      <c r="AT349" s="175" t="s">
        <v>180</v>
      </c>
      <c r="AU349" s="175" t="s">
        <v>89</v>
      </c>
      <c r="AV349" s="12" t="s">
        <v>89</v>
      </c>
      <c r="AW349" s="12" t="s">
        <v>41</v>
      </c>
      <c r="AX349" s="12" t="s">
        <v>77</v>
      </c>
      <c r="AY349" s="175" t="s">
        <v>171</v>
      </c>
    </row>
    <row r="350" spans="2:65" s="14" customFormat="1">
      <c r="B350" s="199"/>
      <c r="D350" s="174" t="s">
        <v>180</v>
      </c>
      <c r="E350" s="200" t="s">
        <v>5</v>
      </c>
      <c r="F350" s="201" t="s">
        <v>310</v>
      </c>
      <c r="H350" s="202">
        <v>300.31</v>
      </c>
      <c r="L350" s="199"/>
      <c r="M350" s="203"/>
      <c r="N350" s="204"/>
      <c r="O350" s="204"/>
      <c r="P350" s="204"/>
      <c r="Q350" s="204"/>
      <c r="R350" s="204"/>
      <c r="S350" s="204"/>
      <c r="T350" s="205"/>
      <c r="AT350" s="200" t="s">
        <v>180</v>
      </c>
      <c r="AU350" s="200" t="s">
        <v>89</v>
      </c>
      <c r="AV350" s="14" t="s">
        <v>188</v>
      </c>
      <c r="AW350" s="14" t="s">
        <v>41</v>
      </c>
      <c r="AX350" s="14" t="s">
        <v>77</v>
      </c>
      <c r="AY350" s="200" t="s">
        <v>171</v>
      </c>
    </row>
    <row r="351" spans="2:65" s="13" customFormat="1">
      <c r="B351" s="183"/>
      <c r="D351" s="174" t="s">
        <v>180</v>
      </c>
      <c r="E351" s="184" t="s">
        <v>5</v>
      </c>
      <c r="F351" s="185" t="s">
        <v>228</v>
      </c>
      <c r="H351" s="186">
        <v>645.01</v>
      </c>
      <c r="L351" s="183"/>
      <c r="M351" s="187"/>
      <c r="N351" s="188"/>
      <c r="O351" s="188"/>
      <c r="P351" s="188"/>
      <c r="Q351" s="188"/>
      <c r="R351" s="188"/>
      <c r="S351" s="188"/>
      <c r="T351" s="189"/>
      <c r="AT351" s="184" t="s">
        <v>180</v>
      </c>
      <c r="AU351" s="184" t="s">
        <v>89</v>
      </c>
      <c r="AV351" s="13" t="s">
        <v>178</v>
      </c>
      <c r="AW351" s="13" t="s">
        <v>41</v>
      </c>
      <c r="AX351" s="13" t="s">
        <v>23</v>
      </c>
      <c r="AY351" s="184" t="s">
        <v>171</v>
      </c>
    </row>
    <row r="352" spans="2:65" s="11" customFormat="1" ht="29.85" customHeight="1">
      <c r="B352" s="149"/>
      <c r="D352" s="150" t="s">
        <v>76</v>
      </c>
      <c r="E352" s="159" t="s">
        <v>526</v>
      </c>
      <c r="F352" s="159" t="s">
        <v>591</v>
      </c>
      <c r="J352" s="160">
        <f>BK352</f>
        <v>0</v>
      </c>
      <c r="L352" s="149"/>
      <c r="M352" s="153"/>
      <c r="N352" s="154"/>
      <c r="O352" s="154"/>
      <c r="P352" s="155">
        <f>SUM(P353:P484)</f>
        <v>529.28341100000011</v>
      </c>
      <c r="Q352" s="154"/>
      <c r="R352" s="155">
        <f>SUM(R353:R484)</f>
        <v>11.446974339999997</v>
      </c>
      <c r="S352" s="154"/>
      <c r="T352" s="156">
        <f>SUM(T353:T484)</f>
        <v>0</v>
      </c>
      <c r="AR352" s="150" t="s">
        <v>23</v>
      </c>
      <c r="AT352" s="157" t="s">
        <v>76</v>
      </c>
      <c r="AU352" s="157" t="s">
        <v>23</v>
      </c>
      <c r="AY352" s="150" t="s">
        <v>171</v>
      </c>
      <c r="BK352" s="158">
        <f>SUM(BK353:BK484)</f>
        <v>0</v>
      </c>
    </row>
    <row r="353" spans="2:65" s="1" customFormat="1" ht="25.5" customHeight="1">
      <c r="B353" s="161"/>
      <c r="C353" s="162" t="s">
        <v>592</v>
      </c>
      <c r="D353" s="162" t="s">
        <v>173</v>
      </c>
      <c r="E353" s="163" t="s">
        <v>593</v>
      </c>
      <c r="F353" s="164" t="s">
        <v>594</v>
      </c>
      <c r="G353" s="165" t="s">
        <v>223</v>
      </c>
      <c r="H353" s="166">
        <v>80.603999999999999</v>
      </c>
      <c r="I353" s="347"/>
      <c r="J353" s="167">
        <f>ROUND(I353*H353,2)</f>
        <v>0</v>
      </c>
      <c r="K353" s="164" t="s">
        <v>251</v>
      </c>
      <c r="L353" s="40"/>
      <c r="M353" s="168" t="s">
        <v>5</v>
      </c>
      <c r="N353" s="169" t="s">
        <v>49</v>
      </c>
      <c r="O353" s="170">
        <v>9.5000000000000001E-2</v>
      </c>
      <c r="P353" s="170">
        <f>O353*H353</f>
        <v>7.6573799999999999</v>
      </c>
      <c r="Q353" s="170">
        <v>2.5999999999999998E-4</v>
      </c>
      <c r="R353" s="170">
        <f>Q353*H353</f>
        <v>2.0957039999999996E-2</v>
      </c>
      <c r="S353" s="170">
        <v>0</v>
      </c>
      <c r="T353" s="171">
        <f>S353*H353</f>
        <v>0</v>
      </c>
      <c r="AR353" s="25" t="s">
        <v>178</v>
      </c>
      <c r="AT353" s="25" t="s">
        <v>173</v>
      </c>
      <c r="AU353" s="25" t="s">
        <v>89</v>
      </c>
      <c r="AY353" s="25" t="s">
        <v>171</v>
      </c>
      <c r="BE353" s="172">
        <f>IF(N353="základní",J353,0)</f>
        <v>0</v>
      </c>
      <c r="BF353" s="172">
        <f>IF(N353="snížená",J353,0)</f>
        <v>0</v>
      </c>
      <c r="BG353" s="172">
        <f>IF(N353="zákl. přenesená",J353,0)</f>
        <v>0</v>
      </c>
      <c r="BH353" s="172">
        <f>IF(N353="sníž. přenesená",J353,0)</f>
        <v>0</v>
      </c>
      <c r="BI353" s="172">
        <f>IF(N353="nulová",J353,0)</f>
        <v>0</v>
      </c>
      <c r="BJ353" s="25" t="s">
        <v>89</v>
      </c>
      <c r="BK353" s="172">
        <f>ROUND(I353*H353,2)</f>
        <v>0</v>
      </c>
      <c r="BL353" s="25" t="s">
        <v>178</v>
      </c>
      <c r="BM353" s="25" t="s">
        <v>595</v>
      </c>
    </row>
    <row r="354" spans="2:65" s="12" customFormat="1">
      <c r="B354" s="173"/>
      <c r="D354" s="174" t="s">
        <v>180</v>
      </c>
      <c r="E354" s="175" t="s">
        <v>5</v>
      </c>
      <c r="F354" s="176" t="s">
        <v>596</v>
      </c>
      <c r="H354" s="177">
        <v>22.016999999999999</v>
      </c>
      <c r="L354" s="173"/>
      <c r="M354" s="178"/>
      <c r="N354" s="179"/>
      <c r="O354" s="179"/>
      <c r="P354" s="179"/>
      <c r="Q354" s="179"/>
      <c r="R354" s="179"/>
      <c r="S354" s="179"/>
      <c r="T354" s="180"/>
      <c r="AT354" s="175" t="s">
        <v>180</v>
      </c>
      <c r="AU354" s="175" t="s">
        <v>89</v>
      </c>
      <c r="AV354" s="12" t="s">
        <v>89</v>
      </c>
      <c r="AW354" s="12" t="s">
        <v>41</v>
      </c>
      <c r="AX354" s="12" t="s">
        <v>77</v>
      </c>
      <c r="AY354" s="175" t="s">
        <v>171</v>
      </c>
    </row>
    <row r="355" spans="2:65" s="12" customFormat="1">
      <c r="B355" s="173"/>
      <c r="D355" s="174" t="s">
        <v>180</v>
      </c>
      <c r="E355" s="175" t="s">
        <v>5</v>
      </c>
      <c r="F355" s="176" t="s">
        <v>596</v>
      </c>
      <c r="H355" s="177">
        <v>22.016999999999999</v>
      </c>
      <c r="L355" s="173"/>
      <c r="M355" s="178"/>
      <c r="N355" s="179"/>
      <c r="O355" s="179"/>
      <c r="P355" s="179"/>
      <c r="Q355" s="179"/>
      <c r="R355" s="179"/>
      <c r="S355" s="179"/>
      <c r="T355" s="180"/>
      <c r="AT355" s="175" t="s">
        <v>180</v>
      </c>
      <c r="AU355" s="175" t="s">
        <v>89</v>
      </c>
      <c r="AV355" s="12" t="s">
        <v>89</v>
      </c>
      <c r="AW355" s="12" t="s">
        <v>41</v>
      </c>
      <c r="AX355" s="12" t="s">
        <v>77</v>
      </c>
      <c r="AY355" s="175" t="s">
        <v>171</v>
      </c>
    </row>
    <row r="356" spans="2:65" s="14" customFormat="1">
      <c r="B356" s="199"/>
      <c r="D356" s="174" t="s">
        <v>180</v>
      </c>
      <c r="E356" s="200" t="s">
        <v>5</v>
      </c>
      <c r="F356" s="201" t="s">
        <v>310</v>
      </c>
      <c r="H356" s="202">
        <v>44.033999999999999</v>
      </c>
      <c r="L356" s="199"/>
      <c r="M356" s="203"/>
      <c r="N356" s="204"/>
      <c r="O356" s="204"/>
      <c r="P356" s="204"/>
      <c r="Q356" s="204"/>
      <c r="R356" s="204"/>
      <c r="S356" s="204"/>
      <c r="T356" s="205"/>
      <c r="AT356" s="200" t="s">
        <v>180</v>
      </c>
      <c r="AU356" s="200" t="s">
        <v>89</v>
      </c>
      <c r="AV356" s="14" t="s">
        <v>188</v>
      </c>
      <c r="AW356" s="14" t="s">
        <v>41</v>
      </c>
      <c r="AX356" s="14" t="s">
        <v>77</v>
      </c>
      <c r="AY356" s="200" t="s">
        <v>171</v>
      </c>
    </row>
    <row r="357" spans="2:65" s="12" customFormat="1">
      <c r="B357" s="173"/>
      <c r="D357" s="174" t="s">
        <v>180</v>
      </c>
      <c r="E357" s="175" t="s">
        <v>5</v>
      </c>
      <c r="F357" s="176" t="s">
        <v>597</v>
      </c>
      <c r="H357" s="177">
        <v>36.57</v>
      </c>
      <c r="L357" s="173"/>
      <c r="M357" s="178"/>
      <c r="N357" s="179"/>
      <c r="O357" s="179"/>
      <c r="P357" s="179"/>
      <c r="Q357" s="179"/>
      <c r="R357" s="179"/>
      <c r="S357" s="179"/>
      <c r="T357" s="180"/>
      <c r="AT357" s="175" t="s">
        <v>180</v>
      </c>
      <c r="AU357" s="175" t="s">
        <v>89</v>
      </c>
      <c r="AV357" s="12" t="s">
        <v>89</v>
      </c>
      <c r="AW357" s="12" t="s">
        <v>41</v>
      </c>
      <c r="AX357" s="12" t="s">
        <v>77</v>
      </c>
      <c r="AY357" s="175" t="s">
        <v>171</v>
      </c>
    </row>
    <row r="358" spans="2:65" s="14" customFormat="1">
      <c r="B358" s="199"/>
      <c r="D358" s="174" t="s">
        <v>180</v>
      </c>
      <c r="E358" s="200" t="s">
        <v>5</v>
      </c>
      <c r="F358" s="201" t="s">
        <v>310</v>
      </c>
      <c r="H358" s="202">
        <v>36.57</v>
      </c>
      <c r="L358" s="199"/>
      <c r="M358" s="203"/>
      <c r="N358" s="204"/>
      <c r="O358" s="204"/>
      <c r="P358" s="204"/>
      <c r="Q358" s="204"/>
      <c r="R358" s="204"/>
      <c r="S358" s="204"/>
      <c r="T358" s="205"/>
      <c r="AT358" s="200" t="s">
        <v>180</v>
      </c>
      <c r="AU358" s="200" t="s">
        <v>89</v>
      </c>
      <c r="AV358" s="14" t="s">
        <v>188</v>
      </c>
      <c r="AW358" s="14" t="s">
        <v>41</v>
      </c>
      <c r="AX358" s="14" t="s">
        <v>77</v>
      </c>
      <c r="AY358" s="200" t="s">
        <v>171</v>
      </c>
    </row>
    <row r="359" spans="2:65" s="13" customFormat="1">
      <c r="B359" s="183"/>
      <c r="D359" s="174" t="s">
        <v>180</v>
      </c>
      <c r="E359" s="184" t="s">
        <v>5</v>
      </c>
      <c r="F359" s="185" t="s">
        <v>228</v>
      </c>
      <c r="H359" s="186">
        <v>80.603999999999999</v>
      </c>
      <c r="L359" s="183"/>
      <c r="M359" s="187"/>
      <c r="N359" s="188"/>
      <c r="O359" s="188"/>
      <c r="P359" s="188"/>
      <c r="Q359" s="188"/>
      <c r="R359" s="188"/>
      <c r="S359" s="188"/>
      <c r="T359" s="189"/>
      <c r="AT359" s="184" t="s">
        <v>180</v>
      </c>
      <c r="AU359" s="184" t="s">
        <v>89</v>
      </c>
      <c r="AV359" s="13" t="s">
        <v>178</v>
      </c>
      <c r="AW359" s="13" t="s">
        <v>41</v>
      </c>
      <c r="AX359" s="13" t="s">
        <v>23</v>
      </c>
      <c r="AY359" s="184" t="s">
        <v>171</v>
      </c>
    </row>
    <row r="360" spans="2:65" s="1" customFormat="1" ht="16.5" customHeight="1">
      <c r="B360" s="161"/>
      <c r="C360" s="162" t="s">
        <v>598</v>
      </c>
      <c r="D360" s="162" t="s">
        <v>173</v>
      </c>
      <c r="E360" s="163" t="s">
        <v>599</v>
      </c>
      <c r="F360" s="164" t="s">
        <v>600</v>
      </c>
      <c r="G360" s="165" t="s">
        <v>223</v>
      </c>
      <c r="H360" s="166">
        <v>14.603</v>
      </c>
      <c r="I360" s="347"/>
      <c r="J360" s="167">
        <f>ROUND(I360*H360,2)</f>
        <v>0</v>
      </c>
      <c r="K360" s="164" t="s">
        <v>177</v>
      </c>
      <c r="L360" s="40"/>
      <c r="M360" s="168" t="s">
        <v>5</v>
      </c>
      <c r="N360" s="169" t="s">
        <v>49</v>
      </c>
      <c r="O360" s="170">
        <v>0.14000000000000001</v>
      </c>
      <c r="P360" s="170">
        <f>O360*H360</f>
        <v>2.0444200000000001</v>
      </c>
      <c r="Q360" s="170">
        <v>0</v>
      </c>
      <c r="R360" s="170">
        <f>Q360*H360</f>
        <v>0</v>
      </c>
      <c r="S360" s="170">
        <v>0</v>
      </c>
      <c r="T360" s="171">
        <f>S360*H360</f>
        <v>0</v>
      </c>
      <c r="AR360" s="25" t="s">
        <v>178</v>
      </c>
      <c r="AT360" s="25" t="s">
        <v>173</v>
      </c>
      <c r="AU360" s="25" t="s">
        <v>89</v>
      </c>
      <c r="AY360" s="25" t="s">
        <v>171</v>
      </c>
      <c r="BE360" s="172">
        <f>IF(N360="základní",J360,0)</f>
        <v>0</v>
      </c>
      <c r="BF360" s="172">
        <f>IF(N360="snížená",J360,0)</f>
        <v>0</v>
      </c>
      <c r="BG360" s="172">
        <f>IF(N360="zákl. přenesená",J360,0)</f>
        <v>0</v>
      </c>
      <c r="BH360" s="172">
        <f>IF(N360="sníž. přenesená",J360,0)</f>
        <v>0</v>
      </c>
      <c r="BI360" s="172">
        <f>IF(N360="nulová",J360,0)</f>
        <v>0</v>
      </c>
      <c r="BJ360" s="25" t="s">
        <v>89</v>
      </c>
      <c r="BK360" s="172">
        <f>ROUND(I360*H360,2)</f>
        <v>0</v>
      </c>
      <c r="BL360" s="25" t="s">
        <v>178</v>
      </c>
      <c r="BM360" s="25" t="s">
        <v>601</v>
      </c>
    </row>
    <row r="361" spans="2:65" s="12" customFormat="1">
      <c r="B361" s="173"/>
      <c r="D361" s="174" t="s">
        <v>180</v>
      </c>
      <c r="E361" s="175" t="s">
        <v>5</v>
      </c>
      <c r="F361" s="176" t="s">
        <v>602</v>
      </c>
      <c r="H361" s="177">
        <v>14.603</v>
      </c>
      <c r="L361" s="173"/>
      <c r="M361" s="178"/>
      <c r="N361" s="179"/>
      <c r="O361" s="179"/>
      <c r="P361" s="179"/>
      <c r="Q361" s="179"/>
      <c r="R361" s="179"/>
      <c r="S361" s="179"/>
      <c r="T361" s="180"/>
      <c r="AT361" s="175" t="s">
        <v>180</v>
      </c>
      <c r="AU361" s="175" t="s">
        <v>89</v>
      </c>
      <c r="AV361" s="12" t="s">
        <v>89</v>
      </c>
      <c r="AW361" s="12" t="s">
        <v>41</v>
      </c>
      <c r="AX361" s="12" t="s">
        <v>23</v>
      </c>
      <c r="AY361" s="175" t="s">
        <v>171</v>
      </c>
    </row>
    <row r="362" spans="2:65" s="1" customFormat="1" ht="25.5" customHeight="1">
      <c r="B362" s="161"/>
      <c r="C362" s="162" t="s">
        <v>603</v>
      </c>
      <c r="D362" s="162" t="s">
        <v>173</v>
      </c>
      <c r="E362" s="163" t="s">
        <v>604</v>
      </c>
      <c r="F362" s="164" t="s">
        <v>605</v>
      </c>
      <c r="G362" s="165" t="s">
        <v>223</v>
      </c>
      <c r="H362" s="166">
        <v>0.6</v>
      </c>
      <c r="I362" s="347"/>
      <c r="J362" s="167">
        <f>ROUND(I362*H362,2)</f>
        <v>0</v>
      </c>
      <c r="K362" s="164" t="s">
        <v>177</v>
      </c>
      <c r="L362" s="40"/>
      <c r="M362" s="168" t="s">
        <v>5</v>
      </c>
      <c r="N362" s="169" t="s">
        <v>49</v>
      </c>
      <c r="O362" s="170">
        <v>1.32</v>
      </c>
      <c r="P362" s="170">
        <f>O362*H362</f>
        <v>0.79200000000000004</v>
      </c>
      <c r="Q362" s="170">
        <v>8.2799999999999992E-3</v>
      </c>
      <c r="R362" s="170">
        <f>Q362*H362</f>
        <v>4.9679999999999993E-3</v>
      </c>
      <c r="S362" s="170">
        <v>0</v>
      </c>
      <c r="T362" s="171">
        <f>S362*H362</f>
        <v>0</v>
      </c>
      <c r="AR362" s="25" t="s">
        <v>178</v>
      </c>
      <c r="AT362" s="25" t="s">
        <v>173</v>
      </c>
      <c r="AU362" s="25" t="s">
        <v>89</v>
      </c>
      <c r="AY362" s="25" t="s">
        <v>171</v>
      </c>
      <c r="BE362" s="172">
        <f>IF(N362="základní",J362,0)</f>
        <v>0</v>
      </c>
      <c r="BF362" s="172">
        <f>IF(N362="snížená",J362,0)</f>
        <v>0</v>
      </c>
      <c r="BG362" s="172">
        <f>IF(N362="zákl. přenesená",J362,0)</f>
        <v>0</v>
      </c>
      <c r="BH362" s="172">
        <f>IF(N362="sníž. přenesená",J362,0)</f>
        <v>0</v>
      </c>
      <c r="BI362" s="172">
        <f>IF(N362="nulová",J362,0)</f>
        <v>0</v>
      </c>
      <c r="BJ362" s="25" t="s">
        <v>89</v>
      </c>
      <c r="BK362" s="172">
        <f>ROUND(I362*H362,2)</f>
        <v>0</v>
      </c>
      <c r="BL362" s="25" t="s">
        <v>178</v>
      </c>
      <c r="BM362" s="25" t="s">
        <v>606</v>
      </c>
    </row>
    <row r="363" spans="2:65" s="12" customFormat="1">
      <c r="B363" s="173"/>
      <c r="D363" s="174" t="s">
        <v>180</v>
      </c>
      <c r="E363" s="175" t="s">
        <v>5</v>
      </c>
      <c r="F363" s="176" t="s">
        <v>607</v>
      </c>
      <c r="H363" s="177">
        <v>0.6</v>
      </c>
      <c r="L363" s="173"/>
      <c r="M363" s="178"/>
      <c r="N363" s="179"/>
      <c r="O363" s="179"/>
      <c r="P363" s="179"/>
      <c r="Q363" s="179"/>
      <c r="R363" s="179"/>
      <c r="S363" s="179"/>
      <c r="T363" s="180"/>
      <c r="AT363" s="175" t="s">
        <v>180</v>
      </c>
      <c r="AU363" s="175" t="s">
        <v>89</v>
      </c>
      <c r="AV363" s="12" t="s">
        <v>89</v>
      </c>
      <c r="AW363" s="12" t="s">
        <v>41</v>
      </c>
      <c r="AX363" s="12" t="s">
        <v>23</v>
      </c>
      <c r="AY363" s="175" t="s">
        <v>171</v>
      </c>
    </row>
    <row r="364" spans="2:65" s="1" customFormat="1" ht="25.5" customHeight="1">
      <c r="B364" s="161"/>
      <c r="C364" s="162" t="s">
        <v>608</v>
      </c>
      <c r="D364" s="162" t="s">
        <v>173</v>
      </c>
      <c r="E364" s="163" t="s">
        <v>609</v>
      </c>
      <c r="F364" s="164" t="s">
        <v>610</v>
      </c>
      <c r="G364" s="165" t="s">
        <v>223</v>
      </c>
      <c r="H364" s="166">
        <v>92.8</v>
      </c>
      <c r="I364" s="347"/>
      <c r="J364" s="167">
        <f>ROUND(I364*H364,2)</f>
        <v>0</v>
      </c>
      <c r="K364" s="164" t="s">
        <v>177</v>
      </c>
      <c r="L364" s="40"/>
      <c r="M364" s="168" t="s">
        <v>5</v>
      </c>
      <c r="N364" s="169" t="s">
        <v>49</v>
      </c>
      <c r="O364" s="170">
        <v>1.06</v>
      </c>
      <c r="P364" s="170">
        <f>O364*H364</f>
        <v>98.367999999999995</v>
      </c>
      <c r="Q364" s="170">
        <v>8.5000000000000006E-3</v>
      </c>
      <c r="R364" s="170">
        <f>Q364*H364</f>
        <v>0.78880000000000006</v>
      </c>
      <c r="S364" s="170">
        <v>0</v>
      </c>
      <c r="T364" s="171">
        <f>S364*H364</f>
        <v>0</v>
      </c>
      <c r="AR364" s="25" t="s">
        <v>178</v>
      </c>
      <c r="AT364" s="25" t="s">
        <v>173</v>
      </c>
      <c r="AU364" s="25" t="s">
        <v>89</v>
      </c>
      <c r="AY364" s="25" t="s">
        <v>171</v>
      </c>
      <c r="BE364" s="172">
        <f>IF(N364="základní",J364,0)</f>
        <v>0</v>
      </c>
      <c r="BF364" s="172">
        <f>IF(N364="snížená",J364,0)</f>
        <v>0</v>
      </c>
      <c r="BG364" s="172">
        <f>IF(N364="zákl. přenesená",J364,0)</f>
        <v>0</v>
      </c>
      <c r="BH364" s="172">
        <f>IF(N364="sníž. přenesená",J364,0)</f>
        <v>0</v>
      </c>
      <c r="BI364" s="172">
        <f>IF(N364="nulová",J364,0)</f>
        <v>0</v>
      </c>
      <c r="BJ364" s="25" t="s">
        <v>89</v>
      </c>
      <c r="BK364" s="172">
        <f>ROUND(I364*H364,2)</f>
        <v>0</v>
      </c>
      <c r="BL364" s="25" t="s">
        <v>178</v>
      </c>
      <c r="BM364" s="25" t="s">
        <v>611</v>
      </c>
    </row>
    <row r="365" spans="2:65" s="12" customFormat="1">
      <c r="B365" s="173"/>
      <c r="D365" s="174" t="s">
        <v>180</v>
      </c>
      <c r="E365" s="175" t="s">
        <v>5</v>
      </c>
      <c r="F365" s="176" t="s">
        <v>612</v>
      </c>
      <c r="H365" s="177">
        <v>57.2</v>
      </c>
      <c r="L365" s="173"/>
      <c r="M365" s="178"/>
      <c r="N365" s="179"/>
      <c r="O365" s="179"/>
      <c r="P365" s="179"/>
      <c r="Q365" s="179"/>
      <c r="R365" s="179"/>
      <c r="S365" s="179"/>
      <c r="T365" s="180"/>
      <c r="AT365" s="175" t="s">
        <v>180</v>
      </c>
      <c r="AU365" s="175" t="s">
        <v>89</v>
      </c>
      <c r="AV365" s="12" t="s">
        <v>89</v>
      </c>
      <c r="AW365" s="12" t="s">
        <v>41</v>
      </c>
      <c r="AX365" s="12" t="s">
        <v>77</v>
      </c>
      <c r="AY365" s="175" t="s">
        <v>171</v>
      </c>
    </row>
    <row r="366" spans="2:65" s="12" customFormat="1">
      <c r="B366" s="173"/>
      <c r="D366" s="174" t="s">
        <v>180</v>
      </c>
      <c r="E366" s="175" t="s">
        <v>5</v>
      </c>
      <c r="F366" s="176" t="s">
        <v>613</v>
      </c>
      <c r="H366" s="177">
        <v>-5.6</v>
      </c>
      <c r="L366" s="173"/>
      <c r="M366" s="178"/>
      <c r="N366" s="179"/>
      <c r="O366" s="179"/>
      <c r="P366" s="179"/>
      <c r="Q366" s="179"/>
      <c r="R366" s="179"/>
      <c r="S366" s="179"/>
      <c r="T366" s="180"/>
      <c r="AT366" s="175" t="s">
        <v>180</v>
      </c>
      <c r="AU366" s="175" t="s">
        <v>89</v>
      </c>
      <c r="AV366" s="12" t="s">
        <v>89</v>
      </c>
      <c r="AW366" s="12" t="s">
        <v>41</v>
      </c>
      <c r="AX366" s="12" t="s">
        <v>77</v>
      </c>
      <c r="AY366" s="175" t="s">
        <v>171</v>
      </c>
    </row>
    <row r="367" spans="2:65" s="14" customFormat="1">
      <c r="B367" s="199"/>
      <c r="D367" s="174" t="s">
        <v>180</v>
      </c>
      <c r="E367" s="200" t="s">
        <v>5</v>
      </c>
      <c r="F367" s="201" t="s">
        <v>310</v>
      </c>
      <c r="H367" s="202">
        <v>51.6</v>
      </c>
      <c r="L367" s="199"/>
      <c r="M367" s="203"/>
      <c r="N367" s="204"/>
      <c r="O367" s="204"/>
      <c r="P367" s="204"/>
      <c r="Q367" s="204"/>
      <c r="R367" s="204"/>
      <c r="S367" s="204"/>
      <c r="T367" s="205"/>
      <c r="AT367" s="200" t="s">
        <v>180</v>
      </c>
      <c r="AU367" s="200" t="s">
        <v>89</v>
      </c>
      <c r="AV367" s="14" t="s">
        <v>188</v>
      </c>
      <c r="AW367" s="14" t="s">
        <v>41</v>
      </c>
      <c r="AX367" s="14" t="s">
        <v>77</v>
      </c>
      <c r="AY367" s="200" t="s">
        <v>171</v>
      </c>
    </row>
    <row r="368" spans="2:65" s="12" customFormat="1">
      <c r="B368" s="173"/>
      <c r="D368" s="174" t="s">
        <v>180</v>
      </c>
      <c r="E368" s="175" t="s">
        <v>5</v>
      </c>
      <c r="F368" s="176" t="s">
        <v>614</v>
      </c>
      <c r="H368" s="177">
        <v>19</v>
      </c>
      <c r="L368" s="173"/>
      <c r="M368" s="178"/>
      <c r="N368" s="179"/>
      <c r="O368" s="179"/>
      <c r="P368" s="179"/>
      <c r="Q368" s="179"/>
      <c r="R368" s="179"/>
      <c r="S368" s="179"/>
      <c r="T368" s="180"/>
      <c r="AT368" s="175" t="s">
        <v>180</v>
      </c>
      <c r="AU368" s="175" t="s">
        <v>89</v>
      </c>
      <c r="AV368" s="12" t="s">
        <v>89</v>
      </c>
      <c r="AW368" s="12" t="s">
        <v>41</v>
      </c>
      <c r="AX368" s="12" t="s">
        <v>77</v>
      </c>
      <c r="AY368" s="175" t="s">
        <v>171</v>
      </c>
    </row>
    <row r="369" spans="2:65" s="12" customFormat="1">
      <c r="B369" s="173"/>
      <c r="D369" s="174" t="s">
        <v>180</v>
      </c>
      <c r="E369" s="175" t="s">
        <v>5</v>
      </c>
      <c r="F369" s="176" t="s">
        <v>615</v>
      </c>
      <c r="H369" s="177">
        <v>7.2</v>
      </c>
      <c r="L369" s="173"/>
      <c r="M369" s="178"/>
      <c r="N369" s="179"/>
      <c r="O369" s="179"/>
      <c r="P369" s="179"/>
      <c r="Q369" s="179"/>
      <c r="R369" s="179"/>
      <c r="S369" s="179"/>
      <c r="T369" s="180"/>
      <c r="AT369" s="175" t="s">
        <v>180</v>
      </c>
      <c r="AU369" s="175" t="s">
        <v>89</v>
      </c>
      <c r="AV369" s="12" t="s">
        <v>89</v>
      </c>
      <c r="AW369" s="12" t="s">
        <v>41</v>
      </c>
      <c r="AX369" s="12" t="s">
        <v>77</v>
      </c>
      <c r="AY369" s="175" t="s">
        <v>171</v>
      </c>
    </row>
    <row r="370" spans="2:65" s="14" customFormat="1">
      <c r="B370" s="199"/>
      <c r="D370" s="174" t="s">
        <v>180</v>
      </c>
      <c r="E370" s="200" t="s">
        <v>5</v>
      </c>
      <c r="F370" s="201" t="s">
        <v>310</v>
      </c>
      <c r="H370" s="202">
        <v>26.2</v>
      </c>
      <c r="L370" s="199"/>
      <c r="M370" s="203"/>
      <c r="N370" s="204"/>
      <c r="O370" s="204"/>
      <c r="P370" s="204"/>
      <c r="Q370" s="204"/>
      <c r="R370" s="204"/>
      <c r="S370" s="204"/>
      <c r="T370" s="205"/>
      <c r="AT370" s="200" t="s">
        <v>180</v>
      </c>
      <c r="AU370" s="200" t="s">
        <v>89</v>
      </c>
      <c r="AV370" s="14" t="s">
        <v>188</v>
      </c>
      <c r="AW370" s="14" t="s">
        <v>41</v>
      </c>
      <c r="AX370" s="14" t="s">
        <v>77</v>
      </c>
      <c r="AY370" s="200" t="s">
        <v>171</v>
      </c>
    </row>
    <row r="371" spans="2:65" s="12" customFormat="1">
      <c r="B371" s="173"/>
      <c r="D371" s="174" t="s">
        <v>180</v>
      </c>
      <c r="E371" s="175" t="s">
        <v>5</v>
      </c>
      <c r="F371" s="176" t="s">
        <v>616</v>
      </c>
      <c r="H371" s="177">
        <v>15</v>
      </c>
      <c r="L371" s="173"/>
      <c r="M371" s="178"/>
      <c r="N371" s="179"/>
      <c r="O371" s="179"/>
      <c r="P371" s="179"/>
      <c r="Q371" s="179"/>
      <c r="R371" s="179"/>
      <c r="S371" s="179"/>
      <c r="T371" s="180"/>
      <c r="AT371" s="175" t="s">
        <v>180</v>
      </c>
      <c r="AU371" s="175" t="s">
        <v>89</v>
      </c>
      <c r="AV371" s="12" t="s">
        <v>89</v>
      </c>
      <c r="AW371" s="12" t="s">
        <v>41</v>
      </c>
      <c r="AX371" s="12" t="s">
        <v>77</v>
      </c>
      <c r="AY371" s="175" t="s">
        <v>171</v>
      </c>
    </row>
    <row r="372" spans="2:65" s="14" customFormat="1">
      <c r="B372" s="199"/>
      <c r="D372" s="174" t="s">
        <v>180</v>
      </c>
      <c r="E372" s="200" t="s">
        <v>5</v>
      </c>
      <c r="F372" s="201" t="s">
        <v>310</v>
      </c>
      <c r="H372" s="202">
        <v>15</v>
      </c>
      <c r="L372" s="199"/>
      <c r="M372" s="203"/>
      <c r="N372" s="204"/>
      <c r="O372" s="204"/>
      <c r="P372" s="204"/>
      <c r="Q372" s="204"/>
      <c r="R372" s="204"/>
      <c r="S372" s="204"/>
      <c r="T372" s="205"/>
      <c r="AT372" s="200" t="s">
        <v>180</v>
      </c>
      <c r="AU372" s="200" t="s">
        <v>89</v>
      </c>
      <c r="AV372" s="14" t="s">
        <v>188</v>
      </c>
      <c r="AW372" s="14" t="s">
        <v>41</v>
      </c>
      <c r="AX372" s="14" t="s">
        <v>77</v>
      </c>
      <c r="AY372" s="200" t="s">
        <v>171</v>
      </c>
    </row>
    <row r="373" spans="2:65" s="13" customFormat="1">
      <c r="B373" s="183"/>
      <c r="D373" s="174" t="s">
        <v>180</v>
      </c>
      <c r="E373" s="184" t="s">
        <v>5</v>
      </c>
      <c r="F373" s="185" t="s">
        <v>228</v>
      </c>
      <c r="H373" s="186">
        <v>92.8</v>
      </c>
      <c r="L373" s="183"/>
      <c r="M373" s="187"/>
      <c r="N373" s="188"/>
      <c r="O373" s="188"/>
      <c r="P373" s="188"/>
      <c r="Q373" s="188"/>
      <c r="R373" s="188"/>
      <c r="S373" s="188"/>
      <c r="T373" s="189"/>
      <c r="AT373" s="184" t="s">
        <v>180</v>
      </c>
      <c r="AU373" s="184" t="s">
        <v>89</v>
      </c>
      <c r="AV373" s="13" t="s">
        <v>178</v>
      </c>
      <c r="AW373" s="13" t="s">
        <v>41</v>
      </c>
      <c r="AX373" s="13" t="s">
        <v>23</v>
      </c>
      <c r="AY373" s="184" t="s">
        <v>171</v>
      </c>
    </row>
    <row r="374" spans="2:65" s="1" customFormat="1" ht="25.5" customHeight="1">
      <c r="B374" s="161"/>
      <c r="C374" s="162" t="s">
        <v>617</v>
      </c>
      <c r="D374" s="162" t="s">
        <v>173</v>
      </c>
      <c r="E374" s="163" t="s">
        <v>618</v>
      </c>
      <c r="F374" s="164" t="s">
        <v>619</v>
      </c>
      <c r="G374" s="165" t="s">
        <v>223</v>
      </c>
      <c r="H374" s="166">
        <v>1.68</v>
      </c>
      <c r="I374" s="347"/>
      <c r="J374" s="167">
        <f>ROUND(I374*H374,2)</f>
        <v>0</v>
      </c>
      <c r="K374" s="164" t="s">
        <v>177</v>
      </c>
      <c r="L374" s="40"/>
      <c r="M374" s="168" t="s">
        <v>5</v>
      </c>
      <c r="N374" s="169" t="s">
        <v>49</v>
      </c>
      <c r="O374" s="170">
        <v>1</v>
      </c>
      <c r="P374" s="170">
        <f>O374*H374</f>
        <v>1.68</v>
      </c>
      <c r="Q374" s="170">
        <v>8.2500000000000004E-3</v>
      </c>
      <c r="R374" s="170">
        <f>Q374*H374</f>
        <v>1.3860000000000001E-2</v>
      </c>
      <c r="S374" s="170">
        <v>0</v>
      </c>
      <c r="T374" s="171">
        <f>S374*H374</f>
        <v>0</v>
      </c>
      <c r="AR374" s="25" t="s">
        <v>178</v>
      </c>
      <c r="AT374" s="25" t="s">
        <v>173</v>
      </c>
      <c r="AU374" s="25" t="s">
        <v>89</v>
      </c>
      <c r="AY374" s="25" t="s">
        <v>171</v>
      </c>
      <c r="BE374" s="172">
        <f>IF(N374="základní",J374,0)</f>
        <v>0</v>
      </c>
      <c r="BF374" s="172">
        <f>IF(N374="snížená",J374,0)</f>
        <v>0</v>
      </c>
      <c r="BG374" s="172">
        <f>IF(N374="zákl. přenesená",J374,0)</f>
        <v>0</v>
      </c>
      <c r="BH374" s="172">
        <f>IF(N374="sníž. přenesená",J374,0)</f>
        <v>0</v>
      </c>
      <c r="BI374" s="172">
        <f>IF(N374="nulová",J374,0)</f>
        <v>0</v>
      </c>
      <c r="BJ374" s="25" t="s">
        <v>89</v>
      </c>
      <c r="BK374" s="172">
        <f>ROUND(I374*H374,2)</f>
        <v>0</v>
      </c>
      <c r="BL374" s="25" t="s">
        <v>178</v>
      </c>
      <c r="BM374" s="25" t="s">
        <v>620</v>
      </c>
    </row>
    <row r="375" spans="2:65" s="12" customFormat="1">
      <c r="B375" s="173"/>
      <c r="D375" s="174" t="s">
        <v>180</v>
      </c>
      <c r="E375" s="175" t="s">
        <v>5</v>
      </c>
      <c r="F375" s="176" t="s">
        <v>621</v>
      </c>
      <c r="H375" s="177">
        <v>1.68</v>
      </c>
      <c r="L375" s="173"/>
      <c r="M375" s="178"/>
      <c r="N375" s="179"/>
      <c r="O375" s="179"/>
      <c r="P375" s="179"/>
      <c r="Q375" s="179"/>
      <c r="R375" s="179"/>
      <c r="S375" s="179"/>
      <c r="T375" s="180"/>
      <c r="AT375" s="175" t="s">
        <v>180</v>
      </c>
      <c r="AU375" s="175" t="s">
        <v>89</v>
      </c>
      <c r="AV375" s="12" t="s">
        <v>89</v>
      </c>
      <c r="AW375" s="12" t="s">
        <v>41</v>
      </c>
      <c r="AX375" s="12" t="s">
        <v>23</v>
      </c>
      <c r="AY375" s="175" t="s">
        <v>171</v>
      </c>
    </row>
    <row r="376" spans="2:65" s="1" customFormat="1" ht="16.5" customHeight="1">
      <c r="B376" s="161"/>
      <c r="C376" s="162" t="s">
        <v>622</v>
      </c>
      <c r="D376" s="162" t="s">
        <v>173</v>
      </c>
      <c r="E376" s="163" t="s">
        <v>623</v>
      </c>
      <c r="F376" s="164" t="s">
        <v>624</v>
      </c>
      <c r="G376" s="165" t="s">
        <v>223</v>
      </c>
      <c r="H376" s="166">
        <v>141.179</v>
      </c>
      <c r="I376" s="347"/>
      <c r="J376" s="167">
        <f>ROUND(I376*H376,2)</f>
        <v>0</v>
      </c>
      <c r="K376" s="164" t="s">
        <v>177</v>
      </c>
      <c r="L376" s="40"/>
      <c r="M376" s="168" t="s">
        <v>5</v>
      </c>
      <c r="N376" s="169" t="s">
        <v>49</v>
      </c>
      <c r="O376" s="170">
        <v>0.20200000000000001</v>
      </c>
      <c r="P376" s="170">
        <f>O376*H376</f>
        <v>28.518158000000003</v>
      </c>
      <c r="Q376" s="170">
        <v>2.3999999999999998E-3</v>
      </c>
      <c r="R376" s="170">
        <f>Q376*H376</f>
        <v>0.33882959999999995</v>
      </c>
      <c r="S376" s="170">
        <v>0</v>
      </c>
      <c r="T376" s="171">
        <f>S376*H376</f>
        <v>0</v>
      </c>
      <c r="AR376" s="25" t="s">
        <v>178</v>
      </c>
      <c r="AT376" s="25" t="s">
        <v>173</v>
      </c>
      <c r="AU376" s="25" t="s">
        <v>89</v>
      </c>
      <c r="AY376" s="25" t="s">
        <v>171</v>
      </c>
      <c r="BE376" s="172">
        <f>IF(N376="základní",J376,0)</f>
        <v>0</v>
      </c>
      <c r="BF376" s="172">
        <f>IF(N376="snížená",J376,0)</f>
        <v>0</v>
      </c>
      <c r="BG376" s="172">
        <f>IF(N376="zákl. přenesená",J376,0)</f>
        <v>0</v>
      </c>
      <c r="BH376" s="172">
        <f>IF(N376="sníž. přenesená",J376,0)</f>
        <v>0</v>
      </c>
      <c r="BI376" s="172">
        <f>IF(N376="nulová",J376,0)</f>
        <v>0</v>
      </c>
      <c r="BJ376" s="25" t="s">
        <v>89</v>
      </c>
      <c r="BK376" s="172">
        <f>ROUND(I376*H376,2)</f>
        <v>0</v>
      </c>
      <c r="BL376" s="25" t="s">
        <v>178</v>
      </c>
      <c r="BM376" s="25" t="s">
        <v>625</v>
      </c>
    </row>
    <row r="377" spans="2:65" s="12" customFormat="1">
      <c r="B377" s="173"/>
      <c r="D377" s="174" t="s">
        <v>180</v>
      </c>
      <c r="E377" s="175" t="s">
        <v>5</v>
      </c>
      <c r="F377" s="176" t="s">
        <v>626</v>
      </c>
      <c r="H377" s="177">
        <v>90.48</v>
      </c>
      <c r="L377" s="173"/>
      <c r="M377" s="178"/>
      <c r="N377" s="179"/>
      <c r="O377" s="179"/>
      <c r="P377" s="179"/>
      <c r="Q377" s="179"/>
      <c r="R377" s="179"/>
      <c r="S377" s="179"/>
      <c r="T377" s="180"/>
      <c r="AT377" s="175" t="s">
        <v>180</v>
      </c>
      <c r="AU377" s="175" t="s">
        <v>89</v>
      </c>
      <c r="AV377" s="12" t="s">
        <v>89</v>
      </c>
      <c r="AW377" s="12" t="s">
        <v>41</v>
      </c>
      <c r="AX377" s="12" t="s">
        <v>77</v>
      </c>
      <c r="AY377" s="175" t="s">
        <v>171</v>
      </c>
    </row>
    <row r="378" spans="2:65" s="12" customFormat="1">
      <c r="B378" s="173"/>
      <c r="D378" s="174" t="s">
        <v>180</v>
      </c>
      <c r="E378" s="175" t="s">
        <v>5</v>
      </c>
      <c r="F378" s="176" t="s">
        <v>627</v>
      </c>
      <c r="H378" s="177">
        <v>-29.495999999999999</v>
      </c>
      <c r="L378" s="173"/>
      <c r="M378" s="178"/>
      <c r="N378" s="179"/>
      <c r="O378" s="179"/>
      <c r="P378" s="179"/>
      <c r="Q378" s="179"/>
      <c r="R378" s="179"/>
      <c r="S378" s="179"/>
      <c r="T378" s="180"/>
      <c r="AT378" s="175" t="s">
        <v>180</v>
      </c>
      <c r="AU378" s="175" t="s">
        <v>89</v>
      </c>
      <c r="AV378" s="12" t="s">
        <v>89</v>
      </c>
      <c r="AW378" s="12" t="s">
        <v>41</v>
      </c>
      <c r="AX378" s="12" t="s">
        <v>77</v>
      </c>
      <c r="AY378" s="175" t="s">
        <v>171</v>
      </c>
    </row>
    <row r="379" spans="2:65" s="14" customFormat="1">
      <c r="B379" s="199"/>
      <c r="D379" s="174" t="s">
        <v>180</v>
      </c>
      <c r="E379" s="200" t="s">
        <v>5</v>
      </c>
      <c r="F379" s="201" t="s">
        <v>310</v>
      </c>
      <c r="H379" s="202">
        <v>60.984000000000002</v>
      </c>
      <c r="L379" s="199"/>
      <c r="M379" s="203"/>
      <c r="N379" s="204"/>
      <c r="O379" s="204"/>
      <c r="P379" s="204"/>
      <c r="Q379" s="204"/>
      <c r="R379" s="204"/>
      <c r="S379" s="204"/>
      <c r="T379" s="205"/>
      <c r="AT379" s="200" t="s">
        <v>180</v>
      </c>
      <c r="AU379" s="200" t="s">
        <v>89</v>
      </c>
      <c r="AV379" s="14" t="s">
        <v>188</v>
      </c>
      <c r="AW379" s="14" t="s">
        <v>41</v>
      </c>
      <c r="AX379" s="14" t="s">
        <v>77</v>
      </c>
      <c r="AY379" s="200" t="s">
        <v>171</v>
      </c>
    </row>
    <row r="380" spans="2:65" s="12" customFormat="1">
      <c r="B380" s="173"/>
      <c r="D380" s="174" t="s">
        <v>180</v>
      </c>
      <c r="E380" s="175" t="s">
        <v>5</v>
      </c>
      <c r="F380" s="176" t="s">
        <v>628</v>
      </c>
      <c r="H380" s="177">
        <v>92.73</v>
      </c>
      <c r="L380" s="173"/>
      <c r="M380" s="178"/>
      <c r="N380" s="179"/>
      <c r="O380" s="179"/>
      <c r="P380" s="179"/>
      <c r="Q380" s="179"/>
      <c r="R380" s="179"/>
      <c r="S380" s="179"/>
      <c r="T380" s="180"/>
      <c r="AT380" s="175" t="s">
        <v>180</v>
      </c>
      <c r="AU380" s="175" t="s">
        <v>89</v>
      </c>
      <c r="AV380" s="12" t="s">
        <v>89</v>
      </c>
      <c r="AW380" s="12" t="s">
        <v>41</v>
      </c>
      <c r="AX380" s="12" t="s">
        <v>77</v>
      </c>
      <c r="AY380" s="175" t="s">
        <v>171</v>
      </c>
    </row>
    <row r="381" spans="2:65" s="12" customFormat="1">
      <c r="B381" s="173"/>
      <c r="D381" s="174" t="s">
        <v>180</v>
      </c>
      <c r="E381" s="175" t="s">
        <v>5</v>
      </c>
      <c r="F381" s="176" t="s">
        <v>629</v>
      </c>
      <c r="H381" s="177">
        <v>-12.535</v>
      </c>
      <c r="L381" s="173"/>
      <c r="M381" s="178"/>
      <c r="N381" s="179"/>
      <c r="O381" s="179"/>
      <c r="P381" s="179"/>
      <c r="Q381" s="179"/>
      <c r="R381" s="179"/>
      <c r="S381" s="179"/>
      <c r="T381" s="180"/>
      <c r="AT381" s="175" t="s">
        <v>180</v>
      </c>
      <c r="AU381" s="175" t="s">
        <v>89</v>
      </c>
      <c r="AV381" s="12" t="s">
        <v>89</v>
      </c>
      <c r="AW381" s="12" t="s">
        <v>41</v>
      </c>
      <c r="AX381" s="12" t="s">
        <v>77</v>
      </c>
      <c r="AY381" s="175" t="s">
        <v>171</v>
      </c>
    </row>
    <row r="382" spans="2:65" s="14" customFormat="1">
      <c r="B382" s="199"/>
      <c r="D382" s="174" t="s">
        <v>180</v>
      </c>
      <c r="E382" s="200" t="s">
        <v>5</v>
      </c>
      <c r="F382" s="201" t="s">
        <v>310</v>
      </c>
      <c r="H382" s="202">
        <v>80.194999999999993</v>
      </c>
      <c r="L382" s="199"/>
      <c r="M382" s="203"/>
      <c r="N382" s="204"/>
      <c r="O382" s="204"/>
      <c r="P382" s="204"/>
      <c r="Q382" s="204"/>
      <c r="R382" s="204"/>
      <c r="S382" s="204"/>
      <c r="T382" s="205"/>
      <c r="AT382" s="200" t="s">
        <v>180</v>
      </c>
      <c r="AU382" s="200" t="s">
        <v>89</v>
      </c>
      <c r="AV382" s="14" t="s">
        <v>188</v>
      </c>
      <c r="AW382" s="14" t="s">
        <v>41</v>
      </c>
      <c r="AX382" s="14" t="s">
        <v>77</v>
      </c>
      <c r="AY382" s="200" t="s">
        <v>171</v>
      </c>
    </row>
    <row r="383" spans="2:65" s="13" customFormat="1">
      <c r="B383" s="183"/>
      <c r="D383" s="174" t="s">
        <v>180</v>
      </c>
      <c r="E383" s="184" t="s">
        <v>5</v>
      </c>
      <c r="F383" s="185" t="s">
        <v>228</v>
      </c>
      <c r="H383" s="186">
        <v>141.179</v>
      </c>
      <c r="L383" s="183"/>
      <c r="M383" s="187"/>
      <c r="N383" s="188"/>
      <c r="O383" s="188"/>
      <c r="P383" s="188"/>
      <c r="Q383" s="188"/>
      <c r="R383" s="188"/>
      <c r="S383" s="188"/>
      <c r="T383" s="189"/>
      <c r="AT383" s="184" t="s">
        <v>180</v>
      </c>
      <c r="AU383" s="184" t="s">
        <v>89</v>
      </c>
      <c r="AV383" s="13" t="s">
        <v>178</v>
      </c>
      <c r="AW383" s="13" t="s">
        <v>41</v>
      </c>
      <c r="AX383" s="13" t="s">
        <v>23</v>
      </c>
      <c r="AY383" s="184" t="s">
        <v>171</v>
      </c>
    </row>
    <row r="384" spans="2:65" s="1" customFormat="1" ht="16.5" customHeight="1">
      <c r="B384" s="161"/>
      <c r="C384" s="162" t="s">
        <v>630</v>
      </c>
      <c r="D384" s="162" t="s">
        <v>173</v>
      </c>
      <c r="E384" s="163" t="s">
        <v>631</v>
      </c>
      <c r="F384" s="164" t="s">
        <v>632</v>
      </c>
      <c r="G384" s="165" t="s">
        <v>223</v>
      </c>
      <c r="H384" s="166">
        <v>80.603999999999999</v>
      </c>
      <c r="I384" s="347"/>
      <c r="J384" s="167">
        <f>ROUND(I384*H384,2)</f>
        <v>0</v>
      </c>
      <c r="K384" s="164" t="s">
        <v>177</v>
      </c>
      <c r="L384" s="40"/>
      <c r="M384" s="168" t="s">
        <v>5</v>
      </c>
      <c r="N384" s="169" t="s">
        <v>49</v>
      </c>
      <c r="O384" s="170">
        <v>0.252</v>
      </c>
      <c r="P384" s="170">
        <f>O384*H384</f>
        <v>20.312207999999998</v>
      </c>
      <c r="Q384" s="170">
        <v>2.3999999999999998E-3</v>
      </c>
      <c r="R384" s="170">
        <f>Q384*H384</f>
        <v>0.19344959999999997</v>
      </c>
      <c r="S384" s="170">
        <v>0</v>
      </c>
      <c r="T384" s="171">
        <f>S384*H384</f>
        <v>0</v>
      </c>
      <c r="AR384" s="25" t="s">
        <v>178</v>
      </c>
      <c r="AT384" s="25" t="s">
        <v>173</v>
      </c>
      <c r="AU384" s="25" t="s">
        <v>89</v>
      </c>
      <c r="AY384" s="25" t="s">
        <v>171</v>
      </c>
      <c r="BE384" s="172">
        <f>IF(N384="základní",J384,0)</f>
        <v>0</v>
      </c>
      <c r="BF384" s="172">
        <f>IF(N384="snížená",J384,0)</f>
        <v>0</v>
      </c>
      <c r="BG384" s="172">
        <f>IF(N384="zákl. přenesená",J384,0)</f>
        <v>0</v>
      </c>
      <c r="BH384" s="172">
        <f>IF(N384="sníž. přenesená",J384,0)</f>
        <v>0</v>
      </c>
      <c r="BI384" s="172">
        <f>IF(N384="nulová",J384,0)</f>
        <v>0</v>
      </c>
      <c r="BJ384" s="25" t="s">
        <v>89</v>
      </c>
      <c r="BK384" s="172">
        <f>ROUND(I384*H384,2)</f>
        <v>0</v>
      </c>
      <c r="BL384" s="25" t="s">
        <v>178</v>
      </c>
      <c r="BM384" s="25" t="s">
        <v>633</v>
      </c>
    </row>
    <row r="385" spans="2:65" s="12" customFormat="1">
      <c r="B385" s="173"/>
      <c r="D385" s="174" t="s">
        <v>180</v>
      </c>
      <c r="E385" s="175" t="s">
        <v>5</v>
      </c>
      <c r="F385" s="176" t="s">
        <v>596</v>
      </c>
      <c r="H385" s="177">
        <v>22.016999999999999</v>
      </c>
      <c r="L385" s="173"/>
      <c r="M385" s="178"/>
      <c r="N385" s="179"/>
      <c r="O385" s="179"/>
      <c r="P385" s="179"/>
      <c r="Q385" s="179"/>
      <c r="R385" s="179"/>
      <c r="S385" s="179"/>
      <c r="T385" s="180"/>
      <c r="AT385" s="175" t="s">
        <v>180</v>
      </c>
      <c r="AU385" s="175" t="s">
        <v>89</v>
      </c>
      <c r="AV385" s="12" t="s">
        <v>89</v>
      </c>
      <c r="AW385" s="12" t="s">
        <v>41</v>
      </c>
      <c r="AX385" s="12" t="s">
        <v>77</v>
      </c>
      <c r="AY385" s="175" t="s">
        <v>171</v>
      </c>
    </row>
    <row r="386" spans="2:65" s="12" customFormat="1">
      <c r="B386" s="173"/>
      <c r="D386" s="174" t="s">
        <v>180</v>
      </c>
      <c r="E386" s="175" t="s">
        <v>5</v>
      </c>
      <c r="F386" s="176" t="s">
        <v>596</v>
      </c>
      <c r="H386" s="177">
        <v>22.016999999999999</v>
      </c>
      <c r="L386" s="173"/>
      <c r="M386" s="178"/>
      <c r="N386" s="179"/>
      <c r="O386" s="179"/>
      <c r="P386" s="179"/>
      <c r="Q386" s="179"/>
      <c r="R386" s="179"/>
      <c r="S386" s="179"/>
      <c r="T386" s="180"/>
      <c r="AT386" s="175" t="s">
        <v>180</v>
      </c>
      <c r="AU386" s="175" t="s">
        <v>89</v>
      </c>
      <c r="AV386" s="12" t="s">
        <v>89</v>
      </c>
      <c r="AW386" s="12" t="s">
        <v>41</v>
      </c>
      <c r="AX386" s="12" t="s">
        <v>77</v>
      </c>
      <c r="AY386" s="175" t="s">
        <v>171</v>
      </c>
    </row>
    <row r="387" spans="2:65" s="14" customFormat="1">
      <c r="B387" s="199"/>
      <c r="D387" s="174" t="s">
        <v>180</v>
      </c>
      <c r="E387" s="200" t="s">
        <v>5</v>
      </c>
      <c r="F387" s="201" t="s">
        <v>310</v>
      </c>
      <c r="H387" s="202">
        <v>44.033999999999999</v>
      </c>
      <c r="L387" s="199"/>
      <c r="M387" s="203"/>
      <c r="N387" s="204"/>
      <c r="O387" s="204"/>
      <c r="P387" s="204"/>
      <c r="Q387" s="204"/>
      <c r="R387" s="204"/>
      <c r="S387" s="204"/>
      <c r="T387" s="205"/>
      <c r="AT387" s="200" t="s">
        <v>180</v>
      </c>
      <c r="AU387" s="200" t="s">
        <v>89</v>
      </c>
      <c r="AV387" s="14" t="s">
        <v>188</v>
      </c>
      <c r="AW387" s="14" t="s">
        <v>41</v>
      </c>
      <c r="AX387" s="14" t="s">
        <v>77</v>
      </c>
      <c r="AY387" s="200" t="s">
        <v>171</v>
      </c>
    </row>
    <row r="388" spans="2:65" s="12" customFormat="1">
      <c r="B388" s="173"/>
      <c r="D388" s="174" t="s">
        <v>180</v>
      </c>
      <c r="E388" s="175" t="s">
        <v>5</v>
      </c>
      <c r="F388" s="176" t="s">
        <v>597</v>
      </c>
      <c r="H388" s="177">
        <v>36.57</v>
      </c>
      <c r="L388" s="173"/>
      <c r="M388" s="178"/>
      <c r="N388" s="179"/>
      <c r="O388" s="179"/>
      <c r="P388" s="179"/>
      <c r="Q388" s="179"/>
      <c r="R388" s="179"/>
      <c r="S388" s="179"/>
      <c r="T388" s="180"/>
      <c r="AT388" s="175" t="s">
        <v>180</v>
      </c>
      <c r="AU388" s="175" t="s">
        <v>89</v>
      </c>
      <c r="AV388" s="12" t="s">
        <v>89</v>
      </c>
      <c r="AW388" s="12" t="s">
        <v>41</v>
      </c>
      <c r="AX388" s="12" t="s">
        <v>77</v>
      </c>
      <c r="AY388" s="175" t="s">
        <v>171</v>
      </c>
    </row>
    <row r="389" spans="2:65" s="14" customFormat="1">
      <c r="B389" s="199"/>
      <c r="D389" s="174" t="s">
        <v>180</v>
      </c>
      <c r="E389" s="200" t="s">
        <v>5</v>
      </c>
      <c r="F389" s="201" t="s">
        <v>310</v>
      </c>
      <c r="H389" s="202">
        <v>36.57</v>
      </c>
      <c r="L389" s="199"/>
      <c r="M389" s="203"/>
      <c r="N389" s="204"/>
      <c r="O389" s="204"/>
      <c r="P389" s="204"/>
      <c r="Q389" s="204"/>
      <c r="R389" s="204"/>
      <c r="S389" s="204"/>
      <c r="T389" s="205"/>
      <c r="AT389" s="200" t="s">
        <v>180</v>
      </c>
      <c r="AU389" s="200" t="s">
        <v>89</v>
      </c>
      <c r="AV389" s="14" t="s">
        <v>188</v>
      </c>
      <c r="AW389" s="14" t="s">
        <v>41</v>
      </c>
      <c r="AX389" s="14" t="s">
        <v>77</v>
      </c>
      <c r="AY389" s="200" t="s">
        <v>171</v>
      </c>
    </row>
    <row r="390" spans="2:65" s="13" customFormat="1">
      <c r="B390" s="183"/>
      <c r="D390" s="174" t="s">
        <v>180</v>
      </c>
      <c r="E390" s="184" t="s">
        <v>5</v>
      </c>
      <c r="F390" s="185" t="s">
        <v>228</v>
      </c>
      <c r="H390" s="186">
        <v>80.603999999999999</v>
      </c>
      <c r="L390" s="183"/>
      <c r="M390" s="187"/>
      <c r="N390" s="188"/>
      <c r="O390" s="188"/>
      <c r="P390" s="188"/>
      <c r="Q390" s="188"/>
      <c r="R390" s="188"/>
      <c r="S390" s="188"/>
      <c r="T390" s="189"/>
      <c r="AT390" s="184" t="s">
        <v>180</v>
      </c>
      <c r="AU390" s="184" t="s">
        <v>89</v>
      </c>
      <c r="AV390" s="13" t="s">
        <v>178</v>
      </c>
      <c r="AW390" s="13" t="s">
        <v>41</v>
      </c>
      <c r="AX390" s="13" t="s">
        <v>23</v>
      </c>
      <c r="AY390" s="184" t="s">
        <v>171</v>
      </c>
    </row>
    <row r="391" spans="2:65" s="1" customFormat="1" ht="25.5" customHeight="1">
      <c r="B391" s="161"/>
      <c r="C391" s="162" t="s">
        <v>634</v>
      </c>
      <c r="D391" s="162" t="s">
        <v>173</v>
      </c>
      <c r="E391" s="163" t="s">
        <v>635</v>
      </c>
      <c r="F391" s="164" t="s">
        <v>636</v>
      </c>
      <c r="G391" s="165" t="s">
        <v>223</v>
      </c>
      <c r="H391" s="166">
        <v>80.603999999999999</v>
      </c>
      <c r="I391" s="347"/>
      <c r="J391" s="167">
        <f>ROUND(I391*H391,2)</f>
        <v>0</v>
      </c>
      <c r="K391" s="164" t="s">
        <v>177</v>
      </c>
      <c r="L391" s="40"/>
      <c r="M391" s="168" t="s">
        <v>5</v>
      </c>
      <c r="N391" s="169" t="s">
        <v>49</v>
      </c>
      <c r="O391" s="170">
        <v>0.46</v>
      </c>
      <c r="P391" s="170">
        <f>O391*H391</f>
        <v>37.077840000000002</v>
      </c>
      <c r="Q391" s="170">
        <v>2.3099999999999999E-2</v>
      </c>
      <c r="R391" s="170">
        <f>Q391*H391</f>
        <v>1.8619523999999998</v>
      </c>
      <c r="S391" s="170">
        <v>0</v>
      </c>
      <c r="T391" s="171">
        <f>S391*H391</f>
        <v>0</v>
      </c>
      <c r="AR391" s="25" t="s">
        <v>178</v>
      </c>
      <c r="AT391" s="25" t="s">
        <v>173</v>
      </c>
      <c r="AU391" s="25" t="s">
        <v>89</v>
      </c>
      <c r="AY391" s="25" t="s">
        <v>171</v>
      </c>
      <c r="BE391" s="172">
        <f>IF(N391="základní",J391,0)</f>
        <v>0</v>
      </c>
      <c r="BF391" s="172">
        <f>IF(N391="snížená",J391,0)</f>
        <v>0</v>
      </c>
      <c r="BG391" s="172">
        <f>IF(N391="zákl. přenesená",J391,0)</f>
        <v>0</v>
      </c>
      <c r="BH391" s="172">
        <f>IF(N391="sníž. přenesená",J391,0)</f>
        <v>0</v>
      </c>
      <c r="BI391" s="172">
        <f>IF(N391="nulová",J391,0)</f>
        <v>0</v>
      </c>
      <c r="BJ391" s="25" t="s">
        <v>89</v>
      </c>
      <c r="BK391" s="172">
        <f>ROUND(I391*H391,2)</f>
        <v>0</v>
      </c>
      <c r="BL391" s="25" t="s">
        <v>178</v>
      </c>
      <c r="BM391" s="25" t="s">
        <v>637</v>
      </c>
    </row>
    <row r="392" spans="2:65" s="12" customFormat="1">
      <c r="B392" s="173"/>
      <c r="D392" s="174" t="s">
        <v>180</v>
      </c>
      <c r="E392" s="175" t="s">
        <v>5</v>
      </c>
      <c r="F392" s="176" t="s">
        <v>596</v>
      </c>
      <c r="H392" s="177">
        <v>22.016999999999999</v>
      </c>
      <c r="L392" s="173"/>
      <c r="M392" s="178"/>
      <c r="N392" s="179"/>
      <c r="O392" s="179"/>
      <c r="P392" s="179"/>
      <c r="Q392" s="179"/>
      <c r="R392" s="179"/>
      <c r="S392" s="179"/>
      <c r="T392" s="180"/>
      <c r="AT392" s="175" t="s">
        <v>180</v>
      </c>
      <c r="AU392" s="175" t="s">
        <v>89</v>
      </c>
      <c r="AV392" s="12" t="s">
        <v>89</v>
      </c>
      <c r="AW392" s="12" t="s">
        <v>41</v>
      </c>
      <c r="AX392" s="12" t="s">
        <v>77</v>
      </c>
      <c r="AY392" s="175" t="s">
        <v>171</v>
      </c>
    </row>
    <row r="393" spans="2:65" s="12" customFormat="1">
      <c r="B393" s="173"/>
      <c r="D393" s="174" t="s">
        <v>180</v>
      </c>
      <c r="E393" s="175" t="s">
        <v>5</v>
      </c>
      <c r="F393" s="176" t="s">
        <v>596</v>
      </c>
      <c r="H393" s="177">
        <v>22.016999999999999</v>
      </c>
      <c r="L393" s="173"/>
      <c r="M393" s="178"/>
      <c r="N393" s="179"/>
      <c r="O393" s="179"/>
      <c r="P393" s="179"/>
      <c r="Q393" s="179"/>
      <c r="R393" s="179"/>
      <c r="S393" s="179"/>
      <c r="T393" s="180"/>
      <c r="AT393" s="175" t="s">
        <v>180</v>
      </c>
      <c r="AU393" s="175" t="s">
        <v>89</v>
      </c>
      <c r="AV393" s="12" t="s">
        <v>89</v>
      </c>
      <c r="AW393" s="12" t="s">
        <v>41</v>
      </c>
      <c r="AX393" s="12" t="s">
        <v>77</v>
      </c>
      <c r="AY393" s="175" t="s">
        <v>171</v>
      </c>
    </row>
    <row r="394" spans="2:65" s="14" customFormat="1">
      <c r="B394" s="199"/>
      <c r="D394" s="174" t="s">
        <v>180</v>
      </c>
      <c r="E394" s="200" t="s">
        <v>5</v>
      </c>
      <c r="F394" s="201" t="s">
        <v>310</v>
      </c>
      <c r="H394" s="202">
        <v>44.033999999999999</v>
      </c>
      <c r="L394" s="199"/>
      <c r="M394" s="203"/>
      <c r="N394" s="204"/>
      <c r="O394" s="204"/>
      <c r="P394" s="204"/>
      <c r="Q394" s="204"/>
      <c r="R394" s="204"/>
      <c r="S394" s="204"/>
      <c r="T394" s="205"/>
      <c r="AT394" s="200" t="s">
        <v>180</v>
      </c>
      <c r="AU394" s="200" t="s">
        <v>89</v>
      </c>
      <c r="AV394" s="14" t="s">
        <v>188</v>
      </c>
      <c r="AW394" s="14" t="s">
        <v>41</v>
      </c>
      <c r="AX394" s="14" t="s">
        <v>77</v>
      </c>
      <c r="AY394" s="200" t="s">
        <v>171</v>
      </c>
    </row>
    <row r="395" spans="2:65" s="12" customFormat="1">
      <c r="B395" s="173"/>
      <c r="D395" s="174" t="s">
        <v>180</v>
      </c>
      <c r="E395" s="175" t="s">
        <v>5</v>
      </c>
      <c r="F395" s="176" t="s">
        <v>597</v>
      </c>
      <c r="H395" s="177">
        <v>36.57</v>
      </c>
      <c r="L395" s="173"/>
      <c r="M395" s="178"/>
      <c r="N395" s="179"/>
      <c r="O395" s="179"/>
      <c r="P395" s="179"/>
      <c r="Q395" s="179"/>
      <c r="R395" s="179"/>
      <c r="S395" s="179"/>
      <c r="T395" s="180"/>
      <c r="AT395" s="175" t="s">
        <v>180</v>
      </c>
      <c r="AU395" s="175" t="s">
        <v>89</v>
      </c>
      <c r="AV395" s="12" t="s">
        <v>89</v>
      </c>
      <c r="AW395" s="12" t="s">
        <v>41</v>
      </c>
      <c r="AX395" s="12" t="s">
        <v>77</v>
      </c>
      <c r="AY395" s="175" t="s">
        <v>171</v>
      </c>
    </row>
    <row r="396" spans="2:65" s="14" customFormat="1">
      <c r="B396" s="199"/>
      <c r="D396" s="174" t="s">
        <v>180</v>
      </c>
      <c r="E396" s="200" t="s">
        <v>5</v>
      </c>
      <c r="F396" s="201" t="s">
        <v>310</v>
      </c>
      <c r="H396" s="202">
        <v>36.57</v>
      </c>
      <c r="L396" s="199"/>
      <c r="M396" s="203"/>
      <c r="N396" s="204"/>
      <c r="O396" s="204"/>
      <c r="P396" s="204"/>
      <c r="Q396" s="204"/>
      <c r="R396" s="204"/>
      <c r="S396" s="204"/>
      <c r="T396" s="205"/>
      <c r="AT396" s="200" t="s">
        <v>180</v>
      </c>
      <c r="AU396" s="200" t="s">
        <v>89</v>
      </c>
      <c r="AV396" s="14" t="s">
        <v>188</v>
      </c>
      <c r="AW396" s="14" t="s">
        <v>41</v>
      </c>
      <c r="AX396" s="14" t="s">
        <v>77</v>
      </c>
      <c r="AY396" s="200" t="s">
        <v>171</v>
      </c>
    </row>
    <row r="397" spans="2:65" s="13" customFormat="1">
      <c r="B397" s="183"/>
      <c r="D397" s="174" t="s">
        <v>180</v>
      </c>
      <c r="E397" s="184" t="s">
        <v>5</v>
      </c>
      <c r="F397" s="185" t="s">
        <v>228</v>
      </c>
      <c r="H397" s="186">
        <v>80.603999999999999</v>
      </c>
      <c r="L397" s="183"/>
      <c r="M397" s="187"/>
      <c r="N397" s="188"/>
      <c r="O397" s="188"/>
      <c r="P397" s="188"/>
      <c r="Q397" s="188"/>
      <c r="R397" s="188"/>
      <c r="S397" s="188"/>
      <c r="T397" s="189"/>
      <c r="AT397" s="184" t="s">
        <v>180</v>
      </c>
      <c r="AU397" s="184" t="s">
        <v>89</v>
      </c>
      <c r="AV397" s="13" t="s">
        <v>178</v>
      </c>
      <c r="AW397" s="13" t="s">
        <v>41</v>
      </c>
      <c r="AX397" s="13" t="s">
        <v>23</v>
      </c>
      <c r="AY397" s="184" t="s">
        <v>171</v>
      </c>
    </row>
    <row r="398" spans="2:65" s="1" customFormat="1" ht="25.5" customHeight="1">
      <c r="B398" s="161"/>
      <c r="C398" s="162" t="s">
        <v>638</v>
      </c>
      <c r="D398" s="162" t="s">
        <v>173</v>
      </c>
      <c r="E398" s="163" t="s">
        <v>639</v>
      </c>
      <c r="F398" s="164" t="s">
        <v>640</v>
      </c>
      <c r="G398" s="165" t="s">
        <v>223</v>
      </c>
      <c r="H398" s="166">
        <v>241.29900000000001</v>
      </c>
      <c r="I398" s="347"/>
      <c r="J398" s="167">
        <f>ROUND(I398*H398,2)</f>
        <v>0</v>
      </c>
      <c r="K398" s="164" t="s">
        <v>177</v>
      </c>
      <c r="L398" s="40"/>
      <c r="M398" s="168" t="s">
        <v>5</v>
      </c>
      <c r="N398" s="169" t="s">
        <v>49</v>
      </c>
      <c r="O398" s="170">
        <v>0.38</v>
      </c>
      <c r="P398" s="170">
        <f>O398*H398</f>
        <v>91.69362000000001</v>
      </c>
      <c r="Q398" s="170">
        <v>2.3099999999999999E-2</v>
      </c>
      <c r="R398" s="170">
        <f>Q398*H398</f>
        <v>5.5740068999999997</v>
      </c>
      <c r="S398" s="170">
        <v>0</v>
      </c>
      <c r="T398" s="171">
        <f>S398*H398</f>
        <v>0</v>
      </c>
      <c r="AR398" s="25" t="s">
        <v>178</v>
      </c>
      <c r="AT398" s="25" t="s">
        <v>173</v>
      </c>
      <c r="AU398" s="25" t="s">
        <v>89</v>
      </c>
      <c r="AY398" s="25" t="s">
        <v>171</v>
      </c>
      <c r="BE398" s="172">
        <f>IF(N398="základní",J398,0)</f>
        <v>0</v>
      </c>
      <c r="BF398" s="172">
        <f>IF(N398="snížená",J398,0)</f>
        <v>0</v>
      </c>
      <c r="BG398" s="172">
        <f>IF(N398="zákl. přenesená",J398,0)</f>
        <v>0</v>
      </c>
      <c r="BH398" s="172">
        <f>IF(N398="sníž. přenesená",J398,0)</f>
        <v>0</v>
      </c>
      <c r="BI398" s="172">
        <f>IF(N398="nulová",J398,0)</f>
        <v>0</v>
      </c>
      <c r="BJ398" s="25" t="s">
        <v>89</v>
      </c>
      <c r="BK398" s="172">
        <f>ROUND(I398*H398,2)</f>
        <v>0</v>
      </c>
      <c r="BL398" s="25" t="s">
        <v>178</v>
      </c>
      <c r="BM398" s="25" t="s">
        <v>641</v>
      </c>
    </row>
    <row r="399" spans="2:65" s="12" customFormat="1">
      <c r="B399" s="173"/>
      <c r="D399" s="174" t="s">
        <v>180</v>
      </c>
      <c r="E399" s="175" t="s">
        <v>5</v>
      </c>
      <c r="F399" s="176" t="s">
        <v>612</v>
      </c>
      <c r="H399" s="177">
        <v>57.2</v>
      </c>
      <c r="L399" s="173"/>
      <c r="M399" s="178"/>
      <c r="N399" s="179"/>
      <c r="O399" s="179"/>
      <c r="P399" s="179"/>
      <c r="Q399" s="179"/>
      <c r="R399" s="179"/>
      <c r="S399" s="179"/>
      <c r="T399" s="180"/>
      <c r="AT399" s="175" t="s">
        <v>180</v>
      </c>
      <c r="AU399" s="175" t="s">
        <v>89</v>
      </c>
      <c r="AV399" s="12" t="s">
        <v>89</v>
      </c>
      <c r="AW399" s="12" t="s">
        <v>41</v>
      </c>
      <c r="AX399" s="12" t="s">
        <v>77</v>
      </c>
      <c r="AY399" s="175" t="s">
        <v>171</v>
      </c>
    </row>
    <row r="400" spans="2:65" s="12" customFormat="1">
      <c r="B400" s="173"/>
      <c r="D400" s="174" t="s">
        <v>180</v>
      </c>
      <c r="E400" s="175" t="s">
        <v>5</v>
      </c>
      <c r="F400" s="176" t="s">
        <v>613</v>
      </c>
      <c r="H400" s="177">
        <v>-5.6</v>
      </c>
      <c r="L400" s="173"/>
      <c r="M400" s="178"/>
      <c r="N400" s="179"/>
      <c r="O400" s="179"/>
      <c r="P400" s="179"/>
      <c r="Q400" s="179"/>
      <c r="R400" s="179"/>
      <c r="S400" s="179"/>
      <c r="T400" s="180"/>
      <c r="AT400" s="175" t="s">
        <v>180</v>
      </c>
      <c r="AU400" s="175" t="s">
        <v>89</v>
      </c>
      <c r="AV400" s="12" t="s">
        <v>89</v>
      </c>
      <c r="AW400" s="12" t="s">
        <v>41</v>
      </c>
      <c r="AX400" s="12" t="s">
        <v>77</v>
      </c>
      <c r="AY400" s="175" t="s">
        <v>171</v>
      </c>
    </row>
    <row r="401" spans="2:65" s="12" customFormat="1">
      <c r="B401" s="173"/>
      <c r="D401" s="174" t="s">
        <v>180</v>
      </c>
      <c r="E401" s="175" t="s">
        <v>5</v>
      </c>
      <c r="F401" s="176" t="s">
        <v>642</v>
      </c>
      <c r="H401" s="177">
        <v>4.5599999999999996</v>
      </c>
      <c r="L401" s="173"/>
      <c r="M401" s="178"/>
      <c r="N401" s="179"/>
      <c r="O401" s="179"/>
      <c r="P401" s="179"/>
      <c r="Q401" s="179"/>
      <c r="R401" s="179"/>
      <c r="S401" s="179"/>
      <c r="T401" s="180"/>
      <c r="AT401" s="175" t="s">
        <v>180</v>
      </c>
      <c r="AU401" s="175" t="s">
        <v>89</v>
      </c>
      <c r="AV401" s="12" t="s">
        <v>89</v>
      </c>
      <c r="AW401" s="12" t="s">
        <v>41</v>
      </c>
      <c r="AX401" s="12" t="s">
        <v>77</v>
      </c>
      <c r="AY401" s="175" t="s">
        <v>171</v>
      </c>
    </row>
    <row r="402" spans="2:65" s="14" customFormat="1">
      <c r="B402" s="199"/>
      <c r="D402" s="174" t="s">
        <v>180</v>
      </c>
      <c r="E402" s="200" t="s">
        <v>5</v>
      </c>
      <c r="F402" s="201" t="s">
        <v>310</v>
      </c>
      <c r="H402" s="202">
        <v>56.16</v>
      </c>
      <c r="L402" s="199"/>
      <c r="M402" s="203"/>
      <c r="N402" s="204"/>
      <c r="O402" s="204"/>
      <c r="P402" s="204"/>
      <c r="Q402" s="204"/>
      <c r="R402" s="204"/>
      <c r="S402" s="204"/>
      <c r="T402" s="205"/>
      <c r="AT402" s="200" t="s">
        <v>180</v>
      </c>
      <c r="AU402" s="200" t="s">
        <v>89</v>
      </c>
      <c r="AV402" s="14" t="s">
        <v>188</v>
      </c>
      <c r="AW402" s="14" t="s">
        <v>41</v>
      </c>
      <c r="AX402" s="14" t="s">
        <v>77</v>
      </c>
      <c r="AY402" s="200" t="s">
        <v>171</v>
      </c>
    </row>
    <row r="403" spans="2:65" s="12" customFormat="1">
      <c r="B403" s="173"/>
      <c r="D403" s="174" t="s">
        <v>180</v>
      </c>
      <c r="E403" s="175" t="s">
        <v>5</v>
      </c>
      <c r="F403" s="176" t="s">
        <v>614</v>
      </c>
      <c r="H403" s="177">
        <v>19</v>
      </c>
      <c r="L403" s="173"/>
      <c r="M403" s="178"/>
      <c r="N403" s="179"/>
      <c r="O403" s="179"/>
      <c r="P403" s="179"/>
      <c r="Q403" s="179"/>
      <c r="R403" s="179"/>
      <c r="S403" s="179"/>
      <c r="T403" s="180"/>
      <c r="AT403" s="175" t="s">
        <v>180</v>
      </c>
      <c r="AU403" s="175" t="s">
        <v>89</v>
      </c>
      <c r="AV403" s="12" t="s">
        <v>89</v>
      </c>
      <c r="AW403" s="12" t="s">
        <v>41</v>
      </c>
      <c r="AX403" s="12" t="s">
        <v>77</v>
      </c>
      <c r="AY403" s="175" t="s">
        <v>171</v>
      </c>
    </row>
    <row r="404" spans="2:65" s="12" customFormat="1">
      <c r="B404" s="173"/>
      <c r="D404" s="174" t="s">
        <v>180</v>
      </c>
      <c r="E404" s="175" t="s">
        <v>5</v>
      </c>
      <c r="F404" s="176" t="s">
        <v>615</v>
      </c>
      <c r="H404" s="177">
        <v>7.2</v>
      </c>
      <c r="L404" s="173"/>
      <c r="M404" s="178"/>
      <c r="N404" s="179"/>
      <c r="O404" s="179"/>
      <c r="P404" s="179"/>
      <c r="Q404" s="179"/>
      <c r="R404" s="179"/>
      <c r="S404" s="179"/>
      <c r="T404" s="180"/>
      <c r="AT404" s="175" t="s">
        <v>180</v>
      </c>
      <c r="AU404" s="175" t="s">
        <v>89</v>
      </c>
      <c r="AV404" s="12" t="s">
        <v>89</v>
      </c>
      <c r="AW404" s="12" t="s">
        <v>41</v>
      </c>
      <c r="AX404" s="12" t="s">
        <v>77</v>
      </c>
      <c r="AY404" s="175" t="s">
        <v>171</v>
      </c>
    </row>
    <row r="405" spans="2:65" s="12" customFormat="1">
      <c r="B405" s="173"/>
      <c r="D405" s="174" t="s">
        <v>180</v>
      </c>
      <c r="E405" s="175" t="s">
        <v>5</v>
      </c>
      <c r="F405" s="176" t="s">
        <v>643</v>
      </c>
      <c r="H405" s="177">
        <v>2.76</v>
      </c>
      <c r="L405" s="173"/>
      <c r="M405" s="178"/>
      <c r="N405" s="179"/>
      <c r="O405" s="179"/>
      <c r="P405" s="179"/>
      <c r="Q405" s="179"/>
      <c r="R405" s="179"/>
      <c r="S405" s="179"/>
      <c r="T405" s="180"/>
      <c r="AT405" s="175" t="s">
        <v>180</v>
      </c>
      <c r="AU405" s="175" t="s">
        <v>89</v>
      </c>
      <c r="AV405" s="12" t="s">
        <v>89</v>
      </c>
      <c r="AW405" s="12" t="s">
        <v>41</v>
      </c>
      <c r="AX405" s="12" t="s">
        <v>77</v>
      </c>
      <c r="AY405" s="175" t="s">
        <v>171</v>
      </c>
    </row>
    <row r="406" spans="2:65" s="14" customFormat="1">
      <c r="B406" s="199"/>
      <c r="D406" s="174" t="s">
        <v>180</v>
      </c>
      <c r="E406" s="200" t="s">
        <v>5</v>
      </c>
      <c r="F406" s="201" t="s">
        <v>310</v>
      </c>
      <c r="H406" s="202">
        <v>28.96</v>
      </c>
      <c r="L406" s="199"/>
      <c r="M406" s="203"/>
      <c r="N406" s="204"/>
      <c r="O406" s="204"/>
      <c r="P406" s="204"/>
      <c r="Q406" s="204"/>
      <c r="R406" s="204"/>
      <c r="S406" s="204"/>
      <c r="T406" s="205"/>
      <c r="AT406" s="200" t="s">
        <v>180</v>
      </c>
      <c r="AU406" s="200" t="s">
        <v>89</v>
      </c>
      <c r="AV406" s="14" t="s">
        <v>188</v>
      </c>
      <c r="AW406" s="14" t="s">
        <v>41</v>
      </c>
      <c r="AX406" s="14" t="s">
        <v>77</v>
      </c>
      <c r="AY406" s="200" t="s">
        <v>171</v>
      </c>
    </row>
    <row r="407" spans="2:65" s="12" customFormat="1">
      <c r="B407" s="173"/>
      <c r="D407" s="174" t="s">
        <v>180</v>
      </c>
      <c r="E407" s="175" t="s">
        <v>5</v>
      </c>
      <c r="F407" s="176" t="s">
        <v>644</v>
      </c>
      <c r="H407" s="177">
        <v>15</v>
      </c>
      <c r="L407" s="173"/>
      <c r="M407" s="178"/>
      <c r="N407" s="179"/>
      <c r="O407" s="179"/>
      <c r="P407" s="179"/>
      <c r="Q407" s="179"/>
      <c r="R407" s="179"/>
      <c r="S407" s="179"/>
      <c r="T407" s="180"/>
      <c r="AT407" s="175" t="s">
        <v>180</v>
      </c>
      <c r="AU407" s="175" t="s">
        <v>89</v>
      </c>
      <c r="AV407" s="12" t="s">
        <v>89</v>
      </c>
      <c r="AW407" s="12" t="s">
        <v>41</v>
      </c>
      <c r="AX407" s="12" t="s">
        <v>77</v>
      </c>
      <c r="AY407" s="175" t="s">
        <v>171</v>
      </c>
    </row>
    <row r="408" spans="2:65" s="14" customFormat="1">
      <c r="B408" s="199"/>
      <c r="D408" s="174" t="s">
        <v>180</v>
      </c>
      <c r="E408" s="200" t="s">
        <v>5</v>
      </c>
      <c r="F408" s="201" t="s">
        <v>310</v>
      </c>
      <c r="H408" s="202">
        <v>15</v>
      </c>
      <c r="L408" s="199"/>
      <c r="M408" s="203"/>
      <c r="N408" s="204"/>
      <c r="O408" s="204"/>
      <c r="P408" s="204"/>
      <c r="Q408" s="204"/>
      <c r="R408" s="204"/>
      <c r="S408" s="204"/>
      <c r="T408" s="205"/>
      <c r="AT408" s="200" t="s">
        <v>180</v>
      </c>
      <c r="AU408" s="200" t="s">
        <v>89</v>
      </c>
      <c r="AV408" s="14" t="s">
        <v>188</v>
      </c>
      <c r="AW408" s="14" t="s">
        <v>41</v>
      </c>
      <c r="AX408" s="14" t="s">
        <v>77</v>
      </c>
      <c r="AY408" s="200" t="s">
        <v>171</v>
      </c>
    </row>
    <row r="409" spans="2:65" s="12" customFormat="1">
      <c r="B409" s="173"/>
      <c r="D409" s="174" t="s">
        <v>180</v>
      </c>
      <c r="E409" s="175" t="s">
        <v>5</v>
      </c>
      <c r="F409" s="176" t="s">
        <v>626</v>
      </c>
      <c r="H409" s="177">
        <v>90.48</v>
      </c>
      <c r="L409" s="173"/>
      <c r="M409" s="178"/>
      <c r="N409" s="179"/>
      <c r="O409" s="179"/>
      <c r="P409" s="179"/>
      <c r="Q409" s="179"/>
      <c r="R409" s="179"/>
      <c r="S409" s="179"/>
      <c r="T409" s="180"/>
      <c r="AT409" s="175" t="s">
        <v>180</v>
      </c>
      <c r="AU409" s="175" t="s">
        <v>89</v>
      </c>
      <c r="AV409" s="12" t="s">
        <v>89</v>
      </c>
      <c r="AW409" s="12" t="s">
        <v>41</v>
      </c>
      <c r="AX409" s="12" t="s">
        <v>77</v>
      </c>
      <c r="AY409" s="175" t="s">
        <v>171</v>
      </c>
    </row>
    <row r="410" spans="2:65" s="12" customFormat="1">
      <c r="B410" s="173"/>
      <c r="D410" s="174" t="s">
        <v>180</v>
      </c>
      <c r="E410" s="175" t="s">
        <v>5</v>
      </c>
      <c r="F410" s="176" t="s">
        <v>627</v>
      </c>
      <c r="H410" s="177">
        <v>-29.495999999999999</v>
      </c>
      <c r="L410" s="173"/>
      <c r="M410" s="178"/>
      <c r="N410" s="179"/>
      <c r="O410" s="179"/>
      <c r="P410" s="179"/>
      <c r="Q410" s="179"/>
      <c r="R410" s="179"/>
      <c r="S410" s="179"/>
      <c r="T410" s="180"/>
      <c r="AT410" s="175" t="s">
        <v>180</v>
      </c>
      <c r="AU410" s="175" t="s">
        <v>89</v>
      </c>
      <c r="AV410" s="12" t="s">
        <v>89</v>
      </c>
      <c r="AW410" s="12" t="s">
        <v>41</v>
      </c>
      <c r="AX410" s="12" t="s">
        <v>77</v>
      </c>
      <c r="AY410" s="175" t="s">
        <v>171</v>
      </c>
    </row>
    <row r="411" spans="2:65" s="14" customFormat="1">
      <c r="B411" s="199"/>
      <c r="D411" s="174" t="s">
        <v>180</v>
      </c>
      <c r="E411" s="200" t="s">
        <v>5</v>
      </c>
      <c r="F411" s="201" t="s">
        <v>310</v>
      </c>
      <c r="H411" s="202">
        <v>60.984000000000002</v>
      </c>
      <c r="L411" s="199"/>
      <c r="M411" s="203"/>
      <c r="N411" s="204"/>
      <c r="O411" s="204"/>
      <c r="P411" s="204"/>
      <c r="Q411" s="204"/>
      <c r="R411" s="204"/>
      <c r="S411" s="204"/>
      <c r="T411" s="205"/>
      <c r="AT411" s="200" t="s">
        <v>180</v>
      </c>
      <c r="AU411" s="200" t="s">
        <v>89</v>
      </c>
      <c r="AV411" s="14" t="s">
        <v>188</v>
      </c>
      <c r="AW411" s="14" t="s">
        <v>41</v>
      </c>
      <c r="AX411" s="14" t="s">
        <v>77</v>
      </c>
      <c r="AY411" s="200" t="s">
        <v>171</v>
      </c>
    </row>
    <row r="412" spans="2:65" s="12" customFormat="1">
      <c r="B412" s="173"/>
      <c r="D412" s="174" t="s">
        <v>180</v>
      </c>
      <c r="E412" s="175" t="s">
        <v>5</v>
      </c>
      <c r="F412" s="176" t="s">
        <v>628</v>
      </c>
      <c r="H412" s="177">
        <v>92.73</v>
      </c>
      <c r="L412" s="173"/>
      <c r="M412" s="178"/>
      <c r="N412" s="179"/>
      <c r="O412" s="179"/>
      <c r="P412" s="179"/>
      <c r="Q412" s="179"/>
      <c r="R412" s="179"/>
      <c r="S412" s="179"/>
      <c r="T412" s="180"/>
      <c r="AT412" s="175" t="s">
        <v>180</v>
      </c>
      <c r="AU412" s="175" t="s">
        <v>89</v>
      </c>
      <c r="AV412" s="12" t="s">
        <v>89</v>
      </c>
      <c r="AW412" s="12" t="s">
        <v>41</v>
      </c>
      <c r="AX412" s="12" t="s">
        <v>77</v>
      </c>
      <c r="AY412" s="175" t="s">
        <v>171</v>
      </c>
    </row>
    <row r="413" spans="2:65" s="12" customFormat="1">
      <c r="B413" s="173"/>
      <c r="D413" s="174" t="s">
        <v>180</v>
      </c>
      <c r="E413" s="175" t="s">
        <v>5</v>
      </c>
      <c r="F413" s="176" t="s">
        <v>629</v>
      </c>
      <c r="H413" s="177">
        <v>-12.535</v>
      </c>
      <c r="L413" s="173"/>
      <c r="M413" s="178"/>
      <c r="N413" s="179"/>
      <c r="O413" s="179"/>
      <c r="P413" s="179"/>
      <c r="Q413" s="179"/>
      <c r="R413" s="179"/>
      <c r="S413" s="179"/>
      <c r="T413" s="180"/>
      <c r="AT413" s="175" t="s">
        <v>180</v>
      </c>
      <c r="AU413" s="175" t="s">
        <v>89</v>
      </c>
      <c r="AV413" s="12" t="s">
        <v>89</v>
      </c>
      <c r="AW413" s="12" t="s">
        <v>41</v>
      </c>
      <c r="AX413" s="12" t="s">
        <v>77</v>
      </c>
      <c r="AY413" s="175" t="s">
        <v>171</v>
      </c>
    </row>
    <row r="414" spans="2:65" s="14" customFormat="1">
      <c r="B414" s="199"/>
      <c r="D414" s="174" t="s">
        <v>180</v>
      </c>
      <c r="E414" s="200" t="s">
        <v>5</v>
      </c>
      <c r="F414" s="201" t="s">
        <v>310</v>
      </c>
      <c r="H414" s="202">
        <v>80.194999999999993</v>
      </c>
      <c r="L414" s="199"/>
      <c r="M414" s="203"/>
      <c r="N414" s="204"/>
      <c r="O414" s="204"/>
      <c r="P414" s="204"/>
      <c r="Q414" s="204"/>
      <c r="R414" s="204"/>
      <c r="S414" s="204"/>
      <c r="T414" s="205"/>
      <c r="AT414" s="200" t="s">
        <v>180</v>
      </c>
      <c r="AU414" s="200" t="s">
        <v>89</v>
      </c>
      <c r="AV414" s="14" t="s">
        <v>188</v>
      </c>
      <c r="AW414" s="14" t="s">
        <v>41</v>
      </c>
      <c r="AX414" s="14" t="s">
        <v>77</v>
      </c>
      <c r="AY414" s="200" t="s">
        <v>171</v>
      </c>
    </row>
    <row r="415" spans="2:65" s="13" customFormat="1">
      <c r="B415" s="183"/>
      <c r="D415" s="174" t="s">
        <v>180</v>
      </c>
      <c r="E415" s="184" t="s">
        <v>5</v>
      </c>
      <c r="F415" s="185" t="s">
        <v>228</v>
      </c>
      <c r="H415" s="186">
        <v>241.29900000000001</v>
      </c>
      <c r="L415" s="183"/>
      <c r="M415" s="187"/>
      <c r="N415" s="188"/>
      <c r="O415" s="188"/>
      <c r="P415" s="188"/>
      <c r="Q415" s="188"/>
      <c r="R415" s="188"/>
      <c r="S415" s="188"/>
      <c r="T415" s="189"/>
      <c r="AT415" s="184" t="s">
        <v>180</v>
      </c>
      <c r="AU415" s="184" t="s">
        <v>89</v>
      </c>
      <c r="AV415" s="13" t="s">
        <v>178</v>
      </c>
      <c r="AW415" s="13" t="s">
        <v>41</v>
      </c>
      <c r="AX415" s="13" t="s">
        <v>23</v>
      </c>
      <c r="AY415" s="184" t="s">
        <v>171</v>
      </c>
    </row>
    <row r="416" spans="2:65" s="1" customFormat="1" ht="25.5" customHeight="1">
      <c r="B416" s="161"/>
      <c r="C416" s="162" t="s">
        <v>645</v>
      </c>
      <c r="D416" s="162" t="s">
        <v>173</v>
      </c>
      <c r="E416" s="163" t="s">
        <v>646</v>
      </c>
      <c r="F416" s="164" t="s">
        <v>647</v>
      </c>
      <c r="G416" s="165" t="s">
        <v>223</v>
      </c>
      <c r="H416" s="166">
        <v>241.29900000000001</v>
      </c>
      <c r="I416" s="347"/>
      <c r="J416" s="167">
        <f>ROUND(I416*H416,2)</f>
        <v>0</v>
      </c>
      <c r="K416" s="164" t="s">
        <v>177</v>
      </c>
      <c r="L416" s="40"/>
      <c r="M416" s="168" t="s">
        <v>5</v>
      </c>
      <c r="N416" s="169" t="s">
        <v>49</v>
      </c>
      <c r="O416" s="170">
        <v>0.245</v>
      </c>
      <c r="P416" s="170">
        <f>O416*H416</f>
        <v>59.118254999999998</v>
      </c>
      <c r="Q416" s="170">
        <v>2.6800000000000001E-3</v>
      </c>
      <c r="R416" s="170">
        <f>Q416*H416</f>
        <v>0.64668132</v>
      </c>
      <c r="S416" s="170">
        <v>0</v>
      </c>
      <c r="T416" s="171">
        <f>S416*H416</f>
        <v>0</v>
      </c>
      <c r="AR416" s="25" t="s">
        <v>178</v>
      </c>
      <c r="AT416" s="25" t="s">
        <v>173</v>
      </c>
      <c r="AU416" s="25" t="s">
        <v>89</v>
      </c>
      <c r="AY416" s="25" t="s">
        <v>171</v>
      </c>
      <c r="BE416" s="172">
        <f>IF(N416="základní",J416,0)</f>
        <v>0</v>
      </c>
      <c r="BF416" s="172">
        <f>IF(N416="snížená",J416,0)</f>
        <v>0</v>
      </c>
      <c r="BG416" s="172">
        <f>IF(N416="zákl. přenesená",J416,0)</f>
        <v>0</v>
      </c>
      <c r="BH416" s="172">
        <f>IF(N416="sníž. přenesená",J416,0)</f>
        <v>0</v>
      </c>
      <c r="BI416" s="172">
        <f>IF(N416="nulová",J416,0)</f>
        <v>0</v>
      </c>
      <c r="BJ416" s="25" t="s">
        <v>89</v>
      </c>
      <c r="BK416" s="172">
        <f>ROUND(I416*H416,2)</f>
        <v>0</v>
      </c>
      <c r="BL416" s="25" t="s">
        <v>178</v>
      </c>
      <c r="BM416" s="25" t="s">
        <v>648</v>
      </c>
    </row>
    <row r="417" spans="2:51" s="12" customFormat="1">
      <c r="B417" s="173"/>
      <c r="D417" s="174" t="s">
        <v>180</v>
      </c>
      <c r="E417" s="175" t="s">
        <v>5</v>
      </c>
      <c r="F417" s="176" t="s">
        <v>612</v>
      </c>
      <c r="H417" s="177">
        <v>57.2</v>
      </c>
      <c r="L417" s="173"/>
      <c r="M417" s="178"/>
      <c r="N417" s="179"/>
      <c r="O417" s="179"/>
      <c r="P417" s="179"/>
      <c r="Q417" s="179"/>
      <c r="R417" s="179"/>
      <c r="S417" s="179"/>
      <c r="T417" s="180"/>
      <c r="AT417" s="175" t="s">
        <v>180</v>
      </c>
      <c r="AU417" s="175" t="s">
        <v>89</v>
      </c>
      <c r="AV417" s="12" t="s">
        <v>89</v>
      </c>
      <c r="AW417" s="12" t="s">
        <v>41</v>
      </c>
      <c r="AX417" s="12" t="s">
        <v>77</v>
      </c>
      <c r="AY417" s="175" t="s">
        <v>171</v>
      </c>
    </row>
    <row r="418" spans="2:51" s="12" customFormat="1">
      <c r="B418" s="173"/>
      <c r="D418" s="174" t="s">
        <v>180</v>
      </c>
      <c r="E418" s="175" t="s">
        <v>5</v>
      </c>
      <c r="F418" s="176" t="s">
        <v>613</v>
      </c>
      <c r="H418" s="177">
        <v>-5.6</v>
      </c>
      <c r="L418" s="173"/>
      <c r="M418" s="178"/>
      <c r="N418" s="179"/>
      <c r="O418" s="179"/>
      <c r="P418" s="179"/>
      <c r="Q418" s="179"/>
      <c r="R418" s="179"/>
      <c r="S418" s="179"/>
      <c r="T418" s="180"/>
      <c r="AT418" s="175" t="s">
        <v>180</v>
      </c>
      <c r="AU418" s="175" t="s">
        <v>89</v>
      </c>
      <c r="AV418" s="12" t="s">
        <v>89</v>
      </c>
      <c r="AW418" s="12" t="s">
        <v>41</v>
      </c>
      <c r="AX418" s="12" t="s">
        <v>77</v>
      </c>
      <c r="AY418" s="175" t="s">
        <v>171</v>
      </c>
    </row>
    <row r="419" spans="2:51" s="12" customFormat="1">
      <c r="B419" s="173"/>
      <c r="D419" s="174" t="s">
        <v>180</v>
      </c>
      <c r="E419" s="175" t="s">
        <v>5</v>
      </c>
      <c r="F419" s="176" t="s">
        <v>642</v>
      </c>
      <c r="H419" s="177">
        <v>4.5599999999999996</v>
      </c>
      <c r="L419" s="173"/>
      <c r="M419" s="178"/>
      <c r="N419" s="179"/>
      <c r="O419" s="179"/>
      <c r="P419" s="179"/>
      <c r="Q419" s="179"/>
      <c r="R419" s="179"/>
      <c r="S419" s="179"/>
      <c r="T419" s="180"/>
      <c r="AT419" s="175" t="s">
        <v>180</v>
      </c>
      <c r="AU419" s="175" t="s">
        <v>89</v>
      </c>
      <c r="AV419" s="12" t="s">
        <v>89</v>
      </c>
      <c r="AW419" s="12" t="s">
        <v>41</v>
      </c>
      <c r="AX419" s="12" t="s">
        <v>77</v>
      </c>
      <c r="AY419" s="175" t="s">
        <v>171</v>
      </c>
    </row>
    <row r="420" spans="2:51" s="14" customFormat="1">
      <c r="B420" s="199"/>
      <c r="D420" s="174" t="s">
        <v>180</v>
      </c>
      <c r="E420" s="200" t="s">
        <v>5</v>
      </c>
      <c r="F420" s="201" t="s">
        <v>310</v>
      </c>
      <c r="H420" s="202">
        <v>56.16</v>
      </c>
      <c r="L420" s="199"/>
      <c r="M420" s="203"/>
      <c r="N420" s="204"/>
      <c r="O420" s="204"/>
      <c r="P420" s="204"/>
      <c r="Q420" s="204"/>
      <c r="R420" s="204"/>
      <c r="S420" s="204"/>
      <c r="T420" s="205"/>
      <c r="AT420" s="200" t="s">
        <v>180</v>
      </c>
      <c r="AU420" s="200" t="s">
        <v>89</v>
      </c>
      <c r="AV420" s="14" t="s">
        <v>188</v>
      </c>
      <c r="AW420" s="14" t="s">
        <v>41</v>
      </c>
      <c r="AX420" s="14" t="s">
        <v>77</v>
      </c>
      <c r="AY420" s="200" t="s">
        <v>171</v>
      </c>
    </row>
    <row r="421" spans="2:51" s="12" customFormat="1">
      <c r="B421" s="173"/>
      <c r="D421" s="174" t="s">
        <v>180</v>
      </c>
      <c r="E421" s="175" t="s">
        <v>5</v>
      </c>
      <c r="F421" s="176" t="s">
        <v>614</v>
      </c>
      <c r="H421" s="177">
        <v>19</v>
      </c>
      <c r="L421" s="173"/>
      <c r="M421" s="178"/>
      <c r="N421" s="179"/>
      <c r="O421" s="179"/>
      <c r="P421" s="179"/>
      <c r="Q421" s="179"/>
      <c r="R421" s="179"/>
      <c r="S421" s="179"/>
      <c r="T421" s="180"/>
      <c r="AT421" s="175" t="s">
        <v>180</v>
      </c>
      <c r="AU421" s="175" t="s">
        <v>89</v>
      </c>
      <c r="AV421" s="12" t="s">
        <v>89</v>
      </c>
      <c r="AW421" s="12" t="s">
        <v>41</v>
      </c>
      <c r="AX421" s="12" t="s">
        <v>77</v>
      </c>
      <c r="AY421" s="175" t="s">
        <v>171</v>
      </c>
    </row>
    <row r="422" spans="2:51" s="12" customFormat="1">
      <c r="B422" s="173"/>
      <c r="D422" s="174" t="s">
        <v>180</v>
      </c>
      <c r="E422" s="175" t="s">
        <v>5</v>
      </c>
      <c r="F422" s="176" t="s">
        <v>615</v>
      </c>
      <c r="H422" s="177">
        <v>7.2</v>
      </c>
      <c r="L422" s="173"/>
      <c r="M422" s="178"/>
      <c r="N422" s="179"/>
      <c r="O422" s="179"/>
      <c r="P422" s="179"/>
      <c r="Q422" s="179"/>
      <c r="R422" s="179"/>
      <c r="S422" s="179"/>
      <c r="T422" s="180"/>
      <c r="AT422" s="175" t="s">
        <v>180</v>
      </c>
      <c r="AU422" s="175" t="s">
        <v>89</v>
      </c>
      <c r="AV422" s="12" t="s">
        <v>89</v>
      </c>
      <c r="AW422" s="12" t="s">
        <v>41</v>
      </c>
      <c r="AX422" s="12" t="s">
        <v>77</v>
      </c>
      <c r="AY422" s="175" t="s">
        <v>171</v>
      </c>
    </row>
    <row r="423" spans="2:51" s="12" customFormat="1">
      <c r="B423" s="173"/>
      <c r="D423" s="174" t="s">
        <v>180</v>
      </c>
      <c r="E423" s="175" t="s">
        <v>5</v>
      </c>
      <c r="F423" s="176" t="s">
        <v>643</v>
      </c>
      <c r="H423" s="177">
        <v>2.76</v>
      </c>
      <c r="L423" s="173"/>
      <c r="M423" s="178"/>
      <c r="N423" s="179"/>
      <c r="O423" s="179"/>
      <c r="P423" s="179"/>
      <c r="Q423" s="179"/>
      <c r="R423" s="179"/>
      <c r="S423" s="179"/>
      <c r="T423" s="180"/>
      <c r="AT423" s="175" t="s">
        <v>180</v>
      </c>
      <c r="AU423" s="175" t="s">
        <v>89</v>
      </c>
      <c r="AV423" s="12" t="s">
        <v>89</v>
      </c>
      <c r="AW423" s="12" t="s">
        <v>41</v>
      </c>
      <c r="AX423" s="12" t="s">
        <v>77</v>
      </c>
      <c r="AY423" s="175" t="s">
        <v>171</v>
      </c>
    </row>
    <row r="424" spans="2:51" s="14" customFormat="1">
      <c r="B424" s="199"/>
      <c r="D424" s="174" t="s">
        <v>180</v>
      </c>
      <c r="E424" s="200" t="s">
        <v>5</v>
      </c>
      <c r="F424" s="201" t="s">
        <v>310</v>
      </c>
      <c r="H424" s="202">
        <v>28.96</v>
      </c>
      <c r="L424" s="199"/>
      <c r="M424" s="203"/>
      <c r="N424" s="204"/>
      <c r="O424" s="204"/>
      <c r="P424" s="204"/>
      <c r="Q424" s="204"/>
      <c r="R424" s="204"/>
      <c r="S424" s="204"/>
      <c r="T424" s="205"/>
      <c r="AT424" s="200" t="s">
        <v>180</v>
      </c>
      <c r="AU424" s="200" t="s">
        <v>89</v>
      </c>
      <c r="AV424" s="14" t="s">
        <v>188</v>
      </c>
      <c r="AW424" s="14" t="s">
        <v>41</v>
      </c>
      <c r="AX424" s="14" t="s">
        <v>77</v>
      </c>
      <c r="AY424" s="200" t="s">
        <v>171</v>
      </c>
    </row>
    <row r="425" spans="2:51" s="12" customFormat="1">
      <c r="B425" s="173"/>
      <c r="D425" s="174" t="s">
        <v>180</v>
      </c>
      <c r="E425" s="175" t="s">
        <v>5</v>
      </c>
      <c r="F425" s="176" t="s">
        <v>644</v>
      </c>
      <c r="H425" s="177">
        <v>15</v>
      </c>
      <c r="L425" s="173"/>
      <c r="M425" s="178"/>
      <c r="N425" s="179"/>
      <c r="O425" s="179"/>
      <c r="P425" s="179"/>
      <c r="Q425" s="179"/>
      <c r="R425" s="179"/>
      <c r="S425" s="179"/>
      <c r="T425" s="180"/>
      <c r="AT425" s="175" t="s">
        <v>180</v>
      </c>
      <c r="AU425" s="175" t="s">
        <v>89</v>
      </c>
      <c r="AV425" s="12" t="s">
        <v>89</v>
      </c>
      <c r="AW425" s="12" t="s">
        <v>41</v>
      </c>
      <c r="AX425" s="12" t="s">
        <v>77</v>
      </c>
      <c r="AY425" s="175" t="s">
        <v>171</v>
      </c>
    </row>
    <row r="426" spans="2:51" s="14" customFormat="1">
      <c r="B426" s="199"/>
      <c r="D426" s="174" t="s">
        <v>180</v>
      </c>
      <c r="E426" s="200" t="s">
        <v>5</v>
      </c>
      <c r="F426" s="201" t="s">
        <v>310</v>
      </c>
      <c r="H426" s="202">
        <v>15</v>
      </c>
      <c r="L426" s="199"/>
      <c r="M426" s="203"/>
      <c r="N426" s="204"/>
      <c r="O426" s="204"/>
      <c r="P426" s="204"/>
      <c r="Q426" s="204"/>
      <c r="R426" s="204"/>
      <c r="S426" s="204"/>
      <c r="T426" s="205"/>
      <c r="AT426" s="200" t="s">
        <v>180</v>
      </c>
      <c r="AU426" s="200" t="s">
        <v>89</v>
      </c>
      <c r="AV426" s="14" t="s">
        <v>188</v>
      </c>
      <c r="AW426" s="14" t="s">
        <v>41</v>
      </c>
      <c r="AX426" s="14" t="s">
        <v>77</v>
      </c>
      <c r="AY426" s="200" t="s">
        <v>171</v>
      </c>
    </row>
    <row r="427" spans="2:51" s="12" customFormat="1">
      <c r="B427" s="173"/>
      <c r="D427" s="174" t="s">
        <v>180</v>
      </c>
      <c r="E427" s="175" t="s">
        <v>5</v>
      </c>
      <c r="F427" s="176" t="s">
        <v>626</v>
      </c>
      <c r="H427" s="177">
        <v>90.48</v>
      </c>
      <c r="L427" s="173"/>
      <c r="M427" s="178"/>
      <c r="N427" s="179"/>
      <c r="O427" s="179"/>
      <c r="P427" s="179"/>
      <c r="Q427" s="179"/>
      <c r="R427" s="179"/>
      <c r="S427" s="179"/>
      <c r="T427" s="180"/>
      <c r="AT427" s="175" t="s">
        <v>180</v>
      </c>
      <c r="AU427" s="175" t="s">
        <v>89</v>
      </c>
      <c r="AV427" s="12" t="s">
        <v>89</v>
      </c>
      <c r="AW427" s="12" t="s">
        <v>41</v>
      </c>
      <c r="AX427" s="12" t="s">
        <v>77</v>
      </c>
      <c r="AY427" s="175" t="s">
        <v>171</v>
      </c>
    </row>
    <row r="428" spans="2:51" s="12" customFormat="1">
      <c r="B428" s="173"/>
      <c r="D428" s="174" t="s">
        <v>180</v>
      </c>
      <c r="E428" s="175" t="s">
        <v>5</v>
      </c>
      <c r="F428" s="176" t="s">
        <v>627</v>
      </c>
      <c r="H428" s="177">
        <v>-29.495999999999999</v>
      </c>
      <c r="L428" s="173"/>
      <c r="M428" s="178"/>
      <c r="N428" s="179"/>
      <c r="O428" s="179"/>
      <c r="P428" s="179"/>
      <c r="Q428" s="179"/>
      <c r="R428" s="179"/>
      <c r="S428" s="179"/>
      <c r="T428" s="180"/>
      <c r="AT428" s="175" t="s">
        <v>180</v>
      </c>
      <c r="AU428" s="175" t="s">
        <v>89</v>
      </c>
      <c r="AV428" s="12" t="s">
        <v>89</v>
      </c>
      <c r="AW428" s="12" t="s">
        <v>41</v>
      </c>
      <c r="AX428" s="12" t="s">
        <v>77</v>
      </c>
      <c r="AY428" s="175" t="s">
        <v>171</v>
      </c>
    </row>
    <row r="429" spans="2:51" s="14" customFormat="1">
      <c r="B429" s="199"/>
      <c r="D429" s="174" t="s">
        <v>180</v>
      </c>
      <c r="E429" s="200" t="s">
        <v>5</v>
      </c>
      <c r="F429" s="201" t="s">
        <v>310</v>
      </c>
      <c r="H429" s="202">
        <v>60.984000000000002</v>
      </c>
      <c r="L429" s="199"/>
      <c r="M429" s="203"/>
      <c r="N429" s="204"/>
      <c r="O429" s="204"/>
      <c r="P429" s="204"/>
      <c r="Q429" s="204"/>
      <c r="R429" s="204"/>
      <c r="S429" s="204"/>
      <c r="T429" s="205"/>
      <c r="AT429" s="200" t="s">
        <v>180</v>
      </c>
      <c r="AU429" s="200" t="s">
        <v>89</v>
      </c>
      <c r="AV429" s="14" t="s">
        <v>188</v>
      </c>
      <c r="AW429" s="14" t="s">
        <v>41</v>
      </c>
      <c r="AX429" s="14" t="s">
        <v>77</v>
      </c>
      <c r="AY429" s="200" t="s">
        <v>171</v>
      </c>
    </row>
    <row r="430" spans="2:51" s="12" customFormat="1">
      <c r="B430" s="173"/>
      <c r="D430" s="174" t="s">
        <v>180</v>
      </c>
      <c r="E430" s="175" t="s">
        <v>5</v>
      </c>
      <c r="F430" s="176" t="s">
        <v>628</v>
      </c>
      <c r="H430" s="177">
        <v>92.73</v>
      </c>
      <c r="L430" s="173"/>
      <c r="M430" s="178"/>
      <c r="N430" s="179"/>
      <c r="O430" s="179"/>
      <c r="P430" s="179"/>
      <c r="Q430" s="179"/>
      <c r="R430" s="179"/>
      <c r="S430" s="179"/>
      <c r="T430" s="180"/>
      <c r="AT430" s="175" t="s">
        <v>180</v>
      </c>
      <c r="AU430" s="175" t="s">
        <v>89</v>
      </c>
      <c r="AV430" s="12" t="s">
        <v>89</v>
      </c>
      <c r="AW430" s="12" t="s">
        <v>41</v>
      </c>
      <c r="AX430" s="12" t="s">
        <v>77</v>
      </c>
      <c r="AY430" s="175" t="s">
        <v>171</v>
      </c>
    </row>
    <row r="431" spans="2:51" s="12" customFormat="1">
      <c r="B431" s="173"/>
      <c r="D431" s="174" t="s">
        <v>180</v>
      </c>
      <c r="E431" s="175" t="s">
        <v>5</v>
      </c>
      <c r="F431" s="176" t="s">
        <v>629</v>
      </c>
      <c r="H431" s="177">
        <v>-12.535</v>
      </c>
      <c r="L431" s="173"/>
      <c r="M431" s="178"/>
      <c r="N431" s="179"/>
      <c r="O431" s="179"/>
      <c r="P431" s="179"/>
      <c r="Q431" s="179"/>
      <c r="R431" s="179"/>
      <c r="S431" s="179"/>
      <c r="T431" s="180"/>
      <c r="AT431" s="175" t="s">
        <v>180</v>
      </c>
      <c r="AU431" s="175" t="s">
        <v>89</v>
      </c>
      <c r="AV431" s="12" t="s">
        <v>89</v>
      </c>
      <c r="AW431" s="12" t="s">
        <v>41</v>
      </c>
      <c r="AX431" s="12" t="s">
        <v>77</v>
      </c>
      <c r="AY431" s="175" t="s">
        <v>171</v>
      </c>
    </row>
    <row r="432" spans="2:51" s="14" customFormat="1">
      <c r="B432" s="199"/>
      <c r="D432" s="174" t="s">
        <v>180</v>
      </c>
      <c r="E432" s="200" t="s">
        <v>5</v>
      </c>
      <c r="F432" s="201" t="s">
        <v>310</v>
      </c>
      <c r="H432" s="202">
        <v>80.194999999999993</v>
      </c>
      <c r="L432" s="199"/>
      <c r="M432" s="203"/>
      <c r="N432" s="204"/>
      <c r="O432" s="204"/>
      <c r="P432" s="204"/>
      <c r="Q432" s="204"/>
      <c r="R432" s="204"/>
      <c r="S432" s="204"/>
      <c r="T432" s="205"/>
      <c r="AT432" s="200" t="s">
        <v>180</v>
      </c>
      <c r="AU432" s="200" t="s">
        <v>89</v>
      </c>
      <c r="AV432" s="14" t="s">
        <v>188</v>
      </c>
      <c r="AW432" s="14" t="s">
        <v>41</v>
      </c>
      <c r="AX432" s="14" t="s">
        <v>77</v>
      </c>
      <c r="AY432" s="200" t="s">
        <v>171</v>
      </c>
    </row>
    <row r="433" spans="2:65" s="13" customFormat="1">
      <c r="B433" s="183"/>
      <c r="D433" s="174" t="s">
        <v>180</v>
      </c>
      <c r="E433" s="184" t="s">
        <v>5</v>
      </c>
      <c r="F433" s="185" t="s">
        <v>228</v>
      </c>
      <c r="H433" s="186">
        <v>241.29900000000001</v>
      </c>
      <c r="L433" s="183"/>
      <c r="M433" s="187"/>
      <c r="N433" s="188"/>
      <c r="O433" s="188"/>
      <c r="P433" s="188"/>
      <c r="Q433" s="188"/>
      <c r="R433" s="188"/>
      <c r="S433" s="188"/>
      <c r="T433" s="189"/>
      <c r="AT433" s="184" t="s">
        <v>180</v>
      </c>
      <c r="AU433" s="184" t="s">
        <v>89</v>
      </c>
      <c r="AV433" s="13" t="s">
        <v>178</v>
      </c>
      <c r="AW433" s="13" t="s">
        <v>41</v>
      </c>
      <c r="AX433" s="13" t="s">
        <v>23</v>
      </c>
      <c r="AY433" s="184" t="s">
        <v>171</v>
      </c>
    </row>
    <row r="434" spans="2:65" s="1" customFormat="1" ht="25.5" customHeight="1">
      <c r="B434" s="161"/>
      <c r="C434" s="162" t="s">
        <v>649</v>
      </c>
      <c r="D434" s="162" t="s">
        <v>173</v>
      </c>
      <c r="E434" s="163" t="s">
        <v>650</v>
      </c>
      <c r="F434" s="164" t="s">
        <v>651</v>
      </c>
      <c r="G434" s="165" t="s">
        <v>223</v>
      </c>
      <c r="H434" s="166">
        <v>80.603999999999999</v>
      </c>
      <c r="I434" s="347"/>
      <c r="J434" s="167">
        <f>ROUND(I434*H434,2)</f>
        <v>0</v>
      </c>
      <c r="K434" s="164" t="s">
        <v>177</v>
      </c>
      <c r="L434" s="40"/>
      <c r="M434" s="168" t="s">
        <v>5</v>
      </c>
      <c r="N434" s="169" t="s">
        <v>49</v>
      </c>
      <c r="O434" s="170">
        <v>0.28499999999999998</v>
      </c>
      <c r="P434" s="170">
        <f>O434*H434</f>
        <v>22.97214</v>
      </c>
      <c r="Q434" s="170">
        <v>2.6800000000000001E-3</v>
      </c>
      <c r="R434" s="170">
        <f>Q434*H434</f>
        <v>0.21601872</v>
      </c>
      <c r="S434" s="170">
        <v>0</v>
      </c>
      <c r="T434" s="171">
        <f>S434*H434</f>
        <v>0</v>
      </c>
      <c r="AR434" s="25" t="s">
        <v>178</v>
      </c>
      <c r="AT434" s="25" t="s">
        <v>173</v>
      </c>
      <c r="AU434" s="25" t="s">
        <v>89</v>
      </c>
      <c r="AY434" s="25" t="s">
        <v>171</v>
      </c>
      <c r="BE434" s="172">
        <f>IF(N434="základní",J434,0)</f>
        <v>0</v>
      </c>
      <c r="BF434" s="172">
        <f>IF(N434="snížená",J434,0)</f>
        <v>0</v>
      </c>
      <c r="BG434" s="172">
        <f>IF(N434="zákl. přenesená",J434,0)</f>
        <v>0</v>
      </c>
      <c r="BH434" s="172">
        <f>IF(N434="sníž. přenesená",J434,0)</f>
        <v>0</v>
      </c>
      <c r="BI434" s="172">
        <f>IF(N434="nulová",J434,0)</f>
        <v>0</v>
      </c>
      <c r="BJ434" s="25" t="s">
        <v>89</v>
      </c>
      <c r="BK434" s="172">
        <f>ROUND(I434*H434,2)</f>
        <v>0</v>
      </c>
      <c r="BL434" s="25" t="s">
        <v>178</v>
      </c>
      <c r="BM434" s="25" t="s">
        <v>652</v>
      </c>
    </row>
    <row r="435" spans="2:65" s="12" customFormat="1">
      <c r="B435" s="173"/>
      <c r="D435" s="174" t="s">
        <v>180</v>
      </c>
      <c r="E435" s="175" t="s">
        <v>5</v>
      </c>
      <c r="F435" s="176" t="s">
        <v>596</v>
      </c>
      <c r="H435" s="177">
        <v>22.016999999999999</v>
      </c>
      <c r="L435" s="173"/>
      <c r="M435" s="178"/>
      <c r="N435" s="179"/>
      <c r="O435" s="179"/>
      <c r="P435" s="179"/>
      <c r="Q435" s="179"/>
      <c r="R435" s="179"/>
      <c r="S435" s="179"/>
      <c r="T435" s="180"/>
      <c r="AT435" s="175" t="s">
        <v>180</v>
      </c>
      <c r="AU435" s="175" t="s">
        <v>89</v>
      </c>
      <c r="AV435" s="12" t="s">
        <v>89</v>
      </c>
      <c r="AW435" s="12" t="s">
        <v>41</v>
      </c>
      <c r="AX435" s="12" t="s">
        <v>77</v>
      </c>
      <c r="AY435" s="175" t="s">
        <v>171</v>
      </c>
    </row>
    <row r="436" spans="2:65" s="12" customFormat="1">
      <c r="B436" s="173"/>
      <c r="D436" s="174" t="s">
        <v>180</v>
      </c>
      <c r="E436" s="175" t="s">
        <v>5</v>
      </c>
      <c r="F436" s="176" t="s">
        <v>596</v>
      </c>
      <c r="H436" s="177">
        <v>22.016999999999999</v>
      </c>
      <c r="L436" s="173"/>
      <c r="M436" s="178"/>
      <c r="N436" s="179"/>
      <c r="O436" s="179"/>
      <c r="P436" s="179"/>
      <c r="Q436" s="179"/>
      <c r="R436" s="179"/>
      <c r="S436" s="179"/>
      <c r="T436" s="180"/>
      <c r="AT436" s="175" t="s">
        <v>180</v>
      </c>
      <c r="AU436" s="175" t="s">
        <v>89</v>
      </c>
      <c r="AV436" s="12" t="s">
        <v>89</v>
      </c>
      <c r="AW436" s="12" t="s">
        <v>41</v>
      </c>
      <c r="AX436" s="12" t="s">
        <v>77</v>
      </c>
      <c r="AY436" s="175" t="s">
        <v>171</v>
      </c>
    </row>
    <row r="437" spans="2:65" s="14" customFormat="1">
      <c r="B437" s="199"/>
      <c r="D437" s="174" t="s">
        <v>180</v>
      </c>
      <c r="E437" s="200" t="s">
        <v>5</v>
      </c>
      <c r="F437" s="201" t="s">
        <v>310</v>
      </c>
      <c r="H437" s="202">
        <v>44.033999999999999</v>
      </c>
      <c r="L437" s="199"/>
      <c r="M437" s="203"/>
      <c r="N437" s="204"/>
      <c r="O437" s="204"/>
      <c r="P437" s="204"/>
      <c r="Q437" s="204"/>
      <c r="R437" s="204"/>
      <c r="S437" s="204"/>
      <c r="T437" s="205"/>
      <c r="AT437" s="200" t="s">
        <v>180</v>
      </c>
      <c r="AU437" s="200" t="s">
        <v>89</v>
      </c>
      <c r="AV437" s="14" t="s">
        <v>188</v>
      </c>
      <c r="AW437" s="14" t="s">
        <v>41</v>
      </c>
      <c r="AX437" s="14" t="s">
        <v>77</v>
      </c>
      <c r="AY437" s="200" t="s">
        <v>171</v>
      </c>
    </row>
    <row r="438" spans="2:65" s="12" customFormat="1">
      <c r="B438" s="173"/>
      <c r="D438" s="174" t="s">
        <v>180</v>
      </c>
      <c r="E438" s="175" t="s">
        <v>5</v>
      </c>
      <c r="F438" s="176" t="s">
        <v>597</v>
      </c>
      <c r="H438" s="177">
        <v>36.57</v>
      </c>
      <c r="L438" s="173"/>
      <c r="M438" s="178"/>
      <c r="N438" s="179"/>
      <c r="O438" s="179"/>
      <c r="P438" s="179"/>
      <c r="Q438" s="179"/>
      <c r="R438" s="179"/>
      <c r="S438" s="179"/>
      <c r="T438" s="180"/>
      <c r="AT438" s="175" t="s">
        <v>180</v>
      </c>
      <c r="AU438" s="175" t="s">
        <v>89</v>
      </c>
      <c r="AV438" s="12" t="s">
        <v>89</v>
      </c>
      <c r="AW438" s="12" t="s">
        <v>41</v>
      </c>
      <c r="AX438" s="12" t="s">
        <v>77</v>
      </c>
      <c r="AY438" s="175" t="s">
        <v>171</v>
      </c>
    </row>
    <row r="439" spans="2:65" s="14" customFormat="1">
      <c r="B439" s="199"/>
      <c r="D439" s="174" t="s">
        <v>180</v>
      </c>
      <c r="E439" s="200" t="s">
        <v>5</v>
      </c>
      <c r="F439" s="201" t="s">
        <v>310</v>
      </c>
      <c r="H439" s="202">
        <v>36.57</v>
      </c>
      <c r="L439" s="199"/>
      <c r="M439" s="203"/>
      <c r="N439" s="204"/>
      <c r="O439" s="204"/>
      <c r="P439" s="204"/>
      <c r="Q439" s="204"/>
      <c r="R439" s="204"/>
      <c r="S439" s="204"/>
      <c r="T439" s="205"/>
      <c r="AT439" s="200" t="s">
        <v>180</v>
      </c>
      <c r="AU439" s="200" t="s">
        <v>89</v>
      </c>
      <c r="AV439" s="14" t="s">
        <v>188</v>
      </c>
      <c r="AW439" s="14" t="s">
        <v>41</v>
      </c>
      <c r="AX439" s="14" t="s">
        <v>77</v>
      </c>
      <c r="AY439" s="200" t="s">
        <v>171</v>
      </c>
    </row>
    <row r="440" spans="2:65" s="13" customFormat="1">
      <c r="B440" s="183"/>
      <c r="D440" s="174" t="s">
        <v>180</v>
      </c>
      <c r="E440" s="184" t="s">
        <v>5</v>
      </c>
      <c r="F440" s="185" t="s">
        <v>228</v>
      </c>
      <c r="H440" s="186">
        <v>80.603999999999999</v>
      </c>
      <c r="L440" s="183"/>
      <c r="M440" s="187"/>
      <c r="N440" s="188"/>
      <c r="O440" s="188"/>
      <c r="P440" s="188"/>
      <c r="Q440" s="188"/>
      <c r="R440" s="188"/>
      <c r="S440" s="188"/>
      <c r="T440" s="189"/>
      <c r="AT440" s="184" t="s">
        <v>180</v>
      </c>
      <c r="AU440" s="184" t="s">
        <v>89</v>
      </c>
      <c r="AV440" s="13" t="s">
        <v>178</v>
      </c>
      <c r="AW440" s="13" t="s">
        <v>41</v>
      </c>
      <c r="AX440" s="13" t="s">
        <v>23</v>
      </c>
      <c r="AY440" s="184" t="s">
        <v>171</v>
      </c>
    </row>
    <row r="441" spans="2:65" s="1" customFormat="1" ht="16.5" customHeight="1">
      <c r="B441" s="161"/>
      <c r="C441" s="162" t="s">
        <v>653</v>
      </c>
      <c r="D441" s="162" t="s">
        <v>173</v>
      </c>
      <c r="E441" s="163" t="s">
        <v>654</v>
      </c>
      <c r="F441" s="164" t="s">
        <v>655</v>
      </c>
      <c r="G441" s="165" t="s">
        <v>223</v>
      </c>
      <c r="H441" s="166">
        <v>27.84</v>
      </c>
      <c r="I441" s="347"/>
      <c r="J441" s="167">
        <f>ROUND(I441*H441,2)</f>
        <v>0</v>
      </c>
      <c r="K441" s="164" t="s">
        <v>177</v>
      </c>
      <c r="L441" s="40"/>
      <c r="M441" s="168" t="s">
        <v>5</v>
      </c>
      <c r="N441" s="169" t="s">
        <v>49</v>
      </c>
      <c r="O441" s="170">
        <v>0.23200000000000001</v>
      </c>
      <c r="P441" s="170">
        <f>O441*H441</f>
        <v>6.4588800000000006</v>
      </c>
      <c r="Q441" s="170">
        <v>2.3999999999999998E-3</v>
      </c>
      <c r="R441" s="170">
        <f>Q441*H441</f>
        <v>6.6816E-2</v>
      </c>
      <c r="S441" s="170">
        <v>0</v>
      </c>
      <c r="T441" s="171">
        <f>S441*H441</f>
        <v>0</v>
      </c>
      <c r="AR441" s="25" t="s">
        <v>178</v>
      </c>
      <c r="AT441" s="25" t="s">
        <v>173</v>
      </c>
      <c r="AU441" s="25" t="s">
        <v>89</v>
      </c>
      <c r="AY441" s="25" t="s">
        <v>171</v>
      </c>
      <c r="BE441" s="172">
        <f>IF(N441="základní",J441,0)</f>
        <v>0</v>
      </c>
      <c r="BF441" s="172">
        <f>IF(N441="snížená",J441,0)</f>
        <v>0</v>
      </c>
      <c r="BG441" s="172">
        <f>IF(N441="zákl. přenesená",J441,0)</f>
        <v>0</v>
      </c>
      <c r="BH441" s="172">
        <f>IF(N441="sníž. přenesená",J441,0)</f>
        <v>0</v>
      </c>
      <c r="BI441" s="172">
        <f>IF(N441="nulová",J441,0)</f>
        <v>0</v>
      </c>
      <c r="BJ441" s="25" t="s">
        <v>89</v>
      </c>
      <c r="BK441" s="172">
        <f>ROUND(I441*H441,2)</f>
        <v>0</v>
      </c>
      <c r="BL441" s="25" t="s">
        <v>178</v>
      </c>
      <c r="BM441" s="25" t="s">
        <v>656</v>
      </c>
    </row>
    <row r="442" spans="2:65" s="12" customFormat="1">
      <c r="B442" s="173"/>
      <c r="D442" s="174" t="s">
        <v>180</v>
      </c>
      <c r="E442" s="175" t="s">
        <v>5</v>
      </c>
      <c r="F442" s="176" t="s">
        <v>657</v>
      </c>
      <c r="H442" s="177">
        <v>27.84</v>
      </c>
      <c r="L442" s="173"/>
      <c r="M442" s="178"/>
      <c r="N442" s="179"/>
      <c r="O442" s="179"/>
      <c r="P442" s="179"/>
      <c r="Q442" s="179"/>
      <c r="R442" s="179"/>
      <c r="S442" s="179"/>
      <c r="T442" s="180"/>
      <c r="AT442" s="175" t="s">
        <v>180</v>
      </c>
      <c r="AU442" s="175" t="s">
        <v>89</v>
      </c>
      <c r="AV442" s="12" t="s">
        <v>89</v>
      </c>
      <c r="AW442" s="12" t="s">
        <v>41</v>
      </c>
      <c r="AX442" s="12" t="s">
        <v>23</v>
      </c>
      <c r="AY442" s="175" t="s">
        <v>171</v>
      </c>
    </row>
    <row r="443" spans="2:65" s="1" customFormat="1" ht="25.5" customHeight="1">
      <c r="B443" s="161"/>
      <c r="C443" s="162" t="s">
        <v>658</v>
      </c>
      <c r="D443" s="162" t="s">
        <v>173</v>
      </c>
      <c r="E443" s="163" t="s">
        <v>659</v>
      </c>
      <c r="F443" s="164" t="s">
        <v>660</v>
      </c>
      <c r="G443" s="165" t="s">
        <v>223</v>
      </c>
      <c r="H443" s="166">
        <v>80.603999999999999</v>
      </c>
      <c r="I443" s="347"/>
      <c r="J443" s="167">
        <f>ROUND(I443*H443,2)</f>
        <v>0</v>
      </c>
      <c r="K443" s="164" t="s">
        <v>251</v>
      </c>
      <c r="L443" s="40"/>
      <c r="M443" s="168" t="s">
        <v>5</v>
      </c>
      <c r="N443" s="169" t="s">
        <v>49</v>
      </c>
      <c r="O443" s="170">
        <v>0.41</v>
      </c>
      <c r="P443" s="170">
        <f>O443*H443</f>
        <v>33.047640000000001</v>
      </c>
      <c r="Q443" s="170">
        <v>4.8900000000000002E-3</v>
      </c>
      <c r="R443" s="170">
        <f>Q443*H443</f>
        <v>0.39415356000000001</v>
      </c>
      <c r="S443" s="170">
        <v>0</v>
      </c>
      <c r="T443" s="171">
        <f>S443*H443</f>
        <v>0</v>
      </c>
      <c r="AR443" s="25" t="s">
        <v>178</v>
      </c>
      <c r="AT443" s="25" t="s">
        <v>173</v>
      </c>
      <c r="AU443" s="25" t="s">
        <v>89</v>
      </c>
      <c r="AY443" s="25" t="s">
        <v>171</v>
      </c>
      <c r="BE443" s="172">
        <f>IF(N443="základní",J443,0)</f>
        <v>0</v>
      </c>
      <c r="BF443" s="172">
        <f>IF(N443="snížená",J443,0)</f>
        <v>0</v>
      </c>
      <c r="BG443" s="172">
        <f>IF(N443="zákl. přenesená",J443,0)</f>
        <v>0</v>
      </c>
      <c r="BH443" s="172">
        <f>IF(N443="sníž. přenesená",J443,0)</f>
        <v>0</v>
      </c>
      <c r="BI443" s="172">
        <f>IF(N443="nulová",J443,0)</f>
        <v>0</v>
      </c>
      <c r="BJ443" s="25" t="s">
        <v>89</v>
      </c>
      <c r="BK443" s="172">
        <f>ROUND(I443*H443,2)</f>
        <v>0</v>
      </c>
      <c r="BL443" s="25" t="s">
        <v>178</v>
      </c>
      <c r="BM443" s="25" t="s">
        <v>661</v>
      </c>
    </row>
    <row r="444" spans="2:65" s="12" customFormat="1">
      <c r="B444" s="173"/>
      <c r="D444" s="174" t="s">
        <v>180</v>
      </c>
      <c r="E444" s="175" t="s">
        <v>5</v>
      </c>
      <c r="F444" s="176" t="s">
        <v>596</v>
      </c>
      <c r="H444" s="177">
        <v>22.016999999999999</v>
      </c>
      <c r="L444" s="173"/>
      <c r="M444" s="178"/>
      <c r="N444" s="179"/>
      <c r="O444" s="179"/>
      <c r="P444" s="179"/>
      <c r="Q444" s="179"/>
      <c r="R444" s="179"/>
      <c r="S444" s="179"/>
      <c r="T444" s="180"/>
      <c r="AT444" s="175" t="s">
        <v>180</v>
      </c>
      <c r="AU444" s="175" t="s">
        <v>89</v>
      </c>
      <c r="AV444" s="12" t="s">
        <v>89</v>
      </c>
      <c r="AW444" s="12" t="s">
        <v>41</v>
      </c>
      <c r="AX444" s="12" t="s">
        <v>77</v>
      </c>
      <c r="AY444" s="175" t="s">
        <v>171</v>
      </c>
    </row>
    <row r="445" spans="2:65" s="12" customFormat="1">
      <c r="B445" s="173"/>
      <c r="D445" s="174" t="s">
        <v>180</v>
      </c>
      <c r="E445" s="175" t="s">
        <v>5</v>
      </c>
      <c r="F445" s="176" t="s">
        <v>596</v>
      </c>
      <c r="H445" s="177">
        <v>22.016999999999999</v>
      </c>
      <c r="L445" s="173"/>
      <c r="M445" s="178"/>
      <c r="N445" s="179"/>
      <c r="O445" s="179"/>
      <c r="P445" s="179"/>
      <c r="Q445" s="179"/>
      <c r="R445" s="179"/>
      <c r="S445" s="179"/>
      <c r="T445" s="180"/>
      <c r="AT445" s="175" t="s">
        <v>180</v>
      </c>
      <c r="AU445" s="175" t="s">
        <v>89</v>
      </c>
      <c r="AV445" s="12" t="s">
        <v>89</v>
      </c>
      <c r="AW445" s="12" t="s">
        <v>41</v>
      </c>
      <c r="AX445" s="12" t="s">
        <v>77</v>
      </c>
      <c r="AY445" s="175" t="s">
        <v>171</v>
      </c>
    </row>
    <row r="446" spans="2:65" s="14" customFormat="1">
      <c r="B446" s="199"/>
      <c r="D446" s="174" t="s">
        <v>180</v>
      </c>
      <c r="E446" s="200" t="s">
        <v>5</v>
      </c>
      <c r="F446" s="201" t="s">
        <v>310</v>
      </c>
      <c r="H446" s="202">
        <v>44.033999999999999</v>
      </c>
      <c r="L446" s="199"/>
      <c r="M446" s="203"/>
      <c r="N446" s="204"/>
      <c r="O446" s="204"/>
      <c r="P446" s="204"/>
      <c r="Q446" s="204"/>
      <c r="R446" s="204"/>
      <c r="S446" s="204"/>
      <c r="T446" s="205"/>
      <c r="AT446" s="200" t="s">
        <v>180</v>
      </c>
      <c r="AU446" s="200" t="s">
        <v>89</v>
      </c>
      <c r="AV446" s="14" t="s">
        <v>188</v>
      </c>
      <c r="AW446" s="14" t="s">
        <v>41</v>
      </c>
      <c r="AX446" s="14" t="s">
        <v>77</v>
      </c>
      <c r="AY446" s="200" t="s">
        <v>171</v>
      </c>
    </row>
    <row r="447" spans="2:65" s="12" customFormat="1">
      <c r="B447" s="173"/>
      <c r="D447" s="174" t="s">
        <v>180</v>
      </c>
      <c r="E447" s="175" t="s">
        <v>5</v>
      </c>
      <c r="F447" s="176" t="s">
        <v>597</v>
      </c>
      <c r="H447" s="177">
        <v>36.57</v>
      </c>
      <c r="L447" s="173"/>
      <c r="M447" s="178"/>
      <c r="N447" s="179"/>
      <c r="O447" s="179"/>
      <c r="P447" s="179"/>
      <c r="Q447" s="179"/>
      <c r="R447" s="179"/>
      <c r="S447" s="179"/>
      <c r="T447" s="180"/>
      <c r="AT447" s="175" t="s">
        <v>180</v>
      </c>
      <c r="AU447" s="175" t="s">
        <v>89</v>
      </c>
      <c r="AV447" s="12" t="s">
        <v>89</v>
      </c>
      <c r="AW447" s="12" t="s">
        <v>41</v>
      </c>
      <c r="AX447" s="12" t="s">
        <v>77</v>
      </c>
      <c r="AY447" s="175" t="s">
        <v>171</v>
      </c>
    </row>
    <row r="448" spans="2:65" s="14" customFormat="1">
      <c r="B448" s="199"/>
      <c r="D448" s="174" t="s">
        <v>180</v>
      </c>
      <c r="E448" s="200" t="s">
        <v>5</v>
      </c>
      <c r="F448" s="201" t="s">
        <v>310</v>
      </c>
      <c r="H448" s="202">
        <v>36.57</v>
      </c>
      <c r="L448" s="199"/>
      <c r="M448" s="203"/>
      <c r="N448" s="204"/>
      <c r="O448" s="204"/>
      <c r="P448" s="204"/>
      <c r="Q448" s="204"/>
      <c r="R448" s="204"/>
      <c r="S448" s="204"/>
      <c r="T448" s="205"/>
      <c r="AT448" s="200" t="s">
        <v>180</v>
      </c>
      <c r="AU448" s="200" t="s">
        <v>89</v>
      </c>
      <c r="AV448" s="14" t="s">
        <v>188</v>
      </c>
      <c r="AW448" s="14" t="s">
        <v>41</v>
      </c>
      <c r="AX448" s="14" t="s">
        <v>77</v>
      </c>
      <c r="AY448" s="200" t="s">
        <v>171</v>
      </c>
    </row>
    <row r="449" spans="2:65" s="13" customFormat="1">
      <c r="B449" s="183"/>
      <c r="D449" s="174" t="s">
        <v>180</v>
      </c>
      <c r="E449" s="184" t="s">
        <v>5</v>
      </c>
      <c r="F449" s="185" t="s">
        <v>228</v>
      </c>
      <c r="H449" s="186">
        <v>80.603999999999999</v>
      </c>
      <c r="L449" s="183"/>
      <c r="M449" s="187"/>
      <c r="N449" s="188"/>
      <c r="O449" s="188"/>
      <c r="P449" s="188"/>
      <c r="Q449" s="188"/>
      <c r="R449" s="188"/>
      <c r="S449" s="188"/>
      <c r="T449" s="189"/>
      <c r="AT449" s="184" t="s">
        <v>180</v>
      </c>
      <c r="AU449" s="184" t="s">
        <v>89</v>
      </c>
      <c r="AV449" s="13" t="s">
        <v>178</v>
      </c>
      <c r="AW449" s="13" t="s">
        <v>41</v>
      </c>
      <c r="AX449" s="13" t="s">
        <v>23</v>
      </c>
      <c r="AY449" s="184" t="s">
        <v>171</v>
      </c>
    </row>
    <row r="450" spans="2:65" s="1" customFormat="1" ht="25.5" customHeight="1">
      <c r="B450" s="161"/>
      <c r="C450" s="162" t="s">
        <v>662</v>
      </c>
      <c r="D450" s="162" t="s">
        <v>173</v>
      </c>
      <c r="E450" s="163" t="s">
        <v>663</v>
      </c>
      <c r="F450" s="164" t="s">
        <v>664</v>
      </c>
      <c r="G450" s="165" t="s">
        <v>223</v>
      </c>
      <c r="H450" s="166">
        <v>241.29900000000001</v>
      </c>
      <c r="I450" s="347"/>
      <c r="J450" s="167">
        <f>ROUND(I450*H450,2)</f>
        <v>0</v>
      </c>
      <c r="K450" s="164" t="s">
        <v>251</v>
      </c>
      <c r="L450" s="40"/>
      <c r="M450" s="168" t="s">
        <v>5</v>
      </c>
      <c r="N450" s="169" t="s">
        <v>49</v>
      </c>
      <c r="O450" s="170">
        <v>0.33</v>
      </c>
      <c r="P450" s="170">
        <f>O450*H450</f>
        <v>79.62867</v>
      </c>
      <c r="Q450" s="170">
        <v>4.8900000000000002E-3</v>
      </c>
      <c r="R450" s="170">
        <f>Q450*H450</f>
        <v>1.1799521100000001</v>
      </c>
      <c r="S450" s="170">
        <v>0</v>
      </c>
      <c r="T450" s="171">
        <f>S450*H450</f>
        <v>0</v>
      </c>
      <c r="AR450" s="25" t="s">
        <v>178</v>
      </c>
      <c r="AT450" s="25" t="s">
        <v>173</v>
      </c>
      <c r="AU450" s="25" t="s">
        <v>89</v>
      </c>
      <c r="AY450" s="25" t="s">
        <v>171</v>
      </c>
      <c r="BE450" s="172">
        <f>IF(N450="základní",J450,0)</f>
        <v>0</v>
      </c>
      <c r="BF450" s="172">
        <f>IF(N450="snížená",J450,0)</f>
        <v>0</v>
      </c>
      <c r="BG450" s="172">
        <f>IF(N450="zákl. přenesená",J450,0)</f>
        <v>0</v>
      </c>
      <c r="BH450" s="172">
        <f>IF(N450="sníž. přenesená",J450,0)</f>
        <v>0</v>
      </c>
      <c r="BI450" s="172">
        <f>IF(N450="nulová",J450,0)</f>
        <v>0</v>
      </c>
      <c r="BJ450" s="25" t="s">
        <v>89</v>
      </c>
      <c r="BK450" s="172">
        <f>ROUND(I450*H450,2)</f>
        <v>0</v>
      </c>
      <c r="BL450" s="25" t="s">
        <v>178</v>
      </c>
      <c r="BM450" s="25" t="s">
        <v>665</v>
      </c>
    </row>
    <row r="451" spans="2:65" s="12" customFormat="1">
      <c r="B451" s="173"/>
      <c r="D451" s="174" t="s">
        <v>180</v>
      </c>
      <c r="E451" s="175" t="s">
        <v>5</v>
      </c>
      <c r="F451" s="176" t="s">
        <v>612</v>
      </c>
      <c r="H451" s="177">
        <v>57.2</v>
      </c>
      <c r="L451" s="173"/>
      <c r="M451" s="178"/>
      <c r="N451" s="179"/>
      <c r="O451" s="179"/>
      <c r="P451" s="179"/>
      <c r="Q451" s="179"/>
      <c r="R451" s="179"/>
      <c r="S451" s="179"/>
      <c r="T451" s="180"/>
      <c r="AT451" s="175" t="s">
        <v>180</v>
      </c>
      <c r="AU451" s="175" t="s">
        <v>89</v>
      </c>
      <c r="AV451" s="12" t="s">
        <v>89</v>
      </c>
      <c r="AW451" s="12" t="s">
        <v>41</v>
      </c>
      <c r="AX451" s="12" t="s">
        <v>77</v>
      </c>
      <c r="AY451" s="175" t="s">
        <v>171</v>
      </c>
    </row>
    <row r="452" spans="2:65" s="12" customFormat="1">
      <c r="B452" s="173"/>
      <c r="D452" s="174" t="s">
        <v>180</v>
      </c>
      <c r="E452" s="175" t="s">
        <v>5</v>
      </c>
      <c r="F452" s="176" t="s">
        <v>613</v>
      </c>
      <c r="H452" s="177">
        <v>-5.6</v>
      </c>
      <c r="L452" s="173"/>
      <c r="M452" s="178"/>
      <c r="N452" s="179"/>
      <c r="O452" s="179"/>
      <c r="P452" s="179"/>
      <c r="Q452" s="179"/>
      <c r="R452" s="179"/>
      <c r="S452" s="179"/>
      <c r="T452" s="180"/>
      <c r="AT452" s="175" t="s">
        <v>180</v>
      </c>
      <c r="AU452" s="175" t="s">
        <v>89</v>
      </c>
      <c r="AV452" s="12" t="s">
        <v>89</v>
      </c>
      <c r="AW452" s="12" t="s">
        <v>41</v>
      </c>
      <c r="AX452" s="12" t="s">
        <v>77</v>
      </c>
      <c r="AY452" s="175" t="s">
        <v>171</v>
      </c>
    </row>
    <row r="453" spans="2:65" s="12" customFormat="1">
      <c r="B453" s="173"/>
      <c r="D453" s="174" t="s">
        <v>180</v>
      </c>
      <c r="E453" s="175" t="s">
        <v>5</v>
      </c>
      <c r="F453" s="176" t="s">
        <v>642</v>
      </c>
      <c r="H453" s="177">
        <v>4.5599999999999996</v>
      </c>
      <c r="L453" s="173"/>
      <c r="M453" s="178"/>
      <c r="N453" s="179"/>
      <c r="O453" s="179"/>
      <c r="P453" s="179"/>
      <c r="Q453" s="179"/>
      <c r="R453" s="179"/>
      <c r="S453" s="179"/>
      <c r="T453" s="180"/>
      <c r="AT453" s="175" t="s">
        <v>180</v>
      </c>
      <c r="AU453" s="175" t="s">
        <v>89</v>
      </c>
      <c r="AV453" s="12" t="s">
        <v>89</v>
      </c>
      <c r="AW453" s="12" t="s">
        <v>41</v>
      </c>
      <c r="AX453" s="12" t="s">
        <v>77</v>
      </c>
      <c r="AY453" s="175" t="s">
        <v>171</v>
      </c>
    </row>
    <row r="454" spans="2:65" s="14" customFormat="1">
      <c r="B454" s="199"/>
      <c r="D454" s="174" t="s">
        <v>180</v>
      </c>
      <c r="E454" s="200" t="s">
        <v>5</v>
      </c>
      <c r="F454" s="201" t="s">
        <v>310</v>
      </c>
      <c r="H454" s="202">
        <v>56.16</v>
      </c>
      <c r="L454" s="199"/>
      <c r="M454" s="203"/>
      <c r="N454" s="204"/>
      <c r="O454" s="204"/>
      <c r="P454" s="204"/>
      <c r="Q454" s="204"/>
      <c r="R454" s="204"/>
      <c r="S454" s="204"/>
      <c r="T454" s="205"/>
      <c r="AT454" s="200" t="s">
        <v>180</v>
      </c>
      <c r="AU454" s="200" t="s">
        <v>89</v>
      </c>
      <c r="AV454" s="14" t="s">
        <v>188</v>
      </c>
      <c r="AW454" s="14" t="s">
        <v>41</v>
      </c>
      <c r="AX454" s="14" t="s">
        <v>77</v>
      </c>
      <c r="AY454" s="200" t="s">
        <v>171</v>
      </c>
    </row>
    <row r="455" spans="2:65" s="12" customFormat="1">
      <c r="B455" s="173"/>
      <c r="D455" s="174" t="s">
        <v>180</v>
      </c>
      <c r="E455" s="175" t="s">
        <v>5</v>
      </c>
      <c r="F455" s="176" t="s">
        <v>614</v>
      </c>
      <c r="H455" s="177">
        <v>19</v>
      </c>
      <c r="L455" s="173"/>
      <c r="M455" s="178"/>
      <c r="N455" s="179"/>
      <c r="O455" s="179"/>
      <c r="P455" s="179"/>
      <c r="Q455" s="179"/>
      <c r="R455" s="179"/>
      <c r="S455" s="179"/>
      <c r="T455" s="180"/>
      <c r="AT455" s="175" t="s">
        <v>180</v>
      </c>
      <c r="AU455" s="175" t="s">
        <v>89</v>
      </c>
      <c r="AV455" s="12" t="s">
        <v>89</v>
      </c>
      <c r="AW455" s="12" t="s">
        <v>41</v>
      </c>
      <c r="AX455" s="12" t="s">
        <v>77</v>
      </c>
      <c r="AY455" s="175" t="s">
        <v>171</v>
      </c>
    </row>
    <row r="456" spans="2:65" s="12" customFormat="1">
      <c r="B456" s="173"/>
      <c r="D456" s="174" t="s">
        <v>180</v>
      </c>
      <c r="E456" s="175" t="s">
        <v>5</v>
      </c>
      <c r="F456" s="176" t="s">
        <v>615</v>
      </c>
      <c r="H456" s="177">
        <v>7.2</v>
      </c>
      <c r="L456" s="173"/>
      <c r="M456" s="178"/>
      <c r="N456" s="179"/>
      <c r="O456" s="179"/>
      <c r="P456" s="179"/>
      <c r="Q456" s="179"/>
      <c r="R456" s="179"/>
      <c r="S456" s="179"/>
      <c r="T456" s="180"/>
      <c r="AT456" s="175" t="s">
        <v>180</v>
      </c>
      <c r="AU456" s="175" t="s">
        <v>89</v>
      </c>
      <c r="AV456" s="12" t="s">
        <v>89</v>
      </c>
      <c r="AW456" s="12" t="s">
        <v>41</v>
      </c>
      <c r="AX456" s="12" t="s">
        <v>77</v>
      </c>
      <c r="AY456" s="175" t="s">
        <v>171</v>
      </c>
    </row>
    <row r="457" spans="2:65" s="12" customFormat="1">
      <c r="B457" s="173"/>
      <c r="D457" s="174" t="s">
        <v>180</v>
      </c>
      <c r="E457" s="175" t="s">
        <v>5</v>
      </c>
      <c r="F457" s="176" t="s">
        <v>643</v>
      </c>
      <c r="H457" s="177">
        <v>2.76</v>
      </c>
      <c r="L457" s="173"/>
      <c r="M457" s="178"/>
      <c r="N457" s="179"/>
      <c r="O457" s="179"/>
      <c r="P457" s="179"/>
      <c r="Q457" s="179"/>
      <c r="R457" s="179"/>
      <c r="S457" s="179"/>
      <c r="T457" s="180"/>
      <c r="AT457" s="175" t="s">
        <v>180</v>
      </c>
      <c r="AU457" s="175" t="s">
        <v>89</v>
      </c>
      <c r="AV457" s="12" t="s">
        <v>89</v>
      </c>
      <c r="AW457" s="12" t="s">
        <v>41</v>
      </c>
      <c r="AX457" s="12" t="s">
        <v>77</v>
      </c>
      <c r="AY457" s="175" t="s">
        <v>171</v>
      </c>
    </row>
    <row r="458" spans="2:65" s="14" customFormat="1">
      <c r="B458" s="199"/>
      <c r="D458" s="174" t="s">
        <v>180</v>
      </c>
      <c r="E458" s="200" t="s">
        <v>5</v>
      </c>
      <c r="F458" s="201" t="s">
        <v>310</v>
      </c>
      <c r="H458" s="202">
        <v>28.96</v>
      </c>
      <c r="L458" s="199"/>
      <c r="M458" s="203"/>
      <c r="N458" s="204"/>
      <c r="O458" s="204"/>
      <c r="P458" s="204"/>
      <c r="Q458" s="204"/>
      <c r="R458" s="204"/>
      <c r="S458" s="204"/>
      <c r="T458" s="205"/>
      <c r="AT458" s="200" t="s">
        <v>180</v>
      </c>
      <c r="AU458" s="200" t="s">
        <v>89</v>
      </c>
      <c r="AV458" s="14" t="s">
        <v>188</v>
      </c>
      <c r="AW458" s="14" t="s">
        <v>41</v>
      </c>
      <c r="AX458" s="14" t="s">
        <v>77</v>
      </c>
      <c r="AY458" s="200" t="s">
        <v>171</v>
      </c>
    </row>
    <row r="459" spans="2:65" s="12" customFormat="1">
      <c r="B459" s="173"/>
      <c r="D459" s="174" t="s">
        <v>180</v>
      </c>
      <c r="E459" s="175" t="s">
        <v>5</v>
      </c>
      <c r="F459" s="176" t="s">
        <v>616</v>
      </c>
      <c r="H459" s="177">
        <v>15</v>
      </c>
      <c r="L459" s="173"/>
      <c r="M459" s="178"/>
      <c r="N459" s="179"/>
      <c r="O459" s="179"/>
      <c r="P459" s="179"/>
      <c r="Q459" s="179"/>
      <c r="R459" s="179"/>
      <c r="S459" s="179"/>
      <c r="T459" s="180"/>
      <c r="AT459" s="175" t="s">
        <v>180</v>
      </c>
      <c r="AU459" s="175" t="s">
        <v>89</v>
      </c>
      <c r="AV459" s="12" t="s">
        <v>89</v>
      </c>
      <c r="AW459" s="12" t="s">
        <v>41</v>
      </c>
      <c r="AX459" s="12" t="s">
        <v>77</v>
      </c>
      <c r="AY459" s="175" t="s">
        <v>171</v>
      </c>
    </row>
    <row r="460" spans="2:65" s="14" customFormat="1">
      <c r="B460" s="199"/>
      <c r="D460" s="174" t="s">
        <v>180</v>
      </c>
      <c r="E460" s="200" t="s">
        <v>5</v>
      </c>
      <c r="F460" s="201" t="s">
        <v>310</v>
      </c>
      <c r="H460" s="202">
        <v>15</v>
      </c>
      <c r="L460" s="199"/>
      <c r="M460" s="203"/>
      <c r="N460" s="204"/>
      <c r="O460" s="204"/>
      <c r="P460" s="204"/>
      <c r="Q460" s="204"/>
      <c r="R460" s="204"/>
      <c r="S460" s="204"/>
      <c r="T460" s="205"/>
      <c r="AT460" s="200" t="s">
        <v>180</v>
      </c>
      <c r="AU460" s="200" t="s">
        <v>89</v>
      </c>
      <c r="AV460" s="14" t="s">
        <v>188</v>
      </c>
      <c r="AW460" s="14" t="s">
        <v>41</v>
      </c>
      <c r="AX460" s="14" t="s">
        <v>77</v>
      </c>
      <c r="AY460" s="200" t="s">
        <v>171</v>
      </c>
    </row>
    <row r="461" spans="2:65" s="12" customFormat="1">
      <c r="B461" s="173"/>
      <c r="D461" s="174" t="s">
        <v>180</v>
      </c>
      <c r="E461" s="175" t="s">
        <v>5</v>
      </c>
      <c r="F461" s="176" t="s">
        <v>626</v>
      </c>
      <c r="H461" s="177">
        <v>90.48</v>
      </c>
      <c r="L461" s="173"/>
      <c r="M461" s="178"/>
      <c r="N461" s="179"/>
      <c r="O461" s="179"/>
      <c r="P461" s="179"/>
      <c r="Q461" s="179"/>
      <c r="R461" s="179"/>
      <c r="S461" s="179"/>
      <c r="T461" s="180"/>
      <c r="AT461" s="175" t="s">
        <v>180</v>
      </c>
      <c r="AU461" s="175" t="s">
        <v>89</v>
      </c>
      <c r="AV461" s="12" t="s">
        <v>89</v>
      </c>
      <c r="AW461" s="12" t="s">
        <v>41</v>
      </c>
      <c r="AX461" s="12" t="s">
        <v>77</v>
      </c>
      <c r="AY461" s="175" t="s">
        <v>171</v>
      </c>
    </row>
    <row r="462" spans="2:65" s="12" customFormat="1">
      <c r="B462" s="173"/>
      <c r="D462" s="174" t="s">
        <v>180</v>
      </c>
      <c r="E462" s="175" t="s">
        <v>5</v>
      </c>
      <c r="F462" s="176" t="s">
        <v>627</v>
      </c>
      <c r="H462" s="177">
        <v>-29.495999999999999</v>
      </c>
      <c r="L462" s="173"/>
      <c r="M462" s="178"/>
      <c r="N462" s="179"/>
      <c r="O462" s="179"/>
      <c r="P462" s="179"/>
      <c r="Q462" s="179"/>
      <c r="R462" s="179"/>
      <c r="S462" s="179"/>
      <c r="T462" s="180"/>
      <c r="AT462" s="175" t="s">
        <v>180</v>
      </c>
      <c r="AU462" s="175" t="s">
        <v>89</v>
      </c>
      <c r="AV462" s="12" t="s">
        <v>89</v>
      </c>
      <c r="AW462" s="12" t="s">
        <v>41</v>
      </c>
      <c r="AX462" s="12" t="s">
        <v>77</v>
      </c>
      <c r="AY462" s="175" t="s">
        <v>171</v>
      </c>
    </row>
    <row r="463" spans="2:65" s="14" customFormat="1">
      <c r="B463" s="199"/>
      <c r="D463" s="174" t="s">
        <v>180</v>
      </c>
      <c r="E463" s="200" t="s">
        <v>5</v>
      </c>
      <c r="F463" s="201" t="s">
        <v>310</v>
      </c>
      <c r="H463" s="202">
        <v>60.984000000000002</v>
      </c>
      <c r="L463" s="199"/>
      <c r="M463" s="203"/>
      <c r="N463" s="204"/>
      <c r="O463" s="204"/>
      <c r="P463" s="204"/>
      <c r="Q463" s="204"/>
      <c r="R463" s="204"/>
      <c r="S463" s="204"/>
      <c r="T463" s="205"/>
      <c r="AT463" s="200" t="s">
        <v>180</v>
      </c>
      <c r="AU463" s="200" t="s">
        <v>89</v>
      </c>
      <c r="AV463" s="14" t="s">
        <v>188</v>
      </c>
      <c r="AW463" s="14" t="s">
        <v>41</v>
      </c>
      <c r="AX463" s="14" t="s">
        <v>77</v>
      </c>
      <c r="AY463" s="200" t="s">
        <v>171</v>
      </c>
    </row>
    <row r="464" spans="2:65" s="12" customFormat="1">
      <c r="B464" s="173"/>
      <c r="D464" s="174" t="s">
        <v>180</v>
      </c>
      <c r="E464" s="175" t="s">
        <v>5</v>
      </c>
      <c r="F464" s="176" t="s">
        <v>628</v>
      </c>
      <c r="H464" s="177">
        <v>92.73</v>
      </c>
      <c r="L464" s="173"/>
      <c r="M464" s="178"/>
      <c r="N464" s="179"/>
      <c r="O464" s="179"/>
      <c r="P464" s="179"/>
      <c r="Q464" s="179"/>
      <c r="R464" s="179"/>
      <c r="S464" s="179"/>
      <c r="T464" s="180"/>
      <c r="AT464" s="175" t="s">
        <v>180</v>
      </c>
      <c r="AU464" s="175" t="s">
        <v>89</v>
      </c>
      <c r="AV464" s="12" t="s">
        <v>89</v>
      </c>
      <c r="AW464" s="12" t="s">
        <v>41</v>
      </c>
      <c r="AX464" s="12" t="s">
        <v>77</v>
      </c>
      <c r="AY464" s="175" t="s">
        <v>171</v>
      </c>
    </row>
    <row r="465" spans="2:65" s="12" customFormat="1">
      <c r="B465" s="173"/>
      <c r="D465" s="174" t="s">
        <v>180</v>
      </c>
      <c r="E465" s="175" t="s">
        <v>5</v>
      </c>
      <c r="F465" s="176" t="s">
        <v>629</v>
      </c>
      <c r="H465" s="177">
        <v>-12.535</v>
      </c>
      <c r="L465" s="173"/>
      <c r="M465" s="178"/>
      <c r="N465" s="179"/>
      <c r="O465" s="179"/>
      <c r="P465" s="179"/>
      <c r="Q465" s="179"/>
      <c r="R465" s="179"/>
      <c r="S465" s="179"/>
      <c r="T465" s="180"/>
      <c r="AT465" s="175" t="s">
        <v>180</v>
      </c>
      <c r="AU465" s="175" t="s">
        <v>89</v>
      </c>
      <c r="AV465" s="12" t="s">
        <v>89</v>
      </c>
      <c r="AW465" s="12" t="s">
        <v>41</v>
      </c>
      <c r="AX465" s="12" t="s">
        <v>77</v>
      </c>
      <c r="AY465" s="175" t="s">
        <v>171</v>
      </c>
    </row>
    <row r="466" spans="2:65" s="14" customFormat="1">
      <c r="B466" s="199"/>
      <c r="D466" s="174" t="s">
        <v>180</v>
      </c>
      <c r="E466" s="200" t="s">
        <v>5</v>
      </c>
      <c r="F466" s="201" t="s">
        <v>310</v>
      </c>
      <c r="H466" s="202">
        <v>80.194999999999993</v>
      </c>
      <c r="L466" s="199"/>
      <c r="M466" s="203"/>
      <c r="N466" s="204"/>
      <c r="O466" s="204"/>
      <c r="P466" s="204"/>
      <c r="Q466" s="204"/>
      <c r="R466" s="204"/>
      <c r="S466" s="204"/>
      <c r="T466" s="205"/>
      <c r="AT466" s="200" t="s">
        <v>180</v>
      </c>
      <c r="AU466" s="200" t="s">
        <v>89</v>
      </c>
      <c r="AV466" s="14" t="s">
        <v>188</v>
      </c>
      <c r="AW466" s="14" t="s">
        <v>41</v>
      </c>
      <c r="AX466" s="14" t="s">
        <v>77</v>
      </c>
      <c r="AY466" s="200" t="s">
        <v>171</v>
      </c>
    </row>
    <row r="467" spans="2:65" s="13" customFormat="1">
      <c r="B467" s="183"/>
      <c r="D467" s="174" t="s">
        <v>180</v>
      </c>
      <c r="E467" s="184" t="s">
        <v>5</v>
      </c>
      <c r="F467" s="185" t="s">
        <v>228</v>
      </c>
      <c r="H467" s="186">
        <v>241.29900000000001</v>
      </c>
      <c r="L467" s="183"/>
      <c r="M467" s="187"/>
      <c r="N467" s="188"/>
      <c r="O467" s="188"/>
      <c r="P467" s="188"/>
      <c r="Q467" s="188"/>
      <c r="R467" s="188"/>
      <c r="S467" s="188"/>
      <c r="T467" s="189"/>
      <c r="AT467" s="184" t="s">
        <v>180</v>
      </c>
      <c r="AU467" s="184" t="s">
        <v>89</v>
      </c>
      <c r="AV467" s="13" t="s">
        <v>178</v>
      </c>
      <c r="AW467" s="13" t="s">
        <v>41</v>
      </c>
      <c r="AX467" s="13" t="s">
        <v>23</v>
      </c>
      <c r="AY467" s="184" t="s">
        <v>171</v>
      </c>
    </row>
    <row r="468" spans="2:65" s="1" customFormat="1" ht="25.5" customHeight="1">
      <c r="B468" s="161"/>
      <c r="C468" s="162" t="s">
        <v>666</v>
      </c>
      <c r="D468" s="162" t="s">
        <v>173</v>
      </c>
      <c r="E468" s="163" t="s">
        <v>667</v>
      </c>
      <c r="F468" s="164" t="s">
        <v>668</v>
      </c>
      <c r="G468" s="165" t="s">
        <v>223</v>
      </c>
      <c r="H468" s="166">
        <v>27.84</v>
      </c>
      <c r="I468" s="347"/>
      <c r="J468" s="167">
        <f>ROUND(I468*H468,2)</f>
        <v>0</v>
      </c>
      <c r="K468" s="164" t="s">
        <v>177</v>
      </c>
      <c r="L468" s="40"/>
      <c r="M468" s="168" t="s">
        <v>5</v>
      </c>
      <c r="N468" s="169" t="s">
        <v>49</v>
      </c>
      <c r="O468" s="170">
        <v>0.44</v>
      </c>
      <c r="P468" s="170">
        <f>O468*H468</f>
        <v>12.249599999999999</v>
      </c>
      <c r="Q468" s="170">
        <v>4.9800000000000001E-3</v>
      </c>
      <c r="R468" s="170">
        <f>Q468*H468</f>
        <v>0.13864319999999999</v>
      </c>
      <c r="S468" s="170">
        <v>0</v>
      </c>
      <c r="T468" s="171">
        <f>S468*H468</f>
        <v>0</v>
      </c>
      <c r="AR468" s="25" t="s">
        <v>178</v>
      </c>
      <c r="AT468" s="25" t="s">
        <v>173</v>
      </c>
      <c r="AU468" s="25" t="s">
        <v>89</v>
      </c>
      <c r="AY468" s="25" t="s">
        <v>171</v>
      </c>
      <c r="BE468" s="172">
        <f>IF(N468="základní",J468,0)</f>
        <v>0</v>
      </c>
      <c r="BF468" s="172">
        <f>IF(N468="snížená",J468,0)</f>
        <v>0</v>
      </c>
      <c r="BG468" s="172">
        <f>IF(N468="zákl. přenesená",J468,0)</f>
        <v>0</v>
      </c>
      <c r="BH468" s="172">
        <f>IF(N468="sníž. přenesená",J468,0)</f>
        <v>0</v>
      </c>
      <c r="BI468" s="172">
        <f>IF(N468="nulová",J468,0)</f>
        <v>0</v>
      </c>
      <c r="BJ468" s="25" t="s">
        <v>89</v>
      </c>
      <c r="BK468" s="172">
        <f>ROUND(I468*H468,2)</f>
        <v>0</v>
      </c>
      <c r="BL468" s="25" t="s">
        <v>178</v>
      </c>
      <c r="BM468" s="25" t="s">
        <v>669</v>
      </c>
    </row>
    <row r="469" spans="2:65" s="12" customFormat="1">
      <c r="B469" s="173"/>
      <c r="D469" s="174" t="s">
        <v>180</v>
      </c>
      <c r="E469" s="175" t="s">
        <v>5</v>
      </c>
      <c r="F469" s="176" t="s">
        <v>657</v>
      </c>
      <c r="H469" s="177">
        <v>27.84</v>
      </c>
      <c r="L469" s="173"/>
      <c r="M469" s="178"/>
      <c r="N469" s="179"/>
      <c r="O469" s="179"/>
      <c r="P469" s="179"/>
      <c r="Q469" s="179"/>
      <c r="R469" s="179"/>
      <c r="S469" s="179"/>
      <c r="T469" s="180"/>
      <c r="AT469" s="175" t="s">
        <v>180</v>
      </c>
      <c r="AU469" s="175" t="s">
        <v>89</v>
      </c>
      <c r="AV469" s="12" t="s">
        <v>89</v>
      </c>
      <c r="AW469" s="12" t="s">
        <v>41</v>
      </c>
      <c r="AX469" s="12" t="s">
        <v>23</v>
      </c>
      <c r="AY469" s="175" t="s">
        <v>171</v>
      </c>
    </row>
    <row r="470" spans="2:65" s="1" customFormat="1" ht="25.5" customHeight="1">
      <c r="B470" s="161"/>
      <c r="C470" s="162" t="s">
        <v>670</v>
      </c>
      <c r="D470" s="162" t="s">
        <v>173</v>
      </c>
      <c r="E470" s="163" t="s">
        <v>671</v>
      </c>
      <c r="F470" s="164" t="s">
        <v>672</v>
      </c>
      <c r="G470" s="165" t="s">
        <v>493</v>
      </c>
      <c r="H470" s="166">
        <v>201.14</v>
      </c>
      <c r="I470" s="347"/>
      <c r="J470" s="167">
        <f>ROUND(I470*H470,2)</f>
        <v>0</v>
      </c>
      <c r="K470" s="164" t="s">
        <v>251</v>
      </c>
      <c r="L470" s="40"/>
      <c r="M470" s="168" t="s">
        <v>5</v>
      </c>
      <c r="N470" s="169" t="s">
        <v>49</v>
      </c>
      <c r="O470" s="170">
        <v>0.11</v>
      </c>
      <c r="P470" s="170">
        <f>O470*H470</f>
        <v>22.125399999999999</v>
      </c>
      <c r="Q470" s="170">
        <v>0</v>
      </c>
      <c r="R470" s="170">
        <f>Q470*H470</f>
        <v>0</v>
      </c>
      <c r="S470" s="170">
        <v>0</v>
      </c>
      <c r="T470" s="171">
        <f>S470*H470</f>
        <v>0</v>
      </c>
      <c r="AR470" s="25" t="s">
        <v>178</v>
      </c>
      <c r="AT470" s="25" t="s">
        <v>173</v>
      </c>
      <c r="AU470" s="25" t="s">
        <v>89</v>
      </c>
      <c r="AY470" s="25" t="s">
        <v>171</v>
      </c>
      <c r="BE470" s="172">
        <f>IF(N470="základní",J470,0)</f>
        <v>0</v>
      </c>
      <c r="BF470" s="172">
        <f>IF(N470="snížená",J470,0)</f>
        <v>0</v>
      </c>
      <c r="BG470" s="172">
        <f>IF(N470="zákl. přenesená",J470,0)</f>
        <v>0</v>
      </c>
      <c r="BH470" s="172">
        <f>IF(N470="sníž. přenesená",J470,0)</f>
        <v>0</v>
      </c>
      <c r="BI470" s="172">
        <f>IF(N470="nulová",J470,0)</f>
        <v>0</v>
      </c>
      <c r="BJ470" s="25" t="s">
        <v>89</v>
      </c>
      <c r="BK470" s="172">
        <f>ROUND(I470*H470,2)</f>
        <v>0</v>
      </c>
      <c r="BL470" s="25" t="s">
        <v>178</v>
      </c>
      <c r="BM470" s="25" t="s">
        <v>673</v>
      </c>
    </row>
    <row r="471" spans="2:65" s="12" customFormat="1">
      <c r="B471" s="173"/>
      <c r="D471" s="174" t="s">
        <v>180</v>
      </c>
      <c r="E471" s="175" t="s">
        <v>5</v>
      </c>
      <c r="F471" s="176" t="s">
        <v>674</v>
      </c>
      <c r="H471" s="177">
        <v>105.44</v>
      </c>
      <c r="L471" s="173"/>
      <c r="M471" s="178"/>
      <c r="N471" s="179"/>
      <c r="O471" s="179"/>
      <c r="P471" s="179"/>
      <c r="Q471" s="179"/>
      <c r="R471" s="179"/>
      <c r="S471" s="179"/>
      <c r="T471" s="180"/>
      <c r="AT471" s="175" t="s">
        <v>180</v>
      </c>
      <c r="AU471" s="175" t="s">
        <v>89</v>
      </c>
      <c r="AV471" s="12" t="s">
        <v>89</v>
      </c>
      <c r="AW471" s="12" t="s">
        <v>41</v>
      </c>
      <c r="AX471" s="12" t="s">
        <v>77</v>
      </c>
      <c r="AY471" s="175" t="s">
        <v>171</v>
      </c>
    </row>
    <row r="472" spans="2:65" s="12" customFormat="1">
      <c r="B472" s="173"/>
      <c r="D472" s="174" t="s">
        <v>180</v>
      </c>
      <c r="E472" s="175" t="s">
        <v>5</v>
      </c>
      <c r="F472" s="176" t="s">
        <v>675</v>
      </c>
      <c r="H472" s="177">
        <v>49.3</v>
      </c>
      <c r="L472" s="173"/>
      <c r="M472" s="178"/>
      <c r="N472" s="179"/>
      <c r="O472" s="179"/>
      <c r="P472" s="179"/>
      <c r="Q472" s="179"/>
      <c r="R472" s="179"/>
      <c r="S472" s="179"/>
      <c r="T472" s="180"/>
      <c r="AT472" s="175" t="s">
        <v>180</v>
      </c>
      <c r="AU472" s="175" t="s">
        <v>89</v>
      </c>
      <c r="AV472" s="12" t="s">
        <v>89</v>
      </c>
      <c r="AW472" s="12" t="s">
        <v>41</v>
      </c>
      <c r="AX472" s="12" t="s">
        <v>77</v>
      </c>
      <c r="AY472" s="175" t="s">
        <v>171</v>
      </c>
    </row>
    <row r="473" spans="2:65" s="12" customFormat="1">
      <c r="B473" s="173"/>
      <c r="D473" s="174" t="s">
        <v>180</v>
      </c>
      <c r="E473" s="175" t="s">
        <v>5</v>
      </c>
      <c r="F473" s="176" t="s">
        <v>676</v>
      </c>
      <c r="H473" s="177">
        <v>15.2</v>
      </c>
      <c r="L473" s="173"/>
      <c r="M473" s="178"/>
      <c r="N473" s="179"/>
      <c r="O473" s="179"/>
      <c r="P473" s="179"/>
      <c r="Q473" s="179"/>
      <c r="R473" s="179"/>
      <c r="S473" s="179"/>
      <c r="T473" s="180"/>
      <c r="AT473" s="175" t="s">
        <v>180</v>
      </c>
      <c r="AU473" s="175" t="s">
        <v>89</v>
      </c>
      <c r="AV473" s="12" t="s">
        <v>89</v>
      </c>
      <c r="AW473" s="12" t="s">
        <v>41</v>
      </c>
      <c r="AX473" s="12" t="s">
        <v>77</v>
      </c>
      <c r="AY473" s="175" t="s">
        <v>171</v>
      </c>
    </row>
    <row r="474" spans="2:65" s="12" customFormat="1">
      <c r="B474" s="173"/>
      <c r="D474" s="174" t="s">
        <v>180</v>
      </c>
      <c r="E474" s="175" t="s">
        <v>5</v>
      </c>
      <c r="F474" s="176" t="s">
        <v>677</v>
      </c>
      <c r="H474" s="177">
        <v>31.2</v>
      </c>
      <c r="L474" s="173"/>
      <c r="M474" s="178"/>
      <c r="N474" s="179"/>
      <c r="O474" s="179"/>
      <c r="P474" s="179"/>
      <c r="Q474" s="179"/>
      <c r="R474" s="179"/>
      <c r="S474" s="179"/>
      <c r="T474" s="180"/>
      <c r="AT474" s="175" t="s">
        <v>180</v>
      </c>
      <c r="AU474" s="175" t="s">
        <v>89</v>
      </c>
      <c r="AV474" s="12" t="s">
        <v>89</v>
      </c>
      <c r="AW474" s="12" t="s">
        <v>41</v>
      </c>
      <c r="AX474" s="12" t="s">
        <v>77</v>
      </c>
      <c r="AY474" s="175" t="s">
        <v>171</v>
      </c>
    </row>
    <row r="475" spans="2:65" s="13" customFormat="1">
      <c r="B475" s="183"/>
      <c r="D475" s="174" t="s">
        <v>180</v>
      </c>
      <c r="E475" s="184" t="s">
        <v>5</v>
      </c>
      <c r="F475" s="185" t="s">
        <v>228</v>
      </c>
      <c r="H475" s="186">
        <v>201.14</v>
      </c>
      <c r="L475" s="183"/>
      <c r="M475" s="187"/>
      <c r="N475" s="188"/>
      <c r="O475" s="188"/>
      <c r="P475" s="188"/>
      <c r="Q475" s="188"/>
      <c r="R475" s="188"/>
      <c r="S475" s="188"/>
      <c r="T475" s="189"/>
      <c r="AT475" s="184" t="s">
        <v>180</v>
      </c>
      <c r="AU475" s="184" t="s">
        <v>89</v>
      </c>
      <c r="AV475" s="13" t="s">
        <v>178</v>
      </c>
      <c r="AW475" s="13" t="s">
        <v>41</v>
      </c>
      <c r="AX475" s="13" t="s">
        <v>23</v>
      </c>
      <c r="AY475" s="184" t="s">
        <v>171</v>
      </c>
    </row>
    <row r="476" spans="2:65" s="1" customFormat="1" ht="16.5" customHeight="1">
      <c r="B476" s="161"/>
      <c r="C476" s="190" t="s">
        <v>678</v>
      </c>
      <c r="D476" s="190" t="s">
        <v>236</v>
      </c>
      <c r="E476" s="191" t="s">
        <v>679</v>
      </c>
      <c r="F476" s="192" t="s">
        <v>680</v>
      </c>
      <c r="G476" s="193" t="s">
        <v>493</v>
      </c>
      <c r="H476" s="194">
        <v>205.16300000000001</v>
      </c>
      <c r="I476" s="348"/>
      <c r="J476" s="195">
        <f>ROUND(I476*H476,2)</f>
        <v>0</v>
      </c>
      <c r="K476" s="192" t="s">
        <v>177</v>
      </c>
      <c r="L476" s="196"/>
      <c r="M476" s="197" t="s">
        <v>5</v>
      </c>
      <c r="N476" s="198" t="s">
        <v>49</v>
      </c>
      <c r="O476" s="170">
        <v>0</v>
      </c>
      <c r="P476" s="170">
        <f>O476*H476</f>
        <v>0</v>
      </c>
      <c r="Q476" s="170">
        <v>3.0000000000000001E-5</v>
      </c>
      <c r="R476" s="170">
        <f>Q476*H476</f>
        <v>6.1548900000000005E-3</v>
      </c>
      <c r="S476" s="170">
        <v>0</v>
      </c>
      <c r="T476" s="171">
        <f>S476*H476</f>
        <v>0</v>
      </c>
      <c r="AR476" s="25" t="s">
        <v>211</v>
      </c>
      <c r="AT476" s="25" t="s">
        <v>236</v>
      </c>
      <c r="AU476" s="25" t="s">
        <v>89</v>
      </c>
      <c r="AY476" s="25" t="s">
        <v>171</v>
      </c>
      <c r="BE476" s="172">
        <f>IF(N476="základní",J476,0)</f>
        <v>0</v>
      </c>
      <c r="BF476" s="172">
        <f>IF(N476="snížená",J476,0)</f>
        <v>0</v>
      </c>
      <c r="BG476" s="172">
        <f>IF(N476="zákl. přenesená",J476,0)</f>
        <v>0</v>
      </c>
      <c r="BH476" s="172">
        <f>IF(N476="sníž. přenesená",J476,0)</f>
        <v>0</v>
      </c>
      <c r="BI476" s="172">
        <f>IF(N476="nulová",J476,0)</f>
        <v>0</v>
      </c>
      <c r="BJ476" s="25" t="s">
        <v>89</v>
      </c>
      <c r="BK476" s="172">
        <f>ROUND(I476*H476,2)</f>
        <v>0</v>
      </c>
      <c r="BL476" s="25" t="s">
        <v>178</v>
      </c>
      <c r="BM476" s="25" t="s">
        <v>681</v>
      </c>
    </row>
    <row r="477" spans="2:65" s="12" customFormat="1">
      <c r="B477" s="173"/>
      <c r="D477" s="174" t="s">
        <v>180</v>
      </c>
      <c r="E477" s="175" t="s">
        <v>5</v>
      </c>
      <c r="F477" s="176" t="s">
        <v>682</v>
      </c>
      <c r="H477" s="177">
        <v>205.16300000000001</v>
      </c>
      <c r="L477" s="173"/>
      <c r="M477" s="178"/>
      <c r="N477" s="179"/>
      <c r="O477" s="179"/>
      <c r="P477" s="179"/>
      <c r="Q477" s="179"/>
      <c r="R477" s="179"/>
      <c r="S477" s="179"/>
      <c r="T477" s="180"/>
      <c r="AT477" s="175" t="s">
        <v>180</v>
      </c>
      <c r="AU477" s="175" t="s">
        <v>89</v>
      </c>
      <c r="AV477" s="12" t="s">
        <v>89</v>
      </c>
      <c r="AW477" s="12" t="s">
        <v>41</v>
      </c>
      <c r="AX477" s="12" t="s">
        <v>23</v>
      </c>
      <c r="AY477" s="175" t="s">
        <v>171</v>
      </c>
    </row>
    <row r="478" spans="2:65" s="1" customFormat="1" ht="38.25" customHeight="1">
      <c r="B478" s="161"/>
      <c r="C478" s="162" t="s">
        <v>683</v>
      </c>
      <c r="D478" s="162" t="s">
        <v>173</v>
      </c>
      <c r="E478" s="163" t="s">
        <v>684</v>
      </c>
      <c r="F478" s="164" t="s">
        <v>685</v>
      </c>
      <c r="G478" s="165" t="s">
        <v>493</v>
      </c>
      <c r="H478" s="166">
        <v>57.7</v>
      </c>
      <c r="I478" s="347"/>
      <c r="J478" s="167">
        <f>ROUND(I478*H478,2)</f>
        <v>0</v>
      </c>
      <c r="K478" s="164" t="s">
        <v>177</v>
      </c>
      <c r="L478" s="40"/>
      <c r="M478" s="168" t="s">
        <v>5</v>
      </c>
      <c r="N478" s="169" t="s">
        <v>49</v>
      </c>
      <c r="O478" s="170">
        <v>9.6000000000000002E-2</v>
      </c>
      <c r="P478" s="170">
        <f>O478*H478</f>
        <v>5.5392000000000001</v>
      </c>
      <c r="Q478" s="170">
        <v>0</v>
      </c>
      <c r="R478" s="170">
        <f>Q478*H478</f>
        <v>0</v>
      </c>
      <c r="S478" s="170">
        <v>0</v>
      </c>
      <c r="T478" s="171">
        <f>S478*H478</f>
        <v>0</v>
      </c>
      <c r="AR478" s="25" t="s">
        <v>178</v>
      </c>
      <c r="AT478" s="25" t="s">
        <v>173</v>
      </c>
      <c r="AU478" s="25" t="s">
        <v>89</v>
      </c>
      <c r="AY478" s="25" t="s">
        <v>171</v>
      </c>
      <c r="BE478" s="172">
        <f>IF(N478="základní",J478,0)</f>
        <v>0</v>
      </c>
      <c r="BF478" s="172">
        <f>IF(N478="snížená",J478,0)</f>
        <v>0</v>
      </c>
      <c r="BG478" s="172">
        <f>IF(N478="zákl. přenesená",J478,0)</f>
        <v>0</v>
      </c>
      <c r="BH478" s="172">
        <f>IF(N478="sníž. přenesená",J478,0)</f>
        <v>0</v>
      </c>
      <c r="BI478" s="172">
        <f>IF(N478="nulová",J478,0)</f>
        <v>0</v>
      </c>
      <c r="BJ478" s="25" t="s">
        <v>89</v>
      </c>
      <c r="BK478" s="172">
        <f>ROUND(I478*H478,2)</f>
        <v>0</v>
      </c>
      <c r="BL478" s="25" t="s">
        <v>178</v>
      </c>
      <c r="BM478" s="25" t="s">
        <v>686</v>
      </c>
    </row>
    <row r="479" spans="2:65" s="12" customFormat="1">
      <c r="B479" s="173"/>
      <c r="D479" s="174" t="s">
        <v>180</v>
      </c>
      <c r="E479" s="175" t="s">
        <v>5</v>
      </c>
      <c r="F479" s="176" t="s">
        <v>687</v>
      </c>
      <c r="H479" s="177">
        <v>19.2</v>
      </c>
      <c r="L479" s="173"/>
      <c r="M479" s="178"/>
      <c r="N479" s="179"/>
      <c r="O479" s="179"/>
      <c r="P479" s="179"/>
      <c r="Q479" s="179"/>
      <c r="R479" s="179"/>
      <c r="S479" s="179"/>
      <c r="T479" s="180"/>
      <c r="AT479" s="175" t="s">
        <v>180</v>
      </c>
      <c r="AU479" s="175" t="s">
        <v>89</v>
      </c>
      <c r="AV479" s="12" t="s">
        <v>89</v>
      </c>
      <c r="AW479" s="12" t="s">
        <v>41</v>
      </c>
      <c r="AX479" s="12" t="s">
        <v>77</v>
      </c>
      <c r="AY479" s="175" t="s">
        <v>171</v>
      </c>
    </row>
    <row r="480" spans="2:65" s="12" customFormat="1">
      <c r="B480" s="173"/>
      <c r="D480" s="174" t="s">
        <v>180</v>
      </c>
      <c r="E480" s="175" t="s">
        <v>5</v>
      </c>
      <c r="F480" s="176" t="s">
        <v>688</v>
      </c>
      <c r="H480" s="177">
        <v>25.6</v>
      </c>
      <c r="L480" s="173"/>
      <c r="M480" s="178"/>
      <c r="N480" s="179"/>
      <c r="O480" s="179"/>
      <c r="P480" s="179"/>
      <c r="Q480" s="179"/>
      <c r="R480" s="179"/>
      <c r="S480" s="179"/>
      <c r="T480" s="180"/>
      <c r="AT480" s="175" t="s">
        <v>180</v>
      </c>
      <c r="AU480" s="175" t="s">
        <v>89</v>
      </c>
      <c r="AV480" s="12" t="s">
        <v>89</v>
      </c>
      <c r="AW480" s="12" t="s">
        <v>41</v>
      </c>
      <c r="AX480" s="12" t="s">
        <v>77</v>
      </c>
      <c r="AY480" s="175" t="s">
        <v>171</v>
      </c>
    </row>
    <row r="481" spans="2:65" s="12" customFormat="1">
      <c r="B481" s="173"/>
      <c r="D481" s="174" t="s">
        <v>180</v>
      </c>
      <c r="E481" s="175" t="s">
        <v>5</v>
      </c>
      <c r="F481" s="176" t="s">
        <v>689</v>
      </c>
      <c r="H481" s="177">
        <v>12.9</v>
      </c>
      <c r="L481" s="173"/>
      <c r="M481" s="178"/>
      <c r="N481" s="179"/>
      <c r="O481" s="179"/>
      <c r="P481" s="179"/>
      <c r="Q481" s="179"/>
      <c r="R481" s="179"/>
      <c r="S481" s="179"/>
      <c r="T481" s="180"/>
      <c r="AT481" s="175" t="s">
        <v>180</v>
      </c>
      <c r="AU481" s="175" t="s">
        <v>89</v>
      </c>
      <c r="AV481" s="12" t="s">
        <v>89</v>
      </c>
      <c r="AW481" s="12" t="s">
        <v>41</v>
      </c>
      <c r="AX481" s="12" t="s">
        <v>77</v>
      </c>
      <c r="AY481" s="175" t="s">
        <v>171</v>
      </c>
    </row>
    <row r="482" spans="2:65" s="13" customFormat="1">
      <c r="B482" s="183"/>
      <c r="D482" s="174" t="s">
        <v>180</v>
      </c>
      <c r="E482" s="184" t="s">
        <v>5</v>
      </c>
      <c r="F482" s="185" t="s">
        <v>228</v>
      </c>
      <c r="H482" s="186">
        <v>57.7</v>
      </c>
      <c r="L482" s="183"/>
      <c r="M482" s="187"/>
      <c r="N482" s="188"/>
      <c r="O482" s="188"/>
      <c r="P482" s="188"/>
      <c r="Q482" s="188"/>
      <c r="R482" s="188"/>
      <c r="S482" s="188"/>
      <c r="T482" s="189"/>
      <c r="AT482" s="184" t="s">
        <v>180</v>
      </c>
      <c r="AU482" s="184" t="s">
        <v>89</v>
      </c>
      <c r="AV482" s="13" t="s">
        <v>178</v>
      </c>
      <c r="AW482" s="13" t="s">
        <v>41</v>
      </c>
      <c r="AX482" s="13" t="s">
        <v>23</v>
      </c>
      <c r="AY482" s="184" t="s">
        <v>171</v>
      </c>
    </row>
    <row r="483" spans="2:65" s="1" customFormat="1" ht="16.5" customHeight="1">
      <c r="B483" s="161"/>
      <c r="C483" s="190" t="s">
        <v>690</v>
      </c>
      <c r="D483" s="190" t="s">
        <v>236</v>
      </c>
      <c r="E483" s="191" t="s">
        <v>691</v>
      </c>
      <c r="F483" s="192" t="s">
        <v>692</v>
      </c>
      <c r="G483" s="193" t="s">
        <v>493</v>
      </c>
      <c r="H483" s="194">
        <v>57.7</v>
      </c>
      <c r="I483" s="348"/>
      <c r="J483" s="195">
        <f>ROUND(I483*H483,2)</f>
        <v>0</v>
      </c>
      <c r="K483" s="192" t="s">
        <v>177</v>
      </c>
      <c r="L483" s="196"/>
      <c r="M483" s="197" t="s">
        <v>5</v>
      </c>
      <c r="N483" s="198" t="s">
        <v>49</v>
      </c>
      <c r="O483" s="170">
        <v>0</v>
      </c>
      <c r="P483" s="170">
        <f>O483*H483</f>
        <v>0</v>
      </c>
      <c r="Q483" s="170">
        <v>3.0000000000000001E-5</v>
      </c>
      <c r="R483" s="170">
        <f>Q483*H483</f>
        <v>1.7310000000000001E-3</v>
      </c>
      <c r="S483" s="170">
        <v>0</v>
      </c>
      <c r="T483" s="171">
        <f>S483*H483</f>
        <v>0</v>
      </c>
      <c r="AR483" s="25" t="s">
        <v>211</v>
      </c>
      <c r="AT483" s="25" t="s">
        <v>236</v>
      </c>
      <c r="AU483" s="25" t="s">
        <v>89</v>
      </c>
      <c r="AY483" s="25" t="s">
        <v>171</v>
      </c>
      <c r="BE483" s="172">
        <f>IF(N483="základní",J483,0)</f>
        <v>0</v>
      </c>
      <c r="BF483" s="172">
        <f>IF(N483="snížená",J483,0)</f>
        <v>0</v>
      </c>
      <c r="BG483" s="172">
        <f>IF(N483="zákl. přenesená",J483,0)</f>
        <v>0</v>
      </c>
      <c r="BH483" s="172">
        <f>IF(N483="sníž. přenesená",J483,0)</f>
        <v>0</v>
      </c>
      <c r="BI483" s="172">
        <f>IF(N483="nulová",J483,0)</f>
        <v>0</v>
      </c>
      <c r="BJ483" s="25" t="s">
        <v>89</v>
      </c>
      <c r="BK483" s="172">
        <f>ROUND(I483*H483,2)</f>
        <v>0</v>
      </c>
      <c r="BL483" s="25" t="s">
        <v>178</v>
      </c>
      <c r="BM483" s="25" t="s">
        <v>693</v>
      </c>
    </row>
    <row r="484" spans="2:65" s="1" customFormat="1" ht="24">
      <c r="B484" s="40"/>
      <c r="D484" s="174" t="s">
        <v>353</v>
      </c>
      <c r="F484" s="181" t="s">
        <v>694</v>
      </c>
      <c r="L484" s="40"/>
      <c r="M484" s="182"/>
      <c r="N484" s="41"/>
      <c r="O484" s="41"/>
      <c r="P484" s="41"/>
      <c r="Q484" s="41"/>
      <c r="R484" s="41"/>
      <c r="S484" s="41"/>
      <c r="T484" s="69"/>
      <c r="AT484" s="25" t="s">
        <v>353</v>
      </c>
      <c r="AU484" s="25" t="s">
        <v>89</v>
      </c>
    </row>
    <row r="485" spans="2:65" s="11" customFormat="1" ht="29.85" customHeight="1">
      <c r="B485" s="149"/>
      <c r="D485" s="150" t="s">
        <v>76</v>
      </c>
      <c r="E485" s="159" t="s">
        <v>530</v>
      </c>
      <c r="F485" s="159" t="s">
        <v>695</v>
      </c>
      <c r="J485" s="160">
        <f>BK485</f>
        <v>0</v>
      </c>
      <c r="L485" s="149"/>
      <c r="M485" s="153"/>
      <c r="N485" s="154"/>
      <c r="O485" s="154"/>
      <c r="P485" s="155">
        <f>SUM(P486:P515)</f>
        <v>51.325847000000003</v>
      </c>
      <c r="Q485" s="154"/>
      <c r="R485" s="155">
        <f>SUM(R486:R515)</f>
        <v>31.28656733</v>
      </c>
      <c r="S485" s="154"/>
      <c r="T485" s="156">
        <f>SUM(T486:T515)</f>
        <v>0</v>
      </c>
      <c r="AR485" s="150" t="s">
        <v>23</v>
      </c>
      <c r="AT485" s="157" t="s">
        <v>76</v>
      </c>
      <c r="AU485" s="157" t="s">
        <v>23</v>
      </c>
      <c r="AY485" s="150" t="s">
        <v>171</v>
      </c>
      <c r="BK485" s="158">
        <f>SUM(BK486:BK515)</f>
        <v>0</v>
      </c>
    </row>
    <row r="486" spans="2:65" s="1" customFormat="1" ht="25.5" customHeight="1">
      <c r="B486" s="161"/>
      <c r="C486" s="162" t="s">
        <v>696</v>
      </c>
      <c r="D486" s="162" t="s">
        <v>173</v>
      </c>
      <c r="E486" s="163" t="s">
        <v>697</v>
      </c>
      <c r="F486" s="164" t="s">
        <v>698</v>
      </c>
      <c r="G486" s="165" t="s">
        <v>176</v>
      </c>
      <c r="H486" s="166">
        <v>3.145</v>
      </c>
      <c r="I486" s="347"/>
      <c r="J486" s="167">
        <f>ROUND(I486*H486,2)</f>
        <v>0</v>
      </c>
      <c r="K486" s="164" t="s">
        <v>177</v>
      </c>
      <c r="L486" s="40"/>
      <c r="M486" s="168" t="s">
        <v>5</v>
      </c>
      <c r="N486" s="169" t="s">
        <v>49</v>
      </c>
      <c r="O486" s="170">
        <v>2.58</v>
      </c>
      <c r="P486" s="170">
        <f>O486*H486</f>
        <v>8.1141000000000005</v>
      </c>
      <c r="Q486" s="170">
        <v>2.45329</v>
      </c>
      <c r="R486" s="170">
        <f>Q486*H486</f>
        <v>7.7155970499999995</v>
      </c>
      <c r="S486" s="170">
        <v>0</v>
      </c>
      <c r="T486" s="171">
        <f>S486*H486</f>
        <v>0</v>
      </c>
      <c r="AR486" s="25" t="s">
        <v>178</v>
      </c>
      <c r="AT486" s="25" t="s">
        <v>173</v>
      </c>
      <c r="AU486" s="25" t="s">
        <v>89</v>
      </c>
      <c r="AY486" s="25" t="s">
        <v>171</v>
      </c>
      <c r="BE486" s="172">
        <f>IF(N486="základní",J486,0)</f>
        <v>0</v>
      </c>
      <c r="BF486" s="172">
        <f>IF(N486="snížená",J486,0)</f>
        <v>0</v>
      </c>
      <c r="BG486" s="172">
        <f>IF(N486="zákl. přenesená",J486,0)</f>
        <v>0</v>
      </c>
      <c r="BH486" s="172">
        <f>IF(N486="sníž. přenesená",J486,0)</f>
        <v>0</v>
      </c>
      <c r="BI486" s="172">
        <f>IF(N486="nulová",J486,0)</f>
        <v>0</v>
      </c>
      <c r="BJ486" s="25" t="s">
        <v>89</v>
      </c>
      <c r="BK486" s="172">
        <f>ROUND(I486*H486,2)</f>
        <v>0</v>
      </c>
      <c r="BL486" s="25" t="s">
        <v>178</v>
      </c>
      <c r="BM486" s="25" t="s">
        <v>699</v>
      </c>
    </row>
    <row r="487" spans="2:65" s="15" customFormat="1">
      <c r="B487" s="206"/>
      <c r="D487" s="174" t="s">
        <v>180</v>
      </c>
      <c r="E487" s="207" t="s">
        <v>5</v>
      </c>
      <c r="F487" s="208" t="s">
        <v>700</v>
      </c>
      <c r="H487" s="207" t="s">
        <v>5</v>
      </c>
      <c r="L487" s="206"/>
      <c r="M487" s="209"/>
      <c r="N487" s="210"/>
      <c r="O487" s="210"/>
      <c r="P487" s="210"/>
      <c r="Q487" s="210"/>
      <c r="R487" s="210"/>
      <c r="S487" s="210"/>
      <c r="T487" s="211"/>
      <c r="AT487" s="207" t="s">
        <v>180</v>
      </c>
      <c r="AU487" s="207" t="s">
        <v>89</v>
      </c>
      <c r="AV487" s="15" t="s">
        <v>23</v>
      </c>
      <c r="AW487" s="15" t="s">
        <v>41</v>
      </c>
      <c r="AX487" s="15" t="s">
        <v>77</v>
      </c>
      <c r="AY487" s="207" t="s">
        <v>171</v>
      </c>
    </row>
    <row r="488" spans="2:65" s="12" customFormat="1">
      <c r="B488" s="173"/>
      <c r="D488" s="174" t="s">
        <v>180</v>
      </c>
      <c r="E488" s="175" t="s">
        <v>5</v>
      </c>
      <c r="F488" s="176" t="s">
        <v>701</v>
      </c>
      <c r="H488" s="177">
        <v>0.36599999999999999</v>
      </c>
      <c r="L488" s="173"/>
      <c r="M488" s="178"/>
      <c r="N488" s="179"/>
      <c r="O488" s="179"/>
      <c r="P488" s="179"/>
      <c r="Q488" s="179"/>
      <c r="R488" s="179"/>
      <c r="S488" s="179"/>
      <c r="T488" s="180"/>
      <c r="AT488" s="175" t="s">
        <v>180</v>
      </c>
      <c r="AU488" s="175" t="s">
        <v>89</v>
      </c>
      <c r="AV488" s="12" t="s">
        <v>89</v>
      </c>
      <c r="AW488" s="12" t="s">
        <v>41</v>
      </c>
      <c r="AX488" s="12" t="s">
        <v>77</v>
      </c>
      <c r="AY488" s="175" t="s">
        <v>171</v>
      </c>
    </row>
    <row r="489" spans="2:65" s="12" customFormat="1">
      <c r="B489" s="173"/>
      <c r="D489" s="174" t="s">
        <v>180</v>
      </c>
      <c r="E489" s="175" t="s">
        <v>5</v>
      </c>
      <c r="F489" s="176" t="s">
        <v>702</v>
      </c>
      <c r="H489" s="177">
        <v>1.2170000000000001</v>
      </c>
      <c r="L489" s="173"/>
      <c r="M489" s="178"/>
      <c r="N489" s="179"/>
      <c r="O489" s="179"/>
      <c r="P489" s="179"/>
      <c r="Q489" s="179"/>
      <c r="R489" s="179"/>
      <c r="S489" s="179"/>
      <c r="T489" s="180"/>
      <c r="AT489" s="175" t="s">
        <v>180</v>
      </c>
      <c r="AU489" s="175" t="s">
        <v>89</v>
      </c>
      <c r="AV489" s="12" t="s">
        <v>89</v>
      </c>
      <c r="AW489" s="12" t="s">
        <v>41</v>
      </c>
      <c r="AX489" s="12" t="s">
        <v>77</v>
      </c>
      <c r="AY489" s="175" t="s">
        <v>171</v>
      </c>
    </row>
    <row r="490" spans="2:65" s="12" customFormat="1">
      <c r="B490" s="173"/>
      <c r="D490" s="174" t="s">
        <v>180</v>
      </c>
      <c r="E490" s="175" t="s">
        <v>5</v>
      </c>
      <c r="F490" s="176" t="s">
        <v>703</v>
      </c>
      <c r="H490" s="177">
        <v>0.44</v>
      </c>
      <c r="L490" s="173"/>
      <c r="M490" s="178"/>
      <c r="N490" s="179"/>
      <c r="O490" s="179"/>
      <c r="P490" s="179"/>
      <c r="Q490" s="179"/>
      <c r="R490" s="179"/>
      <c r="S490" s="179"/>
      <c r="T490" s="180"/>
      <c r="AT490" s="175" t="s">
        <v>180</v>
      </c>
      <c r="AU490" s="175" t="s">
        <v>89</v>
      </c>
      <c r="AV490" s="12" t="s">
        <v>89</v>
      </c>
      <c r="AW490" s="12" t="s">
        <v>41</v>
      </c>
      <c r="AX490" s="12" t="s">
        <v>77</v>
      </c>
      <c r="AY490" s="175" t="s">
        <v>171</v>
      </c>
    </row>
    <row r="491" spans="2:65" s="12" customFormat="1">
      <c r="B491" s="173"/>
      <c r="D491" s="174" t="s">
        <v>180</v>
      </c>
      <c r="E491" s="175" t="s">
        <v>5</v>
      </c>
      <c r="F491" s="176" t="s">
        <v>704</v>
      </c>
      <c r="H491" s="177">
        <v>0.14599999999999999</v>
      </c>
      <c r="L491" s="173"/>
      <c r="M491" s="178"/>
      <c r="N491" s="179"/>
      <c r="O491" s="179"/>
      <c r="P491" s="179"/>
      <c r="Q491" s="179"/>
      <c r="R491" s="179"/>
      <c r="S491" s="179"/>
      <c r="T491" s="180"/>
      <c r="AT491" s="175" t="s">
        <v>180</v>
      </c>
      <c r="AU491" s="175" t="s">
        <v>89</v>
      </c>
      <c r="AV491" s="12" t="s">
        <v>89</v>
      </c>
      <c r="AW491" s="12" t="s">
        <v>41</v>
      </c>
      <c r="AX491" s="12" t="s">
        <v>77</v>
      </c>
      <c r="AY491" s="175" t="s">
        <v>171</v>
      </c>
    </row>
    <row r="492" spans="2:65" s="12" customFormat="1">
      <c r="B492" s="173"/>
      <c r="D492" s="174" t="s">
        <v>180</v>
      </c>
      <c r="E492" s="175" t="s">
        <v>5</v>
      </c>
      <c r="F492" s="176" t="s">
        <v>705</v>
      </c>
      <c r="H492" s="177">
        <v>0.97599999999999998</v>
      </c>
      <c r="L492" s="173"/>
      <c r="M492" s="178"/>
      <c r="N492" s="179"/>
      <c r="O492" s="179"/>
      <c r="P492" s="179"/>
      <c r="Q492" s="179"/>
      <c r="R492" s="179"/>
      <c r="S492" s="179"/>
      <c r="T492" s="180"/>
      <c r="AT492" s="175" t="s">
        <v>180</v>
      </c>
      <c r="AU492" s="175" t="s">
        <v>89</v>
      </c>
      <c r="AV492" s="12" t="s">
        <v>89</v>
      </c>
      <c r="AW492" s="12" t="s">
        <v>41</v>
      </c>
      <c r="AX492" s="12" t="s">
        <v>77</v>
      </c>
      <c r="AY492" s="175" t="s">
        <v>171</v>
      </c>
    </row>
    <row r="493" spans="2:65" s="13" customFormat="1">
      <c r="B493" s="183"/>
      <c r="D493" s="174" t="s">
        <v>180</v>
      </c>
      <c r="E493" s="184" t="s">
        <v>5</v>
      </c>
      <c r="F493" s="185" t="s">
        <v>228</v>
      </c>
      <c r="H493" s="186">
        <v>3.145</v>
      </c>
      <c r="L493" s="183"/>
      <c r="M493" s="187"/>
      <c r="N493" s="188"/>
      <c r="O493" s="188"/>
      <c r="P493" s="188"/>
      <c r="Q493" s="188"/>
      <c r="R493" s="188"/>
      <c r="S493" s="188"/>
      <c r="T493" s="189"/>
      <c r="AT493" s="184" t="s">
        <v>180</v>
      </c>
      <c r="AU493" s="184" t="s">
        <v>89</v>
      </c>
      <c r="AV493" s="13" t="s">
        <v>178</v>
      </c>
      <c r="AW493" s="13" t="s">
        <v>41</v>
      </c>
      <c r="AX493" s="13" t="s">
        <v>23</v>
      </c>
      <c r="AY493" s="184" t="s">
        <v>171</v>
      </c>
    </row>
    <row r="494" spans="2:65" s="1" customFormat="1" ht="25.5" customHeight="1">
      <c r="B494" s="161"/>
      <c r="C494" s="162" t="s">
        <v>706</v>
      </c>
      <c r="D494" s="162" t="s">
        <v>173</v>
      </c>
      <c r="E494" s="163" t="s">
        <v>707</v>
      </c>
      <c r="F494" s="164" t="s">
        <v>708</v>
      </c>
      <c r="G494" s="165" t="s">
        <v>176</v>
      </c>
      <c r="H494" s="166">
        <v>7.6580000000000004</v>
      </c>
      <c r="I494" s="347"/>
      <c r="J494" s="167">
        <f>ROUND(I494*H494,2)</f>
        <v>0</v>
      </c>
      <c r="K494" s="164" t="s">
        <v>177</v>
      </c>
      <c r="L494" s="40"/>
      <c r="M494" s="168" t="s">
        <v>5</v>
      </c>
      <c r="N494" s="169" t="s">
        <v>49</v>
      </c>
      <c r="O494" s="170">
        <v>2.3170000000000002</v>
      </c>
      <c r="P494" s="170">
        <f>O494*H494</f>
        <v>17.743586000000001</v>
      </c>
      <c r="Q494" s="170">
        <v>2.45329</v>
      </c>
      <c r="R494" s="170">
        <f>Q494*H494</f>
        <v>18.78729482</v>
      </c>
      <c r="S494" s="170">
        <v>0</v>
      </c>
      <c r="T494" s="171">
        <f>S494*H494</f>
        <v>0</v>
      </c>
      <c r="AR494" s="25" t="s">
        <v>178</v>
      </c>
      <c r="AT494" s="25" t="s">
        <v>173</v>
      </c>
      <c r="AU494" s="25" t="s">
        <v>89</v>
      </c>
      <c r="AY494" s="25" t="s">
        <v>171</v>
      </c>
      <c r="BE494" s="172">
        <f>IF(N494="základní",J494,0)</f>
        <v>0</v>
      </c>
      <c r="BF494" s="172">
        <f>IF(N494="snížená",J494,0)</f>
        <v>0</v>
      </c>
      <c r="BG494" s="172">
        <f>IF(N494="zákl. přenesená",J494,0)</f>
        <v>0</v>
      </c>
      <c r="BH494" s="172">
        <f>IF(N494="sníž. přenesená",J494,0)</f>
        <v>0</v>
      </c>
      <c r="BI494" s="172">
        <f>IF(N494="nulová",J494,0)</f>
        <v>0</v>
      </c>
      <c r="BJ494" s="25" t="s">
        <v>89</v>
      </c>
      <c r="BK494" s="172">
        <f>ROUND(I494*H494,2)</f>
        <v>0</v>
      </c>
      <c r="BL494" s="25" t="s">
        <v>178</v>
      </c>
      <c r="BM494" s="25" t="s">
        <v>709</v>
      </c>
    </row>
    <row r="495" spans="2:65" s="1" customFormat="1" ht="168">
      <c r="B495" s="40"/>
      <c r="D495" s="174" t="s">
        <v>185</v>
      </c>
      <c r="F495" s="181" t="s">
        <v>710</v>
      </c>
      <c r="L495" s="40"/>
      <c r="M495" s="182"/>
      <c r="N495" s="41"/>
      <c r="O495" s="41"/>
      <c r="P495" s="41"/>
      <c r="Q495" s="41"/>
      <c r="R495" s="41"/>
      <c r="S495" s="41"/>
      <c r="T495" s="69"/>
      <c r="AT495" s="25" t="s">
        <v>185</v>
      </c>
      <c r="AU495" s="25" t="s">
        <v>89</v>
      </c>
    </row>
    <row r="496" spans="2:65" s="12" customFormat="1">
      <c r="B496" s="173"/>
      <c r="D496" s="174" t="s">
        <v>180</v>
      </c>
      <c r="E496" s="175" t="s">
        <v>5</v>
      </c>
      <c r="F496" s="176" t="s">
        <v>711</v>
      </c>
      <c r="H496" s="177">
        <v>7.6580000000000004</v>
      </c>
      <c r="L496" s="173"/>
      <c r="M496" s="178"/>
      <c r="N496" s="179"/>
      <c r="O496" s="179"/>
      <c r="P496" s="179"/>
      <c r="Q496" s="179"/>
      <c r="R496" s="179"/>
      <c r="S496" s="179"/>
      <c r="T496" s="180"/>
      <c r="AT496" s="175" t="s">
        <v>180</v>
      </c>
      <c r="AU496" s="175" t="s">
        <v>89</v>
      </c>
      <c r="AV496" s="12" t="s">
        <v>89</v>
      </c>
      <c r="AW496" s="12" t="s">
        <v>41</v>
      </c>
      <c r="AX496" s="12" t="s">
        <v>23</v>
      </c>
      <c r="AY496" s="175" t="s">
        <v>171</v>
      </c>
    </row>
    <row r="497" spans="2:65" s="1" customFormat="1" ht="38.25" customHeight="1">
      <c r="B497" s="161"/>
      <c r="C497" s="162" t="s">
        <v>712</v>
      </c>
      <c r="D497" s="162" t="s">
        <v>173</v>
      </c>
      <c r="E497" s="163" t="s">
        <v>713</v>
      </c>
      <c r="F497" s="164" t="s">
        <v>714</v>
      </c>
      <c r="G497" s="165" t="s">
        <v>176</v>
      </c>
      <c r="H497" s="166">
        <v>3.145</v>
      </c>
      <c r="I497" s="347"/>
      <c r="J497" s="167">
        <f>ROUND(I497*H497,2)</f>
        <v>0</v>
      </c>
      <c r="K497" s="164" t="s">
        <v>177</v>
      </c>
      <c r="L497" s="40"/>
      <c r="M497" s="168" t="s">
        <v>5</v>
      </c>
      <c r="N497" s="169" t="s">
        <v>49</v>
      </c>
      <c r="O497" s="170">
        <v>1.35</v>
      </c>
      <c r="P497" s="170">
        <f>O497*H497</f>
        <v>4.2457500000000001</v>
      </c>
      <c r="Q497" s="170">
        <v>0.02</v>
      </c>
      <c r="R497" s="170">
        <f>Q497*H497</f>
        <v>6.2899999999999998E-2</v>
      </c>
      <c r="S497" s="170">
        <v>0</v>
      </c>
      <c r="T497" s="171">
        <f>S497*H497</f>
        <v>0</v>
      </c>
      <c r="AR497" s="25" t="s">
        <v>178</v>
      </c>
      <c r="AT497" s="25" t="s">
        <v>173</v>
      </c>
      <c r="AU497" s="25" t="s">
        <v>89</v>
      </c>
      <c r="AY497" s="25" t="s">
        <v>171</v>
      </c>
      <c r="BE497" s="172">
        <f>IF(N497="základní",J497,0)</f>
        <v>0</v>
      </c>
      <c r="BF497" s="172">
        <f>IF(N497="snížená",J497,0)</f>
        <v>0</v>
      </c>
      <c r="BG497" s="172">
        <f>IF(N497="zákl. přenesená",J497,0)</f>
        <v>0</v>
      </c>
      <c r="BH497" s="172">
        <f>IF(N497="sníž. přenesená",J497,0)</f>
        <v>0</v>
      </c>
      <c r="BI497" s="172">
        <f>IF(N497="nulová",J497,0)</f>
        <v>0</v>
      </c>
      <c r="BJ497" s="25" t="s">
        <v>89</v>
      </c>
      <c r="BK497" s="172">
        <f>ROUND(I497*H497,2)</f>
        <v>0</v>
      </c>
      <c r="BL497" s="25" t="s">
        <v>178</v>
      </c>
      <c r="BM497" s="25" t="s">
        <v>715</v>
      </c>
    </row>
    <row r="498" spans="2:65" s="1" customFormat="1" ht="38.25" customHeight="1">
      <c r="B498" s="161"/>
      <c r="C498" s="162" t="s">
        <v>716</v>
      </c>
      <c r="D498" s="162" t="s">
        <v>173</v>
      </c>
      <c r="E498" s="163" t="s">
        <v>717</v>
      </c>
      <c r="F498" s="164" t="s">
        <v>718</v>
      </c>
      <c r="G498" s="165" t="s">
        <v>176</v>
      </c>
      <c r="H498" s="166">
        <v>3.145</v>
      </c>
      <c r="I498" s="347"/>
      <c r="J498" s="167">
        <f>ROUND(I498*H498,2)</f>
        <v>0</v>
      </c>
      <c r="K498" s="164" t="s">
        <v>177</v>
      </c>
      <c r="L498" s="40"/>
      <c r="M498" s="168" t="s">
        <v>5</v>
      </c>
      <c r="N498" s="169" t="s">
        <v>49</v>
      </c>
      <c r="O498" s="170">
        <v>0.41</v>
      </c>
      <c r="P498" s="170">
        <f>O498*H498</f>
        <v>1.28945</v>
      </c>
      <c r="Q498" s="170">
        <v>0</v>
      </c>
      <c r="R498" s="170">
        <f>Q498*H498</f>
        <v>0</v>
      </c>
      <c r="S498" s="170">
        <v>0</v>
      </c>
      <c r="T498" s="171">
        <f>S498*H498</f>
        <v>0</v>
      </c>
      <c r="AR498" s="25" t="s">
        <v>178</v>
      </c>
      <c r="AT498" s="25" t="s">
        <v>173</v>
      </c>
      <c r="AU498" s="25" t="s">
        <v>89</v>
      </c>
      <c r="AY498" s="25" t="s">
        <v>171</v>
      </c>
      <c r="BE498" s="172">
        <f>IF(N498="základní",J498,0)</f>
        <v>0</v>
      </c>
      <c r="BF498" s="172">
        <f>IF(N498="snížená",J498,0)</f>
        <v>0</v>
      </c>
      <c r="BG498" s="172">
        <f>IF(N498="zákl. přenesená",J498,0)</f>
        <v>0</v>
      </c>
      <c r="BH498" s="172">
        <f>IF(N498="sníž. přenesená",J498,0)</f>
        <v>0</v>
      </c>
      <c r="BI498" s="172">
        <f>IF(N498="nulová",J498,0)</f>
        <v>0</v>
      </c>
      <c r="BJ498" s="25" t="s">
        <v>89</v>
      </c>
      <c r="BK498" s="172">
        <f>ROUND(I498*H498,2)</f>
        <v>0</v>
      </c>
      <c r="BL498" s="25" t="s">
        <v>178</v>
      </c>
      <c r="BM498" s="25" t="s">
        <v>719</v>
      </c>
    </row>
    <row r="499" spans="2:65" s="1" customFormat="1" ht="38.25" customHeight="1">
      <c r="B499" s="161"/>
      <c r="C499" s="162" t="s">
        <v>720</v>
      </c>
      <c r="D499" s="162" t="s">
        <v>173</v>
      </c>
      <c r="E499" s="163" t="s">
        <v>721</v>
      </c>
      <c r="F499" s="164" t="s">
        <v>722</v>
      </c>
      <c r="G499" s="165" t="s">
        <v>176</v>
      </c>
      <c r="H499" s="166">
        <v>7.6580000000000004</v>
      </c>
      <c r="I499" s="347"/>
      <c r="J499" s="167">
        <f>ROUND(I499*H499,2)</f>
        <v>0</v>
      </c>
      <c r="K499" s="164" t="s">
        <v>177</v>
      </c>
      <c r="L499" s="40"/>
      <c r="M499" s="168" t="s">
        <v>5</v>
      </c>
      <c r="N499" s="169" t="s">
        <v>49</v>
      </c>
      <c r="O499" s="170">
        <v>0.20499999999999999</v>
      </c>
      <c r="P499" s="170">
        <f>O499*H499</f>
        <v>1.56989</v>
      </c>
      <c r="Q499" s="170">
        <v>0</v>
      </c>
      <c r="R499" s="170">
        <f>Q499*H499</f>
        <v>0</v>
      </c>
      <c r="S499" s="170">
        <v>0</v>
      </c>
      <c r="T499" s="171">
        <f>S499*H499</f>
        <v>0</v>
      </c>
      <c r="AR499" s="25" t="s">
        <v>178</v>
      </c>
      <c r="AT499" s="25" t="s">
        <v>173</v>
      </c>
      <c r="AU499" s="25" t="s">
        <v>89</v>
      </c>
      <c r="AY499" s="25" t="s">
        <v>171</v>
      </c>
      <c r="BE499" s="172">
        <f>IF(N499="základní",J499,0)</f>
        <v>0</v>
      </c>
      <c r="BF499" s="172">
        <f>IF(N499="snížená",J499,0)</f>
        <v>0</v>
      </c>
      <c r="BG499" s="172">
        <f>IF(N499="zákl. přenesená",J499,0)</f>
        <v>0</v>
      </c>
      <c r="BH499" s="172">
        <f>IF(N499="sníž. přenesená",J499,0)</f>
        <v>0</v>
      </c>
      <c r="BI499" s="172">
        <f>IF(N499="nulová",J499,0)</f>
        <v>0</v>
      </c>
      <c r="BJ499" s="25" t="s">
        <v>89</v>
      </c>
      <c r="BK499" s="172">
        <f>ROUND(I499*H499,2)</f>
        <v>0</v>
      </c>
      <c r="BL499" s="25" t="s">
        <v>178</v>
      </c>
      <c r="BM499" s="25" t="s">
        <v>723</v>
      </c>
    </row>
    <row r="500" spans="2:65" s="1" customFormat="1" ht="16.5" customHeight="1">
      <c r="B500" s="161"/>
      <c r="C500" s="162" t="s">
        <v>724</v>
      </c>
      <c r="D500" s="162" t="s">
        <v>173</v>
      </c>
      <c r="E500" s="163" t="s">
        <v>725</v>
      </c>
      <c r="F500" s="164" t="s">
        <v>726</v>
      </c>
      <c r="G500" s="165" t="s">
        <v>260</v>
      </c>
      <c r="H500" s="166">
        <v>0.54100000000000004</v>
      </c>
      <c r="I500" s="347"/>
      <c r="J500" s="167">
        <f>ROUND(I500*H500,2)</f>
        <v>0</v>
      </c>
      <c r="K500" s="164" t="s">
        <v>177</v>
      </c>
      <c r="L500" s="40"/>
      <c r="M500" s="168" t="s">
        <v>5</v>
      </c>
      <c r="N500" s="169" t="s">
        <v>49</v>
      </c>
      <c r="O500" s="170">
        <v>15.231</v>
      </c>
      <c r="P500" s="170">
        <f>O500*H500</f>
        <v>8.2399710000000006</v>
      </c>
      <c r="Q500" s="170">
        <v>1.0530600000000001</v>
      </c>
      <c r="R500" s="170">
        <f>Q500*H500</f>
        <v>0.56970546000000011</v>
      </c>
      <c r="S500" s="170">
        <v>0</v>
      </c>
      <c r="T500" s="171">
        <f>S500*H500</f>
        <v>0</v>
      </c>
      <c r="AR500" s="25" t="s">
        <v>178</v>
      </c>
      <c r="AT500" s="25" t="s">
        <v>173</v>
      </c>
      <c r="AU500" s="25" t="s">
        <v>89</v>
      </c>
      <c r="AY500" s="25" t="s">
        <v>171</v>
      </c>
      <c r="BE500" s="172">
        <f>IF(N500="základní",J500,0)</f>
        <v>0</v>
      </c>
      <c r="BF500" s="172">
        <f>IF(N500="snížená",J500,0)</f>
        <v>0</v>
      </c>
      <c r="BG500" s="172">
        <f>IF(N500="zákl. přenesená",J500,0)</f>
        <v>0</v>
      </c>
      <c r="BH500" s="172">
        <f>IF(N500="sníž. přenesená",J500,0)</f>
        <v>0</v>
      </c>
      <c r="BI500" s="172">
        <f>IF(N500="nulová",J500,0)</f>
        <v>0</v>
      </c>
      <c r="BJ500" s="25" t="s">
        <v>89</v>
      </c>
      <c r="BK500" s="172">
        <f>ROUND(I500*H500,2)</f>
        <v>0</v>
      </c>
      <c r="BL500" s="25" t="s">
        <v>178</v>
      </c>
      <c r="BM500" s="25" t="s">
        <v>727</v>
      </c>
    </row>
    <row r="501" spans="2:65" s="12" customFormat="1">
      <c r="B501" s="173"/>
      <c r="D501" s="174" t="s">
        <v>180</v>
      </c>
      <c r="E501" s="175" t="s">
        <v>5</v>
      </c>
      <c r="F501" s="176" t="s">
        <v>728</v>
      </c>
      <c r="H501" s="177">
        <v>0.30599999999999999</v>
      </c>
      <c r="L501" s="173"/>
      <c r="M501" s="178"/>
      <c r="N501" s="179"/>
      <c r="O501" s="179"/>
      <c r="P501" s="179"/>
      <c r="Q501" s="179"/>
      <c r="R501" s="179"/>
      <c r="S501" s="179"/>
      <c r="T501" s="180"/>
      <c r="AT501" s="175" t="s">
        <v>180</v>
      </c>
      <c r="AU501" s="175" t="s">
        <v>89</v>
      </c>
      <c r="AV501" s="12" t="s">
        <v>89</v>
      </c>
      <c r="AW501" s="12" t="s">
        <v>41</v>
      </c>
      <c r="AX501" s="12" t="s">
        <v>77</v>
      </c>
      <c r="AY501" s="175" t="s">
        <v>171</v>
      </c>
    </row>
    <row r="502" spans="2:65" s="14" customFormat="1">
      <c r="B502" s="199"/>
      <c r="D502" s="174" t="s">
        <v>180</v>
      </c>
      <c r="E502" s="200" t="s">
        <v>5</v>
      </c>
      <c r="F502" s="201" t="s">
        <v>310</v>
      </c>
      <c r="H502" s="202">
        <v>0.30599999999999999</v>
      </c>
      <c r="L502" s="199"/>
      <c r="M502" s="203"/>
      <c r="N502" s="204"/>
      <c r="O502" s="204"/>
      <c r="P502" s="204"/>
      <c r="Q502" s="204"/>
      <c r="R502" s="204"/>
      <c r="S502" s="204"/>
      <c r="T502" s="205"/>
      <c r="AT502" s="200" t="s">
        <v>180</v>
      </c>
      <c r="AU502" s="200" t="s">
        <v>89</v>
      </c>
      <c r="AV502" s="14" t="s">
        <v>188</v>
      </c>
      <c r="AW502" s="14" t="s">
        <v>41</v>
      </c>
      <c r="AX502" s="14" t="s">
        <v>77</v>
      </c>
      <c r="AY502" s="200" t="s">
        <v>171</v>
      </c>
    </row>
    <row r="503" spans="2:65" s="15" customFormat="1">
      <c r="B503" s="206"/>
      <c r="D503" s="174" t="s">
        <v>180</v>
      </c>
      <c r="E503" s="207" t="s">
        <v>5</v>
      </c>
      <c r="F503" s="208" t="s">
        <v>729</v>
      </c>
      <c r="H503" s="207" t="s">
        <v>5</v>
      </c>
      <c r="L503" s="206"/>
      <c r="M503" s="209"/>
      <c r="N503" s="210"/>
      <c r="O503" s="210"/>
      <c r="P503" s="210"/>
      <c r="Q503" s="210"/>
      <c r="R503" s="210"/>
      <c r="S503" s="210"/>
      <c r="T503" s="211"/>
      <c r="AT503" s="207" t="s">
        <v>180</v>
      </c>
      <c r="AU503" s="207" t="s">
        <v>89</v>
      </c>
      <c r="AV503" s="15" t="s">
        <v>23</v>
      </c>
      <c r="AW503" s="15" t="s">
        <v>41</v>
      </c>
      <c r="AX503" s="15" t="s">
        <v>77</v>
      </c>
      <c r="AY503" s="207" t="s">
        <v>171</v>
      </c>
    </row>
    <row r="504" spans="2:65" s="12" customFormat="1">
      <c r="B504" s="173"/>
      <c r="D504" s="174" t="s">
        <v>180</v>
      </c>
      <c r="E504" s="175" t="s">
        <v>5</v>
      </c>
      <c r="F504" s="176" t="s">
        <v>730</v>
      </c>
      <c r="H504" s="177">
        <v>2.7E-2</v>
      </c>
      <c r="L504" s="173"/>
      <c r="M504" s="178"/>
      <c r="N504" s="179"/>
      <c r="O504" s="179"/>
      <c r="P504" s="179"/>
      <c r="Q504" s="179"/>
      <c r="R504" s="179"/>
      <c r="S504" s="179"/>
      <c r="T504" s="180"/>
      <c r="AT504" s="175" t="s">
        <v>180</v>
      </c>
      <c r="AU504" s="175" t="s">
        <v>89</v>
      </c>
      <c r="AV504" s="12" t="s">
        <v>89</v>
      </c>
      <c r="AW504" s="12" t="s">
        <v>41</v>
      </c>
      <c r="AX504" s="12" t="s">
        <v>77</v>
      </c>
      <c r="AY504" s="175" t="s">
        <v>171</v>
      </c>
    </row>
    <row r="505" spans="2:65" s="12" customFormat="1">
      <c r="B505" s="173"/>
      <c r="D505" s="174" t="s">
        <v>180</v>
      </c>
      <c r="E505" s="175" t="s">
        <v>5</v>
      </c>
      <c r="F505" s="176" t="s">
        <v>731</v>
      </c>
      <c r="H505" s="177">
        <v>9.0999999999999998E-2</v>
      </c>
      <c r="L505" s="173"/>
      <c r="M505" s="178"/>
      <c r="N505" s="179"/>
      <c r="O505" s="179"/>
      <c r="P505" s="179"/>
      <c r="Q505" s="179"/>
      <c r="R505" s="179"/>
      <c r="S505" s="179"/>
      <c r="T505" s="180"/>
      <c r="AT505" s="175" t="s">
        <v>180</v>
      </c>
      <c r="AU505" s="175" t="s">
        <v>89</v>
      </c>
      <c r="AV505" s="12" t="s">
        <v>89</v>
      </c>
      <c r="AW505" s="12" t="s">
        <v>41</v>
      </c>
      <c r="AX505" s="12" t="s">
        <v>77</v>
      </c>
      <c r="AY505" s="175" t="s">
        <v>171</v>
      </c>
    </row>
    <row r="506" spans="2:65" s="12" customFormat="1">
      <c r="B506" s="173"/>
      <c r="D506" s="174" t="s">
        <v>180</v>
      </c>
      <c r="E506" s="175" t="s">
        <v>5</v>
      </c>
      <c r="F506" s="176" t="s">
        <v>732</v>
      </c>
      <c r="H506" s="177">
        <v>3.3000000000000002E-2</v>
      </c>
      <c r="L506" s="173"/>
      <c r="M506" s="178"/>
      <c r="N506" s="179"/>
      <c r="O506" s="179"/>
      <c r="P506" s="179"/>
      <c r="Q506" s="179"/>
      <c r="R506" s="179"/>
      <c r="S506" s="179"/>
      <c r="T506" s="180"/>
      <c r="AT506" s="175" t="s">
        <v>180</v>
      </c>
      <c r="AU506" s="175" t="s">
        <v>89</v>
      </c>
      <c r="AV506" s="12" t="s">
        <v>89</v>
      </c>
      <c r="AW506" s="12" t="s">
        <v>41</v>
      </c>
      <c r="AX506" s="12" t="s">
        <v>77</v>
      </c>
      <c r="AY506" s="175" t="s">
        <v>171</v>
      </c>
    </row>
    <row r="507" spans="2:65" s="12" customFormat="1">
      <c r="B507" s="173"/>
      <c r="D507" s="174" t="s">
        <v>180</v>
      </c>
      <c r="E507" s="175" t="s">
        <v>5</v>
      </c>
      <c r="F507" s="176" t="s">
        <v>733</v>
      </c>
      <c r="H507" s="177">
        <v>1.0999999999999999E-2</v>
      </c>
      <c r="L507" s="173"/>
      <c r="M507" s="178"/>
      <c r="N507" s="179"/>
      <c r="O507" s="179"/>
      <c r="P507" s="179"/>
      <c r="Q507" s="179"/>
      <c r="R507" s="179"/>
      <c r="S507" s="179"/>
      <c r="T507" s="180"/>
      <c r="AT507" s="175" t="s">
        <v>180</v>
      </c>
      <c r="AU507" s="175" t="s">
        <v>89</v>
      </c>
      <c r="AV507" s="12" t="s">
        <v>89</v>
      </c>
      <c r="AW507" s="12" t="s">
        <v>41</v>
      </c>
      <c r="AX507" s="12" t="s">
        <v>77</v>
      </c>
      <c r="AY507" s="175" t="s">
        <v>171</v>
      </c>
    </row>
    <row r="508" spans="2:65" s="12" customFormat="1">
      <c r="B508" s="173"/>
      <c r="D508" s="174" t="s">
        <v>180</v>
      </c>
      <c r="E508" s="175" t="s">
        <v>5</v>
      </c>
      <c r="F508" s="176" t="s">
        <v>734</v>
      </c>
      <c r="H508" s="177">
        <v>7.2999999999999995E-2</v>
      </c>
      <c r="L508" s="173"/>
      <c r="M508" s="178"/>
      <c r="N508" s="179"/>
      <c r="O508" s="179"/>
      <c r="P508" s="179"/>
      <c r="Q508" s="179"/>
      <c r="R508" s="179"/>
      <c r="S508" s="179"/>
      <c r="T508" s="180"/>
      <c r="AT508" s="175" t="s">
        <v>180</v>
      </c>
      <c r="AU508" s="175" t="s">
        <v>89</v>
      </c>
      <c r="AV508" s="12" t="s">
        <v>89</v>
      </c>
      <c r="AW508" s="12" t="s">
        <v>41</v>
      </c>
      <c r="AX508" s="12" t="s">
        <v>77</v>
      </c>
      <c r="AY508" s="175" t="s">
        <v>171</v>
      </c>
    </row>
    <row r="509" spans="2:65" s="14" customFormat="1">
      <c r="B509" s="199"/>
      <c r="D509" s="174" t="s">
        <v>180</v>
      </c>
      <c r="E509" s="200" t="s">
        <v>5</v>
      </c>
      <c r="F509" s="201" t="s">
        <v>310</v>
      </c>
      <c r="H509" s="202">
        <v>0.23499999999999999</v>
      </c>
      <c r="L509" s="199"/>
      <c r="M509" s="203"/>
      <c r="N509" s="204"/>
      <c r="O509" s="204"/>
      <c r="P509" s="204"/>
      <c r="Q509" s="204"/>
      <c r="R509" s="204"/>
      <c r="S509" s="204"/>
      <c r="T509" s="205"/>
      <c r="AT509" s="200" t="s">
        <v>180</v>
      </c>
      <c r="AU509" s="200" t="s">
        <v>89</v>
      </c>
      <c r="AV509" s="14" t="s">
        <v>188</v>
      </c>
      <c r="AW509" s="14" t="s">
        <v>41</v>
      </c>
      <c r="AX509" s="14" t="s">
        <v>77</v>
      </c>
      <c r="AY509" s="200" t="s">
        <v>171</v>
      </c>
    </row>
    <row r="510" spans="2:65" s="13" customFormat="1">
      <c r="B510" s="183"/>
      <c r="D510" s="174" t="s">
        <v>180</v>
      </c>
      <c r="E510" s="184" t="s">
        <v>5</v>
      </c>
      <c r="F510" s="185" t="s">
        <v>228</v>
      </c>
      <c r="H510" s="186">
        <v>0.54100000000000004</v>
      </c>
      <c r="L510" s="183"/>
      <c r="M510" s="187"/>
      <c r="N510" s="188"/>
      <c r="O510" s="188"/>
      <c r="P510" s="188"/>
      <c r="Q510" s="188"/>
      <c r="R510" s="188"/>
      <c r="S510" s="188"/>
      <c r="T510" s="189"/>
      <c r="AT510" s="184" t="s">
        <v>180</v>
      </c>
      <c r="AU510" s="184" t="s">
        <v>89</v>
      </c>
      <c r="AV510" s="13" t="s">
        <v>178</v>
      </c>
      <c r="AW510" s="13" t="s">
        <v>41</v>
      </c>
      <c r="AX510" s="13" t="s">
        <v>23</v>
      </c>
      <c r="AY510" s="184" t="s">
        <v>171</v>
      </c>
    </row>
    <row r="511" spans="2:65" s="1" customFormat="1" ht="16.5" customHeight="1">
      <c r="B511" s="161"/>
      <c r="C511" s="162" t="s">
        <v>735</v>
      </c>
      <c r="D511" s="162" t="s">
        <v>173</v>
      </c>
      <c r="E511" s="163" t="s">
        <v>736</v>
      </c>
      <c r="F511" s="164" t="s">
        <v>737</v>
      </c>
      <c r="G511" s="165" t="s">
        <v>223</v>
      </c>
      <c r="H511" s="166">
        <v>29.95</v>
      </c>
      <c r="I511" s="347"/>
      <c r="J511" s="167">
        <f>ROUND(I511*H511,2)</f>
        <v>0</v>
      </c>
      <c r="K511" s="164" t="s">
        <v>177</v>
      </c>
      <c r="L511" s="40"/>
      <c r="M511" s="168" t="s">
        <v>5</v>
      </c>
      <c r="N511" s="169" t="s">
        <v>49</v>
      </c>
      <c r="O511" s="170">
        <v>0.33800000000000002</v>
      </c>
      <c r="P511" s="170">
        <f>O511*H511</f>
        <v>10.123100000000001</v>
      </c>
      <c r="Q511" s="170">
        <v>0.1386</v>
      </c>
      <c r="R511" s="170">
        <f>Q511*H511</f>
        <v>4.1510699999999998</v>
      </c>
      <c r="S511" s="170">
        <v>0</v>
      </c>
      <c r="T511" s="171">
        <f>S511*H511</f>
        <v>0</v>
      </c>
      <c r="AR511" s="25" t="s">
        <v>178</v>
      </c>
      <c r="AT511" s="25" t="s">
        <v>173</v>
      </c>
      <c r="AU511" s="25" t="s">
        <v>89</v>
      </c>
      <c r="AY511" s="25" t="s">
        <v>171</v>
      </c>
      <c r="BE511" s="172">
        <f>IF(N511="základní",J511,0)</f>
        <v>0</v>
      </c>
      <c r="BF511" s="172">
        <f>IF(N511="snížená",J511,0)</f>
        <v>0</v>
      </c>
      <c r="BG511" s="172">
        <f>IF(N511="zákl. přenesená",J511,0)</f>
        <v>0</v>
      </c>
      <c r="BH511" s="172">
        <f>IF(N511="sníž. přenesená",J511,0)</f>
        <v>0</v>
      </c>
      <c r="BI511" s="172">
        <f>IF(N511="nulová",J511,0)</f>
        <v>0</v>
      </c>
      <c r="BJ511" s="25" t="s">
        <v>89</v>
      </c>
      <c r="BK511" s="172">
        <f>ROUND(I511*H511,2)</f>
        <v>0</v>
      </c>
      <c r="BL511" s="25" t="s">
        <v>178</v>
      </c>
      <c r="BM511" s="25" t="s">
        <v>738</v>
      </c>
    </row>
    <row r="512" spans="2:65" s="12" customFormat="1">
      <c r="B512" s="173"/>
      <c r="D512" s="174" t="s">
        <v>180</v>
      </c>
      <c r="E512" s="175" t="s">
        <v>5</v>
      </c>
      <c r="F512" s="176" t="s">
        <v>739</v>
      </c>
      <c r="H512" s="177">
        <v>4.32</v>
      </c>
      <c r="L512" s="173"/>
      <c r="M512" s="178"/>
      <c r="N512" s="179"/>
      <c r="O512" s="179"/>
      <c r="P512" s="179"/>
      <c r="Q512" s="179"/>
      <c r="R512" s="179"/>
      <c r="S512" s="179"/>
      <c r="T512" s="180"/>
      <c r="AT512" s="175" t="s">
        <v>180</v>
      </c>
      <c r="AU512" s="175" t="s">
        <v>89</v>
      </c>
      <c r="AV512" s="12" t="s">
        <v>89</v>
      </c>
      <c r="AW512" s="12" t="s">
        <v>41</v>
      </c>
      <c r="AX512" s="12" t="s">
        <v>77</v>
      </c>
      <c r="AY512" s="175" t="s">
        <v>171</v>
      </c>
    </row>
    <row r="513" spans="2:65" s="12" customFormat="1">
      <c r="B513" s="173"/>
      <c r="D513" s="174" t="s">
        <v>180</v>
      </c>
      <c r="E513" s="175" t="s">
        <v>5</v>
      </c>
      <c r="F513" s="176" t="s">
        <v>740</v>
      </c>
      <c r="H513" s="177">
        <v>3.9</v>
      </c>
      <c r="L513" s="173"/>
      <c r="M513" s="178"/>
      <c r="N513" s="179"/>
      <c r="O513" s="179"/>
      <c r="P513" s="179"/>
      <c r="Q513" s="179"/>
      <c r="R513" s="179"/>
      <c r="S513" s="179"/>
      <c r="T513" s="180"/>
      <c r="AT513" s="175" t="s">
        <v>180</v>
      </c>
      <c r="AU513" s="175" t="s">
        <v>89</v>
      </c>
      <c r="AV513" s="12" t="s">
        <v>89</v>
      </c>
      <c r="AW513" s="12" t="s">
        <v>41</v>
      </c>
      <c r="AX513" s="12" t="s">
        <v>77</v>
      </c>
      <c r="AY513" s="175" t="s">
        <v>171</v>
      </c>
    </row>
    <row r="514" spans="2:65" s="12" customFormat="1">
      <c r="B514" s="173"/>
      <c r="D514" s="174" t="s">
        <v>180</v>
      </c>
      <c r="E514" s="175" t="s">
        <v>5</v>
      </c>
      <c r="F514" s="176" t="s">
        <v>741</v>
      </c>
      <c r="H514" s="177">
        <v>21.73</v>
      </c>
      <c r="L514" s="173"/>
      <c r="M514" s="178"/>
      <c r="N514" s="179"/>
      <c r="O514" s="179"/>
      <c r="P514" s="179"/>
      <c r="Q514" s="179"/>
      <c r="R514" s="179"/>
      <c r="S514" s="179"/>
      <c r="T514" s="180"/>
      <c r="AT514" s="175" t="s">
        <v>180</v>
      </c>
      <c r="AU514" s="175" t="s">
        <v>89</v>
      </c>
      <c r="AV514" s="12" t="s">
        <v>89</v>
      </c>
      <c r="AW514" s="12" t="s">
        <v>41</v>
      </c>
      <c r="AX514" s="12" t="s">
        <v>77</v>
      </c>
      <c r="AY514" s="175" t="s">
        <v>171</v>
      </c>
    </row>
    <row r="515" spans="2:65" s="13" customFormat="1">
      <c r="B515" s="183"/>
      <c r="D515" s="174" t="s">
        <v>180</v>
      </c>
      <c r="E515" s="184" t="s">
        <v>5</v>
      </c>
      <c r="F515" s="185" t="s">
        <v>228</v>
      </c>
      <c r="H515" s="186">
        <v>29.95</v>
      </c>
      <c r="L515" s="183"/>
      <c r="M515" s="187"/>
      <c r="N515" s="188"/>
      <c r="O515" s="188"/>
      <c r="P515" s="188"/>
      <c r="Q515" s="188"/>
      <c r="R515" s="188"/>
      <c r="S515" s="188"/>
      <c r="T515" s="189"/>
      <c r="AT515" s="184" t="s">
        <v>180</v>
      </c>
      <c r="AU515" s="184" t="s">
        <v>89</v>
      </c>
      <c r="AV515" s="13" t="s">
        <v>178</v>
      </c>
      <c r="AW515" s="13" t="s">
        <v>41</v>
      </c>
      <c r="AX515" s="13" t="s">
        <v>23</v>
      </c>
      <c r="AY515" s="184" t="s">
        <v>171</v>
      </c>
    </row>
    <row r="516" spans="2:65" s="11" customFormat="1" ht="29.85" customHeight="1">
      <c r="B516" s="149"/>
      <c r="D516" s="150" t="s">
        <v>76</v>
      </c>
      <c r="E516" s="159" t="s">
        <v>535</v>
      </c>
      <c r="F516" s="159" t="s">
        <v>742</v>
      </c>
      <c r="J516" s="160">
        <f>BK516</f>
        <v>0</v>
      </c>
      <c r="L516" s="149"/>
      <c r="M516" s="153"/>
      <c r="N516" s="154"/>
      <c r="O516" s="154"/>
      <c r="P516" s="155">
        <f>SUM(P517:P522)</f>
        <v>27.506999999999998</v>
      </c>
      <c r="Q516" s="154"/>
      <c r="R516" s="155">
        <f>SUM(R517:R522)</f>
        <v>1.82504</v>
      </c>
      <c r="S516" s="154"/>
      <c r="T516" s="156">
        <f>SUM(T517:T522)</f>
        <v>0</v>
      </c>
      <c r="AR516" s="150" t="s">
        <v>23</v>
      </c>
      <c r="AT516" s="157" t="s">
        <v>76</v>
      </c>
      <c r="AU516" s="157" t="s">
        <v>23</v>
      </c>
      <c r="AY516" s="150" t="s">
        <v>171</v>
      </c>
      <c r="BK516" s="158">
        <f>SUM(BK517:BK522)</f>
        <v>0</v>
      </c>
    </row>
    <row r="517" spans="2:65" s="1" customFormat="1" ht="25.5" customHeight="1">
      <c r="B517" s="161"/>
      <c r="C517" s="162" t="s">
        <v>743</v>
      </c>
      <c r="D517" s="162" t="s">
        <v>173</v>
      </c>
      <c r="E517" s="163" t="s">
        <v>744</v>
      </c>
      <c r="F517" s="164" t="s">
        <v>745</v>
      </c>
      <c r="G517" s="165" t="s">
        <v>330</v>
      </c>
      <c r="H517" s="166">
        <v>1</v>
      </c>
      <c r="I517" s="347"/>
      <c r="J517" s="167">
        <f>ROUND(I517*H517,2)</f>
        <v>0</v>
      </c>
      <c r="K517" s="164" t="s">
        <v>177</v>
      </c>
      <c r="L517" s="40"/>
      <c r="M517" s="168" t="s">
        <v>5</v>
      </c>
      <c r="N517" s="169" t="s">
        <v>49</v>
      </c>
      <c r="O517" s="170">
        <v>1.607</v>
      </c>
      <c r="P517" s="170">
        <f>O517*H517</f>
        <v>1.607</v>
      </c>
      <c r="Q517" s="170">
        <v>4.684E-2</v>
      </c>
      <c r="R517" s="170">
        <f>Q517*H517</f>
        <v>4.684E-2</v>
      </c>
      <c r="S517" s="170">
        <v>0</v>
      </c>
      <c r="T517" s="171">
        <f>S517*H517</f>
        <v>0</v>
      </c>
      <c r="AR517" s="25" t="s">
        <v>178</v>
      </c>
      <c r="AT517" s="25" t="s">
        <v>173</v>
      </c>
      <c r="AU517" s="25" t="s">
        <v>89</v>
      </c>
      <c r="AY517" s="25" t="s">
        <v>171</v>
      </c>
      <c r="BE517" s="172">
        <f>IF(N517="základní",J517,0)</f>
        <v>0</v>
      </c>
      <c r="BF517" s="172">
        <f>IF(N517="snížená",J517,0)</f>
        <v>0</v>
      </c>
      <c r="BG517" s="172">
        <f>IF(N517="zákl. přenesená",J517,0)</f>
        <v>0</v>
      </c>
      <c r="BH517" s="172">
        <f>IF(N517="sníž. přenesená",J517,0)</f>
        <v>0</v>
      </c>
      <c r="BI517" s="172">
        <f>IF(N517="nulová",J517,0)</f>
        <v>0</v>
      </c>
      <c r="BJ517" s="25" t="s">
        <v>89</v>
      </c>
      <c r="BK517" s="172">
        <f>ROUND(I517*H517,2)</f>
        <v>0</v>
      </c>
      <c r="BL517" s="25" t="s">
        <v>178</v>
      </c>
      <c r="BM517" s="25" t="s">
        <v>746</v>
      </c>
    </row>
    <row r="518" spans="2:65" s="12" customFormat="1">
      <c r="B518" s="173"/>
      <c r="D518" s="174" t="s">
        <v>180</v>
      </c>
      <c r="E518" s="175" t="s">
        <v>5</v>
      </c>
      <c r="F518" s="176" t="s">
        <v>747</v>
      </c>
      <c r="H518" s="177">
        <v>1</v>
      </c>
      <c r="L518" s="173"/>
      <c r="M518" s="178"/>
      <c r="N518" s="179"/>
      <c r="O518" s="179"/>
      <c r="P518" s="179"/>
      <c r="Q518" s="179"/>
      <c r="R518" s="179"/>
      <c r="S518" s="179"/>
      <c r="T518" s="180"/>
      <c r="AT518" s="175" t="s">
        <v>180</v>
      </c>
      <c r="AU518" s="175" t="s">
        <v>89</v>
      </c>
      <c r="AV518" s="12" t="s">
        <v>89</v>
      </c>
      <c r="AW518" s="12" t="s">
        <v>41</v>
      </c>
      <c r="AX518" s="12" t="s">
        <v>23</v>
      </c>
      <c r="AY518" s="175" t="s">
        <v>171</v>
      </c>
    </row>
    <row r="519" spans="2:65" s="1" customFormat="1" ht="16.5" customHeight="1">
      <c r="B519" s="161"/>
      <c r="C519" s="190" t="s">
        <v>748</v>
      </c>
      <c r="D519" s="190" t="s">
        <v>236</v>
      </c>
      <c r="E519" s="191" t="s">
        <v>749</v>
      </c>
      <c r="F519" s="192" t="s">
        <v>750</v>
      </c>
      <c r="G519" s="193" t="s">
        <v>330</v>
      </c>
      <c r="H519" s="194">
        <v>1</v>
      </c>
      <c r="I519" s="348"/>
      <c r="J519" s="195">
        <f>ROUND(I519*H519,2)</f>
        <v>0</v>
      </c>
      <c r="K519" s="192" t="s">
        <v>177</v>
      </c>
      <c r="L519" s="196"/>
      <c r="M519" s="197" t="s">
        <v>5</v>
      </c>
      <c r="N519" s="198" t="s">
        <v>49</v>
      </c>
      <c r="O519" s="170">
        <v>0</v>
      </c>
      <c r="P519" s="170">
        <f>O519*H519</f>
        <v>0</v>
      </c>
      <c r="Q519" s="170">
        <v>1.14E-2</v>
      </c>
      <c r="R519" s="170">
        <f>Q519*H519</f>
        <v>1.14E-2</v>
      </c>
      <c r="S519" s="170">
        <v>0</v>
      </c>
      <c r="T519" s="171">
        <f>S519*H519</f>
        <v>0</v>
      </c>
      <c r="AR519" s="25" t="s">
        <v>211</v>
      </c>
      <c r="AT519" s="25" t="s">
        <v>236</v>
      </c>
      <c r="AU519" s="25" t="s">
        <v>89</v>
      </c>
      <c r="AY519" s="25" t="s">
        <v>171</v>
      </c>
      <c r="BE519" s="172">
        <f>IF(N519="základní",J519,0)</f>
        <v>0</v>
      </c>
      <c r="BF519" s="172">
        <f>IF(N519="snížená",J519,0)</f>
        <v>0</v>
      </c>
      <c r="BG519" s="172">
        <f>IF(N519="zákl. přenesená",J519,0)</f>
        <v>0</v>
      </c>
      <c r="BH519" s="172">
        <f>IF(N519="sníž. přenesená",J519,0)</f>
        <v>0</v>
      </c>
      <c r="BI519" s="172">
        <f>IF(N519="nulová",J519,0)</f>
        <v>0</v>
      </c>
      <c r="BJ519" s="25" t="s">
        <v>89</v>
      </c>
      <c r="BK519" s="172">
        <f>ROUND(I519*H519,2)</f>
        <v>0</v>
      </c>
      <c r="BL519" s="25" t="s">
        <v>178</v>
      </c>
      <c r="BM519" s="25" t="s">
        <v>751</v>
      </c>
    </row>
    <row r="520" spans="2:65" s="1" customFormat="1" ht="25.5" customHeight="1">
      <c r="B520" s="161"/>
      <c r="C520" s="162" t="s">
        <v>752</v>
      </c>
      <c r="D520" s="162" t="s">
        <v>173</v>
      </c>
      <c r="E520" s="163" t="s">
        <v>753</v>
      </c>
      <c r="F520" s="164" t="s">
        <v>754</v>
      </c>
      <c r="G520" s="165" t="s">
        <v>330</v>
      </c>
      <c r="H520" s="166">
        <v>4</v>
      </c>
      <c r="I520" s="347"/>
      <c r="J520" s="167">
        <f>ROUND(I520*H520,2)</f>
        <v>0</v>
      </c>
      <c r="K520" s="164" t="s">
        <v>177</v>
      </c>
      <c r="L520" s="40"/>
      <c r="M520" s="168" t="s">
        <v>5</v>
      </c>
      <c r="N520" s="169" t="s">
        <v>49</v>
      </c>
      <c r="O520" s="170">
        <v>6.4749999999999996</v>
      </c>
      <c r="P520" s="170">
        <f>O520*H520</f>
        <v>25.9</v>
      </c>
      <c r="Q520" s="170">
        <v>0.44169999999999998</v>
      </c>
      <c r="R520" s="170">
        <f>Q520*H520</f>
        <v>1.7667999999999999</v>
      </c>
      <c r="S520" s="170">
        <v>0</v>
      </c>
      <c r="T520" s="171">
        <f>S520*H520</f>
        <v>0</v>
      </c>
      <c r="AR520" s="25" t="s">
        <v>178</v>
      </c>
      <c r="AT520" s="25" t="s">
        <v>173</v>
      </c>
      <c r="AU520" s="25" t="s">
        <v>89</v>
      </c>
      <c r="AY520" s="25" t="s">
        <v>171</v>
      </c>
      <c r="BE520" s="172">
        <f>IF(N520="základní",J520,0)</f>
        <v>0</v>
      </c>
      <c r="BF520" s="172">
        <f>IF(N520="snížená",J520,0)</f>
        <v>0</v>
      </c>
      <c r="BG520" s="172">
        <f>IF(N520="zákl. přenesená",J520,0)</f>
        <v>0</v>
      </c>
      <c r="BH520" s="172">
        <f>IF(N520="sníž. přenesená",J520,0)</f>
        <v>0</v>
      </c>
      <c r="BI520" s="172">
        <f>IF(N520="nulová",J520,0)</f>
        <v>0</v>
      </c>
      <c r="BJ520" s="25" t="s">
        <v>89</v>
      </c>
      <c r="BK520" s="172">
        <f>ROUND(I520*H520,2)</f>
        <v>0</v>
      </c>
      <c r="BL520" s="25" t="s">
        <v>178</v>
      </c>
      <c r="BM520" s="25" t="s">
        <v>755</v>
      </c>
    </row>
    <row r="521" spans="2:65" s="1" customFormat="1" ht="96">
      <c r="B521" s="40"/>
      <c r="D521" s="174" t="s">
        <v>185</v>
      </c>
      <c r="F521" s="181" t="s">
        <v>756</v>
      </c>
      <c r="L521" s="40"/>
      <c r="M521" s="182"/>
      <c r="N521" s="41"/>
      <c r="O521" s="41"/>
      <c r="P521" s="41"/>
      <c r="Q521" s="41"/>
      <c r="R521" s="41"/>
      <c r="S521" s="41"/>
      <c r="T521" s="69"/>
      <c r="AT521" s="25" t="s">
        <v>185</v>
      </c>
      <c r="AU521" s="25" t="s">
        <v>89</v>
      </c>
    </row>
    <row r="522" spans="2:65" s="12" customFormat="1">
      <c r="B522" s="173"/>
      <c r="D522" s="174" t="s">
        <v>180</v>
      </c>
      <c r="E522" s="175" t="s">
        <v>5</v>
      </c>
      <c r="F522" s="176" t="s">
        <v>757</v>
      </c>
      <c r="H522" s="177">
        <v>4</v>
      </c>
      <c r="L522" s="173"/>
      <c r="M522" s="178"/>
      <c r="N522" s="179"/>
      <c r="O522" s="179"/>
      <c r="P522" s="179"/>
      <c r="Q522" s="179"/>
      <c r="R522" s="179"/>
      <c r="S522" s="179"/>
      <c r="T522" s="180"/>
      <c r="AT522" s="175" t="s">
        <v>180</v>
      </c>
      <c r="AU522" s="175" t="s">
        <v>89</v>
      </c>
      <c r="AV522" s="12" t="s">
        <v>89</v>
      </c>
      <c r="AW522" s="12" t="s">
        <v>41</v>
      </c>
      <c r="AX522" s="12" t="s">
        <v>23</v>
      </c>
      <c r="AY522" s="175" t="s">
        <v>171</v>
      </c>
    </row>
    <row r="523" spans="2:65" s="11" customFormat="1" ht="29.85" customHeight="1">
      <c r="B523" s="149"/>
      <c r="D523" s="150" t="s">
        <v>76</v>
      </c>
      <c r="E523" s="159" t="s">
        <v>215</v>
      </c>
      <c r="F523" s="159" t="s">
        <v>758</v>
      </c>
      <c r="J523" s="160">
        <f>BK523</f>
        <v>0</v>
      </c>
      <c r="L523" s="149"/>
      <c r="M523" s="153"/>
      <c r="N523" s="154"/>
      <c r="O523" s="154"/>
      <c r="P523" s="155">
        <f>SUM(P524:P528)</f>
        <v>2.12</v>
      </c>
      <c r="Q523" s="154"/>
      <c r="R523" s="155">
        <f>SUM(R524:R528)</f>
        <v>4.8049999999999995E-2</v>
      </c>
      <c r="S523" s="154"/>
      <c r="T523" s="156">
        <f>SUM(T524:T528)</f>
        <v>0</v>
      </c>
      <c r="AR523" s="150" t="s">
        <v>23</v>
      </c>
      <c r="AT523" s="157" t="s">
        <v>76</v>
      </c>
      <c r="AU523" s="157" t="s">
        <v>23</v>
      </c>
      <c r="AY523" s="150" t="s">
        <v>171</v>
      </c>
      <c r="BK523" s="158">
        <f>SUM(BK524:BK528)</f>
        <v>0</v>
      </c>
    </row>
    <row r="524" spans="2:65" s="1" customFormat="1" ht="25.5" customHeight="1">
      <c r="B524" s="161"/>
      <c r="C524" s="162" t="s">
        <v>759</v>
      </c>
      <c r="D524" s="162" t="s">
        <v>173</v>
      </c>
      <c r="E524" s="163" t="s">
        <v>760</v>
      </c>
      <c r="F524" s="164" t="s">
        <v>761</v>
      </c>
      <c r="G524" s="165" t="s">
        <v>330</v>
      </c>
      <c r="H524" s="166">
        <v>1</v>
      </c>
      <c r="I524" s="347"/>
      <c r="J524" s="167">
        <f>ROUND(I524*H524,2)</f>
        <v>0</v>
      </c>
      <c r="K524" s="164" t="s">
        <v>251</v>
      </c>
      <c r="L524" s="40"/>
      <c r="M524" s="168" t="s">
        <v>5</v>
      </c>
      <c r="N524" s="169" t="s">
        <v>49</v>
      </c>
      <c r="O524" s="170">
        <v>0.37</v>
      </c>
      <c r="P524" s="170">
        <f>O524*H524</f>
        <v>0.37</v>
      </c>
      <c r="Q524" s="170">
        <v>1.5469999999999999E-2</v>
      </c>
      <c r="R524" s="170">
        <f>Q524*H524</f>
        <v>1.5469999999999999E-2</v>
      </c>
      <c r="S524" s="170">
        <v>0</v>
      </c>
      <c r="T524" s="171">
        <f>S524*H524</f>
        <v>0</v>
      </c>
      <c r="AR524" s="25" t="s">
        <v>178</v>
      </c>
      <c r="AT524" s="25" t="s">
        <v>173</v>
      </c>
      <c r="AU524" s="25" t="s">
        <v>89</v>
      </c>
      <c r="AY524" s="25" t="s">
        <v>171</v>
      </c>
      <c r="BE524" s="172">
        <f>IF(N524="základní",J524,0)</f>
        <v>0</v>
      </c>
      <c r="BF524" s="172">
        <f>IF(N524="snížená",J524,0)</f>
        <v>0</v>
      </c>
      <c r="BG524" s="172">
        <f>IF(N524="zákl. přenesená",J524,0)</f>
        <v>0</v>
      </c>
      <c r="BH524" s="172">
        <f>IF(N524="sníž. přenesená",J524,0)</f>
        <v>0</v>
      </c>
      <c r="BI524" s="172">
        <f>IF(N524="nulová",J524,0)</f>
        <v>0</v>
      </c>
      <c r="BJ524" s="25" t="s">
        <v>89</v>
      </c>
      <c r="BK524" s="172">
        <f>ROUND(I524*H524,2)</f>
        <v>0</v>
      </c>
      <c r="BL524" s="25" t="s">
        <v>178</v>
      </c>
      <c r="BM524" s="25" t="s">
        <v>762</v>
      </c>
    </row>
    <row r="525" spans="2:65" s="1" customFormat="1" ht="16.5" customHeight="1">
      <c r="B525" s="161"/>
      <c r="C525" s="190" t="s">
        <v>763</v>
      </c>
      <c r="D525" s="190" t="s">
        <v>236</v>
      </c>
      <c r="E525" s="191" t="s">
        <v>764</v>
      </c>
      <c r="F525" s="192" t="s">
        <v>765</v>
      </c>
      <c r="G525" s="193" t="s">
        <v>330</v>
      </c>
      <c r="H525" s="194">
        <v>1</v>
      </c>
      <c r="I525" s="348"/>
      <c r="J525" s="195">
        <f>ROUND(I525*H525,2)</f>
        <v>0</v>
      </c>
      <c r="K525" s="192" t="s">
        <v>251</v>
      </c>
      <c r="L525" s="196"/>
      <c r="M525" s="197" t="s">
        <v>5</v>
      </c>
      <c r="N525" s="198" t="s">
        <v>49</v>
      </c>
      <c r="O525" s="170">
        <v>0</v>
      </c>
      <c r="P525" s="170">
        <f>O525*H525</f>
        <v>0</v>
      </c>
      <c r="Q525" s="170">
        <v>2.2000000000000001E-3</v>
      </c>
      <c r="R525" s="170">
        <f>Q525*H525</f>
        <v>2.2000000000000001E-3</v>
      </c>
      <c r="S525" s="170">
        <v>0</v>
      </c>
      <c r="T525" s="171">
        <f>S525*H525</f>
        <v>0</v>
      </c>
      <c r="AR525" s="25" t="s">
        <v>211</v>
      </c>
      <c r="AT525" s="25" t="s">
        <v>236</v>
      </c>
      <c r="AU525" s="25" t="s">
        <v>89</v>
      </c>
      <c r="AY525" s="25" t="s">
        <v>171</v>
      </c>
      <c r="BE525" s="172">
        <f>IF(N525="základní",J525,0)</f>
        <v>0</v>
      </c>
      <c r="BF525" s="172">
        <f>IF(N525="snížená",J525,0)</f>
        <v>0</v>
      </c>
      <c r="BG525" s="172">
        <f>IF(N525="zákl. přenesená",J525,0)</f>
        <v>0</v>
      </c>
      <c r="BH525" s="172">
        <f>IF(N525="sníž. přenesená",J525,0)</f>
        <v>0</v>
      </c>
      <c r="BI525" s="172">
        <f>IF(N525="nulová",J525,0)</f>
        <v>0</v>
      </c>
      <c r="BJ525" s="25" t="s">
        <v>89</v>
      </c>
      <c r="BK525" s="172">
        <f>ROUND(I525*H525,2)</f>
        <v>0</v>
      </c>
      <c r="BL525" s="25" t="s">
        <v>178</v>
      </c>
      <c r="BM525" s="25" t="s">
        <v>766</v>
      </c>
    </row>
    <row r="526" spans="2:65" s="1" customFormat="1" ht="38.25" customHeight="1">
      <c r="B526" s="161"/>
      <c r="C526" s="162" t="s">
        <v>767</v>
      </c>
      <c r="D526" s="162" t="s">
        <v>173</v>
      </c>
      <c r="E526" s="163" t="s">
        <v>768</v>
      </c>
      <c r="F526" s="164" t="s">
        <v>769</v>
      </c>
      <c r="G526" s="165" t="s">
        <v>330</v>
      </c>
      <c r="H526" s="166">
        <v>7</v>
      </c>
      <c r="I526" s="347"/>
      <c r="J526" s="167">
        <f>ROUND(I526*H526,2)</f>
        <v>0</v>
      </c>
      <c r="K526" s="164" t="s">
        <v>251</v>
      </c>
      <c r="L526" s="40"/>
      <c r="M526" s="168" t="s">
        <v>5</v>
      </c>
      <c r="N526" s="169" t="s">
        <v>49</v>
      </c>
      <c r="O526" s="170">
        <v>0.25</v>
      </c>
      <c r="P526" s="170">
        <f>O526*H526</f>
        <v>1.75</v>
      </c>
      <c r="Q526" s="170">
        <v>2.3400000000000001E-3</v>
      </c>
      <c r="R526" s="170">
        <f>Q526*H526</f>
        <v>1.6379999999999999E-2</v>
      </c>
      <c r="S526" s="170">
        <v>0</v>
      </c>
      <c r="T526" s="171">
        <f>S526*H526</f>
        <v>0</v>
      </c>
      <c r="AR526" s="25" t="s">
        <v>178</v>
      </c>
      <c r="AT526" s="25" t="s">
        <v>173</v>
      </c>
      <c r="AU526" s="25" t="s">
        <v>89</v>
      </c>
      <c r="AY526" s="25" t="s">
        <v>171</v>
      </c>
      <c r="BE526" s="172">
        <f>IF(N526="základní",J526,0)</f>
        <v>0</v>
      </c>
      <c r="BF526" s="172">
        <f>IF(N526="snížená",J526,0)</f>
        <v>0</v>
      </c>
      <c r="BG526" s="172">
        <f>IF(N526="zákl. přenesená",J526,0)</f>
        <v>0</v>
      </c>
      <c r="BH526" s="172">
        <f>IF(N526="sníž. přenesená",J526,0)</f>
        <v>0</v>
      </c>
      <c r="BI526" s="172">
        <f>IF(N526="nulová",J526,0)</f>
        <v>0</v>
      </c>
      <c r="BJ526" s="25" t="s">
        <v>89</v>
      </c>
      <c r="BK526" s="172">
        <f>ROUND(I526*H526,2)</f>
        <v>0</v>
      </c>
      <c r="BL526" s="25" t="s">
        <v>178</v>
      </c>
      <c r="BM526" s="25" t="s">
        <v>770</v>
      </c>
    </row>
    <row r="527" spans="2:65" s="1" customFormat="1" ht="16.5" customHeight="1">
      <c r="B527" s="161"/>
      <c r="C527" s="190" t="s">
        <v>771</v>
      </c>
      <c r="D527" s="190" t="s">
        <v>236</v>
      </c>
      <c r="E527" s="191" t="s">
        <v>772</v>
      </c>
      <c r="F527" s="192" t="s">
        <v>773</v>
      </c>
      <c r="G527" s="193" t="s">
        <v>330</v>
      </c>
      <c r="H527" s="194">
        <v>3</v>
      </c>
      <c r="I527" s="348"/>
      <c r="J527" s="195">
        <f>ROUND(I527*H527,2)</f>
        <v>0</v>
      </c>
      <c r="K527" s="192" t="s">
        <v>5</v>
      </c>
      <c r="L527" s="196"/>
      <c r="M527" s="197" t="s">
        <v>5</v>
      </c>
      <c r="N527" s="198" t="s">
        <v>49</v>
      </c>
      <c r="O527" s="170">
        <v>0</v>
      </c>
      <c r="P527" s="170">
        <f>O527*H527</f>
        <v>0</v>
      </c>
      <c r="Q527" s="170">
        <v>2E-3</v>
      </c>
      <c r="R527" s="170">
        <f>Q527*H527</f>
        <v>6.0000000000000001E-3</v>
      </c>
      <c r="S527" s="170">
        <v>0</v>
      </c>
      <c r="T527" s="171">
        <f>S527*H527</f>
        <v>0</v>
      </c>
      <c r="AR527" s="25" t="s">
        <v>211</v>
      </c>
      <c r="AT527" s="25" t="s">
        <v>236</v>
      </c>
      <c r="AU527" s="25" t="s">
        <v>89</v>
      </c>
      <c r="AY527" s="25" t="s">
        <v>171</v>
      </c>
      <c r="BE527" s="172">
        <f>IF(N527="základní",J527,0)</f>
        <v>0</v>
      </c>
      <c r="BF527" s="172">
        <f>IF(N527="snížená",J527,0)</f>
        <v>0</v>
      </c>
      <c r="BG527" s="172">
        <f>IF(N527="zákl. přenesená",J527,0)</f>
        <v>0</v>
      </c>
      <c r="BH527" s="172">
        <f>IF(N527="sníž. přenesená",J527,0)</f>
        <v>0</v>
      </c>
      <c r="BI527" s="172">
        <f>IF(N527="nulová",J527,0)</f>
        <v>0</v>
      </c>
      <c r="BJ527" s="25" t="s">
        <v>89</v>
      </c>
      <c r="BK527" s="172">
        <f>ROUND(I527*H527,2)</f>
        <v>0</v>
      </c>
      <c r="BL527" s="25" t="s">
        <v>178</v>
      </c>
      <c r="BM527" s="25" t="s">
        <v>774</v>
      </c>
    </row>
    <row r="528" spans="2:65" s="1" customFormat="1" ht="16.5" customHeight="1">
      <c r="B528" s="161"/>
      <c r="C528" s="190" t="s">
        <v>775</v>
      </c>
      <c r="D528" s="190" t="s">
        <v>236</v>
      </c>
      <c r="E528" s="191" t="s">
        <v>776</v>
      </c>
      <c r="F528" s="192" t="s">
        <v>773</v>
      </c>
      <c r="G528" s="193" t="s">
        <v>330</v>
      </c>
      <c r="H528" s="194">
        <v>4</v>
      </c>
      <c r="I528" s="348"/>
      <c r="J528" s="195">
        <f>ROUND(I528*H528,2)</f>
        <v>0</v>
      </c>
      <c r="K528" s="192" t="s">
        <v>5</v>
      </c>
      <c r="L528" s="196"/>
      <c r="M528" s="197" t="s">
        <v>5</v>
      </c>
      <c r="N528" s="198" t="s">
        <v>49</v>
      </c>
      <c r="O528" s="170">
        <v>0</v>
      </c>
      <c r="P528" s="170">
        <f>O528*H528</f>
        <v>0</v>
      </c>
      <c r="Q528" s="170">
        <v>2E-3</v>
      </c>
      <c r="R528" s="170">
        <f>Q528*H528</f>
        <v>8.0000000000000002E-3</v>
      </c>
      <c r="S528" s="170">
        <v>0</v>
      </c>
      <c r="T528" s="171">
        <f>S528*H528</f>
        <v>0</v>
      </c>
      <c r="AR528" s="25" t="s">
        <v>211</v>
      </c>
      <c r="AT528" s="25" t="s">
        <v>236</v>
      </c>
      <c r="AU528" s="25" t="s">
        <v>89</v>
      </c>
      <c r="AY528" s="25" t="s">
        <v>171</v>
      </c>
      <c r="BE528" s="172">
        <f>IF(N528="základní",J528,0)</f>
        <v>0</v>
      </c>
      <c r="BF528" s="172">
        <f>IF(N528="snížená",J528,0)</f>
        <v>0</v>
      </c>
      <c r="BG528" s="172">
        <f>IF(N528="zákl. přenesená",J528,0)</f>
        <v>0</v>
      </c>
      <c r="BH528" s="172">
        <f>IF(N528="sníž. přenesená",J528,0)</f>
        <v>0</v>
      </c>
      <c r="BI528" s="172">
        <f>IF(N528="nulová",J528,0)</f>
        <v>0</v>
      </c>
      <c r="BJ528" s="25" t="s">
        <v>89</v>
      </c>
      <c r="BK528" s="172">
        <f>ROUND(I528*H528,2)</f>
        <v>0</v>
      </c>
      <c r="BL528" s="25" t="s">
        <v>178</v>
      </c>
      <c r="BM528" s="25" t="s">
        <v>777</v>
      </c>
    </row>
    <row r="529" spans="2:65" s="11" customFormat="1" ht="29.85" customHeight="1">
      <c r="B529" s="149"/>
      <c r="D529" s="150" t="s">
        <v>76</v>
      </c>
      <c r="E529" s="159" t="s">
        <v>724</v>
      </c>
      <c r="F529" s="159" t="s">
        <v>778</v>
      </c>
      <c r="J529" s="160">
        <f>BK529</f>
        <v>0</v>
      </c>
      <c r="L529" s="149"/>
      <c r="M529" s="153"/>
      <c r="N529" s="154"/>
      <c r="O529" s="154"/>
      <c r="P529" s="155">
        <f>SUM(P530:P556)</f>
        <v>190.40660000000003</v>
      </c>
      <c r="Q529" s="154"/>
      <c r="R529" s="155">
        <f>SUM(R530:R556)</f>
        <v>1.95E-2</v>
      </c>
      <c r="S529" s="154"/>
      <c r="T529" s="156">
        <f>SUM(T530:T556)</f>
        <v>0</v>
      </c>
      <c r="AR529" s="150" t="s">
        <v>23</v>
      </c>
      <c r="AT529" s="157" t="s">
        <v>76</v>
      </c>
      <c r="AU529" s="157" t="s">
        <v>23</v>
      </c>
      <c r="AY529" s="150" t="s">
        <v>171</v>
      </c>
      <c r="BK529" s="158">
        <f>SUM(BK530:BK556)</f>
        <v>0</v>
      </c>
    </row>
    <row r="530" spans="2:65" s="1" customFormat="1" ht="38.25" customHeight="1">
      <c r="B530" s="161"/>
      <c r="C530" s="162" t="s">
        <v>779</v>
      </c>
      <c r="D530" s="162" t="s">
        <v>173</v>
      </c>
      <c r="E530" s="163" t="s">
        <v>780</v>
      </c>
      <c r="F530" s="164" t="s">
        <v>781</v>
      </c>
      <c r="G530" s="165" t="s">
        <v>223</v>
      </c>
      <c r="H530" s="166">
        <v>511.6</v>
      </c>
      <c r="I530" s="347"/>
      <c r="J530" s="167">
        <f>ROUND(I530*H530,2)</f>
        <v>0</v>
      </c>
      <c r="K530" s="164" t="s">
        <v>177</v>
      </c>
      <c r="L530" s="40"/>
      <c r="M530" s="168" t="s">
        <v>5</v>
      </c>
      <c r="N530" s="169" t="s">
        <v>49</v>
      </c>
      <c r="O530" s="170">
        <v>0.154</v>
      </c>
      <c r="P530" s="170">
        <f>O530*H530</f>
        <v>78.7864</v>
      </c>
      <c r="Q530" s="170">
        <v>0</v>
      </c>
      <c r="R530" s="170">
        <f>Q530*H530</f>
        <v>0</v>
      </c>
      <c r="S530" s="170">
        <v>0</v>
      </c>
      <c r="T530" s="171">
        <f>S530*H530</f>
        <v>0</v>
      </c>
      <c r="AR530" s="25" t="s">
        <v>178</v>
      </c>
      <c r="AT530" s="25" t="s">
        <v>173</v>
      </c>
      <c r="AU530" s="25" t="s">
        <v>89</v>
      </c>
      <c r="AY530" s="25" t="s">
        <v>171</v>
      </c>
      <c r="BE530" s="172">
        <f>IF(N530="základní",J530,0)</f>
        <v>0</v>
      </c>
      <c r="BF530" s="172">
        <f>IF(N530="snížená",J530,0)</f>
        <v>0</v>
      </c>
      <c r="BG530" s="172">
        <f>IF(N530="zákl. přenesená",J530,0)</f>
        <v>0</v>
      </c>
      <c r="BH530" s="172">
        <f>IF(N530="sníž. přenesená",J530,0)</f>
        <v>0</v>
      </c>
      <c r="BI530" s="172">
        <f>IF(N530="nulová",J530,0)</f>
        <v>0</v>
      </c>
      <c r="BJ530" s="25" t="s">
        <v>89</v>
      </c>
      <c r="BK530" s="172">
        <f>ROUND(I530*H530,2)</f>
        <v>0</v>
      </c>
      <c r="BL530" s="25" t="s">
        <v>178</v>
      </c>
      <c r="BM530" s="25" t="s">
        <v>782</v>
      </c>
    </row>
    <row r="531" spans="2:65" s="12" customFormat="1">
      <c r="B531" s="173"/>
      <c r="D531" s="174" t="s">
        <v>180</v>
      </c>
      <c r="E531" s="175" t="s">
        <v>5</v>
      </c>
      <c r="F531" s="176" t="s">
        <v>783</v>
      </c>
      <c r="H531" s="177">
        <v>225</v>
      </c>
      <c r="L531" s="173"/>
      <c r="M531" s="178"/>
      <c r="N531" s="179"/>
      <c r="O531" s="179"/>
      <c r="P531" s="179"/>
      <c r="Q531" s="179"/>
      <c r="R531" s="179"/>
      <c r="S531" s="179"/>
      <c r="T531" s="180"/>
      <c r="AT531" s="175" t="s">
        <v>180</v>
      </c>
      <c r="AU531" s="175" t="s">
        <v>89</v>
      </c>
      <c r="AV531" s="12" t="s">
        <v>89</v>
      </c>
      <c r="AW531" s="12" t="s">
        <v>41</v>
      </c>
      <c r="AX531" s="12" t="s">
        <v>77</v>
      </c>
      <c r="AY531" s="175" t="s">
        <v>171</v>
      </c>
    </row>
    <row r="532" spans="2:65" s="12" customFormat="1">
      <c r="B532" s="173"/>
      <c r="D532" s="174" t="s">
        <v>180</v>
      </c>
      <c r="E532" s="175" t="s">
        <v>5</v>
      </c>
      <c r="F532" s="176" t="s">
        <v>784</v>
      </c>
      <c r="H532" s="177">
        <v>180</v>
      </c>
      <c r="L532" s="173"/>
      <c r="M532" s="178"/>
      <c r="N532" s="179"/>
      <c r="O532" s="179"/>
      <c r="P532" s="179"/>
      <c r="Q532" s="179"/>
      <c r="R532" s="179"/>
      <c r="S532" s="179"/>
      <c r="T532" s="180"/>
      <c r="AT532" s="175" t="s">
        <v>180</v>
      </c>
      <c r="AU532" s="175" t="s">
        <v>89</v>
      </c>
      <c r="AV532" s="12" t="s">
        <v>89</v>
      </c>
      <c r="AW532" s="12" t="s">
        <v>41</v>
      </c>
      <c r="AX532" s="12" t="s">
        <v>77</v>
      </c>
      <c r="AY532" s="175" t="s">
        <v>171</v>
      </c>
    </row>
    <row r="533" spans="2:65" s="12" customFormat="1">
      <c r="B533" s="173"/>
      <c r="D533" s="174" t="s">
        <v>180</v>
      </c>
      <c r="E533" s="175" t="s">
        <v>5</v>
      </c>
      <c r="F533" s="176" t="s">
        <v>785</v>
      </c>
      <c r="H533" s="177">
        <v>106.6</v>
      </c>
      <c r="L533" s="173"/>
      <c r="M533" s="178"/>
      <c r="N533" s="179"/>
      <c r="O533" s="179"/>
      <c r="P533" s="179"/>
      <c r="Q533" s="179"/>
      <c r="R533" s="179"/>
      <c r="S533" s="179"/>
      <c r="T533" s="180"/>
      <c r="AT533" s="175" t="s">
        <v>180</v>
      </c>
      <c r="AU533" s="175" t="s">
        <v>89</v>
      </c>
      <c r="AV533" s="12" t="s">
        <v>89</v>
      </c>
      <c r="AW533" s="12" t="s">
        <v>41</v>
      </c>
      <c r="AX533" s="12" t="s">
        <v>77</v>
      </c>
      <c r="AY533" s="175" t="s">
        <v>171</v>
      </c>
    </row>
    <row r="534" spans="2:65" s="13" customFormat="1">
      <c r="B534" s="183"/>
      <c r="D534" s="174" t="s">
        <v>180</v>
      </c>
      <c r="E534" s="184" t="s">
        <v>5</v>
      </c>
      <c r="F534" s="185" t="s">
        <v>228</v>
      </c>
      <c r="H534" s="186">
        <v>511.6</v>
      </c>
      <c r="L534" s="183"/>
      <c r="M534" s="187"/>
      <c r="N534" s="188"/>
      <c r="O534" s="188"/>
      <c r="P534" s="188"/>
      <c r="Q534" s="188"/>
      <c r="R534" s="188"/>
      <c r="S534" s="188"/>
      <c r="T534" s="189"/>
      <c r="AT534" s="184" t="s">
        <v>180</v>
      </c>
      <c r="AU534" s="184" t="s">
        <v>89</v>
      </c>
      <c r="AV534" s="13" t="s">
        <v>178</v>
      </c>
      <c r="AW534" s="13" t="s">
        <v>41</v>
      </c>
      <c r="AX534" s="13" t="s">
        <v>23</v>
      </c>
      <c r="AY534" s="184" t="s">
        <v>171</v>
      </c>
    </row>
    <row r="535" spans="2:65" s="1" customFormat="1" ht="38.25" customHeight="1">
      <c r="B535" s="161"/>
      <c r="C535" s="162" t="s">
        <v>786</v>
      </c>
      <c r="D535" s="162" t="s">
        <v>173</v>
      </c>
      <c r="E535" s="163" t="s">
        <v>787</v>
      </c>
      <c r="F535" s="164" t="s">
        <v>788</v>
      </c>
      <c r="G535" s="165" t="s">
        <v>223</v>
      </c>
      <c r="H535" s="166">
        <v>8716</v>
      </c>
      <c r="I535" s="347"/>
      <c r="J535" s="167">
        <f>ROUND(I535*H535,2)</f>
        <v>0</v>
      </c>
      <c r="K535" s="164" t="s">
        <v>177</v>
      </c>
      <c r="L535" s="40"/>
      <c r="M535" s="168" t="s">
        <v>5</v>
      </c>
      <c r="N535" s="169" t="s">
        <v>49</v>
      </c>
      <c r="O535" s="170">
        <v>0</v>
      </c>
      <c r="P535" s="170">
        <f>O535*H535</f>
        <v>0</v>
      </c>
      <c r="Q535" s="170">
        <v>0</v>
      </c>
      <c r="R535" s="170">
        <f>Q535*H535</f>
        <v>0</v>
      </c>
      <c r="S535" s="170">
        <v>0</v>
      </c>
      <c r="T535" s="171">
        <f>S535*H535</f>
        <v>0</v>
      </c>
      <c r="AR535" s="25" t="s">
        <v>178</v>
      </c>
      <c r="AT535" s="25" t="s">
        <v>173</v>
      </c>
      <c r="AU535" s="25" t="s">
        <v>89</v>
      </c>
      <c r="AY535" s="25" t="s">
        <v>171</v>
      </c>
      <c r="BE535" s="172">
        <f>IF(N535="základní",J535,0)</f>
        <v>0</v>
      </c>
      <c r="BF535" s="172">
        <f>IF(N535="snížená",J535,0)</f>
        <v>0</v>
      </c>
      <c r="BG535" s="172">
        <f>IF(N535="zákl. přenesená",J535,0)</f>
        <v>0</v>
      </c>
      <c r="BH535" s="172">
        <f>IF(N535="sníž. přenesená",J535,0)</f>
        <v>0</v>
      </c>
      <c r="BI535" s="172">
        <f>IF(N535="nulová",J535,0)</f>
        <v>0</v>
      </c>
      <c r="BJ535" s="25" t="s">
        <v>89</v>
      </c>
      <c r="BK535" s="172">
        <f>ROUND(I535*H535,2)</f>
        <v>0</v>
      </c>
      <c r="BL535" s="25" t="s">
        <v>178</v>
      </c>
      <c r="BM535" s="25" t="s">
        <v>789</v>
      </c>
    </row>
    <row r="536" spans="2:65" s="12" customFormat="1">
      <c r="B536" s="173"/>
      <c r="D536" s="174" t="s">
        <v>180</v>
      </c>
      <c r="E536" s="175" t="s">
        <v>5</v>
      </c>
      <c r="F536" s="176" t="s">
        <v>790</v>
      </c>
      <c r="H536" s="177">
        <v>2250</v>
      </c>
      <c r="L536" s="173"/>
      <c r="M536" s="178"/>
      <c r="N536" s="179"/>
      <c r="O536" s="179"/>
      <c r="P536" s="179"/>
      <c r="Q536" s="179"/>
      <c r="R536" s="179"/>
      <c r="S536" s="179"/>
      <c r="T536" s="180"/>
      <c r="AT536" s="175" t="s">
        <v>180</v>
      </c>
      <c r="AU536" s="175" t="s">
        <v>89</v>
      </c>
      <c r="AV536" s="12" t="s">
        <v>89</v>
      </c>
      <c r="AW536" s="12" t="s">
        <v>41</v>
      </c>
      <c r="AX536" s="12" t="s">
        <v>77</v>
      </c>
      <c r="AY536" s="175" t="s">
        <v>171</v>
      </c>
    </row>
    <row r="537" spans="2:65" s="12" customFormat="1">
      <c r="B537" s="173"/>
      <c r="D537" s="174" t="s">
        <v>180</v>
      </c>
      <c r="E537" s="175" t="s">
        <v>5</v>
      </c>
      <c r="F537" s="176" t="s">
        <v>791</v>
      </c>
      <c r="H537" s="177">
        <v>5400</v>
      </c>
      <c r="L537" s="173"/>
      <c r="M537" s="178"/>
      <c r="N537" s="179"/>
      <c r="O537" s="179"/>
      <c r="P537" s="179"/>
      <c r="Q537" s="179"/>
      <c r="R537" s="179"/>
      <c r="S537" s="179"/>
      <c r="T537" s="180"/>
      <c r="AT537" s="175" t="s">
        <v>180</v>
      </c>
      <c r="AU537" s="175" t="s">
        <v>89</v>
      </c>
      <c r="AV537" s="12" t="s">
        <v>89</v>
      </c>
      <c r="AW537" s="12" t="s">
        <v>41</v>
      </c>
      <c r="AX537" s="12" t="s">
        <v>77</v>
      </c>
      <c r="AY537" s="175" t="s">
        <v>171</v>
      </c>
    </row>
    <row r="538" spans="2:65" s="12" customFormat="1">
      <c r="B538" s="173"/>
      <c r="D538" s="174" t="s">
        <v>180</v>
      </c>
      <c r="E538" s="175" t="s">
        <v>5</v>
      </c>
      <c r="F538" s="176" t="s">
        <v>792</v>
      </c>
      <c r="H538" s="177">
        <v>1066</v>
      </c>
      <c r="L538" s="173"/>
      <c r="M538" s="178"/>
      <c r="N538" s="179"/>
      <c r="O538" s="179"/>
      <c r="P538" s="179"/>
      <c r="Q538" s="179"/>
      <c r="R538" s="179"/>
      <c r="S538" s="179"/>
      <c r="T538" s="180"/>
      <c r="AT538" s="175" t="s">
        <v>180</v>
      </c>
      <c r="AU538" s="175" t="s">
        <v>89</v>
      </c>
      <c r="AV538" s="12" t="s">
        <v>89</v>
      </c>
      <c r="AW538" s="12" t="s">
        <v>41</v>
      </c>
      <c r="AX538" s="12" t="s">
        <v>77</v>
      </c>
      <c r="AY538" s="175" t="s">
        <v>171</v>
      </c>
    </row>
    <row r="539" spans="2:65" s="13" customFormat="1">
      <c r="B539" s="183"/>
      <c r="D539" s="174" t="s">
        <v>180</v>
      </c>
      <c r="E539" s="184" t="s">
        <v>5</v>
      </c>
      <c r="F539" s="185" t="s">
        <v>228</v>
      </c>
      <c r="H539" s="186">
        <v>8716</v>
      </c>
      <c r="L539" s="183"/>
      <c r="M539" s="187"/>
      <c r="N539" s="188"/>
      <c r="O539" s="188"/>
      <c r="P539" s="188"/>
      <c r="Q539" s="188"/>
      <c r="R539" s="188"/>
      <c r="S539" s="188"/>
      <c r="T539" s="189"/>
      <c r="AT539" s="184" t="s">
        <v>180</v>
      </c>
      <c r="AU539" s="184" t="s">
        <v>89</v>
      </c>
      <c r="AV539" s="13" t="s">
        <v>178</v>
      </c>
      <c r="AW539" s="13" t="s">
        <v>41</v>
      </c>
      <c r="AX539" s="13" t="s">
        <v>23</v>
      </c>
      <c r="AY539" s="184" t="s">
        <v>171</v>
      </c>
    </row>
    <row r="540" spans="2:65" s="1" customFormat="1" ht="38.25" customHeight="1">
      <c r="B540" s="161"/>
      <c r="C540" s="162" t="s">
        <v>793</v>
      </c>
      <c r="D540" s="162" t="s">
        <v>173</v>
      </c>
      <c r="E540" s="163" t="s">
        <v>794</v>
      </c>
      <c r="F540" s="164" t="s">
        <v>795</v>
      </c>
      <c r="G540" s="165" t="s">
        <v>223</v>
      </c>
      <c r="H540" s="166">
        <v>511.6</v>
      </c>
      <c r="I540" s="347"/>
      <c r="J540" s="167">
        <f>ROUND(I540*H540,2)</f>
        <v>0</v>
      </c>
      <c r="K540" s="164" t="s">
        <v>177</v>
      </c>
      <c r="L540" s="40"/>
      <c r="M540" s="168" t="s">
        <v>5</v>
      </c>
      <c r="N540" s="169" t="s">
        <v>49</v>
      </c>
      <c r="O540" s="170">
        <v>9.7000000000000003E-2</v>
      </c>
      <c r="P540" s="170">
        <f>O540*H540</f>
        <v>49.625200000000007</v>
      </c>
      <c r="Q540" s="170">
        <v>0</v>
      </c>
      <c r="R540" s="170">
        <f>Q540*H540</f>
        <v>0</v>
      </c>
      <c r="S540" s="170">
        <v>0</v>
      </c>
      <c r="T540" s="171">
        <f>S540*H540</f>
        <v>0</v>
      </c>
      <c r="AR540" s="25" t="s">
        <v>178</v>
      </c>
      <c r="AT540" s="25" t="s">
        <v>173</v>
      </c>
      <c r="AU540" s="25" t="s">
        <v>89</v>
      </c>
      <c r="AY540" s="25" t="s">
        <v>171</v>
      </c>
      <c r="BE540" s="172">
        <f>IF(N540="základní",J540,0)</f>
        <v>0</v>
      </c>
      <c r="BF540" s="172">
        <f>IF(N540="snížená",J540,0)</f>
        <v>0</v>
      </c>
      <c r="BG540" s="172">
        <f>IF(N540="zákl. přenesená",J540,0)</f>
        <v>0</v>
      </c>
      <c r="BH540" s="172">
        <f>IF(N540="sníž. přenesená",J540,0)</f>
        <v>0</v>
      </c>
      <c r="BI540" s="172">
        <f>IF(N540="nulová",J540,0)</f>
        <v>0</v>
      </c>
      <c r="BJ540" s="25" t="s">
        <v>89</v>
      </c>
      <c r="BK540" s="172">
        <f>ROUND(I540*H540,2)</f>
        <v>0</v>
      </c>
      <c r="BL540" s="25" t="s">
        <v>178</v>
      </c>
      <c r="BM540" s="25" t="s">
        <v>796</v>
      </c>
    </row>
    <row r="541" spans="2:65" s="1" customFormat="1" ht="24">
      <c r="B541" s="40"/>
      <c r="D541" s="174" t="s">
        <v>185</v>
      </c>
      <c r="F541" s="181" t="s">
        <v>797</v>
      </c>
      <c r="L541" s="40"/>
      <c r="M541" s="182"/>
      <c r="N541" s="41"/>
      <c r="O541" s="41"/>
      <c r="P541" s="41"/>
      <c r="Q541" s="41"/>
      <c r="R541" s="41"/>
      <c r="S541" s="41"/>
      <c r="T541" s="69"/>
      <c r="AT541" s="25" t="s">
        <v>185</v>
      </c>
      <c r="AU541" s="25" t="s">
        <v>89</v>
      </c>
    </row>
    <row r="542" spans="2:65" s="1" customFormat="1" ht="38.25" customHeight="1">
      <c r="B542" s="161"/>
      <c r="C542" s="162" t="s">
        <v>798</v>
      </c>
      <c r="D542" s="162" t="s">
        <v>173</v>
      </c>
      <c r="E542" s="163" t="s">
        <v>799</v>
      </c>
      <c r="F542" s="164" t="s">
        <v>800</v>
      </c>
      <c r="G542" s="165" t="s">
        <v>330</v>
      </c>
      <c r="H542" s="166">
        <v>1</v>
      </c>
      <c r="I542" s="347"/>
      <c r="J542" s="167">
        <f>ROUND(I542*H542,2)</f>
        <v>0</v>
      </c>
      <c r="K542" s="164" t="s">
        <v>177</v>
      </c>
      <c r="L542" s="40"/>
      <c r="M542" s="168" t="s">
        <v>5</v>
      </c>
      <c r="N542" s="169" t="s">
        <v>49</v>
      </c>
      <c r="O542" s="170">
        <v>9.99</v>
      </c>
      <c r="P542" s="170">
        <f>O542*H542</f>
        <v>9.99</v>
      </c>
      <c r="Q542" s="170">
        <v>0</v>
      </c>
      <c r="R542" s="170">
        <f>Q542*H542</f>
        <v>0</v>
      </c>
      <c r="S542" s="170">
        <v>0</v>
      </c>
      <c r="T542" s="171">
        <f>S542*H542</f>
        <v>0</v>
      </c>
      <c r="AR542" s="25" t="s">
        <v>178</v>
      </c>
      <c r="AT542" s="25" t="s">
        <v>173</v>
      </c>
      <c r="AU542" s="25" t="s">
        <v>89</v>
      </c>
      <c r="AY542" s="25" t="s">
        <v>171</v>
      </c>
      <c r="BE542" s="172">
        <f>IF(N542="základní",J542,0)</f>
        <v>0</v>
      </c>
      <c r="BF542" s="172">
        <f>IF(N542="snížená",J542,0)</f>
        <v>0</v>
      </c>
      <c r="BG542" s="172">
        <f>IF(N542="zákl. přenesená",J542,0)</f>
        <v>0</v>
      </c>
      <c r="BH542" s="172">
        <f>IF(N542="sníž. přenesená",J542,0)</f>
        <v>0</v>
      </c>
      <c r="BI542" s="172">
        <f>IF(N542="nulová",J542,0)</f>
        <v>0</v>
      </c>
      <c r="BJ542" s="25" t="s">
        <v>89</v>
      </c>
      <c r="BK542" s="172">
        <f>ROUND(I542*H542,2)</f>
        <v>0</v>
      </c>
      <c r="BL542" s="25" t="s">
        <v>178</v>
      </c>
      <c r="BM542" s="25" t="s">
        <v>801</v>
      </c>
    </row>
    <row r="543" spans="2:65" s="1" customFormat="1" ht="48">
      <c r="B543" s="40"/>
      <c r="D543" s="174" t="s">
        <v>185</v>
      </c>
      <c r="F543" s="181" t="s">
        <v>802</v>
      </c>
      <c r="L543" s="40"/>
      <c r="M543" s="182"/>
      <c r="N543" s="41"/>
      <c r="O543" s="41"/>
      <c r="P543" s="41"/>
      <c r="Q543" s="41"/>
      <c r="R543" s="41"/>
      <c r="S543" s="41"/>
      <c r="T543" s="69"/>
      <c r="AT543" s="25" t="s">
        <v>185</v>
      </c>
      <c r="AU543" s="25" t="s">
        <v>89</v>
      </c>
    </row>
    <row r="544" spans="2:65" s="1" customFormat="1" ht="38.25" customHeight="1">
      <c r="B544" s="161"/>
      <c r="C544" s="162" t="s">
        <v>803</v>
      </c>
      <c r="D544" s="162" t="s">
        <v>173</v>
      </c>
      <c r="E544" s="163" t="s">
        <v>804</v>
      </c>
      <c r="F544" s="164" t="s">
        <v>805</v>
      </c>
      <c r="G544" s="165" t="s">
        <v>330</v>
      </c>
      <c r="H544" s="166">
        <v>40</v>
      </c>
      <c r="I544" s="347"/>
      <c r="J544" s="167">
        <f>ROUND(I544*H544,2)</f>
        <v>0</v>
      </c>
      <c r="K544" s="164" t="s">
        <v>177</v>
      </c>
      <c r="L544" s="40"/>
      <c r="M544" s="168" t="s">
        <v>5</v>
      </c>
      <c r="N544" s="169" t="s">
        <v>49</v>
      </c>
      <c r="O544" s="170">
        <v>0</v>
      </c>
      <c r="P544" s="170">
        <f>O544*H544</f>
        <v>0</v>
      </c>
      <c r="Q544" s="170">
        <v>0</v>
      </c>
      <c r="R544" s="170">
        <f>Q544*H544</f>
        <v>0</v>
      </c>
      <c r="S544" s="170">
        <v>0</v>
      </c>
      <c r="T544" s="171">
        <f>S544*H544</f>
        <v>0</v>
      </c>
      <c r="AR544" s="25" t="s">
        <v>178</v>
      </c>
      <c r="AT544" s="25" t="s">
        <v>173</v>
      </c>
      <c r="AU544" s="25" t="s">
        <v>89</v>
      </c>
      <c r="AY544" s="25" t="s">
        <v>171</v>
      </c>
      <c r="BE544" s="172">
        <f>IF(N544="základní",J544,0)</f>
        <v>0</v>
      </c>
      <c r="BF544" s="172">
        <f>IF(N544="snížená",J544,0)</f>
        <v>0</v>
      </c>
      <c r="BG544" s="172">
        <f>IF(N544="zákl. přenesená",J544,0)</f>
        <v>0</v>
      </c>
      <c r="BH544" s="172">
        <f>IF(N544="sníž. přenesená",J544,0)</f>
        <v>0</v>
      </c>
      <c r="BI544" s="172">
        <f>IF(N544="nulová",J544,0)</f>
        <v>0</v>
      </c>
      <c r="BJ544" s="25" t="s">
        <v>89</v>
      </c>
      <c r="BK544" s="172">
        <f>ROUND(I544*H544,2)</f>
        <v>0</v>
      </c>
      <c r="BL544" s="25" t="s">
        <v>178</v>
      </c>
      <c r="BM544" s="25" t="s">
        <v>806</v>
      </c>
    </row>
    <row r="545" spans="2:65" s="1" customFormat="1" ht="48">
      <c r="B545" s="40"/>
      <c r="D545" s="174" t="s">
        <v>185</v>
      </c>
      <c r="F545" s="181" t="s">
        <v>802</v>
      </c>
      <c r="L545" s="40"/>
      <c r="M545" s="182"/>
      <c r="N545" s="41"/>
      <c r="O545" s="41"/>
      <c r="P545" s="41"/>
      <c r="Q545" s="41"/>
      <c r="R545" s="41"/>
      <c r="S545" s="41"/>
      <c r="T545" s="69"/>
      <c r="AT545" s="25" t="s">
        <v>185</v>
      </c>
      <c r="AU545" s="25" t="s">
        <v>89</v>
      </c>
    </row>
    <row r="546" spans="2:65" s="12" customFormat="1">
      <c r="B546" s="173"/>
      <c r="D546" s="174" t="s">
        <v>180</v>
      </c>
      <c r="E546" s="175" t="s">
        <v>5</v>
      </c>
      <c r="F546" s="176" t="s">
        <v>807</v>
      </c>
      <c r="H546" s="177">
        <v>40</v>
      </c>
      <c r="L546" s="173"/>
      <c r="M546" s="178"/>
      <c r="N546" s="179"/>
      <c r="O546" s="179"/>
      <c r="P546" s="179"/>
      <c r="Q546" s="179"/>
      <c r="R546" s="179"/>
      <c r="S546" s="179"/>
      <c r="T546" s="180"/>
      <c r="AT546" s="175" t="s">
        <v>180</v>
      </c>
      <c r="AU546" s="175" t="s">
        <v>89</v>
      </c>
      <c r="AV546" s="12" t="s">
        <v>89</v>
      </c>
      <c r="AW546" s="12" t="s">
        <v>41</v>
      </c>
      <c r="AX546" s="12" t="s">
        <v>23</v>
      </c>
      <c r="AY546" s="175" t="s">
        <v>171</v>
      </c>
    </row>
    <row r="547" spans="2:65" s="1" customFormat="1" ht="38.25" customHeight="1">
      <c r="B547" s="161"/>
      <c r="C547" s="162" t="s">
        <v>808</v>
      </c>
      <c r="D547" s="162" t="s">
        <v>173</v>
      </c>
      <c r="E547" s="163" t="s">
        <v>809</v>
      </c>
      <c r="F547" s="164" t="s">
        <v>810</v>
      </c>
      <c r="G547" s="165" t="s">
        <v>330</v>
      </c>
      <c r="H547" s="166">
        <v>1</v>
      </c>
      <c r="I547" s="347"/>
      <c r="J547" s="167">
        <f>ROUND(I547*H547,2)</f>
        <v>0</v>
      </c>
      <c r="K547" s="164" t="s">
        <v>177</v>
      </c>
      <c r="L547" s="40"/>
      <c r="M547" s="168" t="s">
        <v>5</v>
      </c>
      <c r="N547" s="169" t="s">
        <v>49</v>
      </c>
      <c r="O547" s="170">
        <v>7.0350000000000001</v>
      </c>
      <c r="P547" s="170">
        <f>O547*H547</f>
        <v>7.0350000000000001</v>
      </c>
      <c r="Q547" s="170">
        <v>0</v>
      </c>
      <c r="R547" s="170">
        <f>Q547*H547</f>
        <v>0</v>
      </c>
      <c r="S547" s="170">
        <v>0</v>
      </c>
      <c r="T547" s="171">
        <f>S547*H547</f>
        <v>0</v>
      </c>
      <c r="AR547" s="25" t="s">
        <v>178</v>
      </c>
      <c r="AT547" s="25" t="s">
        <v>173</v>
      </c>
      <c r="AU547" s="25" t="s">
        <v>89</v>
      </c>
      <c r="AY547" s="25" t="s">
        <v>171</v>
      </c>
      <c r="BE547" s="172">
        <f>IF(N547="základní",J547,0)</f>
        <v>0</v>
      </c>
      <c r="BF547" s="172">
        <f>IF(N547="snížená",J547,0)</f>
        <v>0</v>
      </c>
      <c r="BG547" s="172">
        <f>IF(N547="zákl. přenesená",J547,0)</f>
        <v>0</v>
      </c>
      <c r="BH547" s="172">
        <f>IF(N547="sníž. přenesená",J547,0)</f>
        <v>0</v>
      </c>
      <c r="BI547" s="172">
        <f>IF(N547="nulová",J547,0)</f>
        <v>0</v>
      </c>
      <c r="BJ547" s="25" t="s">
        <v>89</v>
      </c>
      <c r="BK547" s="172">
        <f>ROUND(I547*H547,2)</f>
        <v>0</v>
      </c>
      <c r="BL547" s="25" t="s">
        <v>178</v>
      </c>
      <c r="BM547" s="25" t="s">
        <v>811</v>
      </c>
    </row>
    <row r="548" spans="2:65" s="1" customFormat="1" ht="36">
      <c r="B548" s="40"/>
      <c r="D548" s="174" t="s">
        <v>185</v>
      </c>
      <c r="F548" s="181" t="s">
        <v>812</v>
      </c>
      <c r="L548" s="40"/>
      <c r="M548" s="182"/>
      <c r="N548" s="41"/>
      <c r="O548" s="41"/>
      <c r="P548" s="41"/>
      <c r="Q548" s="41"/>
      <c r="R548" s="41"/>
      <c r="S548" s="41"/>
      <c r="T548" s="69"/>
      <c r="AT548" s="25" t="s">
        <v>185</v>
      </c>
      <c r="AU548" s="25" t="s">
        <v>89</v>
      </c>
    </row>
    <row r="549" spans="2:65" s="1" customFormat="1" ht="25.5" customHeight="1">
      <c r="B549" s="161"/>
      <c r="C549" s="162" t="s">
        <v>813</v>
      </c>
      <c r="D549" s="162" t="s">
        <v>173</v>
      </c>
      <c r="E549" s="163" t="s">
        <v>814</v>
      </c>
      <c r="F549" s="164" t="s">
        <v>815</v>
      </c>
      <c r="G549" s="165" t="s">
        <v>223</v>
      </c>
      <c r="H549" s="166">
        <v>150</v>
      </c>
      <c r="I549" s="347"/>
      <c r="J549" s="167">
        <f>ROUND(I549*H549,2)</f>
        <v>0</v>
      </c>
      <c r="K549" s="164" t="s">
        <v>177</v>
      </c>
      <c r="L549" s="40"/>
      <c r="M549" s="168" t="s">
        <v>5</v>
      </c>
      <c r="N549" s="169" t="s">
        <v>49</v>
      </c>
      <c r="O549" s="170">
        <v>0.105</v>
      </c>
      <c r="P549" s="170">
        <f>O549*H549</f>
        <v>15.75</v>
      </c>
      <c r="Q549" s="170">
        <v>1.2999999999999999E-4</v>
      </c>
      <c r="R549" s="170">
        <f>Q549*H549</f>
        <v>1.95E-2</v>
      </c>
      <c r="S549" s="170">
        <v>0</v>
      </c>
      <c r="T549" s="171">
        <f>S549*H549</f>
        <v>0</v>
      </c>
      <c r="AR549" s="25" t="s">
        <v>178</v>
      </c>
      <c r="AT549" s="25" t="s">
        <v>173</v>
      </c>
      <c r="AU549" s="25" t="s">
        <v>89</v>
      </c>
      <c r="AY549" s="25" t="s">
        <v>171</v>
      </c>
      <c r="BE549" s="172">
        <f>IF(N549="základní",J549,0)</f>
        <v>0</v>
      </c>
      <c r="BF549" s="172">
        <f>IF(N549="snížená",J549,0)</f>
        <v>0</v>
      </c>
      <c r="BG549" s="172">
        <f>IF(N549="zákl. přenesená",J549,0)</f>
        <v>0</v>
      </c>
      <c r="BH549" s="172">
        <f>IF(N549="sníž. přenesená",J549,0)</f>
        <v>0</v>
      </c>
      <c r="BI549" s="172">
        <f>IF(N549="nulová",J549,0)</f>
        <v>0</v>
      </c>
      <c r="BJ549" s="25" t="s">
        <v>89</v>
      </c>
      <c r="BK549" s="172">
        <f>ROUND(I549*H549,2)</f>
        <v>0</v>
      </c>
      <c r="BL549" s="25" t="s">
        <v>178</v>
      </c>
      <c r="BM549" s="25" t="s">
        <v>816</v>
      </c>
    </row>
    <row r="550" spans="2:65" s="1" customFormat="1" ht="60">
      <c r="B550" s="40"/>
      <c r="D550" s="174" t="s">
        <v>185</v>
      </c>
      <c r="F550" s="181" t="s">
        <v>817</v>
      </c>
      <c r="L550" s="40"/>
      <c r="M550" s="182"/>
      <c r="N550" s="41"/>
      <c r="O550" s="41"/>
      <c r="P550" s="41"/>
      <c r="Q550" s="41"/>
      <c r="R550" s="41"/>
      <c r="S550" s="41"/>
      <c r="T550" s="69"/>
      <c r="AT550" s="25" t="s">
        <v>185</v>
      </c>
      <c r="AU550" s="25" t="s">
        <v>89</v>
      </c>
    </row>
    <row r="551" spans="2:65" s="12" customFormat="1">
      <c r="B551" s="173"/>
      <c r="D551" s="174" t="s">
        <v>180</v>
      </c>
      <c r="E551" s="175" t="s">
        <v>5</v>
      </c>
      <c r="F551" s="176" t="s">
        <v>818</v>
      </c>
      <c r="H551" s="177">
        <v>150</v>
      </c>
      <c r="L551" s="173"/>
      <c r="M551" s="178"/>
      <c r="N551" s="179"/>
      <c r="O551" s="179"/>
      <c r="P551" s="179"/>
      <c r="Q551" s="179"/>
      <c r="R551" s="179"/>
      <c r="S551" s="179"/>
      <c r="T551" s="180"/>
      <c r="AT551" s="175" t="s">
        <v>180</v>
      </c>
      <c r="AU551" s="175" t="s">
        <v>89</v>
      </c>
      <c r="AV551" s="12" t="s">
        <v>89</v>
      </c>
      <c r="AW551" s="12" t="s">
        <v>41</v>
      </c>
      <c r="AX551" s="12" t="s">
        <v>23</v>
      </c>
      <c r="AY551" s="175" t="s">
        <v>171</v>
      </c>
    </row>
    <row r="552" spans="2:65" s="1" customFormat="1" ht="16.5" customHeight="1">
      <c r="B552" s="161"/>
      <c r="C552" s="162" t="s">
        <v>819</v>
      </c>
      <c r="D552" s="162" t="s">
        <v>173</v>
      </c>
      <c r="E552" s="163" t="s">
        <v>820</v>
      </c>
      <c r="F552" s="164" t="s">
        <v>821</v>
      </c>
      <c r="G552" s="165" t="s">
        <v>493</v>
      </c>
      <c r="H552" s="166">
        <v>20</v>
      </c>
      <c r="I552" s="347"/>
      <c r="J552" s="167">
        <f>ROUND(I552*H552,2)</f>
        <v>0</v>
      </c>
      <c r="K552" s="164" t="s">
        <v>177</v>
      </c>
      <c r="L552" s="40"/>
      <c r="M552" s="168" t="s">
        <v>5</v>
      </c>
      <c r="N552" s="169" t="s">
        <v>49</v>
      </c>
      <c r="O552" s="170">
        <v>1.4610000000000001</v>
      </c>
      <c r="P552" s="170">
        <f>O552*H552</f>
        <v>29.220000000000002</v>
      </c>
      <c r="Q552" s="170">
        <v>0</v>
      </c>
      <c r="R552" s="170">
        <f>Q552*H552</f>
        <v>0</v>
      </c>
      <c r="S552" s="170">
        <v>0</v>
      </c>
      <c r="T552" s="171">
        <f>S552*H552</f>
        <v>0</v>
      </c>
      <c r="AR552" s="25" t="s">
        <v>178</v>
      </c>
      <c r="AT552" s="25" t="s">
        <v>173</v>
      </c>
      <c r="AU552" s="25" t="s">
        <v>89</v>
      </c>
      <c r="AY552" s="25" t="s">
        <v>171</v>
      </c>
      <c r="BE552" s="172">
        <f>IF(N552="základní",J552,0)</f>
        <v>0</v>
      </c>
      <c r="BF552" s="172">
        <f>IF(N552="snížená",J552,0)</f>
        <v>0</v>
      </c>
      <c r="BG552" s="172">
        <f>IF(N552="zákl. přenesená",J552,0)</f>
        <v>0</v>
      </c>
      <c r="BH552" s="172">
        <f>IF(N552="sníž. přenesená",J552,0)</f>
        <v>0</v>
      </c>
      <c r="BI552" s="172">
        <f>IF(N552="nulová",J552,0)</f>
        <v>0</v>
      </c>
      <c r="BJ552" s="25" t="s">
        <v>89</v>
      </c>
      <c r="BK552" s="172">
        <f>ROUND(I552*H552,2)</f>
        <v>0</v>
      </c>
      <c r="BL552" s="25" t="s">
        <v>178</v>
      </c>
      <c r="BM552" s="25" t="s">
        <v>822</v>
      </c>
    </row>
    <row r="553" spans="2:65" s="1" customFormat="1" ht="36">
      <c r="B553" s="40"/>
      <c r="D553" s="174" t="s">
        <v>185</v>
      </c>
      <c r="F553" s="181" t="s">
        <v>823</v>
      </c>
      <c r="L553" s="40"/>
      <c r="M553" s="182"/>
      <c r="N553" s="41"/>
      <c r="O553" s="41"/>
      <c r="P553" s="41"/>
      <c r="Q553" s="41"/>
      <c r="R553" s="41"/>
      <c r="S553" s="41"/>
      <c r="T553" s="69"/>
      <c r="AT553" s="25" t="s">
        <v>185</v>
      </c>
      <c r="AU553" s="25" t="s">
        <v>89</v>
      </c>
    </row>
    <row r="554" spans="2:65" s="1" customFormat="1" ht="25.5" customHeight="1">
      <c r="B554" s="161"/>
      <c r="C554" s="162" t="s">
        <v>824</v>
      </c>
      <c r="D554" s="162" t="s">
        <v>173</v>
      </c>
      <c r="E554" s="163" t="s">
        <v>825</v>
      </c>
      <c r="F554" s="164" t="s">
        <v>826</v>
      </c>
      <c r="G554" s="165" t="s">
        <v>493</v>
      </c>
      <c r="H554" s="166">
        <v>20</v>
      </c>
      <c r="I554" s="347"/>
      <c r="J554" s="167">
        <f>ROUND(I554*H554,2)</f>
        <v>0</v>
      </c>
      <c r="K554" s="164" t="s">
        <v>177</v>
      </c>
      <c r="L554" s="40"/>
      <c r="M554" s="168" t="s">
        <v>5</v>
      </c>
      <c r="N554" s="169" t="s">
        <v>49</v>
      </c>
      <c r="O554" s="170">
        <v>0</v>
      </c>
      <c r="P554" s="170">
        <f>O554*H554</f>
        <v>0</v>
      </c>
      <c r="Q554" s="170">
        <v>0</v>
      </c>
      <c r="R554" s="170">
        <f>Q554*H554</f>
        <v>0</v>
      </c>
      <c r="S554" s="170">
        <v>0</v>
      </c>
      <c r="T554" s="171">
        <f>S554*H554</f>
        <v>0</v>
      </c>
      <c r="AR554" s="25" t="s">
        <v>178</v>
      </c>
      <c r="AT554" s="25" t="s">
        <v>173</v>
      </c>
      <c r="AU554" s="25" t="s">
        <v>89</v>
      </c>
      <c r="AY554" s="25" t="s">
        <v>171</v>
      </c>
      <c r="BE554" s="172">
        <f>IF(N554="základní",J554,0)</f>
        <v>0</v>
      </c>
      <c r="BF554" s="172">
        <f>IF(N554="snížená",J554,0)</f>
        <v>0</v>
      </c>
      <c r="BG554" s="172">
        <f>IF(N554="zákl. přenesená",J554,0)</f>
        <v>0</v>
      </c>
      <c r="BH554" s="172">
        <f>IF(N554="sníž. přenesená",J554,0)</f>
        <v>0</v>
      </c>
      <c r="BI554" s="172">
        <f>IF(N554="nulová",J554,0)</f>
        <v>0</v>
      </c>
      <c r="BJ554" s="25" t="s">
        <v>89</v>
      </c>
      <c r="BK554" s="172">
        <f>ROUND(I554*H554,2)</f>
        <v>0</v>
      </c>
      <c r="BL554" s="25" t="s">
        <v>178</v>
      </c>
      <c r="BM554" s="25" t="s">
        <v>827</v>
      </c>
    </row>
    <row r="555" spans="2:65" s="1" customFormat="1" ht="36">
      <c r="B555" s="40"/>
      <c r="D555" s="174" t="s">
        <v>185</v>
      </c>
      <c r="F555" s="181" t="s">
        <v>823</v>
      </c>
      <c r="L555" s="40"/>
      <c r="M555" s="182"/>
      <c r="N555" s="41"/>
      <c r="O555" s="41"/>
      <c r="P555" s="41"/>
      <c r="Q555" s="41"/>
      <c r="R555" s="41"/>
      <c r="S555" s="41"/>
      <c r="T555" s="69"/>
      <c r="AT555" s="25" t="s">
        <v>185</v>
      </c>
      <c r="AU555" s="25" t="s">
        <v>89</v>
      </c>
    </row>
    <row r="556" spans="2:65" s="12" customFormat="1">
      <c r="B556" s="173"/>
      <c r="D556" s="174" t="s">
        <v>180</v>
      </c>
      <c r="E556" s="175" t="s">
        <v>5</v>
      </c>
      <c r="F556" s="176" t="s">
        <v>828</v>
      </c>
      <c r="H556" s="177">
        <v>20</v>
      </c>
      <c r="L556" s="173"/>
      <c r="M556" s="178"/>
      <c r="N556" s="179"/>
      <c r="O556" s="179"/>
      <c r="P556" s="179"/>
      <c r="Q556" s="179"/>
      <c r="R556" s="179"/>
      <c r="S556" s="179"/>
      <c r="T556" s="180"/>
      <c r="AT556" s="175" t="s">
        <v>180</v>
      </c>
      <c r="AU556" s="175" t="s">
        <v>89</v>
      </c>
      <c r="AV556" s="12" t="s">
        <v>89</v>
      </c>
      <c r="AW556" s="12" t="s">
        <v>41</v>
      </c>
      <c r="AX556" s="12" t="s">
        <v>23</v>
      </c>
      <c r="AY556" s="175" t="s">
        <v>171</v>
      </c>
    </row>
    <row r="557" spans="2:65" s="11" customFormat="1" ht="29.85" customHeight="1">
      <c r="B557" s="149"/>
      <c r="D557" s="150" t="s">
        <v>76</v>
      </c>
      <c r="E557" s="159" t="s">
        <v>735</v>
      </c>
      <c r="F557" s="159" t="s">
        <v>829</v>
      </c>
      <c r="J557" s="160">
        <f>BK557</f>
        <v>0</v>
      </c>
      <c r="L557" s="149"/>
      <c r="M557" s="153"/>
      <c r="N557" s="154"/>
      <c r="O557" s="154"/>
      <c r="P557" s="155">
        <f>SUM(P558:P568)</f>
        <v>88.43844</v>
      </c>
      <c r="Q557" s="154"/>
      <c r="R557" s="155">
        <f>SUM(R558:R568)</f>
        <v>0.1619072</v>
      </c>
      <c r="S557" s="154"/>
      <c r="T557" s="156">
        <f>SUM(T558:T568)</f>
        <v>0</v>
      </c>
      <c r="AR557" s="150" t="s">
        <v>23</v>
      </c>
      <c r="AT557" s="157" t="s">
        <v>76</v>
      </c>
      <c r="AU557" s="157" t="s">
        <v>23</v>
      </c>
      <c r="AY557" s="150" t="s">
        <v>171</v>
      </c>
      <c r="BK557" s="158">
        <f>SUM(BK558:BK568)</f>
        <v>0</v>
      </c>
    </row>
    <row r="558" spans="2:65" s="1" customFormat="1" ht="63.75" customHeight="1">
      <c r="B558" s="161"/>
      <c r="C558" s="162" t="s">
        <v>830</v>
      </c>
      <c r="D558" s="162" t="s">
        <v>173</v>
      </c>
      <c r="E558" s="163" t="s">
        <v>831</v>
      </c>
      <c r="F558" s="164" t="s">
        <v>832</v>
      </c>
      <c r="G558" s="165" t="s">
        <v>223</v>
      </c>
      <c r="H558" s="166">
        <v>277.43</v>
      </c>
      <c r="I558" s="347"/>
      <c r="J558" s="167">
        <f>ROUND(I558*H558,2)</f>
        <v>0</v>
      </c>
      <c r="K558" s="164" t="s">
        <v>177</v>
      </c>
      <c r="L558" s="40"/>
      <c r="M558" s="168" t="s">
        <v>5</v>
      </c>
      <c r="N558" s="169" t="s">
        <v>49</v>
      </c>
      <c r="O558" s="170">
        <v>0.308</v>
      </c>
      <c r="P558" s="170">
        <f>O558*H558</f>
        <v>85.448440000000005</v>
      </c>
      <c r="Q558" s="170">
        <v>4.0000000000000003E-5</v>
      </c>
      <c r="R558" s="170">
        <f>Q558*H558</f>
        <v>1.1097200000000002E-2</v>
      </c>
      <c r="S558" s="170">
        <v>0</v>
      </c>
      <c r="T558" s="171">
        <f>S558*H558</f>
        <v>0</v>
      </c>
      <c r="AR558" s="25" t="s">
        <v>178</v>
      </c>
      <c r="AT558" s="25" t="s">
        <v>173</v>
      </c>
      <c r="AU558" s="25" t="s">
        <v>89</v>
      </c>
      <c r="AY558" s="25" t="s">
        <v>171</v>
      </c>
      <c r="BE558" s="172">
        <f>IF(N558="základní",J558,0)</f>
        <v>0</v>
      </c>
      <c r="BF558" s="172">
        <f>IF(N558="snížená",J558,0)</f>
        <v>0</v>
      </c>
      <c r="BG558" s="172">
        <f>IF(N558="zákl. přenesená",J558,0)</f>
        <v>0</v>
      </c>
      <c r="BH558" s="172">
        <f>IF(N558="sníž. přenesená",J558,0)</f>
        <v>0</v>
      </c>
      <c r="BI558" s="172">
        <f>IF(N558="nulová",J558,0)</f>
        <v>0</v>
      </c>
      <c r="BJ558" s="25" t="s">
        <v>89</v>
      </c>
      <c r="BK558" s="172">
        <f>ROUND(I558*H558,2)</f>
        <v>0</v>
      </c>
      <c r="BL558" s="25" t="s">
        <v>178</v>
      </c>
      <c r="BM558" s="25" t="s">
        <v>833</v>
      </c>
    </row>
    <row r="559" spans="2:65" s="12" customFormat="1">
      <c r="B559" s="173"/>
      <c r="D559" s="174" t="s">
        <v>180</v>
      </c>
      <c r="E559" s="175" t="s">
        <v>5</v>
      </c>
      <c r="F559" s="176" t="s">
        <v>834</v>
      </c>
      <c r="H559" s="177">
        <v>39.299999999999997</v>
      </c>
      <c r="L559" s="173"/>
      <c r="M559" s="178"/>
      <c r="N559" s="179"/>
      <c r="O559" s="179"/>
      <c r="P559" s="179"/>
      <c r="Q559" s="179"/>
      <c r="R559" s="179"/>
      <c r="S559" s="179"/>
      <c r="T559" s="180"/>
      <c r="AT559" s="175" t="s">
        <v>180</v>
      </c>
      <c r="AU559" s="175" t="s">
        <v>89</v>
      </c>
      <c r="AV559" s="12" t="s">
        <v>89</v>
      </c>
      <c r="AW559" s="12" t="s">
        <v>41</v>
      </c>
      <c r="AX559" s="12" t="s">
        <v>77</v>
      </c>
      <c r="AY559" s="175" t="s">
        <v>171</v>
      </c>
    </row>
    <row r="560" spans="2:65" s="12" customFormat="1">
      <c r="B560" s="173"/>
      <c r="D560" s="174" t="s">
        <v>180</v>
      </c>
      <c r="E560" s="175" t="s">
        <v>5</v>
      </c>
      <c r="F560" s="176" t="s">
        <v>835</v>
      </c>
      <c r="H560" s="177">
        <v>52.99</v>
      </c>
      <c r="L560" s="173"/>
      <c r="M560" s="178"/>
      <c r="N560" s="179"/>
      <c r="O560" s="179"/>
      <c r="P560" s="179"/>
      <c r="Q560" s="179"/>
      <c r="R560" s="179"/>
      <c r="S560" s="179"/>
      <c r="T560" s="180"/>
      <c r="AT560" s="175" t="s">
        <v>180</v>
      </c>
      <c r="AU560" s="175" t="s">
        <v>89</v>
      </c>
      <c r="AV560" s="12" t="s">
        <v>89</v>
      </c>
      <c r="AW560" s="12" t="s">
        <v>41</v>
      </c>
      <c r="AX560" s="12" t="s">
        <v>77</v>
      </c>
      <c r="AY560" s="175" t="s">
        <v>171</v>
      </c>
    </row>
    <row r="561" spans="2:65" s="12" customFormat="1">
      <c r="B561" s="173"/>
      <c r="D561" s="174" t="s">
        <v>180</v>
      </c>
      <c r="E561" s="175" t="s">
        <v>5</v>
      </c>
      <c r="F561" s="176" t="s">
        <v>836</v>
      </c>
      <c r="H561" s="177">
        <v>51.9</v>
      </c>
      <c r="L561" s="173"/>
      <c r="M561" s="178"/>
      <c r="N561" s="179"/>
      <c r="O561" s="179"/>
      <c r="P561" s="179"/>
      <c r="Q561" s="179"/>
      <c r="R561" s="179"/>
      <c r="S561" s="179"/>
      <c r="T561" s="180"/>
      <c r="AT561" s="175" t="s">
        <v>180</v>
      </c>
      <c r="AU561" s="175" t="s">
        <v>89</v>
      </c>
      <c r="AV561" s="12" t="s">
        <v>89</v>
      </c>
      <c r="AW561" s="12" t="s">
        <v>41</v>
      </c>
      <c r="AX561" s="12" t="s">
        <v>77</v>
      </c>
      <c r="AY561" s="175" t="s">
        <v>171</v>
      </c>
    </row>
    <row r="562" spans="2:65" s="12" customFormat="1">
      <c r="B562" s="173"/>
      <c r="D562" s="174" t="s">
        <v>180</v>
      </c>
      <c r="E562" s="175" t="s">
        <v>5</v>
      </c>
      <c r="F562" s="176" t="s">
        <v>837</v>
      </c>
      <c r="H562" s="177">
        <v>47.62</v>
      </c>
      <c r="L562" s="173"/>
      <c r="M562" s="178"/>
      <c r="N562" s="179"/>
      <c r="O562" s="179"/>
      <c r="P562" s="179"/>
      <c r="Q562" s="179"/>
      <c r="R562" s="179"/>
      <c r="S562" s="179"/>
      <c r="T562" s="180"/>
      <c r="AT562" s="175" t="s">
        <v>180</v>
      </c>
      <c r="AU562" s="175" t="s">
        <v>89</v>
      </c>
      <c r="AV562" s="12" t="s">
        <v>89</v>
      </c>
      <c r="AW562" s="12" t="s">
        <v>41</v>
      </c>
      <c r="AX562" s="12" t="s">
        <v>77</v>
      </c>
      <c r="AY562" s="175" t="s">
        <v>171</v>
      </c>
    </row>
    <row r="563" spans="2:65" s="12" customFormat="1">
      <c r="B563" s="173"/>
      <c r="D563" s="174" t="s">
        <v>180</v>
      </c>
      <c r="E563" s="175" t="s">
        <v>5</v>
      </c>
      <c r="F563" s="176" t="s">
        <v>838</v>
      </c>
      <c r="H563" s="177">
        <v>51.9</v>
      </c>
      <c r="L563" s="173"/>
      <c r="M563" s="178"/>
      <c r="N563" s="179"/>
      <c r="O563" s="179"/>
      <c r="P563" s="179"/>
      <c r="Q563" s="179"/>
      <c r="R563" s="179"/>
      <c r="S563" s="179"/>
      <c r="T563" s="180"/>
      <c r="AT563" s="175" t="s">
        <v>180</v>
      </c>
      <c r="AU563" s="175" t="s">
        <v>89</v>
      </c>
      <c r="AV563" s="12" t="s">
        <v>89</v>
      </c>
      <c r="AW563" s="12" t="s">
        <v>41</v>
      </c>
      <c r="AX563" s="12" t="s">
        <v>77</v>
      </c>
      <c r="AY563" s="175" t="s">
        <v>171</v>
      </c>
    </row>
    <row r="564" spans="2:65" s="12" customFormat="1">
      <c r="B564" s="173"/>
      <c r="D564" s="174" t="s">
        <v>180</v>
      </c>
      <c r="E564" s="175" t="s">
        <v>5</v>
      </c>
      <c r="F564" s="176" t="s">
        <v>839</v>
      </c>
      <c r="H564" s="177">
        <v>33.72</v>
      </c>
      <c r="L564" s="173"/>
      <c r="M564" s="178"/>
      <c r="N564" s="179"/>
      <c r="O564" s="179"/>
      <c r="P564" s="179"/>
      <c r="Q564" s="179"/>
      <c r="R564" s="179"/>
      <c r="S564" s="179"/>
      <c r="T564" s="180"/>
      <c r="AT564" s="175" t="s">
        <v>180</v>
      </c>
      <c r="AU564" s="175" t="s">
        <v>89</v>
      </c>
      <c r="AV564" s="12" t="s">
        <v>89</v>
      </c>
      <c r="AW564" s="12" t="s">
        <v>41</v>
      </c>
      <c r="AX564" s="12" t="s">
        <v>77</v>
      </c>
      <c r="AY564" s="175" t="s">
        <v>171</v>
      </c>
    </row>
    <row r="565" spans="2:65" s="13" customFormat="1">
      <c r="B565" s="183"/>
      <c r="D565" s="174" t="s">
        <v>180</v>
      </c>
      <c r="E565" s="184" t="s">
        <v>5</v>
      </c>
      <c r="F565" s="185" t="s">
        <v>228</v>
      </c>
      <c r="H565" s="186">
        <v>277.43</v>
      </c>
      <c r="L565" s="183"/>
      <c r="M565" s="187"/>
      <c r="N565" s="188"/>
      <c r="O565" s="188"/>
      <c r="P565" s="188"/>
      <c r="Q565" s="188"/>
      <c r="R565" s="188"/>
      <c r="S565" s="188"/>
      <c r="T565" s="189"/>
      <c r="AT565" s="184" t="s">
        <v>180</v>
      </c>
      <c r="AU565" s="184" t="s">
        <v>89</v>
      </c>
      <c r="AV565" s="13" t="s">
        <v>178</v>
      </c>
      <c r="AW565" s="13" t="s">
        <v>41</v>
      </c>
      <c r="AX565" s="13" t="s">
        <v>23</v>
      </c>
      <c r="AY565" s="184" t="s">
        <v>171</v>
      </c>
    </row>
    <row r="566" spans="2:65" s="1" customFormat="1" ht="38.25" customHeight="1">
      <c r="B566" s="161"/>
      <c r="C566" s="162" t="s">
        <v>840</v>
      </c>
      <c r="D566" s="162" t="s">
        <v>173</v>
      </c>
      <c r="E566" s="163" t="s">
        <v>841</v>
      </c>
      <c r="F566" s="164" t="s">
        <v>842</v>
      </c>
      <c r="G566" s="165" t="s">
        <v>330</v>
      </c>
      <c r="H566" s="166">
        <v>3</v>
      </c>
      <c r="I566" s="347"/>
      <c r="J566" s="167">
        <f>ROUND(I566*H566,2)</f>
        <v>0</v>
      </c>
      <c r="K566" s="164" t="s">
        <v>5</v>
      </c>
      <c r="L566" s="40"/>
      <c r="M566" s="168" t="s">
        <v>5</v>
      </c>
      <c r="N566" s="169" t="s">
        <v>49</v>
      </c>
      <c r="O566" s="170">
        <v>0.25</v>
      </c>
      <c r="P566" s="170">
        <f>O566*H566</f>
        <v>0.75</v>
      </c>
      <c r="Q566" s="170">
        <v>9.0699999999999999E-3</v>
      </c>
      <c r="R566" s="170">
        <f>Q566*H566</f>
        <v>2.7209999999999998E-2</v>
      </c>
      <c r="S566" s="170">
        <v>0</v>
      </c>
      <c r="T566" s="171">
        <f>S566*H566</f>
        <v>0</v>
      </c>
      <c r="AR566" s="25" t="s">
        <v>178</v>
      </c>
      <c r="AT566" s="25" t="s">
        <v>173</v>
      </c>
      <c r="AU566" s="25" t="s">
        <v>89</v>
      </c>
      <c r="AY566" s="25" t="s">
        <v>171</v>
      </c>
      <c r="BE566" s="172">
        <f>IF(N566="základní",J566,0)</f>
        <v>0</v>
      </c>
      <c r="BF566" s="172">
        <f>IF(N566="snížená",J566,0)</f>
        <v>0</v>
      </c>
      <c r="BG566" s="172">
        <f>IF(N566="zákl. přenesená",J566,0)</f>
        <v>0</v>
      </c>
      <c r="BH566" s="172">
        <f>IF(N566="sníž. přenesená",J566,0)</f>
        <v>0</v>
      </c>
      <c r="BI566" s="172">
        <f>IF(N566="nulová",J566,0)</f>
        <v>0</v>
      </c>
      <c r="BJ566" s="25" t="s">
        <v>89</v>
      </c>
      <c r="BK566" s="172">
        <f>ROUND(I566*H566,2)</f>
        <v>0</v>
      </c>
      <c r="BL566" s="25" t="s">
        <v>178</v>
      </c>
      <c r="BM566" s="25" t="s">
        <v>843</v>
      </c>
    </row>
    <row r="567" spans="2:65" s="1" customFormat="1" ht="16.5" customHeight="1">
      <c r="B567" s="161"/>
      <c r="C567" s="190" t="s">
        <v>844</v>
      </c>
      <c r="D567" s="190" t="s">
        <v>236</v>
      </c>
      <c r="E567" s="191" t="s">
        <v>845</v>
      </c>
      <c r="F567" s="192" t="s">
        <v>846</v>
      </c>
      <c r="G567" s="193" t="s">
        <v>330</v>
      </c>
      <c r="H567" s="194">
        <v>3</v>
      </c>
      <c r="I567" s="348"/>
      <c r="J567" s="195">
        <f>ROUND(I567*H567,2)</f>
        <v>0</v>
      </c>
      <c r="K567" s="192" t="s">
        <v>177</v>
      </c>
      <c r="L567" s="196"/>
      <c r="M567" s="197" t="s">
        <v>5</v>
      </c>
      <c r="N567" s="198" t="s">
        <v>49</v>
      </c>
      <c r="O567" s="170">
        <v>0</v>
      </c>
      <c r="P567" s="170">
        <f>O567*H567</f>
        <v>0</v>
      </c>
      <c r="Q567" s="170">
        <v>0.01</v>
      </c>
      <c r="R567" s="170">
        <f>Q567*H567</f>
        <v>0.03</v>
      </c>
      <c r="S567" s="170">
        <v>0</v>
      </c>
      <c r="T567" s="171">
        <f>S567*H567</f>
        <v>0</v>
      </c>
      <c r="AR567" s="25" t="s">
        <v>349</v>
      </c>
      <c r="AT567" s="25" t="s">
        <v>236</v>
      </c>
      <c r="AU567" s="25" t="s">
        <v>89</v>
      </c>
      <c r="AY567" s="25" t="s">
        <v>171</v>
      </c>
      <c r="BE567" s="172">
        <f>IF(N567="základní",J567,0)</f>
        <v>0</v>
      </c>
      <c r="BF567" s="172">
        <f>IF(N567="snížená",J567,0)</f>
        <v>0</v>
      </c>
      <c r="BG567" s="172">
        <f>IF(N567="zákl. přenesená",J567,0)</f>
        <v>0</v>
      </c>
      <c r="BH567" s="172">
        <f>IF(N567="sníž. přenesená",J567,0)</f>
        <v>0</v>
      </c>
      <c r="BI567" s="172">
        <f>IF(N567="nulová",J567,0)</f>
        <v>0</v>
      </c>
      <c r="BJ567" s="25" t="s">
        <v>89</v>
      </c>
      <c r="BK567" s="172">
        <f>ROUND(I567*H567,2)</f>
        <v>0</v>
      </c>
      <c r="BL567" s="25" t="s">
        <v>257</v>
      </c>
      <c r="BM567" s="25" t="s">
        <v>847</v>
      </c>
    </row>
    <row r="568" spans="2:65" s="1" customFormat="1" ht="38.25" customHeight="1">
      <c r="B568" s="161"/>
      <c r="C568" s="162" t="s">
        <v>848</v>
      </c>
      <c r="D568" s="162" t="s">
        <v>173</v>
      </c>
      <c r="E568" s="163" t="s">
        <v>849</v>
      </c>
      <c r="F568" s="164" t="s">
        <v>850</v>
      </c>
      <c r="G568" s="165" t="s">
        <v>330</v>
      </c>
      <c r="H568" s="166">
        <v>8</v>
      </c>
      <c r="I568" s="347"/>
      <c r="J568" s="167">
        <f>ROUND(I568*H568,2)</f>
        <v>0</v>
      </c>
      <c r="K568" s="164" t="s">
        <v>177</v>
      </c>
      <c r="L568" s="40"/>
      <c r="M568" s="168" t="s">
        <v>5</v>
      </c>
      <c r="N568" s="169" t="s">
        <v>49</v>
      </c>
      <c r="O568" s="170">
        <v>0.28000000000000003</v>
      </c>
      <c r="P568" s="170">
        <f>O568*H568</f>
        <v>2.2400000000000002</v>
      </c>
      <c r="Q568" s="170">
        <v>1.17E-2</v>
      </c>
      <c r="R568" s="170">
        <f>Q568*H568</f>
        <v>9.3600000000000003E-2</v>
      </c>
      <c r="S568" s="170">
        <v>0</v>
      </c>
      <c r="T568" s="171">
        <f>S568*H568</f>
        <v>0</v>
      </c>
      <c r="AR568" s="25" t="s">
        <v>178</v>
      </c>
      <c r="AT568" s="25" t="s">
        <v>173</v>
      </c>
      <c r="AU568" s="25" t="s">
        <v>89</v>
      </c>
      <c r="AY568" s="25" t="s">
        <v>171</v>
      </c>
      <c r="BE568" s="172">
        <f>IF(N568="základní",J568,0)</f>
        <v>0</v>
      </c>
      <c r="BF568" s="172">
        <f>IF(N568="snížená",J568,0)</f>
        <v>0</v>
      </c>
      <c r="BG568" s="172">
        <f>IF(N568="zákl. přenesená",J568,0)</f>
        <v>0</v>
      </c>
      <c r="BH568" s="172">
        <f>IF(N568="sníž. přenesená",J568,0)</f>
        <v>0</v>
      </c>
      <c r="BI568" s="172">
        <f>IF(N568="nulová",J568,0)</f>
        <v>0</v>
      </c>
      <c r="BJ568" s="25" t="s">
        <v>89</v>
      </c>
      <c r="BK568" s="172">
        <f>ROUND(I568*H568,2)</f>
        <v>0</v>
      </c>
      <c r="BL568" s="25" t="s">
        <v>178</v>
      </c>
      <c r="BM568" s="25" t="s">
        <v>851</v>
      </c>
    </row>
    <row r="569" spans="2:65" s="11" customFormat="1" ht="29.85" customHeight="1">
      <c r="B569" s="149"/>
      <c r="D569" s="150" t="s">
        <v>76</v>
      </c>
      <c r="E569" s="159" t="s">
        <v>743</v>
      </c>
      <c r="F569" s="159" t="s">
        <v>852</v>
      </c>
      <c r="J569" s="160">
        <f>BK569</f>
        <v>0</v>
      </c>
      <c r="L569" s="149"/>
      <c r="M569" s="153"/>
      <c r="N569" s="154"/>
      <c r="O569" s="154"/>
      <c r="P569" s="155">
        <f>SUM(P570:P583)</f>
        <v>38.48117400000001</v>
      </c>
      <c r="Q569" s="154"/>
      <c r="R569" s="155">
        <f>SUM(R570:R583)</f>
        <v>0</v>
      </c>
      <c r="S569" s="154"/>
      <c r="T569" s="156">
        <f>SUM(T570:T583)</f>
        <v>41.630331000000005</v>
      </c>
      <c r="AR569" s="150" t="s">
        <v>23</v>
      </c>
      <c r="AT569" s="157" t="s">
        <v>76</v>
      </c>
      <c r="AU569" s="157" t="s">
        <v>23</v>
      </c>
      <c r="AY569" s="150" t="s">
        <v>171</v>
      </c>
      <c r="BK569" s="158">
        <f>SUM(BK570:BK583)</f>
        <v>0</v>
      </c>
    </row>
    <row r="570" spans="2:65" s="1" customFormat="1" ht="25.5" customHeight="1">
      <c r="B570" s="161"/>
      <c r="C570" s="162" t="s">
        <v>853</v>
      </c>
      <c r="D570" s="162" t="s">
        <v>173</v>
      </c>
      <c r="E570" s="163" t="s">
        <v>854</v>
      </c>
      <c r="F570" s="164" t="s">
        <v>855</v>
      </c>
      <c r="G570" s="165" t="s">
        <v>176</v>
      </c>
      <c r="H570" s="166">
        <v>20.856000000000002</v>
      </c>
      <c r="I570" s="347"/>
      <c r="J570" s="167">
        <f>ROUND(I570*H570,2)</f>
        <v>0</v>
      </c>
      <c r="K570" s="164" t="s">
        <v>177</v>
      </c>
      <c r="L570" s="40"/>
      <c r="M570" s="168" t="s">
        <v>5</v>
      </c>
      <c r="N570" s="169" t="s">
        <v>49</v>
      </c>
      <c r="O570" s="170">
        <v>1.7010000000000001</v>
      </c>
      <c r="P570" s="170">
        <f>O570*H570</f>
        <v>35.476056000000007</v>
      </c>
      <c r="Q570" s="170">
        <v>0</v>
      </c>
      <c r="R570" s="170">
        <f>Q570*H570</f>
        <v>0</v>
      </c>
      <c r="S570" s="170">
        <v>1.95</v>
      </c>
      <c r="T570" s="171">
        <f>S570*H570</f>
        <v>40.669200000000004</v>
      </c>
      <c r="AR570" s="25" t="s">
        <v>178</v>
      </c>
      <c r="AT570" s="25" t="s">
        <v>173</v>
      </c>
      <c r="AU570" s="25" t="s">
        <v>89</v>
      </c>
      <c r="AY570" s="25" t="s">
        <v>171</v>
      </c>
      <c r="BE570" s="172">
        <f>IF(N570="základní",J570,0)</f>
        <v>0</v>
      </c>
      <c r="BF570" s="172">
        <f>IF(N570="snížená",J570,0)</f>
        <v>0</v>
      </c>
      <c r="BG570" s="172">
        <f>IF(N570="zákl. přenesená",J570,0)</f>
        <v>0</v>
      </c>
      <c r="BH570" s="172">
        <f>IF(N570="sníž. přenesená",J570,0)</f>
        <v>0</v>
      </c>
      <c r="BI570" s="172">
        <f>IF(N570="nulová",J570,0)</f>
        <v>0</v>
      </c>
      <c r="BJ570" s="25" t="s">
        <v>89</v>
      </c>
      <c r="BK570" s="172">
        <f>ROUND(I570*H570,2)</f>
        <v>0</v>
      </c>
      <c r="BL570" s="25" t="s">
        <v>178</v>
      </c>
      <c r="BM570" s="25" t="s">
        <v>856</v>
      </c>
    </row>
    <row r="571" spans="2:65" s="1" customFormat="1" ht="36">
      <c r="B571" s="40"/>
      <c r="D571" s="174" t="s">
        <v>185</v>
      </c>
      <c r="F571" s="181" t="s">
        <v>857</v>
      </c>
      <c r="L571" s="40"/>
      <c r="M571" s="182"/>
      <c r="N571" s="41"/>
      <c r="O571" s="41"/>
      <c r="P571" s="41"/>
      <c r="Q571" s="41"/>
      <c r="R571" s="41"/>
      <c r="S571" s="41"/>
      <c r="T571" s="69"/>
      <c r="AT571" s="25" t="s">
        <v>185</v>
      </c>
      <c r="AU571" s="25" t="s">
        <v>89</v>
      </c>
    </row>
    <row r="572" spans="2:65" s="12" customFormat="1">
      <c r="B572" s="173"/>
      <c r="D572" s="174" t="s">
        <v>180</v>
      </c>
      <c r="E572" s="175" t="s">
        <v>5</v>
      </c>
      <c r="F572" s="176" t="s">
        <v>858</v>
      </c>
      <c r="H572" s="177">
        <v>7.25</v>
      </c>
      <c r="L572" s="173"/>
      <c r="M572" s="178"/>
      <c r="N572" s="179"/>
      <c r="O572" s="179"/>
      <c r="P572" s="179"/>
      <c r="Q572" s="179"/>
      <c r="R572" s="179"/>
      <c r="S572" s="179"/>
      <c r="T572" s="180"/>
      <c r="AT572" s="175" t="s">
        <v>180</v>
      </c>
      <c r="AU572" s="175" t="s">
        <v>89</v>
      </c>
      <c r="AV572" s="12" t="s">
        <v>89</v>
      </c>
      <c r="AW572" s="12" t="s">
        <v>41</v>
      </c>
      <c r="AX572" s="12" t="s">
        <v>77</v>
      </c>
      <c r="AY572" s="175" t="s">
        <v>171</v>
      </c>
    </row>
    <row r="573" spans="2:65" s="12" customFormat="1">
      <c r="B573" s="173"/>
      <c r="D573" s="174" t="s">
        <v>180</v>
      </c>
      <c r="E573" s="175" t="s">
        <v>5</v>
      </c>
      <c r="F573" s="176" t="s">
        <v>859</v>
      </c>
      <c r="H573" s="177">
        <v>4.7110000000000003</v>
      </c>
      <c r="L573" s="173"/>
      <c r="M573" s="178"/>
      <c r="N573" s="179"/>
      <c r="O573" s="179"/>
      <c r="P573" s="179"/>
      <c r="Q573" s="179"/>
      <c r="R573" s="179"/>
      <c r="S573" s="179"/>
      <c r="T573" s="180"/>
      <c r="AT573" s="175" t="s">
        <v>180</v>
      </c>
      <c r="AU573" s="175" t="s">
        <v>89</v>
      </c>
      <c r="AV573" s="12" t="s">
        <v>89</v>
      </c>
      <c r="AW573" s="12" t="s">
        <v>41</v>
      </c>
      <c r="AX573" s="12" t="s">
        <v>77</v>
      </c>
      <c r="AY573" s="175" t="s">
        <v>171</v>
      </c>
    </row>
    <row r="574" spans="2:65" s="12" customFormat="1" ht="24">
      <c r="B574" s="173"/>
      <c r="D574" s="174" t="s">
        <v>180</v>
      </c>
      <c r="E574" s="175" t="s">
        <v>5</v>
      </c>
      <c r="F574" s="176" t="s">
        <v>860</v>
      </c>
      <c r="H574" s="177">
        <v>4.4359999999999999</v>
      </c>
      <c r="L574" s="173"/>
      <c r="M574" s="178"/>
      <c r="N574" s="179"/>
      <c r="O574" s="179"/>
      <c r="P574" s="179"/>
      <c r="Q574" s="179"/>
      <c r="R574" s="179"/>
      <c r="S574" s="179"/>
      <c r="T574" s="180"/>
      <c r="AT574" s="175" t="s">
        <v>180</v>
      </c>
      <c r="AU574" s="175" t="s">
        <v>89</v>
      </c>
      <c r="AV574" s="12" t="s">
        <v>89</v>
      </c>
      <c r="AW574" s="12" t="s">
        <v>41</v>
      </c>
      <c r="AX574" s="12" t="s">
        <v>77</v>
      </c>
      <c r="AY574" s="175" t="s">
        <v>171</v>
      </c>
    </row>
    <row r="575" spans="2:65" s="12" customFormat="1">
      <c r="B575" s="173"/>
      <c r="D575" s="174" t="s">
        <v>180</v>
      </c>
      <c r="E575" s="175" t="s">
        <v>5</v>
      </c>
      <c r="F575" s="176" t="s">
        <v>861</v>
      </c>
      <c r="H575" s="177">
        <v>0.77300000000000002</v>
      </c>
      <c r="L575" s="173"/>
      <c r="M575" s="178"/>
      <c r="N575" s="179"/>
      <c r="O575" s="179"/>
      <c r="P575" s="179"/>
      <c r="Q575" s="179"/>
      <c r="R575" s="179"/>
      <c r="S575" s="179"/>
      <c r="T575" s="180"/>
      <c r="AT575" s="175" t="s">
        <v>180</v>
      </c>
      <c r="AU575" s="175" t="s">
        <v>89</v>
      </c>
      <c r="AV575" s="12" t="s">
        <v>89</v>
      </c>
      <c r="AW575" s="12" t="s">
        <v>41</v>
      </c>
      <c r="AX575" s="12" t="s">
        <v>77</v>
      </c>
      <c r="AY575" s="175" t="s">
        <v>171</v>
      </c>
    </row>
    <row r="576" spans="2:65" s="12" customFormat="1">
      <c r="B576" s="173"/>
      <c r="D576" s="174" t="s">
        <v>180</v>
      </c>
      <c r="E576" s="175" t="s">
        <v>5</v>
      </c>
      <c r="F576" s="176" t="s">
        <v>862</v>
      </c>
      <c r="H576" s="177">
        <v>3.6859999999999999</v>
      </c>
      <c r="L576" s="173"/>
      <c r="M576" s="178"/>
      <c r="N576" s="179"/>
      <c r="O576" s="179"/>
      <c r="P576" s="179"/>
      <c r="Q576" s="179"/>
      <c r="R576" s="179"/>
      <c r="S576" s="179"/>
      <c r="T576" s="180"/>
      <c r="AT576" s="175" t="s">
        <v>180</v>
      </c>
      <c r="AU576" s="175" t="s">
        <v>89</v>
      </c>
      <c r="AV576" s="12" t="s">
        <v>89</v>
      </c>
      <c r="AW576" s="12" t="s">
        <v>41</v>
      </c>
      <c r="AX576" s="12" t="s">
        <v>77</v>
      </c>
      <c r="AY576" s="175" t="s">
        <v>171</v>
      </c>
    </row>
    <row r="577" spans="2:65" s="13" customFormat="1">
      <c r="B577" s="183"/>
      <c r="D577" s="174" t="s">
        <v>180</v>
      </c>
      <c r="E577" s="184" t="s">
        <v>5</v>
      </c>
      <c r="F577" s="185" t="s">
        <v>228</v>
      </c>
      <c r="H577" s="186">
        <v>20.856000000000002</v>
      </c>
      <c r="L577" s="183"/>
      <c r="M577" s="187"/>
      <c r="N577" s="188"/>
      <c r="O577" s="188"/>
      <c r="P577" s="188"/>
      <c r="Q577" s="188"/>
      <c r="R577" s="188"/>
      <c r="S577" s="188"/>
      <c r="T577" s="189"/>
      <c r="AT577" s="184" t="s">
        <v>180</v>
      </c>
      <c r="AU577" s="184" t="s">
        <v>89</v>
      </c>
      <c r="AV577" s="13" t="s">
        <v>178</v>
      </c>
      <c r="AW577" s="13" t="s">
        <v>41</v>
      </c>
      <c r="AX577" s="13" t="s">
        <v>23</v>
      </c>
      <c r="AY577" s="184" t="s">
        <v>171</v>
      </c>
    </row>
    <row r="578" spans="2:65" s="1" customFormat="1" ht="38.25" customHeight="1">
      <c r="B578" s="161"/>
      <c r="C578" s="162" t="s">
        <v>863</v>
      </c>
      <c r="D578" s="162" t="s">
        <v>173</v>
      </c>
      <c r="E578" s="163" t="s">
        <v>864</v>
      </c>
      <c r="F578" s="164" t="s">
        <v>865</v>
      </c>
      <c r="G578" s="165" t="s">
        <v>176</v>
      </c>
      <c r="H578" s="166">
        <v>0.47299999999999998</v>
      </c>
      <c r="I578" s="347"/>
      <c r="J578" s="167">
        <f>ROUND(I578*H578,2)</f>
        <v>0</v>
      </c>
      <c r="K578" s="164" t="s">
        <v>177</v>
      </c>
      <c r="L578" s="40"/>
      <c r="M578" s="168" t="s">
        <v>5</v>
      </c>
      <c r="N578" s="169" t="s">
        <v>49</v>
      </c>
      <c r="O578" s="170">
        <v>2.79</v>
      </c>
      <c r="P578" s="170">
        <f>O578*H578</f>
        <v>1.3196699999999999</v>
      </c>
      <c r="Q578" s="170">
        <v>0</v>
      </c>
      <c r="R578" s="170">
        <f>Q578*H578</f>
        <v>0</v>
      </c>
      <c r="S578" s="170">
        <v>1.671</v>
      </c>
      <c r="T578" s="171">
        <f>S578*H578</f>
        <v>0.79038299999999995</v>
      </c>
      <c r="AR578" s="25" t="s">
        <v>178</v>
      </c>
      <c r="AT578" s="25" t="s">
        <v>173</v>
      </c>
      <c r="AU578" s="25" t="s">
        <v>89</v>
      </c>
      <c r="AY578" s="25" t="s">
        <v>171</v>
      </c>
      <c r="BE578" s="172">
        <f>IF(N578="základní",J578,0)</f>
        <v>0</v>
      </c>
      <c r="BF578" s="172">
        <f>IF(N578="snížená",J578,0)</f>
        <v>0</v>
      </c>
      <c r="BG578" s="172">
        <f>IF(N578="zákl. přenesená",J578,0)</f>
        <v>0</v>
      </c>
      <c r="BH578" s="172">
        <f>IF(N578="sníž. přenesená",J578,0)</f>
        <v>0</v>
      </c>
      <c r="BI578" s="172">
        <f>IF(N578="nulová",J578,0)</f>
        <v>0</v>
      </c>
      <c r="BJ578" s="25" t="s">
        <v>89</v>
      </c>
      <c r="BK578" s="172">
        <f>ROUND(I578*H578,2)</f>
        <v>0</v>
      </c>
      <c r="BL578" s="25" t="s">
        <v>178</v>
      </c>
      <c r="BM578" s="25" t="s">
        <v>866</v>
      </c>
    </row>
    <row r="579" spans="2:65" s="1" customFormat="1" ht="36">
      <c r="B579" s="40"/>
      <c r="D579" s="174" t="s">
        <v>185</v>
      </c>
      <c r="F579" s="181" t="s">
        <v>857</v>
      </c>
      <c r="L579" s="40"/>
      <c r="M579" s="182"/>
      <c r="N579" s="41"/>
      <c r="O579" s="41"/>
      <c r="P579" s="41"/>
      <c r="Q579" s="41"/>
      <c r="R579" s="41"/>
      <c r="S579" s="41"/>
      <c r="T579" s="69"/>
      <c r="AT579" s="25" t="s">
        <v>185</v>
      </c>
      <c r="AU579" s="25" t="s">
        <v>89</v>
      </c>
    </row>
    <row r="580" spans="2:65" s="12" customFormat="1">
      <c r="B580" s="173"/>
      <c r="D580" s="174" t="s">
        <v>180</v>
      </c>
      <c r="E580" s="175" t="s">
        <v>5</v>
      </c>
      <c r="F580" s="176" t="s">
        <v>867</v>
      </c>
      <c r="H580" s="177">
        <v>0.47299999999999998</v>
      </c>
      <c r="L580" s="173"/>
      <c r="M580" s="178"/>
      <c r="N580" s="179"/>
      <c r="O580" s="179"/>
      <c r="P580" s="179"/>
      <c r="Q580" s="179"/>
      <c r="R580" s="179"/>
      <c r="S580" s="179"/>
      <c r="T580" s="180"/>
      <c r="AT580" s="175" t="s">
        <v>180</v>
      </c>
      <c r="AU580" s="175" t="s">
        <v>89</v>
      </c>
      <c r="AV580" s="12" t="s">
        <v>89</v>
      </c>
      <c r="AW580" s="12" t="s">
        <v>41</v>
      </c>
      <c r="AX580" s="12" t="s">
        <v>23</v>
      </c>
      <c r="AY580" s="175" t="s">
        <v>171</v>
      </c>
    </row>
    <row r="581" spans="2:65" s="1" customFormat="1" ht="25.5" customHeight="1">
      <c r="B581" s="161"/>
      <c r="C581" s="162" t="s">
        <v>868</v>
      </c>
      <c r="D581" s="162" t="s">
        <v>173</v>
      </c>
      <c r="E581" s="163" t="s">
        <v>869</v>
      </c>
      <c r="F581" s="164" t="s">
        <v>870</v>
      </c>
      <c r="G581" s="165" t="s">
        <v>223</v>
      </c>
      <c r="H581" s="166">
        <v>2.754</v>
      </c>
      <c r="I581" s="347"/>
      <c r="J581" s="167">
        <f>ROUND(I581*H581,2)</f>
        <v>0</v>
      </c>
      <c r="K581" s="164" t="s">
        <v>177</v>
      </c>
      <c r="L581" s="40"/>
      <c r="M581" s="168" t="s">
        <v>5</v>
      </c>
      <c r="N581" s="169" t="s">
        <v>49</v>
      </c>
      <c r="O581" s="170">
        <v>0.61199999999999999</v>
      </c>
      <c r="P581" s="170">
        <f>O581*H581</f>
        <v>1.6854480000000001</v>
      </c>
      <c r="Q581" s="170">
        <v>0</v>
      </c>
      <c r="R581" s="170">
        <f>Q581*H581</f>
        <v>0</v>
      </c>
      <c r="S581" s="170">
        <v>6.2E-2</v>
      </c>
      <c r="T581" s="171">
        <f>S581*H581</f>
        <v>0.17074800000000001</v>
      </c>
      <c r="AR581" s="25" t="s">
        <v>178</v>
      </c>
      <c r="AT581" s="25" t="s">
        <v>173</v>
      </c>
      <c r="AU581" s="25" t="s">
        <v>89</v>
      </c>
      <c r="AY581" s="25" t="s">
        <v>171</v>
      </c>
      <c r="BE581" s="172">
        <f>IF(N581="základní",J581,0)</f>
        <v>0</v>
      </c>
      <c r="BF581" s="172">
        <f>IF(N581="snížená",J581,0)</f>
        <v>0</v>
      </c>
      <c r="BG581" s="172">
        <f>IF(N581="zákl. přenesená",J581,0)</f>
        <v>0</v>
      </c>
      <c r="BH581" s="172">
        <f>IF(N581="sníž. přenesená",J581,0)</f>
        <v>0</v>
      </c>
      <c r="BI581" s="172">
        <f>IF(N581="nulová",J581,0)</f>
        <v>0</v>
      </c>
      <c r="BJ581" s="25" t="s">
        <v>89</v>
      </c>
      <c r="BK581" s="172">
        <f>ROUND(I581*H581,2)</f>
        <v>0</v>
      </c>
      <c r="BL581" s="25" t="s">
        <v>178</v>
      </c>
      <c r="BM581" s="25" t="s">
        <v>871</v>
      </c>
    </row>
    <row r="582" spans="2:65" s="1" customFormat="1" ht="24">
      <c r="B582" s="40"/>
      <c r="D582" s="174" t="s">
        <v>185</v>
      </c>
      <c r="F582" s="181" t="s">
        <v>872</v>
      </c>
      <c r="L582" s="40"/>
      <c r="M582" s="182"/>
      <c r="N582" s="41"/>
      <c r="O582" s="41"/>
      <c r="P582" s="41"/>
      <c r="Q582" s="41"/>
      <c r="R582" s="41"/>
      <c r="S582" s="41"/>
      <c r="T582" s="69"/>
      <c r="AT582" s="25" t="s">
        <v>185</v>
      </c>
      <c r="AU582" s="25" t="s">
        <v>89</v>
      </c>
    </row>
    <row r="583" spans="2:65" s="12" customFormat="1">
      <c r="B583" s="173"/>
      <c r="D583" s="174" t="s">
        <v>180</v>
      </c>
      <c r="E583" s="175" t="s">
        <v>5</v>
      </c>
      <c r="F583" s="176" t="s">
        <v>873</v>
      </c>
      <c r="H583" s="177">
        <v>2.754</v>
      </c>
      <c r="L583" s="173"/>
      <c r="M583" s="178"/>
      <c r="N583" s="179"/>
      <c r="O583" s="179"/>
      <c r="P583" s="179"/>
      <c r="Q583" s="179"/>
      <c r="R583" s="179"/>
      <c r="S583" s="179"/>
      <c r="T583" s="180"/>
      <c r="AT583" s="175" t="s">
        <v>180</v>
      </c>
      <c r="AU583" s="175" t="s">
        <v>89</v>
      </c>
      <c r="AV583" s="12" t="s">
        <v>89</v>
      </c>
      <c r="AW583" s="12" t="s">
        <v>41</v>
      </c>
      <c r="AX583" s="12" t="s">
        <v>23</v>
      </c>
      <c r="AY583" s="175" t="s">
        <v>171</v>
      </c>
    </row>
    <row r="584" spans="2:65" s="11" customFormat="1" ht="29.85" customHeight="1">
      <c r="B584" s="149"/>
      <c r="D584" s="150" t="s">
        <v>76</v>
      </c>
      <c r="E584" s="159" t="s">
        <v>874</v>
      </c>
      <c r="F584" s="159" t="s">
        <v>875</v>
      </c>
      <c r="J584" s="160">
        <f>BK584</f>
        <v>0</v>
      </c>
      <c r="L584" s="149"/>
      <c r="M584" s="153"/>
      <c r="N584" s="154"/>
      <c r="O584" s="154"/>
      <c r="P584" s="155">
        <f>SUM(P585:P593)</f>
        <v>344.295546</v>
      </c>
      <c r="Q584" s="154"/>
      <c r="R584" s="155">
        <f>SUM(R585:R593)</f>
        <v>0</v>
      </c>
      <c r="S584" s="154"/>
      <c r="T584" s="156">
        <f>SUM(T585:T593)</f>
        <v>0</v>
      </c>
      <c r="AR584" s="150" t="s">
        <v>23</v>
      </c>
      <c r="AT584" s="157" t="s">
        <v>76</v>
      </c>
      <c r="AU584" s="157" t="s">
        <v>23</v>
      </c>
      <c r="AY584" s="150" t="s">
        <v>171</v>
      </c>
      <c r="BK584" s="158">
        <f>SUM(BK585:BK593)</f>
        <v>0</v>
      </c>
    </row>
    <row r="585" spans="2:65" s="1" customFormat="1" ht="38.25" customHeight="1">
      <c r="B585" s="161"/>
      <c r="C585" s="162" t="s">
        <v>876</v>
      </c>
      <c r="D585" s="162" t="s">
        <v>173</v>
      </c>
      <c r="E585" s="163" t="s">
        <v>877</v>
      </c>
      <c r="F585" s="164" t="s">
        <v>878</v>
      </c>
      <c r="G585" s="165" t="s">
        <v>260</v>
      </c>
      <c r="H585" s="166">
        <v>71.593999999999994</v>
      </c>
      <c r="I585" s="347"/>
      <c r="J585" s="167">
        <f>ROUND(I585*H585,2)</f>
        <v>0</v>
      </c>
      <c r="K585" s="164" t="s">
        <v>177</v>
      </c>
      <c r="L585" s="40"/>
      <c r="M585" s="168" t="s">
        <v>5</v>
      </c>
      <c r="N585" s="169" t="s">
        <v>49</v>
      </c>
      <c r="O585" s="170">
        <v>4.25</v>
      </c>
      <c r="P585" s="170">
        <f>O585*H585</f>
        <v>304.27449999999999</v>
      </c>
      <c r="Q585" s="170">
        <v>0</v>
      </c>
      <c r="R585" s="170">
        <f>Q585*H585</f>
        <v>0</v>
      </c>
      <c r="S585" s="170">
        <v>0</v>
      </c>
      <c r="T585" s="171">
        <f>S585*H585</f>
        <v>0</v>
      </c>
      <c r="AR585" s="25" t="s">
        <v>178</v>
      </c>
      <c r="AT585" s="25" t="s">
        <v>173</v>
      </c>
      <c r="AU585" s="25" t="s">
        <v>89</v>
      </c>
      <c r="AY585" s="25" t="s">
        <v>171</v>
      </c>
      <c r="BE585" s="172">
        <f>IF(N585="základní",J585,0)</f>
        <v>0</v>
      </c>
      <c r="BF585" s="172">
        <f>IF(N585="snížená",J585,0)</f>
        <v>0</v>
      </c>
      <c r="BG585" s="172">
        <f>IF(N585="zákl. přenesená",J585,0)</f>
        <v>0</v>
      </c>
      <c r="BH585" s="172">
        <f>IF(N585="sníž. přenesená",J585,0)</f>
        <v>0</v>
      </c>
      <c r="BI585" s="172">
        <f>IF(N585="nulová",J585,0)</f>
        <v>0</v>
      </c>
      <c r="BJ585" s="25" t="s">
        <v>89</v>
      </c>
      <c r="BK585" s="172">
        <f>ROUND(I585*H585,2)</f>
        <v>0</v>
      </c>
      <c r="BL585" s="25" t="s">
        <v>178</v>
      </c>
      <c r="BM585" s="25" t="s">
        <v>879</v>
      </c>
    </row>
    <row r="586" spans="2:65" s="12" customFormat="1">
      <c r="B586" s="173"/>
      <c r="D586" s="174" t="s">
        <v>180</v>
      </c>
      <c r="E586" s="175" t="s">
        <v>5</v>
      </c>
      <c r="F586" s="176" t="s">
        <v>880</v>
      </c>
      <c r="H586" s="177">
        <v>71.593999999999994</v>
      </c>
      <c r="L586" s="173"/>
      <c r="M586" s="178"/>
      <c r="N586" s="179"/>
      <c r="O586" s="179"/>
      <c r="P586" s="179"/>
      <c r="Q586" s="179"/>
      <c r="R586" s="179"/>
      <c r="S586" s="179"/>
      <c r="T586" s="180"/>
      <c r="AT586" s="175" t="s">
        <v>180</v>
      </c>
      <c r="AU586" s="175" t="s">
        <v>89</v>
      </c>
      <c r="AV586" s="12" t="s">
        <v>89</v>
      </c>
      <c r="AW586" s="12" t="s">
        <v>41</v>
      </c>
      <c r="AX586" s="12" t="s">
        <v>23</v>
      </c>
      <c r="AY586" s="175" t="s">
        <v>171</v>
      </c>
    </row>
    <row r="587" spans="2:65" s="1" customFormat="1" ht="38.25" customHeight="1">
      <c r="B587" s="161"/>
      <c r="C587" s="162" t="s">
        <v>881</v>
      </c>
      <c r="D587" s="162" t="s">
        <v>173</v>
      </c>
      <c r="E587" s="163" t="s">
        <v>882</v>
      </c>
      <c r="F587" s="164" t="s">
        <v>883</v>
      </c>
      <c r="G587" s="165" t="s">
        <v>260</v>
      </c>
      <c r="H587" s="166">
        <v>71.593999999999994</v>
      </c>
      <c r="I587" s="347"/>
      <c r="J587" s="167">
        <f>ROUND(I587*H587,2)</f>
        <v>0</v>
      </c>
      <c r="K587" s="164" t="s">
        <v>177</v>
      </c>
      <c r="L587" s="40"/>
      <c r="M587" s="168" t="s">
        <v>5</v>
      </c>
      <c r="N587" s="169" t="s">
        <v>49</v>
      </c>
      <c r="O587" s="170">
        <v>0.26</v>
      </c>
      <c r="P587" s="170">
        <f>O587*H587</f>
        <v>18.614439999999998</v>
      </c>
      <c r="Q587" s="170">
        <v>0</v>
      </c>
      <c r="R587" s="170">
        <f>Q587*H587</f>
        <v>0</v>
      </c>
      <c r="S587" s="170">
        <v>0</v>
      </c>
      <c r="T587" s="171">
        <f>S587*H587</f>
        <v>0</v>
      </c>
      <c r="AR587" s="25" t="s">
        <v>178</v>
      </c>
      <c r="AT587" s="25" t="s">
        <v>173</v>
      </c>
      <c r="AU587" s="25" t="s">
        <v>89</v>
      </c>
      <c r="AY587" s="25" t="s">
        <v>171</v>
      </c>
      <c r="BE587" s="172">
        <f>IF(N587="základní",J587,0)</f>
        <v>0</v>
      </c>
      <c r="BF587" s="172">
        <f>IF(N587="snížená",J587,0)</f>
        <v>0</v>
      </c>
      <c r="BG587" s="172">
        <f>IF(N587="zákl. přenesená",J587,0)</f>
        <v>0</v>
      </c>
      <c r="BH587" s="172">
        <f>IF(N587="sníž. přenesená",J587,0)</f>
        <v>0</v>
      </c>
      <c r="BI587" s="172">
        <f>IF(N587="nulová",J587,0)</f>
        <v>0</v>
      </c>
      <c r="BJ587" s="25" t="s">
        <v>89</v>
      </c>
      <c r="BK587" s="172">
        <f>ROUND(I587*H587,2)</f>
        <v>0</v>
      </c>
      <c r="BL587" s="25" t="s">
        <v>178</v>
      </c>
      <c r="BM587" s="25" t="s">
        <v>884</v>
      </c>
    </row>
    <row r="588" spans="2:65" s="1" customFormat="1" ht="25.5" customHeight="1">
      <c r="B588" s="161"/>
      <c r="C588" s="162" t="s">
        <v>885</v>
      </c>
      <c r="D588" s="162" t="s">
        <v>173</v>
      </c>
      <c r="E588" s="163" t="s">
        <v>886</v>
      </c>
      <c r="F588" s="164" t="s">
        <v>887</v>
      </c>
      <c r="G588" s="165" t="s">
        <v>260</v>
      </c>
      <c r="H588" s="166">
        <v>71.593999999999994</v>
      </c>
      <c r="I588" s="347"/>
      <c r="J588" s="167">
        <f>ROUND(I588*H588,2)</f>
        <v>0</v>
      </c>
      <c r="K588" s="164" t="s">
        <v>177</v>
      </c>
      <c r="L588" s="40"/>
      <c r="M588" s="168" t="s">
        <v>5</v>
      </c>
      <c r="N588" s="169" t="s">
        <v>49</v>
      </c>
      <c r="O588" s="170">
        <v>0.125</v>
      </c>
      <c r="P588" s="170">
        <f>O588*H588</f>
        <v>8.9492499999999993</v>
      </c>
      <c r="Q588" s="170">
        <v>0</v>
      </c>
      <c r="R588" s="170">
        <f>Q588*H588</f>
        <v>0</v>
      </c>
      <c r="S588" s="170">
        <v>0</v>
      </c>
      <c r="T588" s="171">
        <f>S588*H588</f>
        <v>0</v>
      </c>
      <c r="AR588" s="25" t="s">
        <v>178</v>
      </c>
      <c r="AT588" s="25" t="s">
        <v>173</v>
      </c>
      <c r="AU588" s="25" t="s">
        <v>89</v>
      </c>
      <c r="AY588" s="25" t="s">
        <v>171</v>
      </c>
      <c r="BE588" s="172">
        <f>IF(N588="základní",J588,0)</f>
        <v>0</v>
      </c>
      <c r="BF588" s="172">
        <f>IF(N588="snížená",J588,0)</f>
        <v>0</v>
      </c>
      <c r="BG588" s="172">
        <f>IF(N588="zákl. přenesená",J588,0)</f>
        <v>0</v>
      </c>
      <c r="BH588" s="172">
        <f>IF(N588="sníž. přenesená",J588,0)</f>
        <v>0</v>
      </c>
      <c r="BI588" s="172">
        <f>IF(N588="nulová",J588,0)</f>
        <v>0</v>
      </c>
      <c r="BJ588" s="25" t="s">
        <v>89</v>
      </c>
      <c r="BK588" s="172">
        <f>ROUND(I588*H588,2)</f>
        <v>0</v>
      </c>
      <c r="BL588" s="25" t="s">
        <v>178</v>
      </c>
      <c r="BM588" s="25" t="s">
        <v>888</v>
      </c>
    </row>
    <row r="589" spans="2:65" s="1" customFormat="1" ht="72">
      <c r="B589" s="40"/>
      <c r="D589" s="174" t="s">
        <v>185</v>
      </c>
      <c r="F589" s="181" t="s">
        <v>889</v>
      </c>
      <c r="L589" s="40"/>
      <c r="M589" s="182"/>
      <c r="N589" s="41"/>
      <c r="O589" s="41"/>
      <c r="P589" s="41"/>
      <c r="Q589" s="41"/>
      <c r="R589" s="41"/>
      <c r="S589" s="41"/>
      <c r="T589" s="69"/>
      <c r="AT589" s="25" t="s">
        <v>185</v>
      </c>
      <c r="AU589" s="25" t="s">
        <v>89</v>
      </c>
    </row>
    <row r="590" spans="2:65" s="1" customFormat="1" ht="25.5" customHeight="1">
      <c r="B590" s="161"/>
      <c r="C590" s="162" t="s">
        <v>890</v>
      </c>
      <c r="D590" s="162" t="s">
        <v>173</v>
      </c>
      <c r="E590" s="163" t="s">
        <v>891</v>
      </c>
      <c r="F590" s="164" t="s">
        <v>892</v>
      </c>
      <c r="G590" s="165" t="s">
        <v>260</v>
      </c>
      <c r="H590" s="166">
        <v>2076.2260000000001</v>
      </c>
      <c r="I590" s="347"/>
      <c r="J590" s="167">
        <f>ROUND(I590*H590,2)</f>
        <v>0</v>
      </c>
      <c r="K590" s="164" t="s">
        <v>177</v>
      </c>
      <c r="L590" s="40"/>
      <c r="M590" s="168" t="s">
        <v>5</v>
      </c>
      <c r="N590" s="169" t="s">
        <v>49</v>
      </c>
      <c r="O590" s="170">
        <v>6.0000000000000001E-3</v>
      </c>
      <c r="P590" s="170">
        <f>O590*H590</f>
        <v>12.457356000000001</v>
      </c>
      <c r="Q590" s="170">
        <v>0</v>
      </c>
      <c r="R590" s="170">
        <f>Q590*H590</f>
        <v>0</v>
      </c>
      <c r="S590" s="170">
        <v>0</v>
      </c>
      <c r="T590" s="171">
        <f>S590*H590</f>
        <v>0</v>
      </c>
      <c r="AR590" s="25" t="s">
        <v>178</v>
      </c>
      <c r="AT590" s="25" t="s">
        <v>173</v>
      </c>
      <c r="AU590" s="25" t="s">
        <v>89</v>
      </c>
      <c r="AY590" s="25" t="s">
        <v>171</v>
      </c>
      <c r="BE590" s="172">
        <f>IF(N590="základní",J590,0)</f>
        <v>0</v>
      </c>
      <c r="BF590" s="172">
        <f>IF(N590="snížená",J590,0)</f>
        <v>0</v>
      </c>
      <c r="BG590" s="172">
        <f>IF(N590="zákl. přenesená",J590,0)</f>
        <v>0</v>
      </c>
      <c r="BH590" s="172">
        <f>IF(N590="sníž. přenesená",J590,0)</f>
        <v>0</v>
      </c>
      <c r="BI590" s="172">
        <f>IF(N590="nulová",J590,0)</f>
        <v>0</v>
      </c>
      <c r="BJ590" s="25" t="s">
        <v>89</v>
      </c>
      <c r="BK590" s="172">
        <f>ROUND(I590*H590,2)</f>
        <v>0</v>
      </c>
      <c r="BL590" s="25" t="s">
        <v>178</v>
      </c>
      <c r="BM590" s="25" t="s">
        <v>893</v>
      </c>
    </row>
    <row r="591" spans="2:65" s="1" customFormat="1" ht="72">
      <c r="B591" s="40"/>
      <c r="D591" s="174" t="s">
        <v>185</v>
      </c>
      <c r="F591" s="181" t="s">
        <v>889</v>
      </c>
      <c r="L591" s="40"/>
      <c r="M591" s="182"/>
      <c r="N591" s="41"/>
      <c r="O591" s="41"/>
      <c r="P591" s="41"/>
      <c r="Q591" s="41"/>
      <c r="R591" s="41"/>
      <c r="S591" s="41"/>
      <c r="T591" s="69"/>
      <c r="AT591" s="25" t="s">
        <v>185</v>
      </c>
      <c r="AU591" s="25" t="s">
        <v>89</v>
      </c>
    </row>
    <row r="592" spans="2:65" s="12" customFormat="1">
      <c r="B592" s="173"/>
      <c r="D592" s="174" t="s">
        <v>180</v>
      </c>
      <c r="E592" s="175" t="s">
        <v>5</v>
      </c>
      <c r="F592" s="176" t="s">
        <v>894</v>
      </c>
      <c r="H592" s="177">
        <v>2076.2260000000001</v>
      </c>
      <c r="L592" s="173"/>
      <c r="M592" s="178"/>
      <c r="N592" s="179"/>
      <c r="O592" s="179"/>
      <c r="P592" s="179"/>
      <c r="Q592" s="179"/>
      <c r="R592" s="179"/>
      <c r="S592" s="179"/>
      <c r="T592" s="180"/>
      <c r="AT592" s="175" t="s">
        <v>180</v>
      </c>
      <c r="AU592" s="175" t="s">
        <v>89</v>
      </c>
      <c r="AV592" s="12" t="s">
        <v>89</v>
      </c>
      <c r="AW592" s="12" t="s">
        <v>41</v>
      </c>
      <c r="AX592" s="12" t="s">
        <v>23</v>
      </c>
      <c r="AY592" s="175" t="s">
        <v>171</v>
      </c>
    </row>
    <row r="593" spans="2:65" s="1" customFormat="1" ht="25.5" customHeight="1">
      <c r="B593" s="161"/>
      <c r="C593" s="162" t="s">
        <v>895</v>
      </c>
      <c r="D593" s="162" t="s">
        <v>173</v>
      </c>
      <c r="E593" s="163" t="s">
        <v>896</v>
      </c>
      <c r="F593" s="164" t="s">
        <v>897</v>
      </c>
      <c r="G593" s="165" t="s">
        <v>260</v>
      </c>
      <c r="H593" s="166">
        <v>71.593999999999994</v>
      </c>
      <c r="I593" s="347"/>
      <c r="J593" s="167">
        <f>ROUND(I593*H593,2)</f>
        <v>0</v>
      </c>
      <c r="K593" s="164" t="s">
        <v>5</v>
      </c>
      <c r="L593" s="40"/>
      <c r="M593" s="168" t="s">
        <v>5</v>
      </c>
      <c r="N593" s="169" t="s">
        <v>49</v>
      </c>
      <c r="O593" s="170">
        <v>0</v>
      </c>
      <c r="P593" s="170">
        <f>O593*H593</f>
        <v>0</v>
      </c>
      <c r="Q593" s="170">
        <v>0</v>
      </c>
      <c r="R593" s="170">
        <f>Q593*H593</f>
        <v>0</v>
      </c>
      <c r="S593" s="170">
        <v>0</v>
      </c>
      <c r="T593" s="171">
        <f>S593*H593</f>
        <v>0</v>
      </c>
      <c r="AR593" s="25" t="s">
        <v>178</v>
      </c>
      <c r="AT593" s="25" t="s">
        <v>173</v>
      </c>
      <c r="AU593" s="25" t="s">
        <v>89</v>
      </c>
      <c r="AY593" s="25" t="s">
        <v>171</v>
      </c>
      <c r="BE593" s="172">
        <f>IF(N593="základní",J593,0)</f>
        <v>0</v>
      </c>
      <c r="BF593" s="172">
        <f>IF(N593="snížená",J593,0)</f>
        <v>0</v>
      </c>
      <c r="BG593" s="172">
        <f>IF(N593="zákl. přenesená",J593,0)</f>
        <v>0</v>
      </c>
      <c r="BH593" s="172">
        <f>IF(N593="sníž. přenesená",J593,0)</f>
        <v>0</v>
      </c>
      <c r="BI593" s="172">
        <f>IF(N593="nulová",J593,0)</f>
        <v>0</v>
      </c>
      <c r="BJ593" s="25" t="s">
        <v>89</v>
      </c>
      <c r="BK593" s="172">
        <f>ROUND(I593*H593,2)</f>
        <v>0</v>
      </c>
      <c r="BL593" s="25" t="s">
        <v>178</v>
      </c>
      <c r="BM593" s="25" t="s">
        <v>898</v>
      </c>
    </row>
    <row r="594" spans="2:65" s="11" customFormat="1" ht="29.85" customHeight="1">
      <c r="B594" s="149"/>
      <c r="D594" s="150" t="s">
        <v>76</v>
      </c>
      <c r="E594" s="159" t="s">
        <v>899</v>
      </c>
      <c r="F594" s="159" t="s">
        <v>900</v>
      </c>
      <c r="J594" s="160">
        <f>BK594</f>
        <v>0</v>
      </c>
      <c r="L594" s="149"/>
      <c r="M594" s="153"/>
      <c r="N594" s="154"/>
      <c r="O594" s="154"/>
      <c r="P594" s="155">
        <f>SUM(P595:P596)</f>
        <v>762.85522800000001</v>
      </c>
      <c r="Q594" s="154"/>
      <c r="R594" s="155">
        <f>SUM(R595:R596)</f>
        <v>0</v>
      </c>
      <c r="S594" s="154"/>
      <c r="T594" s="156">
        <f>SUM(T595:T596)</f>
        <v>0</v>
      </c>
      <c r="AR594" s="150" t="s">
        <v>23</v>
      </c>
      <c r="AT594" s="157" t="s">
        <v>76</v>
      </c>
      <c r="AU594" s="157" t="s">
        <v>23</v>
      </c>
      <c r="AY594" s="150" t="s">
        <v>171</v>
      </c>
      <c r="BK594" s="158">
        <f>SUM(BK595:BK596)</f>
        <v>0</v>
      </c>
    </row>
    <row r="595" spans="2:65" s="1" customFormat="1" ht="38.25" customHeight="1">
      <c r="B595" s="161"/>
      <c r="C595" s="162" t="s">
        <v>901</v>
      </c>
      <c r="D595" s="162" t="s">
        <v>173</v>
      </c>
      <c r="E595" s="163" t="s">
        <v>902</v>
      </c>
      <c r="F595" s="164" t="s">
        <v>903</v>
      </c>
      <c r="G595" s="165" t="s">
        <v>260</v>
      </c>
      <c r="H595" s="166">
        <v>270.61200000000002</v>
      </c>
      <c r="I595" s="347"/>
      <c r="J595" s="167">
        <f>ROUND(I595*H595,2)</f>
        <v>0</v>
      </c>
      <c r="K595" s="164" t="s">
        <v>177</v>
      </c>
      <c r="L595" s="40"/>
      <c r="M595" s="168" t="s">
        <v>5</v>
      </c>
      <c r="N595" s="169" t="s">
        <v>49</v>
      </c>
      <c r="O595" s="170">
        <v>0.318</v>
      </c>
      <c r="P595" s="170">
        <f>O595*H595</f>
        <v>86.05461600000001</v>
      </c>
      <c r="Q595" s="170">
        <v>0</v>
      </c>
      <c r="R595" s="170">
        <f>Q595*H595</f>
        <v>0</v>
      </c>
      <c r="S595" s="170">
        <v>0</v>
      </c>
      <c r="T595" s="171">
        <f>S595*H595</f>
        <v>0</v>
      </c>
      <c r="AR595" s="25" t="s">
        <v>178</v>
      </c>
      <c r="AT595" s="25" t="s">
        <v>173</v>
      </c>
      <c r="AU595" s="25" t="s">
        <v>89</v>
      </c>
      <c r="AY595" s="25" t="s">
        <v>171</v>
      </c>
      <c r="BE595" s="172">
        <f>IF(N595="základní",J595,0)</f>
        <v>0</v>
      </c>
      <c r="BF595" s="172">
        <f>IF(N595="snížená",J595,0)</f>
        <v>0</v>
      </c>
      <c r="BG595" s="172">
        <f>IF(N595="zákl. přenesená",J595,0)</f>
        <v>0</v>
      </c>
      <c r="BH595" s="172">
        <f>IF(N595="sníž. přenesená",J595,0)</f>
        <v>0</v>
      </c>
      <c r="BI595" s="172">
        <f>IF(N595="nulová",J595,0)</f>
        <v>0</v>
      </c>
      <c r="BJ595" s="25" t="s">
        <v>89</v>
      </c>
      <c r="BK595" s="172">
        <f>ROUND(I595*H595,2)</f>
        <v>0</v>
      </c>
      <c r="BL595" s="25" t="s">
        <v>178</v>
      </c>
      <c r="BM595" s="25" t="s">
        <v>904</v>
      </c>
    </row>
    <row r="596" spans="2:65" s="1" customFormat="1" ht="38.25" customHeight="1">
      <c r="B596" s="161"/>
      <c r="C596" s="162" t="s">
        <v>905</v>
      </c>
      <c r="D596" s="162" t="s">
        <v>173</v>
      </c>
      <c r="E596" s="163" t="s">
        <v>906</v>
      </c>
      <c r="F596" s="164" t="s">
        <v>907</v>
      </c>
      <c r="G596" s="165" t="s">
        <v>260</v>
      </c>
      <c r="H596" s="166">
        <v>270.61200000000002</v>
      </c>
      <c r="I596" s="347"/>
      <c r="J596" s="167">
        <f>ROUND(I596*H596,2)</f>
        <v>0</v>
      </c>
      <c r="K596" s="164" t="s">
        <v>177</v>
      </c>
      <c r="L596" s="40"/>
      <c r="M596" s="168" t="s">
        <v>5</v>
      </c>
      <c r="N596" s="169" t="s">
        <v>49</v>
      </c>
      <c r="O596" s="170">
        <v>2.5009999999999999</v>
      </c>
      <c r="P596" s="170">
        <f>O596*H596</f>
        <v>676.800612</v>
      </c>
      <c r="Q596" s="170">
        <v>0</v>
      </c>
      <c r="R596" s="170">
        <f>Q596*H596</f>
        <v>0</v>
      </c>
      <c r="S596" s="170">
        <v>0</v>
      </c>
      <c r="T596" s="171">
        <f>S596*H596</f>
        <v>0</v>
      </c>
      <c r="AR596" s="25" t="s">
        <v>178</v>
      </c>
      <c r="AT596" s="25" t="s">
        <v>173</v>
      </c>
      <c r="AU596" s="25" t="s">
        <v>89</v>
      </c>
      <c r="AY596" s="25" t="s">
        <v>171</v>
      </c>
      <c r="BE596" s="172">
        <f>IF(N596="základní",J596,0)</f>
        <v>0</v>
      </c>
      <c r="BF596" s="172">
        <f>IF(N596="snížená",J596,0)</f>
        <v>0</v>
      </c>
      <c r="BG596" s="172">
        <f>IF(N596="zákl. přenesená",J596,0)</f>
        <v>0</v>
      </c>
      <c r="BH596" s="172">
        <f>IF(N596="sníž. přenesená",J596,0)</f>
        <v>0</v>
      </c>
      <c r="BI596" s="172">
        <f>IF(N596="nulová",J596,0)</f>
        <v>0</v>
      </c>
      <c r="BJ596" s="25" t="s">
        <v>89</v>
      </c>
      <c r="BK596" s="172">
        <f>ROUND(I596*H596,2)</f>
        <v>0</v>
      </c>
      <c r="BL596" s="25" t="s">
        <v>178</v>
      </c>
      <c r="BM596" s="25" t="s">
        <v>908</v>
      </c>
    </row>
    <row r="597" spans="2:65" s="11" customFormat="1" ht="37.35" customHeight="1">
      <c r="B597" s="149"/>
      <c r="D597" s="150" t="s">
        <v>76</v>
      </c>
      <c r="E597" s="151" t="s">
        <v>909</v>
      </c>
      <c r="F597" s="151" t="s">
        <v>910</v>
      </c>
      <c r="J597" s="152">
        <f>BK597</f>
        <v>0</v>
      </c>
      <c r="L597" s="149"/>
      <c r="M597" s="153"/>
      <c r="N597" s="154"/>
      <c r="O597" s="154"/>
      <c r="P597" s="155">
        <f>P598+P629+P685+P745+P845+P887+P914+P996+P1002+P1074+P1085+P1101+P1134</f>
        <v>4279.0480859999989</v>
      </c>
      <c r="Q597" s="154"/>
      <c r="R597" s="155">
        <f>R598+R629+R685+R745+R845+R887+R914+R996+R1002+R1074+R1085+R1101+R1134</f>
        <v>89.198927229999995</v>
      </c>
      <c r="S597" s="154"/>
      <c r="T597" s="156">
        <f>T598+T629+T685+T745+T845+T887+T914+T996+T1002+T1074+T1085+T1101+T1134</f>
        <v>29.963737799999997</v>
      </c>
      <c r="AR597" s="150" t="s">
        <v>89</v>
      </c>
      <c r="AT597" s="157" t="s">
        <v>76</v>
      </c>
      <c r="AU597" s="157" t="s">
        <v>77</v>
      </c>
      <c r="AY597" s="150" t="s">
        <v>171</v>
      </c>
      <c r="BK597" s="158">
        <f>BK598+BK629+BK685+BK745+BK845+BK887+BK914+BK996+BK1002+BK1074+BK1085+BK1101+BK1134</f>
        <v>0</v>
      </c>
    </row>
    <row r="598" spans="2:65" s="11" customFormat="1" ht="19.95" customHeight="1">
      <c r="B598" s="149"/>
      <c r="D598" s="150" t="s">
        <v>76</v>
      </c>
      <c r="E598" s="159" t="s">
        <v>911</v>
      </c>
      <c r="F598" s="159" t="s">
        <v>912</v>
      </c>
      <c r="J598" s="160">
        <f>BK598</f>
        <v>0</v>
      </c>
      <c r="L598" s="149"/>
      <c r="M598" s="153"/>
      <c r="N598" s="154"/>
      <c r="O598" s="154"/>
      <c r="P598" s="155">
        <f>SUM(P599:P628)</f>
        <v>22.289034000000001</v>
      </c>
      <c r="Q598" s="154"/>
      <c r="R598" s="155">
        <f>SUM(R599:R628)</f>
        <v>0.32049628000000002</v>
      </c>
      <c r="S598" s="154"/>
      <c r="T598" s="156">
        <f>SUM(T599:T628)</f>
        <v>0</v>
      </c>
      <c r="AR598" s="150" t="s">
        <v>89</v>
      </c>
      <c r="AT598" s="157" t="s">
        <v>76</v>
      </c>
      <c r="AU598" s="157" t="s">
        <v>23</v>
      </c>
      <c r="AY598" s="150" t="s">
        <v>171</v>
      </c>
      <c r="BK598" s="158">
        <f>SUM(BK599:BK628)</f>
        <v>0</v>
      </c>
    </row>
    <row r="599" spans="2:65" s="1" customFormat="1" ht="25.5" customHeight="1">
      <c r="B599" s="161"/>
      <c r="C599" s="162" t="s">
        <v>913</v>
      </c>
      <c r="D599" s="162" t="s">
        <v>173</v>
      </c>
      <c r="E599" s="163" t="s">
        <v>914</v>
      </c>
      <c r="F599" s="164" t="s">
        <v>915</v>
      </c>
      <c r="G599" s="165" t="s">
        <v>223</v>
      </c>
      <c r="H599" s="166">
        <v>45.743000000000002</v>
      </c>
      <c r="I599" s="347"/>
      <c r="J599" s="167">
        <f>ROUND(I599*H599,2)</f>
        <v>0</v>
      </c>
      <c r="K599" s="164" t="s">
        <v>177</v>
      </c>
      <c r="L599" s="40"/>
      <c r="M599" s="168" t="s">
        <v>5</v>
      </c>
      <c r="N599" s="169" t="s">
        <v>49</v>
      </c>
      <c r="O599" s="170">
        <v>2.4E-2</v>
      </c>
      <c r="P599" s="170">
        <f>O599*H599</f>
        <v>1.0978320000000001</v>
      </c>
      <c r="Q599" s="170">
        <v>0</v>
      </c>
      <c r="R599" s="170">
        <f>Q599*H599</f>
        <v>0</v>
      </c>
      <c r="S599" s="170">
        <v>0</v>
      </c>
      <c r="T599" s="171">
        <f>S599*H599</f>
        <v>0</v>
      </c>
      <c r="AR599" s="25" t="s">
        <v>257</v>
      </c>
      <c r="AT599" s="25" t="s">
        <v>173</v>
      </c>
      <c r="AU599" s="25" t="s">
        <v>89</v>
      </c>
      <c r="AY599" s="25" t="s">
        <v>171</v>
      </c>
      <c r="BE599" s="172">
        <f>IF(N599="základní",J599,0)</f>
        <v>0</v>
      </c>
      <c r="BF599" s="172">
        <f>IF(N599="snížená",J599,0)</f>
        <v>0</v>
      </c>
      <c r="BG599" s="172">
        <f>IF(N599="zákl. přenesená",J599,0)</f>
        <v>0</v>
      </c>
      <c r="BH599" s="172">
        <f>IF(N599="sníž. přenesená",J599,0)</f>
        <v>0</v>
      </c>
      <c r="BI599" s="172">
        <f>IF(N599="nulová",J599,0)</f>
        <v>0</v>
      </c>
      <c r="BJ599" s="25" t="s">
        <v>89</v>
      </c>
      <c r="BK599" s="172">
        <f>ROUND(I599*H599,2)</f>
        <v>0</v>
      </c>
      <c r="BL599" s="25" t="s">
        <v>257</v>
      </c>
      <c r="BM599" s="25" t="s">
        <v>916</v>
      </c>
    </row>
    <row r="600" spans="2:65" s="12" customFormat="1">
      <c r="B600" s="173"/>
      <c r="D600" s="174" t="s">
        <v>180</v>
      </c>
      <c r="E600" s="175" t="s">
        <v>5</v>
      </c>
      <c r="F600" s="176" t="s">
        <v>917</v>
      </c>
      <c r="H600" s="177">
        <v>44.463000000000001</v>
      </c>
      <c r="L600" s="173"/>
      <c r="M600" s="178"/>
      <c r="N600" s="179"/>
      <c r="O600" s="179"/>
      <c r="P600" s="179"/>
      <c r="Q600" s="179"/>
      <c r="R600" s="179"/>
      <c r="S600" s="179"/>
      <c r="T600" s="180"/>
      <c r="AT600" s="175" t="s">
        <v>180</v>
      </c>
      <c r="AU600" s="175" t="s">
        <v>89</v>
      </c>
      <c r="AV600" s="12" t="s">
        <v>89</v>
      </c>
      <c r="AW600" s="12" t="s">
        <v>41</v>
      </c>
      <c r="AX600" s="12" t="s">
        <v>77</v>
      </c>
      <c r="AY600" s="175" t="s">
        <v>171</v>
      </c>
    </row>
    <row r="601" spans="2:65" s="12" customFormat="1">
      <c r="B601" s="173"/>
      <c r="D601" s="174" t="s">
        <v>180</v>
      </c>
      <c r="E601" s="175" t="s">
        <v>5</v>
      </c>
      <c r="F601" s="176" t="s">
        <v>918</v>
      </c>
      <c r="H601" s="177">
        <v>1.28</v>
      </c>
      <c r="L601" s="173"/>
      <c r="M601" s="178"/>
      <c r="N601" s="179"/>
      <c r="O601" s="179"/>
      <c r="P601" s="179"/>
      <c r="Q601" s="179"/>
      <c r="R601" s="179"/>
      <c r="S601" s="179"/>
      <c r="T601" s="180"/>
      <c r="AT601" s="175" t="s">
        <v>180</v>
      </c>
      <c r="AU601" s="175" t="s">
        <v>89</v>
      </c>
      <c r="AV601" s="12" t="s">
        <v>89</v>
      </c>
      <c r="AW601" s="12" t="s">
        <v>41</v>
      </c>
      <c r="AX601" s="12" t="s">
        <v>77</v>
      </c>
      <c r="AY601" s="175" t="s">
        <v>171</v>
      </c>
    </row>
    <row r="602" spans="2:65" s="13" customFormat="1">
      <c r="B602" s="183"/>
      <c r="D602" s="174" t="s">
        <v>180</v>
      </c>
      <c r="E602" s="184" t="s">
        <v>5</v>
      </c>
      <c r="F602" s="185" t="s">
        <v>228</v>
      </c>
      <c r="H602" s="186">
        <v>45.743000000000002</v>
      </c>
      <c r="L602" s="183"/>
      <c r="M602" s="187"/>
      <c r="N602" s="188"/>
      <c r="O602" s="188"/>
      <c r="P602" s="188"/>
      <c r="Q602" s="188"/>
      <c r="R602" s="188"/>
      <c r="S602" s="188"/>
      <c r="T602" s="189"/>
      <c r="AT602" s="184" t="s">
        <v>180</v>
      </c>
      <c r="AU602" s="184" t="s">
        <v>89</v>
      </c>
      <c r="AV602" s="13" t="s">
        <v>178</v>
      </c>
      <c r="AW602" s="13" t="s">
        <v>41</v>
      </c>
      <c r="AX602" s="13" t="s">
        <v>23</v>
      </c>
      <c r="AY602" s="184" t="s">
        <v>171</v>
      </c>
    </row>
    <row r="603" spans="2:65" s="1" customFormat="1" ht="16.5" customHeight="1">
      <c r="B603" s="161"/>
      <c r="C603" s="190" t="s">
        <v>919</v>
      </c>
      <c r="D603" s="190" t="s">
        <v>236</v>
      </c>
      <c r="E603" s="191" t="s">
        <v>920</v>
      </c>
      <c r="F603" s="192" t="s">
        <v>921</v>
      </c>
      <c r="G603" s="193" t="s">
        <v>260</v>
      </c>
      <c r="H603" s="194">
        <v>0.01</v>
      </c>
      <c r="I603" s="348"/>
      <c r="J603" s="195">
        <f>ROUND(I603*H603,2)</f>
        <v>0</v>
      </c>
      <c r="K603" s="192" t="s">
        <v>177</v>
      </c>
      <c r="L603" s="196"/>
      <c r="M603" s="197" t="s">
        <v>5</v>
      </c>
      <c r="N603" s="198" t="s">
        <v>49</v>
      </c>
      <c r="O603" s="170">
        <v>0</v>
      </c>
      <c r="P603" s="170">
        <f>O603*H603</f>
        <v>0</v>
      </c>
      <c r="Q603" s="170">
        <v>1</v>
      </c>
      <c r="R603" s="170">
        <f>Q603*H603</f>
        <v>0.01</v>
      </c>
      <c r="S603" s="170">
        <v>0</v>
      </c>
      <c r="T603" s="171">
        <f>S603*H603</f>
        <v>0</v>
      </c>
      <c r="AR603" s="25" t="s">
        <v>349</v>
      </c>
      <c r="AT603" s="25" t="s">
        <v>236</v>
      </c>
      <c r="AU603" s="25" t="s">
        <v>89</v>
      </c>
      <c r="AY603" s="25" t="s">
        <v>171</v>
      </c>
      <c r="BE603" s="172">
        <f>IF(N603="základní",J603,0)</f>
        <v>0</v>
      </c>
      <c r="BF603" s="172">
        <f>IF(N603="snížená",J603,0)</f>
        <v>0</v>
      </c>
      <c r="BG603" s="172">
        <f>IF(N603="zákl. přenesená",J603,0)</f>
        <v>0</v>
      </c>
      <c r="BH603" s="172">
        <f>IF(N603="sníž. přenesená",J603,0)</f>
        <v>0</v>
      </c>
      <c r="BI603" s="172">
        <f>IF(N603="nulová",J603,0)</f>
        <v>0</v>
      </c>
      <c r="BJ603" s="25" t="s">
        <v>89</v>
      </c>
      <c r="BK603" s="172">
        <f>ROUND(I603*H603,2)</f>
        <v>0</v>
      </c>
      <c r="BL603" s="25" t="s">
        <v>257</v>
      </c>
      <c r="BM603" s="25" t="s">
        <v>922</v>
      </c>
    </row>
    <row r="604" spans="2:65" s="1" customFormat="1" ht="25.5" customHeight="1">
      <c r="B604" s="161"/>
      <c r="C604" s="162" t="s">
        <v>923</v>
      </c>
      <c r="D604" s="162" t="s">
        <v>173</v>
      </c>
      <c r="E604" s="163" t="s">
        <v>924</v>
      </c>
      <c r="F604" s="164" t="s">
        <v>925</v>
      </c>
      <c r="G604" s="165" t="s">
        <v>223</v>
      </c>
      <c r="H604" s="166">
        <v>13.263999999999999</v>
      </c>
      <c r="I604" s="347"/>
      <c r="J604" s="167">
        <f>ROUND(I604*H604,2)</f>
        <v>0</v>
      </c>
      <c r="K604" s="164" t="s">
        <v>177</v>
      </c>
      <c r="L604" s="40"/>
      <c r="M604" s="168" t="s">
        <v>5</v>
      </c>
      <c r="N604" s="169" t="s">
        <v>49</v>
      </c>
      <c r="O604" s="170">
        <v>5.3999999999999999E-2</v>
      </c>
      <c r="P604" s="170">
        <f>O604*H604</f>
        <v>0.716256</v>
      </c>
      <c r="Q604" s="170">
        <v>0</v>
      </c>
      <c r="R604" s="170">
        <f>Q604*H604</f>
        <v>0</v>
      </c>
      <c r="S604" s="170">
        <v>0</v>
      </c>
      <c r="T604" s="171">
        <f>S604*H604</f>
        <v>0</v>
      </c>
      <c r="AR604" s="25" t="s">
        <v>257</v>
      </c>
      <c r="AT604" s="25" t="s">
        <v>173</v>
      </c>
      <c r="AU604" s="25" t="s">
        <v>89</v>
      </c>
      <c r="AY604" s="25" t="s">
        <v>171</v>
      </c>
      <c r="BE604" s="172">
        <f>IF(N604="základní",J604,0)</f>
        <v>0</v>
      </c>
      <c r="BF604" s="172">
        <f>IF(N604="snížená",J604,0)</f>
        <v>0</v>
      </c>
      <c r="BG604" s="172">
        <f>IF(N604="zákl. přenesená",J604,0)</f>
        <v>0</v>
      </c>
      <c r="BH604" s="172">
        <f>IF(N604="sníž. přenesená",J604,0)</f>
        <v>0</v>
      </c>
      <c r="BI604" s="172">
        <f>IF(N604="nulová",J604,0)</f>
        <v>0</v>
      </c>
      <c r="BJ604" s="25" t="s">
        <v>89</v>
      </c>
      <c r="BK604" s="172">
        <f>ROUND(I604*H604,2)</f>
        <v>0</v>
      </c>
      <c r="BL604" s="25" t="s">
        <v>257</v>
      </c>
      <c r="BM604" s="25" t="s">
        <v>926</v>
      </c>
    </row>
    <row r="605" spans="2:65" s="12" customFormat="1">
      <c r="B605" s="173"/>
      <c r="D605" s="174" t="s">
        <v>180</v>
      </c>
      <c r="E605" s="175" t="s">
        <v>5</v>
      </c>
      <c r="F605" s="176" t="s">
        <v>927</v>
      </c>
      <c r="H605" s="177">
        <v>9.4239999999999995</v>
      </c>
      <c r="L605" s="173"/>
      <c r="M605" s="178"/>
      <c r="N605" s="179"/>
      <c r="O605" s="179"/>
      <c r="P605" s="179"/>
      <c r="Q605" s="179"/>
      <c r="R605" s="179"/>
      <c r="S605" s="179"/>
      <c r="T605" s="180"/>
      <c r="AT605" s="175" t="s">
        <v>180</v>
      </c>
      <c r="AU605" s="175" t="s">
        <v>89</v>
      </c>
      <c r="AV605" s="12" t="s">
        <v>89</v>
      </c>
      <c r="AW605" s="12" t="s">
        <v>41</v>
      </c>
      <c r="AX605" s="12" t="s">
        <v>77</v>
      </c>
      <c r="AY605" s="175" t="s">
        <v>171</v>
      </c>
    </row>
    <row r="606" spans="2:65" s="12" customFormat="1">
      <c r="B606" s="173"/>
      <c r="D606" s="174" t="s">
        <v>180</v>
      </c>
      <c r="E606" s="175" t="s">
        <v>5</v>
      </c>
      <c r="F606" s="176" t="s">
        <v>928</v>
      </c>
      <c r="H606" s="177">
        <v>3.84</v>
      </c>
      <c r="L606" s="173"/>
      <c r="M606" s="178"/>
      <c r="N606" s="179"/>
      <c r="O606" s="179"/>
      <c r="P606" s="179"/>
      <c r="Q606" s="179"/>
      <c r="R606" s="179"/>
      <c r="S606" s="179"/>
      <c r="T606" s="180"/>
      <c r="AT606" s="175" t="s">
        <v>180</v>
      </c>
      <c r="AU606" s="175" t="s">
        <v>89</v>
      </c>
      <c r="AV606" s="12" t="s">
        <v>89</v>
      </c>
      <c r="AW606" s="12" t="s">
        <v>41</v>
      </c>
      <c r="AX606" s="12" t="s">
        <v>77</v>
      </c>
      <c r="AY606" s="175" t="s">
        <v>171</v>
      </c>
    </row>
    <row r="607" spans="2:65" s="13" customFormat="1">
      <c r="B607" s="183"/>
      <c r="D607" s="174" t="s">
        <v>180</v>
      </c>
      <c r="E607" s="184" t="s">
        <v>5</v>
      </c>
      <c r="F607" s="185" t="s">
        <v>228</v>
      </c>
      <c r="H607" s="186">
        <v>13.263999999999999</v>
      </c>
      <c r="L607" s="183"/>
      <c r="M607" s="187"/>
      <c r="N607" s="188"/>
      <c r="O607" s="188"/>
      <c r="P607" s="188"/>
      <c r="Q607" s="188"/>
      <c r="R607" s="188"/>
      <c r="S607" s="188"/>
      <c r="T607" s="189"/>
      <c r="AT607" s="184" t="s">
        <v>180</v>
      </c>
      <c r="AU607" s="184" t="s">
        <v>89</v>
      </c>
      <c r="AV607" s="13" t="s">
        <v>178</v>
      </c>
      <c r="AW607" s="13" t="s">
        <v>41</v>
      </c>
      <c r="AX607" s="13" t="s">
        <v>23</v>
      </c>
      <c r="AY607" s="184" t="s">
        <v>171</v>
      </c>
    </row>
    <row r="608" spans="2:65" s="1" customFormat="1" ht="16.5" customHeight="1">
      <c r="B608" s="161"/>
      <c r="C608" s="190" t="s">
        <v>929</v>
      </c>
      <c r="D608" s="190" t="s">
        <v>236</v>
      </c>
      <c r="E608" s="191" t="s">
        <v>920</v>
      </c>
      <c r="F608" s="192" t="s">
        <v>921</v>
      </c>
      <c r="G608" s="193" t="s">
        <v>260</v>
      </c>
      <c r="H608" s="194">
        <v>3.0000000000000001E-3</v>
      </c>
      <c r="I608" s="348"/>
      <c r="J608" s="195">
        <f>ROUND(I608*H608,2)</f>
        <v>0</v>
      </c>
      <c r="K608" s="192" t="s">
        <v>177</v>
      </c>
      <c r="L608" s="196"/>
      <c r="M608" s="197" t="s">
        <v>5</v>
      </c>
      <c r="N608" s="198" t="s">
        <v>49</v>
      </c>
      <c r="O608" s="170">
        <v>0</v>
      </c>
      <c r="P608" s="170">
        <f>O608*H608</f>
        <v>0</v>
      </c>
      <c r="Q608" s="170">
        <v>1</v>
      </c>
      <c r="R608" s="170">
        <f>Q608*H608</f>
        <v>3.0000000000000001E-3</v>
      </c>
      <c r="S608" s="170">
        <v>0</v>
      </c>
      <c r="T608" s="171">
        <f>S608*H608</f>
        <v>0</v>
      </c>
      <c r="AR608" s="25" t="s">
        <v>349</v>
      </c>
      <c r="AT608" s="25" t="s">
        <v>236</v>
      </c>
      <c r="AU608" s="25" t="s">
        <v>89</v>
      </c>
      <c r="AY608" s="25" t="s">
        <v>171</v>
      </c>
      <c r="BE608" s="172">
        <f>IF(N608="základní",J608,0)</f>
        <v>0</v>
      </c>
      <c r="BF608" s="172">
        <f>IF(N608="snížená",J608,0)</f>
        <v>0</v>
      </c>
      <c r="BG608" s="172">
        <f>IF(N608="zákl. přenesená",J608,0)</f>
        <v>0</v>
      </c>
      <c r="BH608" s="172">
        <f>IF(N608="sníž. přenesená",J608,0)</f>
        <v>0</v>
      </c>
      <c r="BI608" s="172">
        <f>IF(N608="nulová",J608,0)</f>
        <v>0</v>
      </c>
      <c r="BJ608" s="25" t="s">
        <v>89</v>
      </c>
      <c r="BK608" s="172">
        <f>ROUND(I608*H608,2)</f>
        <v>0</v>
      </c>
      <c r="BL608" s="25" t="s">
        <v>257</v>
      </c>
      <c r="BM608" s="25" t="s">
        <v>930</v>
      </c>
    </row>
    <row r="609" spans="2:65" s="12" customFormat="1">
      <c r="B609" s="173"/>
      <c r="D609" s="174" t="s">
        <v>180</v>
      </c>
      <c r="E609" s="175" t="s">
        <v>5</v>
      </c>
      <c r="F609" s="176" t="s">
        <v>931</v>
      </c>
      <c r="H609" s="177">
        <v>3.0000000000000001E-3</v>
      </c>
      <c r="L609" s="173"/>
      <c r="M609" s="178"/>
      <c r="N609" s="179"/>
      <c r="O609" s="179"/>
      <c r="P609" s="179"/>
      <c r="Q609" s="179"/>
      <c r="R609" s="179"/>
      <c r="S609" s="179"/>
      <c r="T609" s="180"/>
      <c r="AT609" s="175" t="s">
        <v>180</v>
      </c>
      <c r="AU609" s="175" t="s">
        <v>89</v>
      </c>
      <c r="AV609" s="12" t="s">
        <v>89</v>
      </c>
      <c r="AW609" s="12" t="s">
        <v>41</v>
      </c>
      <c r="AX609" s="12" t="s">
        <v>23</v>
      </c>
      <c r="AY609" s="175" t="s">
        <v>171</v>
      </c>
    </row>
    <row r="610" spans="2:65" s="1" customFormat="1" ht="25.5" customHeight="1">
      <c r="B610" s="161"/>
      <c r="C610" s="162" t="s">
        <v>932</v>
      </c>
      <c r="D610" s="162" t="s">
        <v>173</v>
      </c>
      <c r="E610" s="163" t="s">
        <v>933</v>
      </c>
      <c r="F610" s="164" t="s">
        <v>934</v>
      </c>
      <c r="G610" s="165" t="s">
        <v>223</v>
      </c>
      <c r="H610" s="166">
        <v>45.743000000000002</v>
      </c>
      <c r="I610" s="347"/>
      <c r="J610" s="167">
        <f>ROUND(I610*H610,2)</f>
        <v>0</v>
      </c>
      <c r="K610" s="164" t="s">
        <v>177</v>
      </c>
      <c r="L610" s="40"/>
      <c r="M610" s="168" t="s">
        <v>5</v>
      </c>
      <c r="N610" s="169" t="s">
        <v>49</v>
      </c>
      <c r="O610" s="170">
        <v>0.222</v>
      </c>
      <c r="P610" s="170">
        <f>O610*H610</f>
        <v>10.154946000000001</v>
      </c>
      <c r="Q610" s="170">
        <v>4.0000000000000002E-4</v>
      </c>
      <c r="R610" s="170">
        <f>Q610*H610</f>
        <v>1.8297200000000003E-2</v>
      </c>
      <c r="S610" s="170">
        <v>0</v>
      </c>
      <c r="T610" s="171">
        <f>S610*H610</f>
        <v>0</v>
      </c>
      <c r="AR610" s="25" t="s">
        <v>257</v>
      </c>
      <c r="AT610" s="25" t="s">
        <v>173</v>
      </c>
      <c r="AU610" s="25" t="s">
        <v>89</v>
      </c>
      <c r="AY610" s="25" t="s">
        <v>171</v>
      </c>
      <c r="BE610" s="172">
        <f>IF(N610="základní",J610,0)</f>
        <v>0</v>
      </c>
      <c r="BF610" s="172">
        <f>IF(N610="snížená",J610,0)</f>
        <v>0</v>
      </c>
      <c r="BG610" s="172">
        <f>IF(N610="zákl. přenesená",J610,0)</f>
        <v>0</v>
      </c>
      <c r="BH610" s="172">
        <f>IF(N610="sníž. přenesená",J610,0)</f>
        <v>0</v>
      </c>
      <c r="BI610" s="172">
        <f>IF(N610="nulová",J610,0)</f>
        <v>0</v>
      </c>
      <c r="BJ610" s="25" t="s">
        <v>89</v>
      </c>
      <c r="BK610" s="172">
        <f>ROUND(I610*H610,2)</f>
        <v>0</v>
      </c>
      <c r="BL610" s="25" t="s">
        <v>257</v>
      </c>
      <c r="BM610" s="25" t="s">
        <v>935</v>
      </c>
    </row>
    <row r="611" spans="2:65" s="12" customFormat="1">
      <c r="B611" s="173"/>
      <c r="D611" s="174" t="s">
        <v>180</v>
      </c>
      <c r="E611" s="175" t="s">
        <v>5</v>
      </c>
      <c r="F611" s="176" t="s">
        <v>917</v>
      </c>
      <c r="H611" s="177">
        <v>44.463000000000001</v>
      </c>
      <c r="L611" s="173"/>
      <c r="M611" s="178"/>
      <c r="N611" s="179"/>
      <c r="O611" s="179"/>
      <c r="P611" s="179"/>
      <c r="Q611" s="179"/>
      <c r="R611" s="179"/>
      <c r="S611" s="179"/>
      <c r="T611" s="180"/>
      <c r="AT611" s="175" t="s">
        <v>180</v>
      </c>
      <c r="AU611" s="175" t="s">
        <v>89</v>
      </c>
      <c r="AV611" s="12" t="s">
        <v>89</v>
      </c>
      <c r="AW611" s="12" t="s">
        <v>41</v>
      </c>
      <c r="AX611" s="12" t="s">
        <v>77</v>
      </c>
      <c r="AY611" s="175" t="s">
        <v>171</v>
      </c>
    </row>
    <row r="612" spans="2:65" s="12" customFormat="1">
      <c r="B612" s="173"/>
      <c r="D612" s="174" t="s">
        <v>180</v>
      </c>
      <c r="E612" s="175" t="s">
        <v>5</v>
      </c>
      <c r="F612" s="176" t="s">
        <v>918</v>
      </c>
      <c r="H612" s="177">
        <v>1.28</v>
      </c>
      <c r="L612" s="173"/>
      <c r="M612" s="178"/>
      <c r="N612" s="179"/>
      <c r="O612" s="179"/>
      <c r="P612" s="179"/>
      <c r="Q612" s="179"/>
      <c r="R612" s="179"/>
      <c r="S612" s="179"/>
      <c r="T612" s="180"/>
      <c r="AT612" s="175" t="s">
        <v>180</v>
      </c>
      <c r="AU612" s="175" t="s">
        <v>89</v>
      </c>
      <c r="AV612" s="12" t="s">
        <v>89</v>
      </c>
      <c r="AW612" s="12" t="s">
        <v>41</v>
      </c>
      <c r="AX612" s="12" t="s">
        <v>77</v>
      </c>
      <c r="AY612" s="175" t="s">
        <v>171</v>
      </c>
    </row>
    <row r="613" spans="2:65" s="13" customFormat="1">
      <c r="B613" s="183"/>
      <c r="D613" s="174" t="s">
        <v>180</v>
      </c>
      <c r="E613" s="184" t="s">
        <v>5</v>
      </c>
      <c r="F613" s="185" t="s">
        <v>228</v>
      </c>
      <c r="H613" s="186">
        <v>45.743000000000002</v>
      </c>
      <c r="L613" s="183"/>
      <c r="M613" s="187"/>
      <c r="N613" s="188"/>
      <c r="O613" s="188"/>
      <c r="P613" s="188"/>
      <c r="Q613" s="188"/>
      <c r="R613" s="188"/>
      <c r="S613" s="188"/>
      <c r="T613" s="189"/>
      <c r="AT613" s="184" t="s">
        <v>180</v>
      </c>
      <c r="AU613" s="184" t="s">
        <v>89</v>
      </c>
      <c r="AV613" s="13" t="s">
        <v>178</v>
      </c>
      <c r="AW613" s="13" t="s">
        <v>41</v>
      </c>
      <c r="AX613" s="13" t="s">
        <v>23</v>
      </c>
      <c r="AY613" s="184" t="s">
        <v>171</v>
      </c>
    </row>
    <row r="614" spans="2:65" s="1" customFormat="1" ht="16.5" customHeight="1">
      <c r="B614" s="161"/>
      <c r="C614" s="190" t="s">
        <v>936</v>
      </c>
      <c r="D614" s="190" t="s">
        <v>236</v>
      </c>
      <c r="E614" s="191" t="s">
        <v>937</v>
      </c>
      <c r="F614" s="192" t="s">
        <v>3346</v>
      </c>
      <c r="G614" s="193" t="s">
        <v>223</v>
      </c>
      <c r="H614" s="194">
        <v>52.603999999999999</v>
      </c>
      <c r="I614" s="348"/>
      <c r="J614" s="195">
        <f>ROUND(I614*H614,2)</f>
        <v>0</v>
      </c>
      <c r="K614" s="192" t="s">
        <v>177</v>
      </c>
      <c r="L614" s="196"/>
      <c r="M614" s="197" t="s">
        <v>5</v>
      </c>
      <c r="N614" s="198" t="s">
        <v>49</v>
      </c>
      <c r="O614" s="170">
        <v>0</v>
      </c>
      <c r="P614" s="170">
        <f>O614*H614</f>
        <v>0</v>
      </c>
      <c r="Q614" s="170">
        <v>3.8800000000000002E-3</v>
      </c>
      <c r="R614" s="170">
        <f>Q614*H614</f>
        <v>0.20410352000000001</v>
      </c>
      <c r="S614" s="170">
        <v>0</v>
      </c>
      <c r="T614" s="171">
        <f>S614*H614</f>
        <v>0</v>
      </c>
      <c r="AR614" s="25" t="s">
        <v>349</v>
      </c>
      <c r="AT614" s="25" t="s">
        <v>236</v>
      </c>
      <c r="AU614" s="25" t="s">
        <v>89</v>
      </c>
      <c r="AY614" s="25" t="s">
        <v>171</v>
      </c>
      <c r="BE614" s="172">
        <f>IF(N614="základní",J614,0)</f>
        <v>0</v>
      </c>
      <c r="BF614" s="172">
        <f>IF(N614="snížená",J614,0)</f>
        <v>0</v>
      </c>
      <c r="BG614" s="172">
        <f>IF(N614="zákl. přenesená",J614,0)</f>
        <v>0</v>
      </c>
      <c r="BH614" s="172">
        <f>IF(N614="sníž. přenesená",J614,0)</f>
        <v>0</v>
      </c>
      <c r="BI614" s="172">
        <f>IF(N614="nulová",J614,0)</f>
        <v>0</v>
      </c>
      <c r="BJ614" s="25" t="s">
        <v>89</v>
      </c>
      <c r="BK614" s="172">
        <f>ROUND(I614*H614,2)</f>
        <v>0</v>
      </c>
      <c r="BL614" s="25" t="s">
        <v>257</v>
      </c>
      <c r="BM614" s="25" t="s">
        <v>938</v>
      </c>
    </row>
    <row r="615" spans="2:65" s="12" customFormat="1">
      <c r="B615" s="173"/>
      <c r="D615" s="174" t="s">
        <v>180</v>
      </c>
      <c r="E615" s="175" t="s">
        <v>5</v>
      </c>
      <c r="F615" s="176" t="s">
        <v>939</v>
      </c>
      <c r="H615" s="177">
        <v>52.603999999999999</v>
      </c>
      <c r="L615" s="173"/>
      <c r="M615" s="178"/>
      <c r="N615" s="179"/>
      <c r="O615" s="179"/>
      <c r="P615" s="179"/>
      <c r="Q615" s="179"/>
      <c r="R615" s="179"/>
      <c r="S615" s="179"/>
      <c r="T615" s="180"/>
      <c r="AT615" s="175" t="s">
        <v>180</v>
      </c>
      <c r="AU615" s="175" t="s">
        <v>89</v>
      </c>
      <c r="AV615" s="12" t="s">
        <v>89</v>
      </c>
      <c r="AW615" s="12" t="s">
        <v>41</v>
      </c>
      <c r="AX615" s="12" t="s">
        <v>23</v>
      </c>
      <c r="AY615" s="175" t="s">
        <v>171</v>
      </c>
    </row>
    <row r="616" spans="2:65" s="1" customFormat="1" ht="25.5" customHeight="1">
      <c r="B616" s="161"/>
      <c r="C616" s="162" t="s">
        <v>940</v>
      </c>
      <c r="D616" s="162" t="s">
        <v>173</v>
      </c>
      <c r="E616" s="163" t="s">
        <v>941</v>
      </c>
      <c r="F616" s="164" t="s">
        <v>942</v>
      </c>
      <c r="G616" s="165" t="s">
        <v>223</v>
      </c>
      <c r="H616" s="166">
        <v>13.263999999999999</v>
      </c>
      <c r="I616" s="347"/>
      <c r="J616" s="167">
        <f>ROUND(I616*H616,2)</f>
        <v>0</v>
      </c>
      <c r="K616" s="164" t="s">
        <v>177</v>
      </c>
      <c r="L616" s="40"/>
      <c r="M616" s="168" t="s">
        <v>5</v>
      </c>
      <c r="N616" s="169" t="s">
        <v>49</v>
      </c>
      <c r="O616" s="170">
        <v>0.26</v>
      </c>
      <c r="P616" s="170">
        <f>O616*H616</f>
        <v>3.4486400000000001</v>
      </c>
      <c r="Q616" s="170">
        <v>4.0000000000000002E-4</v>
      </c>
      <c r="R616" s="170">
        <f>Q616*H616</f>
        <v>5.3055999999999997E-3</v>
      </c>
      <c r="S616" s="170">
        <v>0</v>
      </c>
      <c r="T616" s="171">
        <f>S616*H616</f>
        <v>0</v>
      </c>
      <c r="AR616" s="25" t="s">
        <v>257</v>
      </c>
      <c r="AT616" s="25" t="s">
        <v>173</v>
      </c>
      <c r="AU616" s="25" t="s">
        <v>89</v>
      </c>
      <c r="AY616" s="25" t="s">
        <v>171</v>
      </c>
      <c r="BE616" s="172">
        <f>IF(N616="základní",J616,0)</f>
        <v>0</v>
      </c>
      <c r="BF616" s="172">
        <f>IF(N616="snížená",J616,0)</f>
        <v>0</v>
      </c>
      <c r="BG616" s="172">
        <f>IF(N616="zákl. přenesená",J616,0)</f>
        <v>0</v>
      </c>
      <c r="BH616" s="172">
        <f>IF(N616="sníž. přenesená",J616,0)</f>
        <v>0</v>
      </c>
      <c r="BI616" s="172">
        <f>IF(N616="nulová",J616,0)</f>
        <v>0</v>
      </c>
      <c r="BJ616" s="25" t="s">
        <v>89</v>
      </c>
      <c r="BK616" s="172">
        <f>ROUND(I616*H616,2)</f>
        <v>0</v>
      </c>
      <c r="BL616" s="25" t="s">
        <v>257</v>
      </c>
      <c r="BM616" s="25" t="s">
        <v>943</v>
      </c>
    </row>
    <row r="617" spans="2:65" s="12" customFormat="1">
      <c r="B617" s="173"/>
      <c r="D617" s="174" t="s">
        <v>180</v>
      </c>
      <c r="E617" s="175" t="s">
        <v>5</v>
      </c>
      <c r="F617" s="176" t="s">
        <v>927</v>
      </c>
      <c r="H617" s="177">
        <v>9.4239999999999995</v>
      </c>
      <c r="L617" s="173"/>
      <c r="M617" s="178"/>
      <c r="N617" s="179"/>
      <c r="O617" s="179"/>
      <c r="P617" s="179"/>
      <c r="Q617" s="179"/>
      <c r="R617" s="179"/>
      <c r="S617" s="179"/>
      <c r="T617" s="180"/>
      <c r="AT617" s="175" t="s">
        <v>180</v>
      </c>
      <c r="AU617" s="175" t="s">
        <v>89</v>
      </c>
      <c r="AV617" s="12" t="s">
        <v>89</v>
      </c>
      <c r="AW617" s="12" t="s">
        <v>41</v>
      </c>
      <c r="AX617" s="12" t="s">
        <v>77</v>
      </c>
      <c r="AY617" s="175" t="s">
        <v>171</v>
      </c>
    </row>
    <row r="618" spans="2:65" s="12" customFormat="1">
      <c r="B618" s="173"/>
      <c r="D618" s="174" t="s">
        <v>180</v>
      </c>
      <c r="E618" s="175" t="s">
        <v>5</v>
      </c>
      <c r="F618" s="176" t="s">
        <v>928</v>
      </c>
      <c r="H618" s="177">
        <v>3.84</v>
      </c>
      <c r="L618" s="173"/>
      <c r="M618" s="178"/>
      <c r="N618" s="179"/>
      <c r="O618" s="179"/>
      <c r="P618" s="179"/>
      <c r="Q618" s="179"/>
      <c r="R618" s="179"/>
      <c r="S618" s="179"/>
      <c r="T618" s="180"/>
      <c r="AT618" s="175" t="s">
        <v>180</v>
      </c>
      <c r="AU618" s="175" t="s">
        <v>89</v>
      </c>
      <c r="AV618" s="12" t="s">
        <v>89</v>
      </c>
      <c r="AW618" s="12" t="s">
        <v>41</v>
      </c>
      <c r="AX618" s="12" t="s">
        <v>77</v>
      </c>
      <c r="AY618" s="175" t="s">
        <v>171</v>
      </c>
    </row>
    <row r="619" spans="2:65" s="13" customFormat="1">
      <c r="B619" s="183"/>
      <c r="D619" s="174" t="s">
        <v>180</v>
      </c>
      <c r="E619" s="184" t="s">
        <v>5</v>
      </c>
      <c r="F619" s="185" t="s">
        <v>228</v>
      </c>
      <c r="H619" s="186">
        <v>13.263999999999999</v>
      </c>
      <c r="L619" s="183"/>
      <c r="M619" s="187"/>
      <c r="N619" s="188"/>
      <c r="O619" s="188"/>
      <c r="P619" s="188"/>
      <c r="Q619" s="188"/>
      <c r="R619" s="188"/>
      <c r="S619" s="188"/>
      <c r="T619" s="189"/>
      <c r="AT619" s="184" t="s">
        <v>180</v>
      </c>
      <c r="AU619" s="184" t="s">
        <v>89</v>
      </c>
      <c r="AV619" s="13" t="s">
        <v>178</v>
      </c>
      <c r="AW619" s="13" t="s">
        <v>41</v>
      </c>
      <c r="AX619" s="13" t="s">
        <v>23</v>
      </c>
      <c r="AY619" s="184" t="s">
        <v>171</v>
      </c>
    </row>
    <row r="620" spans="2:65" s="1" customFormat="1" ht="16.5" customHeight="1">
      <c r="B620" s="161"/>
      <c r="C620" s="190" t="s">
        <v>944</v>
      </c>
      <c r="D620" s="190" t="s">
        <v>236</v>
      </c>
      <c r="E620" s="191" t="s">
        <v>937</v>
      </c>
      <c r="F620" s="192" t="s">
        <v>3347</v>
      </c>
      <c r="G620" s="193" t="s">
        <v>223</v>
      </c>
      <c r="H620" s="194">
        <v>15.917</v>
      </c>
      <c r="I620" s="348"/>
      <c r="J620" s="195">
        <f>ROUND(I620*H620,2)</f>
        <v>0</v>
      </c>
      <c r="K620" s="192" t="s">
        <v>177</v>
      </c>
      <c r="L620" s="196"/>
      <c r="M620" s="197" t="s">
        <v>5</v>
      </c>
      <c r="N620" s="198" t="s">
        <v>49</v>
      </c>
      <c r="O620" s="170">
        <v>0</v>
      </c>
      <c r="P620" s="170">
        <f>O620*H620</f>
        <v>0</v>
      </c>
      <c r="Q620" s="170">
        <v>3.8800000000000002E-3</v>
      </c>
      <c r="R620" s="170">
        <f>Q620*H620</f>
        <v>6.1757960000000001E-2</v>
      </c>
      <c r="S620" s="170">
        <v>0</v>
      </c>
      <c r="T620" s="171">
        <f>S620*H620</f>
        <v>0</v>
      </c>
      <c r="AR620" s="25" t="s">
        <v>349</v>
      </c>
      <c r="AT620" s="25" t="s">
        <v>236</v>
      </c>
      <c r="AU620" s="25" t="s">
        <v>89</v>
      </c>
      <c r="AY620" s="25" t="s">
        <v>171</v>
      </c>
      <c r="BE620" s="172">
        <f>IF(N620="základní",J620,0)</f>
        <v>0</v>
      </c>
      <c r="BF620" s="172">
        <f>IF(N620="snížená",J620,0)</f>
        <v>0</v>
      </c>
      <c r="BG620" s="172">
        <f>IF(N620="zákl. přenesená",J620,0)</f>
        <v>0</v>
      </c>
      <c r="BH620" s="172">
        <f>IF(N620="sníž. přenesená",J620,0)</f>
        <v>0</v>
      </c>
      <c r="BI620" s="172">
        <f>IF(N620="nulová",J620,0)</f>
        <v>0</v>
      </c>
      <c r="BJ620" s="25" t="s">
        <v>89</v>
      </c>
      <c r="BK620" s="172">
        <f>ROUND(I620*H620,2)</f>
        <v>0</v>
      </c>
      <c r="BL620" s="25" t="s">
        <v>257</v>
      </c>
      <c r="BM620" s="25" t="s">
        <v>945</v>
      </c>
    </row>
    <row r="621" spans="2:65" s="12" customFormat="1">
      <c r="B621" s="173"/>
      <c r="D621" s="174" t="s">
        <v>180</v>
      </c>
      <c r="E621" s="175" t="s">
        <v>5</v>
      </c>
      <c r="F621" s="176" t="s">
        <v>946</v>
      </c>
      <c r="H621" s="177">
        <v>15.917</v>
      </c>
      <c r="L621" s="173"/>
      <c r="M621" s="178"/>
      <c r="N621" s="179"/>
      <c r="O621" s="179"/>
      <c r="P621" s="179"/>
      <c r="Q621" s="179"/>
      <c r="R621" s="179"/>
      <c r="S621" s="179"/>
      <c r="T621" s="180"/>
      <c r="AT621" s="175" t="s">
        <v>180</v>
      </c>
      <c r="AU621" s="175" t="s">
        <v>89</v>
      </c>
      <c r="AV621" s="12" t="s">
        <v>89</v>
      </c>
      <c r="AW621" s="12" t="s">
        <v>41</v>
      </c>
      <c r="AX621" s="12" t="s">
        <v>23</v>
      </c>
      <c r="AY621" s="175" t="s">
        <v>171</v>
      </c>
    </row>
    <row r="622" spans="2:65" s="1" customFormat="1" ht="38.25" customHeight="1">
      <c r="B622" s="161"/>
      <c r="C622" s="162" t="s">
        <v>947</v>
      </c>
      <c r="D622" s="162" t="s">
        <v>173</v>
      </c>
      <c r="E622" s="163" t="s">
        <v>948</v>
      </c>
      <c r="F622" s="164" t="s">
        <v>949</v>
      </c>
      <c r="G622" s="165" t="s">
        <v>223</v>
      </c>
      <c r="H622" s="166">
        <v>32.200000000000003</v>
      </c>
      <c r="I622" s="347"/>
      <c r="J622" s="167">
        <f>ROUND(I622*H622,2)</f>
        <v>0</v>
      </c>
      <c r="K622" s="164" t="s">
        <v>177</v>
      </c>
      <c r="L622" s="40"/>
      <c r="M622" s="168" t="s">
        <v>5</v>
      </c>
      <c r="N622" s="169" t="s">
        <v>49</v>
      </c>
      <c r="O622" s="170">
        <v>0.1</v>
      </c>
      <c r="P622" s="170">
        <f>O622*H622</f>
        <v>3.2200000000000006</v>
      </c>
      <c r="Q622" s="170">
        <v>4.6000000000000001E-4</v>
      </c>
      <c r="R622" s="170">
        <f>Q622*H622</f>
        <v>1.4812000000000002E-2</v>
      </c>
      <c r="S622" s="170">
        <v>0</v>
      </c>
      <c r="T622" s="171">
        <f>S622*H622</f>
        <v>0</v>
      </c>
      <c r="AR622" s="25" t="s">
        <v>257</v>
      </c>
      <c r="AT622" s="25" t="s">
        <v>173</v>
      </c>
      <c r="AU622" s="25" t="s">
        <v>89</v>
      </c>
      <c r="AY622" s="25" t="s">
        <v>171</v>
      </c>
      <c r="BE622" s="172">
        <f>IF(N622="základní",J622,0)</f>
        <v>0</v>
      </c>
      <c r="BF622" s="172">
        <f>IF(N622="snížená",J622,0)</f>
        <v>0</v>
      </c>
      <c r="BG622" s="172">
        <f>IF(N622="zákl. přenesená",J622,0)</f>
        <v>0</v>
      </c>
      <c r="BH622" s="172">
        <f>IF(N622="sníž. přenesená",J622,0)</f>
        <v>0</v>
      </c>
      <c r="BI622" s="172">
        <f>IF(N622="nulová",J622,0)</f>
        <v>0</v>
      </c>
      <c r="BJ622" s="25" t="s">
        <v>89</v>
      </c>
      <c r="BK622" s="172">
        <f>ROUND(I622*H622,2)</f>
        <v>0</v>
      </c>
      <c r="BL622" s="25" t="s">
        <v>257</v>
      </c>
      <c r="BM622" s="25" t="s">
        <v>950</v>
      </c>
    </row>
    <row r="623" spans="2:65" s="12" customFormat="1">
      <c r="B623" s="173"/>
      <c r="D623" s="174" t="s">
        <v>180</v>
      </c>
      <c r="E623" s="175" t="s">
        <v>5</v>
      </c>
      <c r="F623" s="176" t="s">
        <v>951</v>
      </c>
      <c r="H623" s="177">
        <v>32.200000000000003</v>
      </c>
      <c r="L623" s="173"/>
      <c r="M623" s="178"/>
      <c r="N623" s="179"/>
      <c r="O623" s="179"/>
      <c r="P623" s="179"/>
      <c r="Q623" s="179"/>
      <c r="R623" s="179"/>
      <c r="S623" s="179"/>
      <c r="T623" s="180"/>
      <c r="AT623" s="175" t="s">
        <v>180</v>
      </c>
      <c r="AU623" s="175" t="s">
        <v>89</v>
      </c>
      <c r="AV623" s="12" t="s">
        <v>89</v>
      </c>
      <c r="AW623" s="12" t="s">
        <v>41</v>
      </c>
      <c r="AX623" s="12" t="s">
        <v>23</v>
      </c>
      <c r="AY623" s="175" t="s">
        <v>171</v>
      </c>
    </row>
    <row r="624" spans="2:65" s="1" customFormat="1" ht="25.5" customHeight="1">
      <c r="B624" s="161"/>
      <c r="C624" s="162" t="s">
        <v>952</v>
      </c>
      <c r="D624" s="162" t="s">
        <v>173</v>
      </c>
      <c r="E624" s="163" t="s">
        <v>953</v>
      </c>
      <c r="F624" s="164" t="s">
        <v>954</v>
      </c>
      <c r="G624" s="165" t="s">
        <v>493</v>
      </c>
      <c r="H624" s="166">
        <v>32.200000000000003</v>
      </c>
      <c r="I624" s="347"/>
      <c r="J624" s="167">
        <f>ROUND(I624*H624,2)</f>
        <v>0</v>
      </c>
      <c r="K624" s="164" t="s">
        <v>177</v>
      </c>
      <c r="L624" s="40"/>
      <c r="M624" s="168" t="s">
        <v>5</v>
      </c>
      <c r="N624" s="169" t="s">
        <v>49</v>
      </c>
      <c r="O624" s="170">
        <v>8.4000000000000005E-2</v>
      </c>
      <c r="P624" s="170">
        <f>O624*H624</f>
        <v>2.7048000000000005</v>
      </c>
      <c r="Q624" s="170">
        <v>1E-4</v>
      </c>
      <c r="R624" s="170">
        <f>Q624*H624</f>
        <v>3.2200000000000006E-3</v>
      </c>
      <c r="S624" s="170">
        <v>0</v>
      </c>
      <c r="T624" s="171">
        <f>S624*H624</f>
        <v>0</v>
      </c>
      <c r="AR624" s="25" t="s">
        <v>257</v>
      </c>
      <c r="AT624" s="25" t="s">
        <v>173</v>
      </c>
      <c r="AU624" s="25" t="s">
        <v>89</v>
      </c>
      <c r="AY624" s="25" t="s">
        <v>171</v>
      </c>
      <c r="BE624" s="172">
        <f>IF(N624="základní",J624,0)</f>
        <v>0</v>
      </c>
      <c r="BF624" s="172">
        <f>IF(N624="snížená",J624,0)</f>
        <v>0</v>
      </c>
      <c r="BG624" s="172">
        <f>IF(N624="zákl. přenesená",J624,0)</f>
        <v>0</v>
      </c>
      <c r="BH624" s="172">
        <f>IF(N624="sníž. přenesená",J624,0)</f>
        <v>0</v>
      </c>
      <c r="BI624" s="172">
        <f>IF(N624="nulová",J624,0)</f>
        <v>0</v>
      </c>
      <c r="BJ624" s="25" t="s">
        <v>89</v>
      </c>
      <c r="BK624" s="172">
        <f>ROUND(I624*H624,2)</f>
        <v>0</v>
      </c>
      <c r="BL624" s="25" t="s">
        <v>257</v>
      </c>
      <c r="BM624" s="25" t="s">
        <v>955</v>
      </c>
    </row>
    <row r="625" spans="2:65" s="12" customFormat="1">
      <c r="B625" s="173"/>
      <c r="D625" s="174" t="s">
        <v>180</v>
      </c>
      <c r="E625" s="175" t="s">
        <v>5</v>
      </c>
      <c r="F625" s="176" t="s">
        <v>956</v>
      </c>
      <c r="H625" s="177">
        <v>32.200000000000003</v>
      </c>
      <c r="L625" s="173"/>
      <c r="M625" s="178"/>
      <c r="N625" s="179"/>
      <c r="O625" s="179"/>
      <c r="P625" s="179"/>
      <c r="Q625" s="179"/>
      <c r="R625" s="179"/>
      <c r="S625" s="179"/>
      <c r="T625" s="180"/>
      <c r="AT625" s="175" t="s">
        <v>180</v>
      </c>
      <c r="AU625" s="175" t="s">
        <v>89</v>
      </c>
      <c r="AV625" s="12" t="s">
        <v>89</v>
      </c>
      <c r="AW625" s="12" t="s">
        <v>41</v>
      </c>
      <c r="AX625" s="12" t="s">
        <v>23</v>
      </c>
      <c r="AY625" s="175" t="s">
        <v>171</v>
      </c>
    </row>
    <row r="626" spans="2:65" s="1" customFormat="1" ht="38.25" customHeight="1">
      <c r="B626" s="161"/>
      <c r="C626" s="162" t="s">
        <v>957</v>
      </c>
      <c r="D626" s="162" t="s">
        <v>173</v>
      </c>
      <c r="E626" s="163" t="s">
        <v>958</v>
      </c>
      <c r="F626" s="164" t="s">
        <v>959</v>
      </c>
      <c r="G626" s="165" t="s">
        <v>260</v>
      </c>
      <c r="H626" s="166">
        <v>0.32</v>
      </c>
      <c r="I626" s="347"/>
      <c r="J626" s="167">
        <f>ROUND(I626*H626,2)</f>
        <v>0</v>
      </c>
      <c r="K626" s="164" t="s">
        <v>177</v>
      </c>
      <c r="L626" s="40"/>
      <c r="M626" s="168" t="s">
        <v>5</v>
      </c>
      <c r="N626" s="169" t="s">
        <v>49</v>
      </c>
      <c r="O626" s="170">
        <v>1.5980000000000001</v>
      </c>
      <c r="P626" s="170">
        <f>O626*H626</f>
        <v>0.51136000000000004</v>
      </c>
      <c r="Q626" s="170">
        <v>0</v>
      </c>
      <c r="R626" s="170">
        <f>Q626*H626</f>
        <v>0</v>
      </c>
      <c r="S626" s="170">
        <v>0</v>
      </c>
      <c r="T626" s="171">
        <f>S626*H626</f>
        <v>0</v>
      </c>
      <c r="AR626" s="25" t="s">
        <v>257</v>
      </c>
      <c r="AT626" s="25" t="s">
        <v>173</v>
      </c>
      <c r="AU626" s="25" t="s">
        <v>89</v>
      </c>
      <c r="AY626" s="25" t="s">
        <v>171</v>
      </c>
      <c r="BE626" s="172">
        <f>IF(N626="základní",J626,0)</f>
        <v>0</v>
      </c>
      <c r="BF626" s="172">
        <f>IF(N626="snížená",J626,0)</f>
        <v>0</v>
      </c>
      <c r="BG626" s="172">
        <f>IF(N626="zákl. přenesená",J626,0)</f>
        <v>0</v>
      </c>
      <c r="BH626" s="172">
        <f>IF(N626="sníž. přenesená",J626,0)</f>
        <v>0</v>
      </c>
      <c r="BI626" s="172">
        <f>IF(N626="nulová",J626,0)</f>
        <v>0</v>
      </c>
      <c r="BJ626" s="25" t="s">
        <v>89</v>
      </c>
      <c r="BK626" s="172">
        <f>ROUND(I626*H626,2)</f>
        <v>0</v>
      </c>
      <c r="BL626" s="25" t="s">
        <v>257</v>
      </c>
      <c r="BM626" s="25" t="s">
        <v>960</v>
      </c>
    </row>
    <row r="627" spans="2:65" s="1" customFormat="1" ht="38.25" customHeight="1">
      <c r="B627" s="161"/>
      <c r="C627" s="162" t="s">
        <v>961</v>
      </c>
      <c r="D627" s="162" t="s">
        <v>173</v>
      </c>
      <c r="E627" s="163" t="s">
        <v>962</v>
      </c>
      <c r="F627" s="164" t="s">
        <v>963</v>
      </c>
      <c r="G627" s="165" t="s">
        <v>260</v>
      </c>
      <c r="H627" s="166">
        <v>0.32</v>
      </c>
      <c r="I627" s="347"/>
      <c r="J627" s="167">
        <f>ROUND(I627*H627,2)</f>
        <v>0</v>
      </c>
      <c r="K627" s="164" t="s">
        <v>177</v>
      </c>
      <c r="L627" s="40"/>
      <c r="M627" s="168" t="s">
        <v>5</v>
      </c>
      <c r="N627" s="169" t="s">
        <v>49</v>
      </c>
      <c r="O627" s="170">
        <v>1.36</v>
      </c>
      <c r="P627" s="170">
        <f>O627*H627</f>
        <v>0.43520000000000003</v>
      </c>
      <c r="Q627" s="170">
        <v>0</v>
      </c>
      <c r="R627" s="170">
        <f>Q627*H627</f>
        <v>0</v>
      </c>
      <c r="S627" s="170">
        <v>0</v>
      </c>
      <c r="T627" s="171">
        <f>S627*H627</f>
        <v>0</v>
      </c>
      <c r="AR627" s="25" t="s">
        <v>257</v>
      </c>
      <c r="AT627" s="25" t="s">
        <v>173</v>
      </c>
      <c r="AU627" s="25" t="s">
        <v>89</v>
      </c>
      <c r="AY627" s="25" t="s">
        <v>171</v>
      </c>
      <c r="BE627" s="172">
        <f>IF(N627="základní",J627,0)</f>
        <v>0</v>
      </c>
      <c r="BF627" s="172">
        <f>IF(N627="snížená",J627,0)</f>
        <v>0</v>
      </c>
      <c r="BG627" s="172">
        <f>IF(N627="zákl. přenesená",J627,0)</f>
        <v>0</v>
      </c>
      <c r="BH627" s="172">
        <f>IF(N627="sníž. přenesená",J627,0)</f>
        <v>0</v>
      </c>
      <c r="BI627" s="172">
        <f>IF(N627="nulová",J627,0)</f>
        <v>0</v>
      </c>
      <c r="BJ627" s="25" t="s">
        <v>89</v>
      </c>
      <c r="BK627" s="172">
        <f>ROUND(I627*H627,2)</f>
        <v>0</v>
      </c>
      <c r="BL627" s="25" t="s">
        <v>257</v>
      </c>
      <c r="BM627" s="25" t="s">
        <v>964</v>
      </c>
    </row>
    <row r="628" spans="2:65" s="1" customFormat="1" ht="108">
      <c r="B628" s="40"/>
      <c r="D628" s="174" t="s">
        <v>185</v>
      </c>
      <c r="F628" s="181" t="s">
        <v>965</v>
      </c>
      <c r="L628" s="40"/>
      <c r="M628" s="182"/>
      <c r="N628" s="41"/>
      <c r="O628" s="41"/>
      <c r="P628" s="41"/>
      <c r="Q628" s="41"/>
      <c r="R628" s="41"/>
      <c r="S628" s="41"/>
      <c r="T628" s="69"/>
      <c r="AT628" s="25" t="s">
        <v>185</v>
      </c>
      <c r="AU628" s="25" t="s">
        <v>89</v>
      </c>
    </row>
    <row r="629" spans="2:65" s="11" customFormat="1" ht="29.85" customHeight="1">
      <c r="B629" s="149"/>
      <c r="D629" s="150" t="s">
        <v>76</v>
      </c>
      <c r="E629" s="159" t="s">
        <v>966</v>
      </c>
      <c r="F629" s="159" t="s">
        <v>967</v>
      </c>
      <c r="J629" s="160">
        <f>BK629</f>
        <v>0</v>
      </c>
      <c r="L629" s="149"/>
      <c r="M629" s="153"/>
      <c r="N629" s="154"/>
      <c r="O629" s="154"/>
      <c r="P629" s="155">
        <f>SUM(P630:P684)</f>
        <v>108.428268</v>
      </c>
      <c r="Q629" s="154"/>
      <c r="R629" s="155">
        <f>SUM(R630:R684)</f>
        <v>3.2192119000000003</v>
      </c>
      <c r="S629" s="154"/>
      <c r="T629" s="156">
        <f>SUM(T630:T684)</f>
        <v>0</v>
      </c>
      <c r="AR629" s="150" t="s">
        <v>89</v>
      </c>
      <c r="AT629" s="157" t="s">
        <v>76</v>
      </c>
      <c r="AU629" s="157" t="s">
        <v>23</v>
      </c>
      <c r="AY629" s="150" t="s">
        <v>171</v>
      </c>
      <c r="BK629" s="158">
        <f>SUM(BK630:BK684)</f>
        <v>0</v>
      </c>
    </row>
    <row r="630" spans="2:65" s="1" customFormat="1" ht="25.5" customHeight="1">
      <c r="B630" s="161"/>
      <c r="C630" s="162" t="s">
        <v>968</v>
      </c>
      <c r="D630" s="162" t="s">
        <v>173</v>
      </c>
      <c r="E630" s="163" t="s">
        <v>969</v>
      </c>
      <c r="F630" s="164" t="s">
        <v>970</v>
      </c>
      <c r="G630" s="165" t="s">
        <v>223</v>
      </c>
      <c r="H630" s="166">
        <v>37.049999999999997</v>
      </c>
      <c r="I630" s="347"/>
      <c r="J630" s="167">
        <f>ROUND(I630*H630,2)</f>
        <v>0</v>
      </c>
      <c r="K630" s="164" t="s">
        <v>251</v>
      </c>
      <c r="L630" s="40"/>
      <c r="M630" s="168" t="s">
        <v>5</v>
      </c>
      <c r="N630" s="169" t="s">
        <v>49</v>
      </c>
      <c r="O630" s="170">
        <v>0.06</v>
      </c>
      <c r="P630" s="170">
        <f>O630*H630</f>
        <v>2.2229999999999999</v>
      </c>
      <c r="Q630" s="170">
        <v>0</v>
      </c>
      <c r="R630" s="170">
        <f>Q630*H630</f>
        <v>0</v>
      </c>
      <c r="S630" s="170">
        <v>0</v>
      </c>
      <c r="T630" s="171">
        <f>S630*H630</f>
        <v>0</v>
      </c>
      <c r="AR630" s="25" t="s">
        <v>257</v>
      </c>
      <c r="AT630" s="25" t="s">
        <v>173</v>
      </c>
      <c r="AU630" s="25" t="s">
        <v>89</v>
      </c>
      <c r="AY630" s="25" t="s">
        <v>171</v>
      </c>
      <c r="BE630" s="172">
        <f>IF(N630="základní",J630,0)</f>
        <v>0</v>
      </c>
      <c r="BF630" s="172">
        <f>IF(N630="snížená",J630,0)</f>
        <v>0</v>
      </c>
      <c r="BG630" s="172">
        <f>IF(N630="zákl. přenesená",J630,0)</f>
        <v>0</v>
      </c>
      <c r="BH630" s="172">
        <f>IF(N630="sníž. přenesená",J630,0)</f>
        <v>0</v>
      </c>
      <c r="BI630" s="172">
        <f>IF(N630="nulová",J630,0)</f>
        <v>0</v>
      </c>
      <c r="BJ630" s="25" t="s">
        <v>89</v>
      </c>
      <c r="BK630" s="172">
        <f>ROUND(I630*H630,2)</f>
        <v>0</v>
      </c>
      <c r="BL630" s="25" t="s">
        <v>257</v>
      </c>
      <c r="BM630" s="25" t="s">
        <v>971</v>
      </c>
    </row>
    <row r="631" spans="2:65" s="12" customFormat="1">
      <c r="B631" s="173"/>
      <c r="D631" s="174" t="s">
        <v>180</v>
      </c>
      <c r="E631" s="175" t="s">
        <v>5</v>
      </c>
      <c r="F631" s="176" t="s">
        <v>972</v>
      </c>
      <c r="H631" s="177">
        <v>21.84</v>
      </c>
      <c r="L631" s="173"/>
      <c r="M631" s="178"/>
      <c r="N631" s="179"/>
      <c r="O631" s="179"/>
      <c r="P631" s="179"/>
      <c r="Q631" s="179"/>
      <c r="R631" s="179"/>
      <c r="S631" s="179"/>
      <c r="T631" s="180"/>
      <c r="AT631" s="175" t="s">
        <v>180</v>
      </c>
      <c r="AU631" s="175" t="s">
        <v>89</v>
      </c>
      <c r="AV631" s="12" t="s">
        <v>89</v>
      </c>
      <c r="AW631" s="12" t="s">
        <v>41</v>
      </c>
      <c r="AX631" s="12" t="s">
        <v>77</v>
      </c>
      <c r="AY631" s="175" t="s">
        <v>171</v>
      </c>
    </row>
    <row r="632" spans="2:65" s="12" customFormat="1">
      <c r="B632" s="173"/>
      <c r="D632" s="174" t="s">
        <v>180</v>
      </c>
      <c r="E632" s="175" t="s">
        <v>5</v>
      </c>
      <c r="F632" s="176" t="s">
        <v>973</v>
      </c>
      <c r="H632" s="177">
        <v>15.21</v>
      </c>
      <c r="L632" s="173"/>
      <c r="M632" s="178"/>
      <c r="N632" s="179"/>
      <c r="O632" s="179"/>
      <c r="P632" s="179"/>
      <c r="Q632" s="179"/>
      <c r="R632" s="179"/>
      <c r="S632" s="179"/>
      <c r="T632" s="180"/>
      <c r="AT632" s="175" t="s">
        <v>180</v>
      </c>
      <c r="AU632" s="175" t="s">
        <v>89</v>
      </c>
      <c r="AV632" s="12" t="s">
        <v>89</v>
      </c>
      <c r="AW632" s="12" t="s">
        <v>41</v>
      </c>
      <c r="AX632" s="12" t="s">
        <v>77</v>
      </c>
      <c r="AY632" s="175" t="s">
        <v>171</v>
      </c>
    </row>
    <row r="633" spans="2:65" s="13" customFormat="1">
      <c r="B633" s="183"/>
      <c r="D633" s="174" t="s">
        <v>180</v>
      </c>
      <c r="E633" s="184" t="s">
        <v>5</v>
      </c>
      <c r="F633" s="185" t="s">
        <v>228</v>
      </c>
      <c r="H633" s="186">
        <v>37.049999999999997</v>
      </c>
      <c r="L633" s="183"/>
      <c r="M633" s="187"/>
      <c r="N633" s="188"/>
      <c r="O633" s="188"/>
      <c r="P633" s="188"/>
      <c r="Q633" s="188"/>
      <c r="R633" s="188"/>
      <c r="S633" s="188"/>
      <c r="T633" s="189"/>
      <c r="AT633" s="184" t="s">
        <v>180</v>
      </c>
      <c r="AU633" s="184" t="s">
        <v>89</v>
      </c>
      <c r="AV633" s="13" t="s">
        <v>178</v>
      </c>
      <c r="AW633" s="13" t="s">
        <v>41</v>
      </c>
      <c r="AX633" s="13" t="s">
        <v>23</v>
      </c>
      <c r="AY633" s="184" t="s">
        <v>171</v>
      </c>
    </row>
    <row r="634" spans="2:65" s="1" customFormat="1" ht="25.5" customHeight="1">
      <c r="B634" s="161"/>
      <c r="C634" s="190" t="s">
        <v>974</v>
      </c>
      <c r="D634" s="190" t="s">
        <v>236</v>
      </c>
      <c r="E634" s="191" t="s">
        <v>975</v>
      </c>
      <c r="F634" s="192" t="s">
        <v>976</v>
      </c>
      <c r="G634" s="193" t="s">
        <v>223</v>
      </c>
      <c r="H634" s="194">
        <v>15.513999999999999</v>
      </c>
      <c r="I634" s="348"/>
      <c r="J634" s="195">
        <f>ROUND(I634*H634,2)</f>
        <v>0</v>
      </c>
      <c r="K634" s="192" t="s">
        <v>251</v>
      </c>
      <c r="L634" s="196"/>
      <c r="M634" s="197" t="s">
        <v>5</v>
      </c>
      <c r="N634" s="198" t="s">
        <v>49</v>
      </c>
      <c r="O634" s="170">
        <v>0</v>
      </c>
      <c r="P634" s="170">
        <f>O634*H634</f>
        <v>0</v>
      </c>
      <c r="Q634" s="170">
        <v>1.5E-3</v>
      </c>
      <c r="R634" s="170">
        <f>Q634*H634</f>
        <v>2.3271E-2</v>
      </c>
      <c r="S634" s="170">
        <v>0</v>
      </c>
      <c r="T634" s="171">
        <f>S634*H634</f>
        <v>0</v>
      </c>
      <c r="AR634" s="25" t="s">
        <v>349</v>
      </c>
      <c r="AT634" s="25" t="s">
        <v>236</v>
      </c>
      <c r="AU634" s="25" t="s">
        <v>89</v>
      </c>
      <c r="AY634" s="25" t="s">
        <v>171</v>
      </c>
      <c r="BE634" s="172">
        <f>IF(N634="základní",J634,0)</f>
        <v>0</v>
      </c>
      <c r="BF634" s="172">
        <f>IF(N634="snížená",J634,0)</f>
        <v>0</v>
      </c>
      <c r="BG634" s="172">
        <f>IF(N634="zákl. přenesená",J634,0)</f>
        <v>0</v>
      </c>
      <c r="BH634" s="172">
        <f>IF(N634="sníž. přenesená",J634,0)</f>
        <v>0</v>
      </c>
      <c r="BI634" s="172">
        <f>IF(N634="nulová",J634,0)</f>
        <v>0</v>
      </c>
      <c r="BJ634" s="25" t="s">
        <v>89</v>
      </c>
      <c r="BK634" s="172">
        <f>ROUND(I634*H634,2)</f>
        <v>0</v>
      </c>
      <c r="BL634" s="25" t="s">
        <v>257</v>
      </c>
      <c r="BM634" s="25" t="s">
        <v>977</v>
      </c>
    </row>
    <row r="635" spans="2:65" s="1" customFormat="1" ht="24">
      <c r="B635" s="40"/>
      <c r="D635" s="174" t="s">
        <v>353</v>
      </c>
      <c r="F635" s="181" t="s">
        <v>978</v>
      </c>
      <c r="L635" s="40"/>
      <c r="M635" s="182"/>
      <c r="N635" s="41"/>
      <c r="O635" s="41"/>
      <c r="P635" s="41"/>
      <c r="Q635" s="41"/>
      <c r="R635" s="41"/>
      <c r="S635" s="41"/>
      <c r="T635" s="69"/>
      <c r="AT635" s="25" t="s">
        <v>353</v>
      </c>
      <c r="AU635" s="25" t="s">
        <v>89</v>
      </c>
    </row>
    <row r="636" spans="2:65" s="12" customFormat="1">
      <c r="B636" s="173"/>
      <c r="D636" s="174" t="s">
        <v>180</v>
      </c>
      <c r="E636" s="175" t="s">
        <v>5</v>
      </c>
      <c r="F636" s="176" t="s">
        <v>979</v>
      </c>
      <c r="H636" s="177">
        <v>15.513999999999999</v>
      </c>
      <c r="L636" s="173"/>
      <c r="M636" s="178"/>
      <c r="N636" s="179"/>
      <c r="O636" s="179"/>
      <c r="P636" s="179"/>
      <c r="Q636" s="179"/>
      <c r="R636" s="179"/>
      <c r="S636" s="179"/>
      <c r="T636" s="180"/>
      <c r="AT636" s="175" t="s">
        <v>180</v>
      </c>
      <c r="AU636" s="175" t="s">
        <v>89</v>
      </c>
      <c r="AV636" s="12" t="s">
        <v>89</v>
      </c>
      <c r="AW636" s="12" t="s">
        <v>41</v>
      </c>
      <c r="AX636" s="12" t="s">
        <v>23</v>
      </c>
      <c r="AY636" s="175" t="s">
        <v>171</v>
      </c>
    </row>
    <row r="637" spans="2:65" s="1" customFormat="1" ht="16.5" customHeight="1">
      <c r="B637" s="161"/>
      <c r="C637" s="190" t="s">
        <v>980</v>
      </c>
      <c r="D637" s="190" t="s">
        <v>236</v>
      </c>
      <c r="E637" s="191" t="s">
        <v>981</v>
      </c>
      <c r="F637" s="192" t="s">
        <v>982</v>
      </c>
      <c r="G637" s="193" t="s">
        <v>223</v>
      </c>
      <c r="H637" s="194">
        <v>28.396999999999998</v>
      </c>
      <c r="I637" s="348"/>
      <c r="J637" s="195">
        <f>ROUND(I637*H637,2)</f>
        <v>0</v>
      </c>
      <c r="K637" s="192" t="s">
        <v>177</v>
      </c>
      <c r="L637" s="196"/>
      <c r="M637" s="197" t="s">
        <v>5</v>
      </c>
      <c r="N637" s="198" t="s">
        <v>49</v>
      </c>
      <c r="O637" s="170">
        <v>0</v>
      </c>
      <c r="P637" s="170">
        <f>O637*H637</f>
        <v>0</v>
      </c>
      <c r="Q637" s="170">
        <v>4.5599999999999998E-3</v>
      </c>
      <c r="R637" s="170">
        <f>Q637*H637</f>
        <v>0.12949031999999999</v>
      </c>
      <c r="S637" s="170">
        <v>0</v>
      </c>
      <c r="T637" s="171">
        <f>S637*H637</f>
        <v>0</v>
      </c>
      <c r="AR637" s="25" t="s">
        <v>349</v>
      </c>
      <c r="AT637" s="25" t="s">
        <v>236</v>
      </c>
      <c r="AU637" s="25" t="s">
        <v>89</v>
      </c>
      <c r="AY637" s="25" t="s">
        <v>171</v>
      </c>
      <c r="BE637" s="172">
        <f>IF(N637="základní",J637,0)</f>
        <v>0</v>
      </c>
      <c r="BF637" s="172">
        <f>IF(N637="snížená",J637,0)</f>
        <v>0</v>
      </c>
      <c r="BG637" s="172">
        <f>IF(N637="zákl. přenesená",J637,0)</f>
        <v>0</v>
      </c>
      <c r="BH637" s="172">
        <f>IF(N637="sníž. přenesená",J637,0)</f>
        <v>0</v>
      </c>
      <c r="BI637" s="172">
        <f>IF(N637="nulová",J637,0)</f>
        <v>0</v>
      </c>
      <c r="BJ637" s="25" t="s">
        <v>89</v>
      </c>
      <c r="BK637" s="172">
        <f>ROUND(I637*H637,2)</f>
        <v>0</v>
      </c>
      <c r="BL637" s="25" t="s">
        <v>257</v>
      </c>
      <c r="BM637" s="25" t="s">
        <v>983</v>
      </c>
    </row>
    <row r="638" spans="2:65" s="12" customFormat="1">
      <c r="B638" s="173"/>
      <c r="D638" s="174" t="s">
        <v>180</v>
      </c>
      <c r="E638" s="175" t="s">
        <v>5</v>
      </c>
      <c r="F638" s="176" t="s">
        <v>984</v>
      </c>
      <c r="H638" s="177">
        <v>28.396999999999998</v>
      </c>
      <c r="L638" s="173"/>
      <c r="M638" s="178"/>
      <c r="N638" s="179"/>
      <c r="O638" s="179"/>
      <c r="P638" s="179"/>
      <c r="Q638" s="179"/>
      <c r="R638" s="179"/>
      <c r="S638" s="179"/>
      <c r="T638" s="180"/>
      <c r="AT638" s="175" t="s">
        <v>180</v>
      </c>
      <c r="AU638" s="175" t="s">
        <v>89</v>
      </c>
      <c r="AV638" s="12" t="s">
        <v>89</v>
      </c>
      <c r="AW638" s="12" t="s">
        <v>41</v>
      </c>
      <c r="AX638" s="12" t="s">
        <v>23</v>
      </c>
      <c r="AY638" s="175" t="s">
        <v>171</v>
      </c>
    </row>
    <row r="639" spans="2:65" s="1" customFormat="1" ht="25.5" customHeight="1">
      <c r="B639" s="161"/>
      <c r="C639" s="162" t="s">
        <v>985</v>
      </c>
      <c r="D639" s="162" t="s">
        <v>173</v>
      </c>
      <c r="E639" s="163" t="s">
        <v>986</v>
      </c>
      <c r="F639" s="164" t="s">
        <v>987</v>
      </c>
      <c r="G639" s="165" t="s">
        <v>223</v>
      </c>
      <c r="H639" s="166">
        <v>261.76299999999998</v>
      </c>
      <c r="I639" s="347"/>
      <c r="J639" s="167">
        <f>ROUND(I639*H639,2)</f>
        <v>0</v>
      </c>
      <c r="K639" s="164" t="s">
        <v>177</v>
      </c>
      <c r="L639" s="40"/>
      <c r="M639" s="168" t="s">
        <v>5</v>
      </c>
      <c r="N639" s="169" t="s">
        <v>49</v>
      </c>
      <c r="O639" s="170">
        <v>0.23100000000000001</v>
      </c>
      <c r="P639" s="170">
        <f>O639*H639</f>
        <v>60.467252999999999</v>
      </c>
      <c r="Q639" s="170">
        <v>4.2000000000000002E-4</v>
      </c>
      <c r="R639" s="170">
        <f>Q639*H639</f>
        <v>0.10994045999999999</v>
      </c>
      <c r="S639" s="170">
        <v>0</v>
      </c>
      <c r="T639" s="171">
        <f>S639*H639</f>
        <v>0</v>
      </c>
      <c r="AR639" s="25" t="s">
        <v>257</v>
      </c>
      <c r="AT639" s="25" t="s">
        <v>173</v>
      </c>
      <c r="AU639" s="25" t="s">
        <v>89</v>
      </c>
      <c r="AY639" s="25" t="s">
        <v>171</v>
      </c>
      <c r="BE639" s="172">
        <f>IF(N639="základní",J639,0)</f>
        <v>0</v>
      </c>
      <c r="BF639" s="172">
        <f>IF(N639="snížená",J639,0)</f>
        <v>0</v>
      </c>
      <c r="BG639" s="172">
        <f>IF(N639="zákl. přenesená",J639,0)</f>
        <v>0</v>
      </c>
      <c r="BH639" s="172">
        <f>IF(N639="sníž. přenesená",J639,0)</f>
        <v>0</v>
      </c>
      <c r="BI639" s="172">
        <f>IF(N639="nulová",J639,0)</f>
        <v>0</v>
      </c>
      <c r="BJ639" s="25" t="s">
        <v>89</v>
      </c>
      <c r="BK639" s="172">
        <f>ROUND(I639*H639,2)</f>
        <v>0</v>
      </c>
      <c r="BL639" s="25" t="s">
        <v>257</v>
      </c>
      <c r="BM639" s="25" t="s">
        <v>988</v>
      </c>
    </row>
    <row r="640" spans="2:65" s="12" customFormat="1">
      <c r="B640" s="173"/>
      <c r="D640" s="174" t="s">
        <v>180</v>
      </c>
      <c r="E640" s="175" t="s">
        <v>5</v>
      </c>
      <c r="F640" s="176" t="s">
        <v>989</v>
      </c>
      <c r="H640" s="177">
        <v>175.65700000000001</v>
      </c>
      <c r="L640" s="173"/>
      <c r="M640" s="178"/>
      <c r="N640" s="179"/>
      <c r="O640" s="179"/>
      <c r="P640" s="179"/>
      <c r="Q640" s="179"/>
      <c r="R640" s="179"/>
      <c r="S640" s="179"/>
      <c r="T640" s="180"/>
      <c r="AT640" s="175" t="s">
        <v>180</v>
      </c>
      <c r="AU640" s="175" t="s">
        <v>89</v>
      </c>
      <c r="AV640" s="12" t="s">
        <v>89</v>
      </c>
      <c r="AW640" s="12" t="s">
        <v>41</v>
      </c>
      <c r="AX640" s="12" t="s">
        <v>77</v>
      </c>
      <c r="AY640" s="175" t="s">
        <v>171</v>
      </c>
    </row>
    <row r="641" spans="2:65" s="12" customFormat="1">
      <c r="B641" s="173"/>
      <c r="D641" s="174" t="s">
        <v>180</v>
      </c>
      <c r="E641" s="175" t="s">
        <v>5</v>
      </c>
      <c r="F641" s="176" t="s">
        <v>990</v>
      </c>
      <c r="H641" s="177">
        <v>22.88</v>
      </c>
      <c r="L641" s="173"/>
      <c r="M641" s="178"/>
      <c r="N641" s="179"/>
      <c r="O641" s="179"/>
      <c r="P641" s="179"/>
      <c r="Q641" s="179"/>
      <c r="R641" s="179"/>
      <c r="S641" s="179"/>
      <c r="T641" s="180"/>
      <c r="AT641" s="175" t="s">
        <v>180</v>
      </c>
      <c r="AU641" s="175" t="s">
        <v>89</v>
      </c>
      <c r="AV641" s="12" t="s">
        <v>89</v>
      </c>
      <c r="AW641" s="12" t="s">
        <v>41</v>
      </c>
      <c r="AX641" s="12" t="s">
        <v>77</v>
      </c>
      <c r="AY641" s="175" t="s">
        <v>171</v>
      </c>
    </row>
    <row r="642" spans="2:65" s="14" customFormat="1">
      <c r="B642" s="199"/>
      <c r="D642" s="174" t="s">
        <v>180</v>
      </c>
      <c r="E642" s="200" t="s">
        <v>5</v>
      </c>
      <c r="F642" s="201" t="s">
        <v>310</v>
      </c>
      <c r="H642" s="202">
        <v>198.53700000000001</v>
      </c>
      <c r="L642" s="199"/>
      <c r="M642" s="203"/>
      <c r="N642" s="204"/>
      <c r="O642" s="204"/>
      <c r="P642" s="204"/>
      <c r="Q642" s="204"/>
      <c r="R642" s="204"/>
      <c r="S642" s="204"/>
      <c r="T642" s="205"/>
      <c r="AT642" s="200" t="s">
        <v>180</v>
      </c>
      <c r="AU642" s="200" t="s">
        <v>89</v>
      </c>
      <c r="AV642" s="14" t="s">
        <v>188</v>
      </c>
      <c r="AW642" s="14" t="s">
        <v>41</v>
      </c>
      <c r="AX642" s="14" t="s">
        <v>77</v>
      </c>
      <c r="AY642" s="200" t="s">
        <v>171</v>
      </c>
    </row>
    <row r="643" spans="2:65" s="12" customFormat="1" ht="24">
      <c r="B643" s="173"/>
      <c r="D643" s="174" t="s">
        <v>180</v>
      </c>
      <c r="E643" s="175" t="s">
        <v>5</v>
      </c>
      <c r="F643" s="176" t="s">
        <v>991</v>
      </c>
      <c r="H643" s="177">
        <v>21.777999999999999</v>
      </c>
      <c r="L643" s="173"/>
      <c r="M643" s="178"/>
      <c r="N643" s="179"/>
      <c r="O643" s="179"/>
      <c r="P643" s="179"/>
      <c r="Q643" s="179"/>
      <c r="R643" s="179"/>
      <c r="S643" s="179"/>
      <c r="T643" s="180"/>
      <c r="AT643" s="175" t="s">
        <v>180</v>
      </c>
      <c r="AU643" s="175" t="s">
        <v>89</v>
      </c>
      <c r="AV643" s="12" t="s">
        <v>89</v>
      </c>
      <c r="AW643" s="12" t="s">
        <v>41</v>
      </c>
      <c r="AX643" s="12" t="s">
        <v>77</v>
      </c>
      <c r="AY643" s="175" t="s">
        <v>171</v>
      </c>
    </row>
    <row r="644" spans="2:65" s="14" customFormat="1">
      <c r="B644" s="199"/>
      <c r="D644" s="174" t="s">
        <v>180</v>
      </c>
      <c r="E644" s="200" t="s">
        <v>5</v>
      </c>
      <c r="F644" s="201" t="s">
        <v>310</v>
      </c>
      <c r="H644" s="202">
        <v>21.777999999999999</v>
      </c>
      <c r="L644" s="199"/>
      <c r="M644" s="203"/>
      <c r="N644" s="204"/>
      <c r="O644" s="204"/>
      <c r="P644" s="204"/>
      <c r="Q644" s="204"/>
      <c r="R644" s="204"/>
      <c r="S644" s="204"/>
      <c r="T644" s="205"/>
      <c r="AT644" s="200" t="s">
        <v>180</v>
      </c>
      <c r="AU644" s="200" t="s">
        <v>89</v>
      </c>
      <c r="AV644" s="14" t="s">
        <v>188</v>
      </c>
      <c r="AW644" s="14" t="s">
        <v>41</v>
      </c>
      <c r="AX644" s="14" t="s">
        <v>77</v>
      </c>
      <c r="AY644" s="200" t="s">
        <v>171</v>
      </c>
    </row>
    <row r="645" spans="2:65" s="12" customFormat="1">
      <c r="B645" s="173"/>
      <c r="D645" s="174" t="s">
        <v>180</v>
      </c>
      <c r="E645" s="175" t="s">
        <v>5</v>
      </c>
      <c r="F645" s="176" t="s">
        <v>992</v>
      </c>
      <c r="H645" s="177">
        <v>41.448</v>
      </c>
      <c r="L645" s="173"/>
      <c r="M645" s="178"/>
      <c r="N645" s="179"/>
      <c r="O645" s="179"/>
      <c r="P645" s="179"/>
      <c r="Q645" s="179"/>
      <c r="R645" s="179"/>
      <c r="S645" s="179"/>
      <c r="T645" s="180"/>
      <c r="AT645" s="175" t="s">
        <v>180</v>
      </c>
      <c r="AU645" s="175" t="s">
        <v>89</v>
      </c>
      <c r="AV645" s="12" t="s">
        <v>89</v>
      </c>
      <c r="AW645" s="12" t="s">
        <v>41</v>
      </c>
      <c r="AX645" s="12" t="s">
        <v>77</v>
      </c>
      <c r="AY645" s="175" t="s">
        <v>171</v>
      </c>
    </row>
    <row r="646" spans="2:65" s="14" customFormat="1">
      <c r="B646" s="199"/>
      <c r="D646" s="174" t="s">
        <v>180</v>
      </c>
      <c r="E646" s="200" t="s">
        <v>5</v>
      </c>
      <c r="F646" s="201" t="s">
        <v>310</v>
      </c>
      <c r="H646" s="202">
        <v>41.448</v>
      </c>
      <c r="L646" s="199"/>
      <c r="M646" s="203"/>
      <c r="N646" s="204"/>
      <c r="O646" s="204"/>
      <c r="P646" s="204"/>
      <c r="Q646" s="204"/>
      <c r="R646" s="204"/>
      <c r="S646" s="204"/>
      <c r="T646" s="205"/>
      <c r="AT646" s="200" t="s">
        <v>180</v>
      </c>
      <c r="AU646" s="200" t="s">
        <v>89</v>
      </c>
      <c r="AV646" s="14" t="s">
        <v>188</v>
      </c>
      <c r="AW646" s="14" t="s">
        <v>41</v>
      </c>
      <c r="AX646" s="14" t="s">
        <v>77</v>
      </c>
      <c r="AY646" s="200" t="s">
        <v>171</v>
      </c>
    </row>
    <row r="647" spans="2:65" s="13" customFormat="1">
      <c r="B647" s="183"/>
      <c r="D647" s="174" t="s">
        <v>180</v>
      </c>
      <c r="E647" s="184" t="s">
        <v>5</v>
      </c>
      <c r="F647" s="185" t="s">
        <v>228</v>
      </c>
      <c r="H647" s="186">
        <v>261.76299999999998</v>
      </c>
      <c r="L647" s="183"/>
      <c r="M647" s="187"/>
      <c r="N647" s="188"/>
      <c r="O647" s="188"/>
      <c r="P647" s="188"/>
      <c r="Q647" s="188"/>
      <c r="R647" s="188"/>
      <c r="S647" s="188"/>
      <c r="T647" s="189"/>
      <c r="AT647" s="184" t="s">
        <v>180</v>
      </c>
      <c r="AU647" s="184" t="s">
        <v>89</v>
      </c>
      <c r="AV647" s="13" t="s">
        <v>178</v>
      </c>
      <c r="AW647" s="13" t="s">
        <v>41</v>
      </c>
      <c r="AX647" s="13" t="s">
        <v>23</v>
      </c>
      <c r="AY647" s="184" t="s">
        <v>171</v>
      </c>
    </row>
    <row r="648" spans="2:65" s="1" customFormat="1" ht="16.5" customHeight="1">
      <c r="B648" s="161"/>
      <c r="C648" s="190" t="s">
        <v>993</v>
      </c>
      <c r="D648" s="190" t="s">
        <v>236</v>
      </c>
      <c r="E648" s="191" t="s">
        <v>981</v>
      </c>
      <c r="F648" s="192" t="s">
        <v>982</v>
      </c>
      <c r="G648" s="193" t="s">
        <v>223</v>
      </c>
      <c r="H648" s="194">
        <v>22.213999999999999</v>
      </c>
      <c r="I648" s="348"/>
      <c r="J648" s="195">
        <f>ROUND(I648*H648,2)</f>
        <v>0</v>
      </c>
      <c r="K648" s="192" t="s">
        <v>177</v>
      </c>
      <c r="L648" s="196"/>
      <c r="M648" s="197" t="s">
        <v>5</v>
      </c>
      <c r="N648" s="198" t="s">
        <v>49</v>
      </c>
      <c r="O648" s="170">
        <v>0</v>
      </c>
      <c r="P648" s="170">
        <f>O648*H648</f>
        <v>0</v>
      </c>
      <c r="Q648" s="170">
        <v>4.5599999999999998E-3</v>
      </c>
      <c r="R648" s="170">
        <f>Q648*H648</f>
        <v>0.10129583999999998</v>
      </c>
      <c r="S648" s="170">
        <v>0</v>
      </c>
      <c r="T648" s="171">
        <f>S648*H648</f>
        <v>0</v>
      </c>
      <c r="AR648" s="25" t="s">
        <v>349</v>
      </c>
      <c r="AT648" s="25" t="s">
        <v>236</v>
      </c>
      <c r="AU648" s="25" t="s">
        <v>89</v>
      </c>
      <c r="AY648" s="25" t="s">
        <v>171</v>
      </c>
      <c r="BE648" s="172">
        <f>IF(N648="základní",J648,0)</f>
        <v>0</v>
      </c>
      <c r="BF648" s="172">
        <f>IF(N648="snížená",J648,0)</f>
        <v>0</v>
      </c>
      <c r="BG648" s="172">
        <f>IF(N648="zákl. přenesená",J648,0)</f>
        <v>0</v>
      </c>
      <c r="BH648" s="172">
        <f>IF(N648="sníž. přenesená",J648,0)</f>
        <v>0</v>
      </c>
      <c r="BI648" s="172">
        <f>IF(N648="nulová",J648,0)</f>
        <v>0</v>
      </c>
      <c r="BJ648" s="25" t="s">
        <v>89</v>
      </c>
      <c r="BK648" s="172">
        <f>ROUND(I648*H648,2)</f>
        <v>0</v>
      </c>
      <c r="BL648" s="25" t="s">
        <v>257</v>
      </c>
      <c r="BM648" s="25" t="s">
        <v>994</v>
      </c>
    </row>
    <row r="649" spans="2:65" s="1" customFormat="1" ht="25.5" customHeight="1">
      <c r="B649" s="161"/>
      <c r="C649" s="190" t="s">
        <v>995</v>
      </c>
      <c r="D649" s="190" t="s">
        <v>236</v>
      </c>
      <c r="E649" s="191" t="s">
        <v>996</v>
      </c>
      <c r="F649" s="192" t="s">
        <v>997</v>
      </c>
      <c r="G649" s="193" t="s">
        <v>223</v>
      </c>
      <c r="H649" s="194">
        <v>42.277000000000001</v>
      </c>
      <c r="I649" s="348"/>
      <c r="J649" s="195">
        <f>ROUND(I649*H649,2)</f>
        <v>0</v>
      </c>
      <c r="K649" s="192" t="s">
        <v>177</v>
      </c>
      <c r="L649" s="196"/>
      <c r="M649" s="197" t="s">
        <v>5</v>
      </c>
      <c r="N649" s="198" t="s">
        <v>49</v>
      </c>
      <c r="O649" s="170">
        <v>0</v>
      </c>
      <c r="P649" s="170">
        <f>O649*H649</f>
        <v>0</v>
      </c>
      <c r="Q649" s="170">
        <v>1.5E-3</v>
      </c>
      <c r="R649" s="170">
        <f>Q649*H649</f>
        <v>6.34155E-2</v>
      </c>
      <c r="S649" s="170">
        <v>0</v>
      </c>
      <c r="T649" s="171">
        <f>S649*H649</f>
        <v>0</v>
      </c>
      <c r="AR649" s="25" t="s">
        <v>349</v>
      </c>
      <c r="AT649" s="25" t="s">
        <v>236</v>
      </c>
      <c r="AU649" s="25" t="s">
        <v>89</v>
      </c>
      <c r="AY649" s="25" t="s">
        <v>171</v>
      </c>
      <c r="BE649" s="172">
        <f>IF(N649="základní",J649,0)</f>
        <v>0</v>
      </c>
      <c r="BF649" s="172">
        <f>IF(N649="snížená",J649,0)</f>
        <v>0</v>
      </c>
      <c r="BG649" s="172">
        <f>IF(N649="zákl. přenesená",J649,0)</f>
        <v>0</v>
      </c>
      <c r="BH649" s="172">
        <f>IF(N649="sníž. přenesená",J649,0)</f>
        <v>0</v>
      </c>
      <c r="BI649" s="172">
        <f>IF(N649="nulová",J649,0)</f>
        <v>0</v>
      </c>
      <c r="BJ649" s="25" t="s">
        <v>89</v>
      </c>
      <c r="BK649" s="172">
        <f>ROUND(I649*H649,2)</f>
        <v>0</v>
      </c>
      <c r="BL649" s="25" t="s">
        <v>257</v>
      </c>
      <c r="BM649" s="25" t="s">
        <v>998</v>
      </c>
    </row>
    <row r="650" spans="2:65" s="1" customFormat="1" ht="24">
      <c r="B650" s="40"/>
      <c r="D650" s="174" t="s">
        <v>353</v>
      </c>
      <c r="F650" s="181" t="s">
        <v>999</v>
      </c>
      <c r="L650" s="40"/>
      <c r="M650" s="182"/>
      <c r="N650" s="41"/>
      <c r="O650" s="41"/>
      <c r="P650" s="41"/>
      <c r="Q650" s="41"/>
      <c r="R650" s="41"/>
      <c r="S650" s="41"/>
      <c r="T650" s="69"/>
      <c r="AT650" s="25" t="s">
        <v>353</v>
      </c>
      <c r="AU650" s="25" t="s">
        <v>89</v>
      </c>
    </row>
    <row r="651" spans="2:65" s="12" customFormat="1">
      <c r="B651" s="173"/>
      <c r="D651" s="174" t="s">
        <v>180</v>
      </c>
      <c r="F651" s="176" t="s">
        <v>1000</v>
      </c>
      <c r="H651" s="177">
        <v>42.277000000000001</v>
      </c>
      <c r="L651" s="173"/>
      <c r="M651" s="178"/>
      <c r="N651" s="179"/>
      <c r="O651" s="179"/>
      <c r="P651" s="179"/>
      <c r="Q651" s="179"/>
      <c r="R651" s="179"/>
      <c r="S651" s="179"/>
      <c r="T651" s="180"/>
      <c r="AT651" s="175" t="s">
        <v>180</v>
      </c>
      <c r="AU651" s="175" t="s">
        <v>89</v>
      </c>
      <c r="AV651" s="12" t="s">
        <v>89</v>
      </c>
      <c r="AW651" s="12" t="s">
        <v>6</v>
      </c>
      <c r="AX651" s="12" t="s">
        <v>23</v>
      </c>
      <c r="AY651" s="175" t="s">
        <v>171</v>
      </c>
    </row>
    <row r="652" spans="2:65" s="1" customFormat="1" ht="16.5" customHeight="1">
      <c r="B652" s="161"/>
      <c r="C652" s="190" t="s">
        <v>1001</v>
      </c>
      <c r="D652" s="190" t="s">
        <v>236</v>
      </c>
      <c r="E652" s="191" t="s">
        <v>1002</v>
      </c>
      <c r="F652" s="192" t="s">
        <v>1003</v>
      </c>
      <c r="G652" s="193" t="s">
        <v>223</v>
      </c>
      <c r="H652" s="194">
        <v>202.50800000000001</v>
      </c>
      <c r="I652" s="348"/>
      <c r="J652" s="195">
        <f>ROUND(I652*H652,2)</f>
        <v>0</v>
      </c>
      <c r="K652" s="192" t="s">
        <v>251</v>
      </c>
      <c r="L652" s="196"/>
      <c r="M652" s="197" t="s">
        <v>5</v>
      </c>
      <c r="N652" s="198" t="s">
        <v>49</v>
      </c>
      <c r="O652" s="170">
        <v>0</v>
      </c>
      <c r="P652" s="170">
        <f>O652*H652</f>
        <v>0</v>
      </c>
      <c r="Q652" s="170">
        <v>6.0800000000000003E-3</v>
      </c>
      <c r="R652" s="170">
        <f>Q652*H652</f>
        <v>1.2312486400000002</v>
      </c>
      <c r="S652" s="170">
        <v>0</v>
      </c>
      <c r="T652" s="171">
        <f>S652*H652</f>
        <v>0</v>
      </c>
      <c r="AR652" s="25" t="s">
        <v>349</v>
      </c>
      <c r="AT652" s="25" t="s">
        <v>236</v>
      </c>
      <c r="AU652" s="25" t="s">
        <v>89</v>
      </c>
      <c r="AY652" s="25" t="s">
        <v>171</v>
      </c>
      <c r="BE652" s="172">
        <f>IF(N652="základní",J652,0)</f>
        <v>0</v>
      </c>
      <c r="BF652" s="172">
        <f>IF(N652="snížená",J652,0)</f>
        <v>0</v>
      </c>
      <c r="BG652" s="172">
        <f>IF(N652="zákl. přenesená",J652,0)</f>
        <v>0</v>
      </c>
      <c r="BH652" s="172">
        <f>IF(N652="sníž. přenesená",J652,0)</f>
        <v>0</v>
      </c>
      <c r="BI652" s="172">
        <f>IF(N652="nulová",J652,0)</f>
        <v>0</v>
      </c>
      <c r="BJ652" s="25" t="s">
        <v>89</v>
      </c>
      <c r="BK652" s="172">
        <f>ROUND(I652*H652,2)</f>
        <v>0</v>
      </c>
      <c r="BL652" s="25" t="s">
        <v>257</v>
      </c>
      <c r="BM652" s="25" t="s">
        <v>1004</v>
      </c>
    </row>
    <row r="653" spans="2:65" s="12" customFormat="1">
      <c r="B653" s="173"/>
      <c r="D653" s="174" t="s">
        <v>180</v>
      </c>
      <c r="E653" s="175" t="s">
        <v>5</v>
      </c>
      <c r="F653" s="176" t="s">
        <v>1005</v>
      </c>
      <c r="H653" s="177">
        <v>202.50800000000001</v>
      </c>
      <c r="L653" s="173"/>
      <c r="M653" s="178"/>
      <c r="N653" s="179"/>
      <c r="O653" s="179"/>
      <c r="P653" s="179"/>
      <c r="Q653" s="179"/>
      <c r="R653" s="179"/>
      <c r="S653" s="179"/>
      <c r="T653" s="180"/>
      <c r="AT653" s="175" t="s">
        <v>180</v>
      </c>
      <c r="AU653" s="175" t="s">
        <v>89</v>
      </c>
      <c r="AV653" s="12" t="s">
        <v>89</v>
      </c>
      <c r="AW653" s="12" t="s">
        <v>41</v>
      </c>
      <c r="AX653" s="12" t="s">
        <v>23</v>
      </c>
      <c r="AY653" s="175" t="s">
        <v>171</v>
      </c>
    </row>
    <row r="654" spans="2:65" s="1" customFormat="1" ht="25.5" customHeight="1">
      <c r="B654" s="161"/>
      <c r="C654" s="162" t="s">
        <v>1006</v>
      </c>
      <c r="D654" s="162" t="s">
        <v>173</v>
      </c>
      <c r="E654" s="163" t="s">
        <v>1007</v>
      </c>
      <c r="F654" s="164" t="s">
        <v>1008</v>
      </c>
      <c r="G654" s="165" t="s">
        <v>493</v>
      </c>
      <c r="H654" s="166">
        <v>15.798</v>
      </c>
      <c r="I654" s="347"/>
      <c r="J654" s="167">
        <f>ROUND(I654*H654,2)</f>
        <v>0</v>
      </c>
      <c r="K654" s="164" t="s">
        <v>5</v>
      </c>
      <c r="L654" s="40"/>
      <c r="M654" s="168" t="s">
        <v>5</v>
      </c>
      <c r="N654" s="169" t="s">
        <v>49</v>
      </c>
      <c r="O654" s="170">
        <v>0.04</v>
      </c>
      <c r="P654" s="170">
        <f>O654*H654</f>
        <v>0.63192000000000004</v>
      </c>
      <c r="Q654" s="170">
        <v>0</v>
      </c>
      <c r="R654" s="170">
        <f>Q654*H654</f>
        <v>0</v>
      </c>
      <c r="S654" s="170">
        <v>0</v>
      </c>
      <c r="T654" s="171">
        <f>S654*H654</f>
        <v>0</v>
      </c>
      <c r="AR654" s="25" t="s">
        <v>257</v>
      </c>
      <c r="AT654" s="25" t="s">
        <v>173</v>
      </c>
      <c r="AU654" s="25" t="s">
        <v>89</v>
      </c>
      <c r="AY654" s="25" t="s">
        <v>171</v>
      </c>
      <c r="BE654" s="172">
        <f>IF(N654="základní",J654,0)</f>
        <v>0</v>
      </c>
      <c r="BF654" s="172">
        <f>IF(N654="snížená",J654,0)</f>
        <v>0</v>
      </c>
      <c r="BG654" s="172">
        <f>IF(N654="zákl. přenesená",J654,0)</f>
        <v>0</v>
      </c>
      <c r="BH654" s="172">
        <f>IF(N654="sníž. přenesená",J654,0)</f>
        <v>0</v>
      </c>
      <c r="BI654" s="172">
        <f>IF(N654="nulová",J654,0)</f>
        <v>0</v>
      </c>
      <c r="BJ654" s="25" t="s">
        <v>89</v>
      </c>
      <c r="BK654" s="172">
        <f>ROUND(I654*H654,2)</f>
        <v>0</v>
      </c>
      <c r="BL654" s="25" t="s">
        <v>257</v>
      </c>
      <c r="BM654" s="25" t="s">
        <v>1009</v>
      </c>
    </row>
    <row r="655" spans="2:65" s="12" customFormat="1">
      <c r="B655" s="173"/>
      <c r="D655" s="174" t="s">
        <v>180</v>
      </c>
      <c r="E655" s="175" t="s">
        <v>5</v>
      </c>
      <c r="F655" s="176" t="s">
        <v>1010</v>
      </c>
      <c r="H655" s="177">
        <v>15.798</v>
      </c>
      <c r="L655" s="173"/>
      <c r="M655" s="178"/>
      <c r="N655" s="179"/>
      <c r="O655" s="179"/>
      <c r="P655" s="179"/>
      <c r="Q655" s="179"/>
      <c r="R655" s="179"/>
      <c r="S655" s="179"/>
      <c r="T655" s="180"/>
      <c r="AT655" s="175" t="s">
        <v>180</v>
      </c>
      <c r="AU655" s="175" t="s">
        <v>89</v>
      </c>
      <c r="AV655" s="12" t="s">
        <v>89</v>
      </c>
      <c r="AW655" s="12" t="s">
        <v>41</v>
      </c>
      <c r="AX655" s="12" t="s">
        <v>23</v>
      </c>
      <c r="AY655" s="175" t="s">
        <v>171</v>
      </c>
    </row>
    <row r="656" spans="2:65" s="1" customFormat="1" ht="16.5" customHeight="1">
      <c r="B656" s="161"/>
      <c r="C656" s="190" t="s">
        <v>1011</v>
      </c>
      <c r="D656" s="190" t="s">
        <v>236</v>
      </c>
      <c r="E656" s="191" t="s">
        <v>1012</v>
      </c>
      <c r="F656" s="192" t="s">
        <v>1013</v>
      </c>
      <c r="G656" s="193" t="s">
        <v>493</v>
      </c>
      <c r="H656" s="194">
        <v>16.114000000000001</v>
      </c>
      <c r="I656" s="348"/>
      <c r="J656" s="195">
        <f>ROUND(I656*H656,2)</f>
        <v>0</v>
      </c>
      <c r="K656" s="192" t="s">
        <v>251</v>
      </c>
      <c r="L656" s="196"/>
      <c r="M656" s="197" t="s">
        <v>5</v>
      </c>
      <c r="N656" s="198" t="s">
        <v>49</v>
      </c>
      <c r="O656" s="170">
        <v>0</v>
      </c>
      <c r="P656" s="170">
        <f>O656*H656</f>
        <v>0</v>
      </c>
      <c r="Q656" s="170">
        <v>5.0000000000000002E-5</v>
      </c>
      <c r="R656" s="170">
        <f>Q656*H656</f>
        <v>8.0570000000000012E-4</v>
      </c>
      <c r="S656" s="170">
        <v>0</v>
      </c>
      <c r="T656" s="171">
        <f>S656*H656</f>
        <v>0</v>
      </c>
      <c r="AR656" s="25" t="s">
        <v>349</v>
      </c>
      <c r="AT656" s="25" t="s">
        <v>236</v>
      </c>
      <c r="AU656" s="25" t="s">
        <v>89</v>
      </c>
      <c r="AY656" s="25" t="s">
        <v>171</v>
      </c>
      <c r="BE656" s="172">
        <f>IF(N656="základní",J656,0)</f>
        <v>0</v>
      </c>
      <c r="BF656" s="172">
        <f>IF(N656="snížená",J656,0)</f>
        <v>0</v>
      </c>
      <c r="BG656" s="172">
        <f>IF(N656="zákl. přenesená",J656,0)</f>
        <v>0</v>
      </c>
      <c r="BH656" s="172">
        <f>IF(N656="sníž. přenesená",J656,0)</f>
        <v>0</v>
      </c>
      <c r="BI656" s="172">
        <f>IF(N656="nulová",J656,0)</f>
        <v>0</v>
      </c>
      <c r="BJ656" s="25" t="s">
        <v>89</v>
      </c>
      <c r="BK656" s="172">
        <f>ROUND(I656*H656,2)</f>
        <v>0</v>
      </c>
      <c r="BL656" s="25" t="s">
        <v>257</v>
      </c>
      <c r="BM656" s="25" t="s">
        <v>1014</v>
      </c>
    </row>
    <row r="657" spans="2:65" s="12" customFormat="1">
      <c r="B657" s="173"/>
      <c r="D657" s="174" t="s">
        <v>180</v>
      </c>
      <c r="E657" s="175" t="s">
        <v>5</v>
      </c>
      <c r="F657" s="176" t="s">
        <v>1015</v>
      </c>
      <c r="H657" s="177">
        <v>16.114000000000001</v>
      </c>
      <c r="L657" s="173"/>
      <c r="M657" s="178"/>
      <c r="N657" s="179"/>
      <c r="O657" s="179"/>
      <c r="P657" s="179"/>
      <c r="Q657" s="179"/>
      <c r="R657" s="179"/>
      <c r="S657" s="179"/>
      <c r="T657" s="180"/>
      <c r="AT657" s="175" t="s">
        <v>180</v>
      </c>
      <c r="AU657" s="175" t="s">
        <v>89</v>
      </c>
      <c r="AV657" s="12" t="s">
        <v>89</v>
      </c>
      <c r="AW657" s="12" t="s">
        <v>41</v>
      </c>
      <c r="AX657" s="12" t="s">
        <v>23</v>
      </c>
      <c r="AY657" s="175" t="s">
        <v>171</v>
      </c>
    </row>
    <row r="658" spans="2:65" s="1" customFormat="1" ht="25.5" customHeight="1">
      <c r="B658" s="161"/>
      <c r="C658" s="162" t="s">
        <v>1016</v>
      </c>
      <c r="D658" s="162" t="s">
        <v>173</v>
      </c>
      <c r="E658" s="163" t="s">
        <v>1017</v>
      </c>
      <c r="F658" s="164" t="s">
        <v>1018</v>
      </c>
      <c r="G658" s="165" t="s">
        <v>223</v>
      </c>
      <c r="H658" s="166">
        <v>95.421000000000006</v>
      </c>
      <c r="I658" s="347"/>
      <c r="J658" s="167">
        <f>ROUND(I658*H658,2)</f>
        <v>0</v>
      </c>
      <c r="K658" s="164" t="s">
        <v>177</v>
      </c>
      <c r="L658" s="40"/>
      <c r="M658" s="168" t="s">
        <v>5</v>
      </c>
      <c r="N658" s="169" t="s">
        <v>49</v>
      </c>
      <c r="O658" s="170">
        <v>0.17100000000000001</v>
      </c>
      <c r="P658" s="170">
        <f>O658*H658</f>
        <v>16.316991000000002</v>
      </c>
      <c r="Q658" s="170">
        <v>2.9999999999999997E-4</v>
      </c>
      <c r="R658" s="170">
        <f>Q658*H658</f>
        <v>2.86263E-2</v>
      </c>
      <c r="S658" s="170">
        <v>0</v>
      </c>
      <c r="T658" s="171">
        <f>S658*H658</f>
        <v>0</v>
      </c>
      <c r="AR658" s="25" t="s">
        <v>257</v>
      </c>
      <c r="AT658" s="25" t="s">
        <v>173</v>
      </c>
      <c r="AU658" s="25" t="s">
        <v>89</v>
      </c>
      <c r="AY658" s="25" t="s">
        <v>171</v>
      </c>
      <c r="BE658" s="172">
        <f>IF(N658="základní",J658,0)</f>
        <v>0</v>
      </c>
      <c r="BF658" s="172">
        <f>IF(N658="snížená",J658,0)</f>
        <v>0</v>
      </c>
      <c r="BG658" s="172">
        <f>IF(N658="zákl. přenesená",J658,0)</f>
        <v>0</v>
      </c>
      <c r="BH658" s="172">
        <f>IF(N658="sníž. přenesená",J658,0)</f>
        <v>0</v>
      </c>
      <c r="BI658" s="172">
        <f>IF(N658="nulová",J658,0)</f>
        <v>0</v>
      </c>
      <c r="BJ658" s="25" t="s">
        <v>89</v>
      </c>
      <c r="BK658" s="172">
        <f>ROUND(I658*H658,2)</f>
        <v>0</v>
      </c>
      <c r="BL658" s="25" t="s">
        <v>257</v>
      </c>
      <c r="BM658" s="25" t="s">
        <v>1019</v>
      </c>
    </row>
    <row r="659" spans="2:65" s="1" customFormat="1" ht="72">
      <c r="B659" s="40"/>
      <c r="D659" s="174" t="s">
        <v>185</v>
      </c>
      <c r="F659" s="181" t="s">
        <v>1020</v>
      </c>
      <c r="L659" s="40"/>
      <c r="M659" s="182"/>
      <c r="N659" s="41"/>
      <c r="O659" s="41"/>
      <c r="P659" s="41"/>
      <c r="Q659" s="41"/>
      <c r="R659" s="41"/>
      <c r="S659" s="41"/>
      <c r="T659" s="69"/>
      <c r="AT659" s="25" t="s">
        <v>185</v>
      </c>
      <c r="AU659" s="25" t="s">
        <v>89</v>
      </c>
    </row>
    <row r="660" spans="2:65" s="12" customFormat="1" ht="24">
      <c r="B660" s="173"/>
      <c r="D660" s="174" t="s">
        <v>180</v>
      </c>
      <c r="E660" s="175" t="s">
        <v>5</v>
      </c>
      <c r="F660" s="176" t="s">
        <v>1021</v>
      </c>
      <c r="H660" s="177">
        <v>47.420999999999999</v>
      </c>
      <c r="L660" s="173"/>
      <c r="M660" s="178"/>
      <c r="N660" s="179"/>
      <c r="O660" s="179"/>
      <c r="P660" s="179"/>
      <c r="Q660" s="179"/>
      <c r="R660" s="179"/>
      <c r="S660" s="179"/>
      <c r="T660" s="180"/>
      <c r="AT660" s="175" t="s">
        <v>180</v>
      </c>
      <c r="AU660" s="175" t="s">
        <v>89</v>
      </c>
      <c r="AV660" s="12" t="s">
        <v>89</v>
      </c>
      <c r="AW660" s="12" t="s">
        <v>41</v>
      </c>
      <c r="AX660" s="12" t="s">
        <v>77</v>
      </c>
      <c r="AY660" s="175" t="s">
        <v>171</v>
      </c>
    </row>
    <row r="661" spans="2:65" s="12" customFormat="1">
      <c r="B661" s="173"/>
      <c r="D661" s="174" t="s">
        <v>180</v>
      </c>
      <c r="E661" s="175" t="s">
        <v>5</v>
      </c>
      <c r="F661" s="176" t="s">
        <v>1022</v>
      </c>
      <c r="H661" s="177">
        <v>48</v>
      </c>
      <c r="L661" s="173"/>
      <c r="M661" s="178"/>
      <c r="N661" s="179"/>
      <c r="O661" s="179"/>
      <c r="P661" s="179"/>
      <c r="Q661" s="179"/>
      <c r="R661" s="179"/>
      <c r="S661" s="179"/>
      <c r="T661" s="180"/>
      <c r="AT661" s="175" t="s">
        <v>180</v>
      </c>
      <c r="AU661" s="175" t="s">
        <v>89</v>
      </c>
      <c r="AV661" s="12" t="s">
        <v>89</v>
      </c>
      <c r="AW661" s="12" t="s">
        <v>41</v>
      </c>
      <c r="AX661" s="12" t="s">
        <v>77</v>
      </c>
      <c r="AY661" s="175" t="s">
        <v>171</v>
      </c>
    </row>
    <row r="662" spans="2:65" s="13" customFormat="1">
      <c r="B662" s="183"/>
      <c r="D662" s="174" t="s">
        <v>180</v>
      </c>
      <c r="E662" s="184" t="s">
        <v>5</v>
      </c>
      <c r="F662" s="185" t="s">
        <v>228</v>
      </c>
      <c r="H662" s="186">
        <v>95.421000000000006</v>
      </c>
      <c r="L662" s="183"/>
      <c r="M662" s="187"/>
      <c r="N662" s="188"/>
      <c r="O662" s="188"/>
      <c r="P662" s="188"/>
      <c r="Q662" s="188"/>
      <c r="R662" s="188"/>
      <c r="S662" s="188"/>
      <c r="T662" s="189"/>
      <c r="AT662" s="184" t="s">
        <v>180</v>
      </c>
      <c r="AU662" s="184" t="s">
        <v>89</v>
      </c>
      <c r="AV662" s="13" t="s">
        <v>178</v>
      </c>
      <c r="AW662" s="13" t="s">
        <v>41</v>
      </c>
      <c r="AX662" s="13" t="s">
        <v>23</v>
      </c>
      <c r="AY662" s="184" t="s">
        <v>171</v>
      </c>
    </row>
    <row r="663" spans="2:65" s="1" customFormat="1" ht="16.5" customHeight="1">
      <c r="B663" s="161"/>
      <c r="C663" s="190" t="s">
        <v>1023</v>
      </c>
      <c r="D663" s="190" t="s">
        <v>236</v>
      </c>
      <c r="E663" s="191" t="s">
        <v>1002</v>
      </c>
      <c r="F663" s="192" t="s">
        <v>1003</v>
      </c>
      <c r="G663" s="193" t="s">
        <v>223</v>
      </c>
      <c r="H663" s="194">
        <v>48.369</v>
      </c>
      <c r="I663" s="348"/>
      <c r="J663" s="195">
        <f>ROUND(I663*H663,2)</f>
        <v>0</v>
      </c>
      <c r="K663" s="192" t="s">
        <v>251</v>
      </c>
      <c r="L663" s="196"/>
      <c r="M663" s="197" t="s">
        <v>5</v>
      </c>
      <c r="N663" s="198" t="s">
        <v>49</v>
      </c>
      <c r="O663" s="170">
        <v>0</v>
      </c>
      <c r="P663" s="170">
        <f>O663*H663</f>
        <v>0</v>
      </c>
      <c r="Q663" s="170">
        <v>6.0800000000000003E-3</v>
      </c>
      <c r="R663" s="170">
        <f>Q663*H663</f>
        <v>0.29408351999999999</v>
      </c>
      <c r="S663" s="170">
        <v>0</v>
      </c>
      <c r="T663" s="171">
        <f>S663*H663</f>
        <v>0</v>
      </c>
      <c r="AR663" s="25" t="s">
        <v>349</v>
      </c>
      <c r="AT663" s="25" t="s">
        <v>236</v>
      </c>
      <c r="AU663" s="25" t="s">
        <v>89</v>
      </c>
      <c r="AY663" s="25" t="s">
        <v>171</v>
      </c>
      <c r="BE663" s="172">
        <f>IF(N663="základní",J663,0)</f>
        <v>0</v>
      </c>
      <c r="BF663" s="172">
        <f>IF(N663="snížená",J663,0)</f>
        <v>0</v>
      </c>
      <c r="BG663" s="172">
        <f>IF(N663="zákl. přenesená",J663,0)</f>
        <v>0</v>
      </c>
      <c r="BH663" s="172">
        <f>IF(N663="sníž. přenesená",J663,0)</f>
        <v>0</v>
      </c>
      <c r="BI663" s="172">
        <f>IF(N663="nulová",J663,0)</f>
        <v>0</v>
      </c>
      <c r="BJ663" s="25" t="s">
        <v>89</v>
      </c>
      <c r="BK663" s="172">
        <f>ROUND(I663*H663,2)</f>
        <v>0</v>
      </c>
      <c r="BL663" s="25" t="s">
        <v>257</v>
      </c>
      <c r="BM663" s="25" t="s">
        <v>1024</v>
      </c>
    </row>
    <row r="664" spans="2:65" s="12" customFormat="1">
      <c r="B664" s="173"/>
      <c r="D664" s="174" t="s">
        <v>180</v>
      </c>
      <c r="E664" s="175" t="s">
        <v>5</v>
      </c>
      <c r="F664" s="176" t="s">
        <v>1025</v>
      </c>
      <c r="H664" s="177">
        <v>48.369</v>
      </c>
      <c r="L664" s="173"/>
      <c r="M664" s="178"/>
      <c r="N664" s="179"/>
      <c r="O664" s="179"/>
      <c r="P664" s="179"/>
      <c r="Q664" s="179"/>
      <c r="R664" s="179"/>
      <c r="S664" s="179"/>
      <c r="T664" s="180"/>
      <c r="AT664" s="175" t="s">
        <v>180</v>
      </c>
      <c r="AU664" s="175" t="s">
        <v>89</v>
      </c>
      <c r="AV664" s="12" t="s">
        <v>89</v>
      </c>
      <c r="AW664" s="12" t="s">
        <v>41</v>
      </c>
      <c r="AX664" s="12" t="s">
        <v>23</v>
      </c>
      <c r="AY664" s="175" t="s">
        <v>171</v>
      </c>
    </row>
    <row r="665" spans="2:65" s="1" customFormat="1" ht="16.5" customHeight="1">
      <c r="B665" s="161"/>
      <c r="C665" s="190" t="s">
        <v>1026</v>
      </c>
      <c r="D665" s="190" t="s">
        <v>236</v>
      </c>
      <c r="E665" s="191" t="s">
        <v>1027</v>
      </c>
      <c r="F665" s="192" t="s">
        <v>1028</v>
      </c>
      <c r="G665" s="193" t="s">
        <v>223</v>
      </c>
      <c r="H665" s="194">
        <v>48.96</v>
      </c>
      <c r="I665" s="348"/>
      <c r="J665" s="195">
        <f>ROUND(I665*H665,2)</f>
        <v>0</v>
      </c>
      <c r="K665" s="192" t="s">
        <v>177</v>
      </c>
      <c r="L665" s="196"/>
      <c r="M665" s="197" t="s">
        <v>5</v>
      </c>
      <c r="N665" s="198" t="s">
        <v>49</v>
      </c>
      <c r="O665" s="170">
        <v>0</v>
      </c>
      <c r="P665" s="170">
        <f>O665*H665</f>
        <v>0</v>
      </c>
      <c r="Q665" s="170">
        <v>3.0400000000000002E-3</v>
      </c>
      <c r="R665" s="170">
        <f>Q665*H665</f>
        <v>0.14883840000000001</v>
      </c>
      <c r="S665" s="170">
        <v>0</v>
      </c>
      <c r="T665" s="171">
        <f>S665*H665</f>
        <v>0</v>
      </c>
      <c r="AR665" s="25" t="s">
        <v>349</v>
      </c>
      <c r="AT665" s="25" t="s">
        <v>236</v>
      </c>
      <c r="AU665" s="25" t="s">
        <v>89</v>
      </c>
      <c r="AY665" s="25" t="s">
        <v>171</v>
      </c>
      <c r="BE665" s="172">
        <f>IF(N665="základní",J665,0)</f>
        <v>0</v>
      </c>
      <c r="BF665" s="172">
        <f>IF(N665="snížená",J665,0)</f>
        <v>0</v>
      </c>
      <c r="BG665" s="172">
        <f>IF(N665="zákl. přenesená",J665,0)</f>
        <v>0</v>
      </c>
      <c r="BH665" s="172">
        <f>IF(N665="sníž. přenesená",J665,0)</f>
        <v>0</v>
      </c>
      <c r="BI665" s="172">
        <f>IF(N665="nulová",J665,0)</f>
        <v>0</v>
      </c>
      <c r="BJ665" s="25" t="s">
        <v>89</v>
      </c>
      <c r="BK665" s="172">
        <f>ROUND(I665*H665,2)</f>
        <v>0</v>
      </c>
      <c r="BL665" s="25" t="s">
        <v>257</v>
      </c>
      <c r="BM665" s="25" t="s">
        <v>1029</v>
      </c>
    </row>
    <row r="666" spans="2:65" s="12" customFormat="1">
      <c r="B666" s="173"/>
      <c r="D666" s="174" t="s">
        <v>180</v>
      </c>
      <c r="E666" s="175" t="s">
        <v>5</v>
      </c>
      <c r="F666" s="176" t="s">
        <v>1030</v>
      </c>
      <c r="H666" s="177">
        <v>48.96</v>
      </c>
      <c r="L666" s="173"/>
      <c r="M666" s="178"/>
      <c r="N666" s="179"/>
      <c r="O666" s="179"/>
      <c r="P666" s="179"/>
      <c r="Q666" s="179"/>
      <c r="R666" s="179"/>
      <c r="S666" s="179"/>
      <c r="T666" s="180"/>
      <c r="AT666" s="175" t="s">
        <v>180</v>
      </c>
      <c r="AU666" s="175" t="s">
        <v>89</v>
      </c>
      <c r="AV666" s="12" t="s">
        <v>89</v>
      </c>
      <c r="AW666" s="12" t="s">
        <v>41</v>
      </c>
      <c r="AX666" s="12" t="s">
        <v>23</v>
      </c>
      <c r="AY666" s="175" t="s">
        <v>171</v>
      </c>
    </row>
    <row r="667" spans="2:65" s="1" customFormat="1" ht="25.5" customHeight="1">
      <c r="B667" s="161"/>
      <c r="C667" s="162" t="s">
        <v>1031</v>
      </c>
      <c r="D667" s="162" t="s">
        <v>173</v>
      </c>
      <c r="E667" s="163" t="s">
        <v>1032</v>
      </c>
      <c r="F667" s="164" t="s">
        <v>1033</v>
      </c>
      <c r="G667" s="165" t="s">
        <v>223</v>
      </c>
      <c r="H667" s="166">
        <v>16.425000000000001</v>
      </c>
      <c r="I667" s="347"/>
      <c r="J667" s="167">
        <f>ROUND(I667*H667,2)</f>
        <v>0</v>
      </c>
      <c r="K667" s="164" t="s">
        <v>177</v>
      </c>
      <c r="L667" s="40"/>
      <c r="M667" s="168" t="s">
        <v>5</v>
      </c>
      <c r="N667" s="169" t="s">
        <v>49</v>
      </c>
      <c r="O667" s="170">
        <v>0.21099999999999999</v>
      </c>
      <c r="P667" s="170">
        <f>O667*H667</f>
        <v>3.4656750000000001</v>
      </c>
      <c r="Q667" s="170">
        <v>6.0000000000000001E-3</v>
      </c>
      <c r="R667" s="170">
        <f>Q667*H667</f>
        <v>9.8550000000000013E-2</v>
      </c>
      <c r="S667" s="170">
        <v>0</v>
      </c>
      <c r="T667" s="171">
        <f>S667*H667</f>
        <v>0</v>
      </c>
      <c r="AR667" s="25" t="s">
        <v>257</v>
      </c>
      <c r="AT667" s="25" t="s">
        <v>173</v>
      </c>
      <c r="AU667" s="25" t="s">
        <v>89</v>
      </c>
      <c r="AY667" s="25" t="s">
        <v>171</v>
      </c>
      <c r="BE667" s="172">
        <f>IF(N667="základní",J667,0)</f>
        <v>0</v>
      </c>
      <c r="BF667" s="172">
        <f>IF(N667="snížená",J667,0)</f>
        <v>0</v>
      </c>
      <c r="BG667" s="172">
        <f>IF(N667="zákl. přenesená",J667,0)</f>
        <v>0</v>
      </c>
      <c r="BH667" s="172">
        <f>IF(N667="sníž. přenesená",J667,0)</f>
        <v>0</v>
      </c>
      <c r="BI667" s="172">
        <f>IF(N667="nulová",J667,0)</f>
        <v>0</v>
      </c>
      <c r="BJ667" s="25" t="s">
        <v>89</v>
      </c>
      <c r="BK667" s="172">
        <f>ROUND(I667*H667,2)</f>
        <v>0</v>
      </c>
      <c r="BL667" s="25" t="s">
        <v>257</v>
      </c>
      <c r="BM667" s="25" t="s">
        <v>1034</v>
      </c>
    </row>
    <row r="668" spans="2:65" s="1" customFormat="1" ht="72">
      <c r="B668" s="40"/>
      <c r="D668" s="174" t="s">
        <v>185</v>
      </c>
      <c r="F668" s="181" t="s">
        <v>1020</v>
      </c>
      <c r="L668" s="40"/>
      <c r="M668" s="182"/>
      <c r="N668" s="41"/>
      <c r="O668" s="41"/>
      <c r="P668" s="41"/>
      <c r="Q668" s="41"/>
      <c r="R668" s="41"/>
      <c r="S668" s="41"/>
      <c r="T668" s="69"/>
      <c r="AT668" s="25" t="s">
        <v>185</v>
      </c>
      <c r="AU668" s="25" t="s">
        <v>89</v>
      </c>
    </row>
    <row r="669" spans="2:65" s="12" customFormat="1">
      <c r="B669" s="173"/>
      <c r="D669" s="174" t="s">
        <v>180</v>
      </c>
      <c r="E669" s="175" t="s">
        <v>5</v>
      </c>
      <c r="F669" s="176" t="s">
        <v>1035</v>
      </c>
      <c r="H669" s="177">
        <v>16.425000000000001</v>
      </c>
      <c r="L669" s="173"/>
      <c r="M669" s="178"/>
      <c r="N669" s="179"/>
      <c r="O669" s="179"/>
      <c r="P669" s="179"/>
      <c r="Q669" s="179"/>
      <c r="R669" s="179"/>
      <c r="S669" s="179"/>
      <c r="T669" s="180"/>
      <c r="AT669" s="175" t="s">
        <v>180</v>
      </c>
      <c r="AU669" s="175" t="s">
        <v>89</v>
      </c>
      <c r="AV669" s="12" t="s">
        <v>89</v>
      </c>
      <c r="AW669" s="12" t="s">
        <v>41</v>
      </c>
      <c r="AX669" s="12" t="s">
        <v>23</v>
      </c>
      <c r="AY669" s="175" t="s">
        <v>171</v>
      </c>
    </row>
    <row r="670" spans="2:65" s="1" customFormat="1" ht="25.5" customHeight="1">
      <c r="B670" s="161"/>
      <c r="C670" s="190" t="s">
        <v>1036</v>
      </c>
      <c r="D670" s="190" t="s">
        <v>236</v>
      </c>
      <c r="E670" s="191" t="s">
        <v>1037</v>
      </c>
      <c r="F670" s="192" t="s">
        <v>1038</v>
      </c>
      <c r="G670" s="193" t="s">
        <v>223</v>
      </c>
      <c r="H670" s="194">
        <v>16.754000000000001</v>
      </c>
      <c r="I670" s="348"/>
      <c r="J670" s="195">
        <f>ROUND(I670*H670,2)</f>
        <v>0</v>
      </c>
      <c r="K670" s="192" t="s">
        <v>251</v>
      </c>
      <c r="L670" s="196"/>
      <c r="M670" s="197" t="s">
        <v>5</v>
      </c>
      <c r="N670" s="198" t="s">
        <v>49</v>
      </c>
      <c r="O670" s="170">
        <v>0</v>
      </c>
      <c r="P670" s="170">
        <f>O670*H670</f>
        <v>0</v>
      </c>
      <c r="Q670" s="170">
        <v>2.0999999999999999E-3</v>
      </c>
      <c r="R670" s="170">
        <f>Q670*H670</f>
        <v>3.5183400000000004E-2</v>
      </c>
      <c r="S670" s="170">
        <v>0</v>
      </c>
      <c r="T670" s="171">
        <f>S670*H670</f>
        <v>0</v>
      </c>
      <c r="AR670" s="25" t="s">
        <v>349</v>
      </c>
      <c r="AT670" s="25" t="s">
        <v>236</v>
      </c>
      <c r="AU670" s="25" t="s">
        <v>89</v>
      </c>
      <c r="AY670" s="25" t="s">
        <v>171</v>
      </c>
      <c r="BE670" s="172">
        <f>IF(N670="základní",J670,0)</f>
        <v>0</v>
      </c>
      <c r="BF670" s="172">
        <f>IF(N670="snížená",J670,0)</f>
        <v>0</v>
      </c>
      <c r="BG670" s="172">
        <f>IF(N670="zákl. přenesená",J670,0)</f>
        <v>0</v>
      </c>
      <c r="BH670" s="172">
        <f>IF(N670="sníž. přenesená",J670,0)</f>
        <v>0</v>
      </c>
      <c r="BI670" s="172">
        <f>IF(N670="nulová",J670,0)</f>
        <v>0</v>
      </c>
      <c r="BJ670" s="25" t="s">
        <v>89</v>
      </c>
      <c r="BK670" s="172">
        <f>ROUND(I670*H670,2)</f>
        <v>0</v>
      </c>
      <c r="BL670" s="25" t="s">
        <v>257</v>
      </c>
      <c r="BM670" s="25" t="s">
        <v>1039</v>
      </c>
    </row>
    <row r="671" spans="2:65" s="1" customFormat="1" ht="24">
      <c r="B671" s="40"/>
      <c r="D671" s="174" t="s">
        <v>353</v>
      </c>
      <c r="F671" s="181" t="s">
        <v>999</v>
      </c>
      <c r="L671" s="40"/>
      <c r="M671" s="182"/>
      <c r="N671" s="41"/>
      <c r="O671" s="41"/>
      <c r="P671" s="41"/>
      <c r="Q671" s="41"/>
      <c r="R671" s="41"/>
      <c r="S671" s="41"/>
      <c r="T671" s="69"/>
      <c r="AT671" s="25" t="s">
        <v>353</v>
      </c>
      <c r="AU671" s="25" t="s">
        <v>89</v>
      </c>
    </row>
    <row r="672" spans="2:65" s="12" customFormat="1">
      <c r="B672" s="173"/>
      <c r="D672" s="174" t="s">
        <v>180</v>
      </c>
      <c r="E672" s="175" t="s">
        <v>5</v>
      </c>
      <c r="F672" s="176" t="s">
        <v>1040</v>
      </c>
      <c r="H672" s="177">
        <v>16.754000000000001</v>
      </c>
      <c r="L672" s="173"/>
      <c r="M672" s="178"/>
      <c r="N672" s="179"/>
      <c r="O672" s="179"/>
      <c r="P672" s="179"/>
      <c r="Q672" s="179"/>
      <c r="R672" s="179"/>
      <c r="S672" s="179"/>
      <c r="T672" s="180"/>
      <c r="AT672" s="175" t="s">
        <v>180</v>
      </c>
      <c r="AU672" s="175" t="s">
        <v>89</v>
      </c>
      <c r="AV672" s="12" t="s">
        <v>89</v>
      </c>
      <c r="AW672" s="12" t="s">
        <v>41</v>
      </c>
      <c r="AX672" s="12" t="s">
        <v>23</v>
      </c>
      <c r="AY672" s="175" t="s">
        <v>171</v>
      </c>
    </row>
    <row r="673" spans="2:65" s="1" customFormat="1" ht="25.5" customHeight="1">
      <c r="B673" s="161"/>
      <c r="C673" s="162" t="s">
        <v>1041</v>
      </c>
      <c r="D673" s="162" t="s">
        <v>173</v>
      </c>
      <c r="E673" s="163" t="s">
        <v>1042</v>
      </c>
      <c r="F673" s="164" t="s">
        <v>1043</v>
      </c>
      <c r="G673" s="165" t="s">
        <v>223</v>
      </c>
      <c r="H673" s="166">
        <v>153.881</v>
      </c>
      <c r="I673" s="347"/>
      <c r="J673" s="167">
        <f>ROUND(I673*H673,2)</f>
        <v>0</v>
      </c>
      <c r="K673" s="164" t="s">
        <v>1044</v>
      </c>
      <c r="L673" s="40"/>
      <c r="M673" s="168" t="s">
        <v>5</v>
      </c>
      <c r="N673" s="169" t="s">
        <v>49</v>
      </c>
      <c r="O673" s="170">
        <v>0.09</v>
      </c>
      <c r="P673" s="170">
        <f>O673*H673</f>
        <v>13.84929</v>
      </c>
      <c r="Q673" s="170">
        <v>0</v>
      </c>
      <c r="R673" s="170">
        <f>Q673*H673</f>
        <v>0</v>
      </c>
      <c r="S673" s="170">
        <v>0</v>
      </c>
      <c r="T673" s="171">
        <f>S673*H673</f>
        <v>0</v>
      </c>
      <c r="AR673" s="25" t="s">
        <v>257</v>
      </c>
      <c r="AT673" s="25" t="s">
        <v>173</v>
      </c>
      <c r="AU673" s="25" t="s">
        <v>89</v>
      </c>
      <c r="AY673" s="25" t="s">
        <v>171</v>
      </c>
      <c r="BE673" s="172">
        <f>IF(N673="základní",J673,0)</f>
        <v>0</v>
      </c>
      <c r="BF673" s="172">
        <f>IF(N673="snížená",J673,0)</f>
        <v>0</v>
      </c>
      <c r="BG673" s="172">
        <f>IF(N673="zákl. přenesená",J673,0)</f>
        <v>0</v>
      </c>
      <c r="BH673" s="172">
        <f>IF(N673="sníž. přenesená",J673,0)</f>
        <v>0</v>
      </c>
      <c r="BI673" s="172">
        <f>IF(N673="nulová",J673,0)</f>
        <v>0</v>
      </c>
      <c r="BJ673" s="25" t="s">
        <v>89</v>
      </c>
      <c r="BK673" s="172">
        <f>ROUND(I673*H673,2)</f>
        <v>0</v>
      </c>
      <c r="BL673" s="25" t="s">
        <v>257</v>
      </c>
      <c r="BM673" s="25" t="s">
        <v>1045</v>
      </c>
    </row>
    <row r="674" spans="2:65" s="12" customFormat="1">
      <c r="B674" s="173"/>
      <c r="D674" s="174" t="s">
        <v>180</v>
      </c>
      <c r="E674" s="175" t="s">
        <v>5</v>
      </c>
      <c r="F674" s="176" t="s">
        <v>1046</v>
      </c>
      <c r="H674" s="177">
        <v>68.882000000000005</v>
      </c>
      <c r="L674" s="173"/>
      <c r="M674" s="178"/>
      <c r="N674" s="179"/>
      <c r="O674" s="179"/>
      <c r="P674" s="179"/>
      <c r="Q674" s="179"/>
      <c r="R674" s="179"/>
      <c r="S674" s="179"/>
      <c r="T674" s="180"/>
      <c r="AT674" s="175" t="s">
        <v>180</v>
      </c>
      <c r="AU674" s="175" t="s">
        <v>89</v>
      </c>
      <c r="AV674" s="12" t="s">
        <v>89</v>
      </c>
      <c r="AW674" s="12" t="s">
        <v>41</v>
      </c>
      <c r="AX674" s="12" t="s">
        <v>77</v>
      </c>
      <c r="AY674" s="175" t="s">
        <v>171</v>
      </c>
    </row>
    <row r="675" spans="2:65" s="12" customFormat="1">
      <c r="B675" s="173"/>
      <c r="D675" s="174" t="s">
        <v>180</v>
      </c>
      <c r="E675" s="175" t="s">
        <v>5</v>
      </c>
      <c r="F675" s="176" t="s">
        <v>1047</v>
      </c>
      <c r="H675" s="177">
        <v>5.46</v>
      </c>
      <c r="L675" s="173"/>
      <c r="M675" s="178"/>
      <c r="N675" s="179"/>
      <c r="O675" s="179"/>
      <c r="P675" s="179"/>
      <c r="Q675" s="179"/>
      <c r="R675" s="179"/>
      <c r="S675" s="179"/>
      <c r="T675" s="180"/>
      <c r="AT675" s="175" t="s">
        <v>180</v>
      </c>
      <c r="AU675" s="175" t="s">
        <v>89</v>
      </c>
      <c r="AV675" s="12" t="s">
        <v>89</v>
      </c>
      <c r="AW675" s="12" t="s">
        <v>41</v>
      </c>
      <c r="AX675" s="12" t="s">
        <v>77</v>
      </c>
      <c r="AY675" s="175" t="s">
        <v>171</v>
      </c>
    </row>
    <row r="676" spans="2:65" s="12" customFormat="1">
      <c r="B676" s="173"/>
      <c r="D676" s="174" t="s">
        <v>180</v>
      </c>
      <c r="E676" s="175" t="s">
        <v>5</v>
      </c>
      <c r="F676" s="176" t="s">
        <v>1048</v>
      </c>
      <c r="H676" s="177">
        <v>25.564</v>
      </c>
      <c r="L676" s="173"/>
      <c r="M676" s="178"/>
      <c r="N676" s="179"/>
      <c r="O676" s="179"/>
      <c r="P676" s="179"/>
      <c r="Q676" s="179"/>
      <c r="R676" s="179"/>
      <c r="S676" s="179"/>
      <c r="T676" s="180"/>
      <c r="AT676" s="175" t="s">
        <v>180</v>
      </c>
      <c r="AU676" s="175" t="s">
        <v>89</v>
      </c>
      <c r="AV676" s="12" t="s">
        <v>89</v>
      </c>
      <c r="AW676" s="12" t="s">
        <v>41</v>
      </c>
      <c r="AX676" s="12" t="s">
        <v>77</v>
      </c>
      <c r="AY676" s="175" t="s">
        <v>171</v>
      </c>
    </row>
    <row r="677" spans="2:65" s="12" customFormat="1">
      <c r="B677" s="173"/>
      <c r="D677" s="174" t="s">
        <v>180</v>
      </c>
      <c r="E677" s="175" t="s">
        <v>5</v>
      </c>
      <c r="F677" s="176" t="s">
        <v>1049</v>
      </c>
      <c r="H677" s="177">
        <v>53.975000000000001</v>
      </c>
      <c r="L677" s="173"/>
      <c r="M677" s="178"/>
      <c r="N677" s="179"/>
      <c r="O677" s="179"/>
      <c r="P677" s="179"/>
      <c r="Q677" s="179"/>
      <c r="R677" s="179"/>
      <c r="S677" s="179"/>
      <c r="T677" s="180"/>
      <c r="AT677" s="175" t="s">
        <v>180</v>
      </c>
      <c r="AU677" s="175" t="s">
        <v>89</v>
      </c>
      <c r="AV677" s="12" t="s">
        <v>89</v>
      </c>
      <c r="AW677" s="12" t="s">
        <v>41</v>
      </c>
      <c r="AX677" s="12" t="s">
        <v>77</v>
      </c>
      <c r="AY677" s="175" t="s">
        <v>171</v>
      </c>
    </row>
    <row r="678" spans="2:65" s="13" customFormat="1">
      <c r="B678" s="183"/>
      <c r="D678" s="174" t="s">
        <v>180</v>
      </c>
      <c r="E678" s="184" t="s">
        <v>5</v>
      </c>
      <c r="F678" s="185" t="s">
        <v>228</v>
      </c>
      <c r="H678" s="186">
        <v>153.881</v>
      </c>
      <c r="L678" s="183"/>
      <c r="M678" s="187"/>
      <c r="N678" s="188"/>
      <c r="O678" s="188"/>
      <c r="P678" s="188"/>
      <c r="Q678" s="188"/>
      <c r="R678" s="188"/>
      <c r="S678" s="188"/>
      <c r="T678" s="189"/>
      <c r="AT678" s="184" t="s">
        <v>180</v>
      </c>
      <c r="AU678" s="184" t="s">
        <v>89</v>
      </c>
      <c r="AV678" s="13" t="s">
        <v>178</v>
      </c>
      <c r="AW678" s="13" t="s">
        <v>41</v>
      </c>
      <c r="AX678" s="13" t="s">
        <v>23</v>
      </c>
      <c r="AY678" s="184" t="s">
        <v>171</v>
      </c>
    </row>
    <row r="679" spans="2:65" s="1" customFormat="1" ht="16.5" customHeight="1">
      <c r="B679" s="161"/>
      <c r="C679" s="190" t="s">
        <v>1050</v>
      </c>
      <c r="D679" s="190" t="s">
        <v>236</v>
      </c>
      <c r="E679" s="191" t="s">
        <v>1002</v>
      </c>
      <c r="F679" s="192" t="s">
        <v>1003</v>
      </c>
      <c r="G679" s="193" t="s">
        <v>223</v>
      </c>
      <c r="H679" s="194">
        <v>156.959</v>
      </c>
      <c r="I679" s="348"/>
      <c r="J679" s="195">
        <f>ROUND(I679*H679,2)</f>
        <v>0</v>
      </c>
      <c r="K679" s="192" t="s">
        <v>251</v>
      </c>
      <c r="L679" s="196"/>
      <c r="M679" s="197" t="s">
        <v>5</v>
      </c>
      <c r="N679" s="198" t="s">
        <v>49</v>
      </c>
      <c r="O679" s="170">
        <v>0</v>
      </c>
      <c r="P679" s="170">
        <f>O679*H679</f>
        <v>0</v>
      </c>
      <c r="Q679" s="170">
        <v>6.0800000000000003E-3</v>
      </c>
      <c r="R679" s="170">
        <f>Q679*H679</f>
        <v>0.95431072000000006</v>
      </c>
      <c r="S679" s="170">
        <v>0</v>
      </c>
      <c r="T679" s="171">
        <f>S679*H679</f>
        <v>0</v>
      </c>
      <c r="AR679" s="25" t="s">
        <v>349</v>
      </c>
      <c r="AT679" s="25" t="s">
        <v>236</v>
      </c>
      <c r="AU679" s="25" t="s">
        <v>89</v>
      </c>
      <c r="AY679" s="25" t="s">
        <v>171</v>
      </c>
      <c r="BE679" s="172">
        <f>IF(N679="základní",J679,0)</f>
        <v>0</v>
      </c>
      <c r="BF679" s="172">
        <f>IF(N679="snížená",J679,0)</f>
        <v>0</v>
      </c>
      <c r="BG679" s="172">
        <f>IF(N679="zákl. přenesená",J679,0)</f>
        <v>0</v>
      </c>
      <c r="BH679" s="172">
        <f>IF(N679="sníž. přenesená",J679,0)</f>
        <v>0</v>
      </c>
      <c r="BI679" s="172">
        <f>IF(N679="nulová",J679,0)</f>
        <v>0</v>
      </c>
      <c r="BJ679" s="25" t="s">
        <v>89</v>
      </c>
      <c r="BK679" s="172">
        <f>ROUND(I679*H679,2)</f>
        <v>0</v>
      </c>
      <c r="BL679" s="25" t="s">
        <v>257</v>
      </c>
      <c r="BM679" s="25" t="s">
        <v>1051</v>
      </c>
    </row>
    <row r="680" spans="2:65" s="12" customFormat="1">
      <c r="B680" s="173"/>
      <c r="D680" s="174" t="s">
        <v>180</v>
      </c>
      <c r="E680" s="175" t="s">
        <v>5</v>
      </c>
      <c r="F680" s="176" t="s">
        <v>1052</v>
      </c>
      <c r="H680" s="177">
        <v>156.959</v>
      </c>
      <c r="L680" s="173"/>
      <c r="M680" s="178"/>
      <c r="N680" s="179"/>
      <c r="O680" s="179"/>
      <c r="P680" s="179"/>
      <c r="Q680" s="179"/>
      <c r="R680" s="179"/>
      <c r="S680" s="179"/>
      <c r="T680" s="180"/>
      <c r="AT680" s="175" t="s">
        <v>180</v>
      </c>
      <c r="AU680" s="175" t="s">
        <v>89</v>
      </c>
      <c r="AV680" s="12" t="s">
        <v>89</v>
      </c>
      <c r="AW680" s="12" t="s">
        <v>41</v>
      </c>
      <c r="AX680" s="12" t="s">
        <v>23</v>
      </c>
      <c r="AY680" s="175" t="s">
        <v>171</v>
      </c>
    </row>
    <row r="681" spans="2:65" s="1" customFormat="1" ht="38.25" customHeight="1">
      <c r="B681" s="161"/>
      <c r="C681" s="162" t="s">
        <v>1053</v>
      </c>
      <c r="D681" s="162" t="s">
        <v>173</v>
      </c>
      <c r="E681" s="163" t="s">
        <v>1054</v>
      </c>
      <c r="F681" s="164" t="s">
        <v>1055</v>
      </c>
      <c r="G681" s="165" t="s">
        <v>223</v>
      </c>
      <c r="H681" s="166">
        <v>15.21</v>
      </c>
      <c r="I681" s="347"/>
      <c r="J681" s="167">
        <f>ROUND(I681*H681,2)</f>
        <v>0</v>
      </c>
      <c r="K681" s="164" t="s">
        <v>177</v>
      </c>
      <c r="L681" s="40"/>
      <c r="M681" s="168" t="s">
        <v>5</v>
      </c>
      <c r="N681" s="169" t="s">
        <v>49</v>
      </c>
      <c r="O681" s="170">
        <v>0.06</v>
      </c>
      <c r="P681" s="170">
        <f>O681*H681</f>
        <v>0.91259999999999997</v>
      </c>
      <c r="Q681" s="170">
        <v>1.0000000000000001E-5</v>
      </c>
      <c r="R681" s="170">
        <f>Q681*H681</f>
        <v>1.5210000000000001E-4</v>
      </c>
      <c r="S681" s="170">
        <v>0</v>
      </c>
      <c r="T681" s="171">
        <f>S681*H681</f>
        <v>0</v>
      </c>
      <c r="AR681" s="25" t="s">
        <v>257</v>
      </c>
      <c r="AT681" s="25" t="s">
        <v>173</v>
      </c>
      <c r="AU681" s="25" t="s">
        <v>89</v>
      </c>
      <c r="AY681" s="25" t="s">
        <v>171</v>
      </c>
      <c r="BE681" s="172">
        <f>IF(N681="základní",J681,0)</f>
        <v>0</v>
      </c>
      <c r="BF681" s="172">
        <f>IF(N681="snížená",J681,0)</f>
        <v>0</v>
      </c>
      <c r="BG681" s="172">
        <f>IF(N681="zákl. přenesená",J681,0)</f>
        <v>0</v>
      </c>
      <c r="BH681" s="172">
        <f>IF(N681="sníž. přenesená",J681,0)</f>
        <v>0</v>
      </c>
      <c r="BI681" s="172">
        <f>IF(N681="nulová",J681,0)</f>
        <v>0</v>
      </c>
      <c r="BJ681" s="25" t="s">
        <v>89</v>
      </c>
      <c r="BK681" s="172">
        <f>ROUND(I681*H681,2)</f>
        <v>0</v>
      </c>
      <c r="BL681" s="25" t="s">
        <v>257</v>
      </c>
      <c r="BM681" s="25" t="s">
        <v>1056</v>
      </c>
    </row>
    <row r="682" spans="2:65" s="12" customFormat="1">
      <c r="B682" s="173"/>
      <c r="D682" s="174" t="s">
        <v>180</v>
      </c>
      <c r="E682" s="175" t="s">
        <v>5</v>
      </c>
      <c r="F682" s="176" t="s">
        <v>1057</v>
      </c>
      <c r="H682" s="177">
        <v>15.21</v>
      </c>
      <c r="L682" s="173"/>
      <c r="M682" s="178"/>
      <c r="N682" s="179"/>
      <c r="O682" s="179"/>
      <c r="P682" s="179"/>
      <c r="Q682" s="179"/>
      <c r="R682" s="179"/>
      <c r="S682" s="179"/>
      <c r="T682" s="180"/>
      <c r="AT682" s="175" t="s">
        <v>180</v>
      </c>
      <c r="AU682" s="175" t="s">
        <v>89</v>
      </c>
      <c r="AV682" s="12" t="s">
        <v>89</v>
      </c>
      <c r="AW682" s="12" t="s">
        <v>41</v>
      </c>
      <c r="AX682" s="12" t="s">
        <v>23</v>
      </c>
      <c r="AY682" s="175" t="s">
        <v>171</v>
      </c>
    </row>
    <row r="683" spans="2:65" s="1" customFormat="1" ht="16.5" customHeight="1">
      <c r="B683" s="161"/>
      <c r="C683" s="162" t="s">
        <v>1058</v>
      </c>
      <c r="D683" s="162" t="s">
        <v>173</v>
      </c>
      <c r="E683" s="163" t="s">
        <v>1059</v>
      </c>
      <c r="F683" s="164" t="s">
        <v>1060</v>
      </c>
      <c r="G683" s="165" t="s">
        <v>260</v>
      </c>
      <c r="H683" s="166">
        <v>3.2189999999999999</v>
      </c>
      <c r="I683" s="347"/>
      <c r="J683" s="167">
        <f>ROUND(I683*H683,2)</f>
        <v>0</v>
      </c>
      <c r="K683" s="164" t="s">
        <v>5</v>
      </c>
      <c r="L683" s="40"/>
      <c r="M683" s="168" t="s">
        <v>5</v>
      </c>
      <c r="N683" s="169" t="s">
        <v>49</v>
      </c>
      <c r="O683" s="170">
        <v>1.831</v>
      </c>
      <c r="P683" s="170">
        <f>O683*H683</f>
        <v>5.8939889999999995</v>
      </c>
      <c r="Q683" s="170">
        <v>0</v>
      </c>
      <c r="R683" s="170">
        <f>Q683*H683</f>
        <v>0</v>
      </c>
      <c r="S683" s="170">
        <v>0</v>
      </c>
      <c r="T683" s="171">
        <f>S683*H683</f>
        <v>0</v>
      </c>
      <c r="AR683" s="25" t="s">
        <v>257</v>
      </c>
      <c r="AT683" s="25" t="s">
        <v>173</v>
      </c>
      <c r="AU683" s="25" t="s">
        <v>89</v>
      </c>
      <c r="AY683" s="25" t="s">
        <v>171</v>
      </c>
      <c r="BE683" s="172">
        <f>IF(N683="základní",J683,0)</f>
        <v>0</v>
      </c>
      <c r="BF683" s="172">
        <f>IF(N683="snížená",J683,0)</f>
        <v>0</v>
      </c>
      <c r="BG683" s="172">
        <f>IF(N683="zákl. přenesená",J683,0)</f>
        <v>0</v>
      </c>
      <c r="BH683" s="172">
        <f>IF(N683="sníž. přenesená",J683,0)</f>
        <v>0</v>
      </c>
      <c r="BI683" s="172">
        <f>IF(N683="nulová",J683,0)</f>
        <v>0</v>
      </c>
      <c r="BJ683" s="25" t="s">
        <v>89</v>
      </c>
      <c r="BK683" s="172">
        <f>ROUND(I683*H683,2)</f>
        <v>0</v>
      </c>
      <c r="BL683" s="25" t="s">
        <v>257</v>
      </c>
      <c r="BM683" s="25" t="s">
        <v>1061</v>
      </c>
    </row>
    <row r="684" spans="2:65" s="1" customFormat="1" ht="38.25" customHeight="1">
      <c r="B684" s="161"/>
      <c r="C684" s="162" t="s">
        <v>1062</v>
      </c>
      <c r="D684" s="162" t="s">
        <v>173</v>
      </c>
      <c r="E684" s="163" t="s">
        <v>1063</v>
      </c>
      <c r="F684" s="164" t="s">
        <v>1064</v>
      </c>
      <c r="G684" s="165" t="s">
        <v>260</v>
      </c>
      <c r="H684" s="166">
        <v>3.2189999999999999</v>
      </c>
      <c r="I684" s="347"/>
      <c r="J684" s="167">
        <f>ROUND(I684*H684,2)</f>
        <v>0</v>
      </c>
      <c r="K684" s="164" t="s">
        <v>5</v>
      </c>
      <c r="L684" s="40"/>
      <c r="M684" s="168" t="s">
        <v>5</v>
      </c>
      <c r="N684" s="169" t="s">
        <v>49</v>
      </c>
      <c r="O684" s="170">
        <v>1.45</v>
      </c>
      <c r="P684" s="170">
        <f>O684*H684</f>
        <v>4.6675499999999994</v>
      </c>
      <c r="Q684" s="170">
        <v>0</v>
      </c>
      <c r="R684" s="170">
        <f>Q684*H684</f>
        <v>0</v>
      </c>
      <c r="S684" s="170">
        <v>0</v>
      </c>
      <c r="T684" s="171">
        <f>S684*H684</f>
        <v>0</v>
      </c>
      <c r="AR684" s="25" t="s">
        <v>257</v>
      </c>
      <c r="AT684" s="25" t="s">
        <v>173</v>
      </c>
      <c r="AU684" s="25" t="s">
        <v>89</v>
      </c>
      <c r="AY684" s="25" t="s">
        <v>171</v>
      </c>
      <c r="BE684" s="172">
        <f>IF(N684="základní",J684,0)</f>
        <v>0</v>
      </c>
      <c r="BF684" s="172">
        <f>IF(N684="snížená",J684,0)</f>
        <v>0</v>
      </c>
      <c r="BG684" s="172">
        <f>IF(N684="zákl. přenesená",J684,0)</f>
        <v>0</v>
      </c>
      <c r="BH684" s="172">
        <f>IF(N684="sníž. přenesená",J684,0)</f>
        <v>0</v>
      </c>
      <c r="BI684" s="172">
        <f>IF(N684="nulová",J684,0)</f>
        <v>0</v>
      </c>
      <c r="BJ684" s="25" t="s">
        <v>89</v>
      </c>
      <c r="BK684" s="172">
        <f>ROUND(I684*H684,2)</f>
        <v>0</v>
      </c>
      <c r="BL684" s="25" t="s">
        <v>257</v>
      </c>
      <c r="BM684" s="25" t="s">
        <v>1065</v>
      </c>
    </row>
    <row r="685" spans="2:65" s="11" customFormat="1" ht="29.85" customHeight="1">
      <c r="B685" s="149"/>
      <c r="D685" s="150" t="s">
        <v>76</v>
      </c>
      <c r="E685" s="159" t="s">
        <v>1066</v>
      </c>
      <c r="F685" s="159" t="s">
        <v>1067</v>
      </c>
      <c r="J685" s="160">
        <f>BK685</f>
        <v>0</v>
      </c>
      <c r="L685" s="149"/>
      <c r="M685" s="153"/>
      <c r="N685" s="154"/>
      <c r="O685" s="154"/>
      <c r="P685" s="155">
        <f>SUM(P686:P744)</f>
        <v>1662.4908009999999</v>
      </c>
      <c r="Q685" s="154"/>
      <c r="R685" s="155">
        <f>SUM(R686:R744)</f>
        <v>36.924580879999993</v>
      </c>
      <c r="S685" s="154"/>
      <c r="T685" s="156">
        <f>SUM(T686:T744)</f>
        <v>13.279389999999999</v>
      </c>
      <c r="AR685" s="150" t="s">
        <v>89</v>
      </c>
      <c r="AT685" s="157" t="s">
        <v>76</v>
      </c>
      <c r="AU685" s="157" t="s">
        <v>23</v>
      </c>
      <c r="AY685" s="150" t="s">
        <v>171</v>
      </c>
      <c r="BK685" s="158">
        <f>SUM(BK686:BK744)</f>
        <v>0</v>
      </c>
    </row>
    <row r="686" spans="2:65" s="1" customFormat="1" ht="38.25" customHeight="1">
      <c r="B686" s="161"/>
      <c r="C686" s="162" t="s">
        <v>1068</v>
      </c>
      <c r="D686" s="162" t="s">
        <v>173</v>
      </c>
      <c r="E686" s="163" t="s">
        <v>1069</v>
      </c>
      <c r="F686" s="164" t="s">
        <v>1070</v>
      </c>
      <c r="G686" s="165" t="s">
        <v>176</v>
      </c>
      <c r="H686" s="166">
        <v>24.696999999999999</v>
      </c>
      <c r="I686" s="347"/>
      <c r="J686" s="167">
        <f>ROUND(I686*H686,2)</f>
        <v>0</v>
      </c>
      <c r="K686" s="164" t="s">
        <v>177</v>
      </c>
      <c r="L686" s="40"/>
      <c r="M686" s="168" t="s">
        <v>5</v>
      </c>
      <c r="N686" s="169" t="s">
        <v>49</v>
      </c>
      <c r="O686" s="170">
        <v>1.56</v>
      </c>
      <c r="P686" s="170">
        <f>O686*H686</f>
        <v>38.527320000000003</v>
      </c>
      <c r="Q686" s="170">
        <v>1.89E-3</v>
      </c>
      <c r="R686" s="170">
        <f>Q686*H686</f>
        <v>4.6677329999999996E-2</v>
      </c>
      <c r="S686" s="170">
        <v>0</v>
      </c>
      <c r="T686" s="171">
        <f>S686*H686</f>
        <v>0</v>
      </c>
      <c r="AR686" s="25" t="s">
        <v>257</v>
      </c>
      <c r="AT686" s="25" t="s">
        <v>173</v>
      </c>
      <c r="AU686" s="25" t="s">
        <v>89</v>
      </c>
      <c r="AY686" s="25" t="s">
        <v>171</v>
      </c>
      <c r="BE686" s="172">
        <f>IF(N686="základní",J686,0)</f>
        <v>0</v>
      </c>
      <c r="BF686" s="172">
        <f>IF(N686="snížená",J686,0)</f>
        <v>0</v>
      </c>
      <c r="BG686" s="172">
        <f>IF(N686="zákl. přenesená",J686,0)</f>
        <v>0</v>
      </c>
      <c r="BH686" s="172">
        <f>IF(N686="sníž. přenesená",J686,0)</f>
        <v>0</v>
      </c>
      <c r="BI686" s="172">
        <f>IF(N686="nulová",J686,0)</f>
        <v>0</v>
      </c>
      <c r="BJ686" s="25" t="s">
        <v>89</v>
      </c>
      <c r="BK686" s="172">
        <f>ROUND(I686*H686,2)</f>
        <v>0</v>
      </c>
      <c r="BL686" s="25" t="s">
        <v>257</v>
      </c>
      <c r="BM686" s="25" t="s">
        <v>1071</v>
      </c>
    </row>
    <row r="687" spans="2:65" s="12" customFormat="1">
      <c r="B687" s="173"/>
      <c r="D687" s="174" t="s">
        <v>180</v>
      </c>
      <c r="E687" s="175" t="s">
        <v>5</v>
      </c>
      <c r="F687" s="176" t="s">
        <v>1072</v>
      </c>
      <c r="H687" s="177">
        <v>24.696999999999999</v>
      </c>
      <c r="L687" s="173"/>
      <c r="M687" s="178"/>
      <c r="N687" s="179"/>
      <c r="O687" s="179"/>
      <c r="P687" s="179"/>
      <c r="Q687" s="179"/>
      <c r="R687" s="179"/>
      <c r="S687" s="179"/>
      <c r="T687" s="180"/>
      <c r="AT687" s="175" t="s">
        <v>180</v>
      </c>
      <c r="AU687" s="175" t="s">
        <v>89</v>
      </c>
      <c r="AV687" s="12" t="s">
        <v>89</v>
      </c>
      <c r="AW687" s="12" t="s">
        <v>41</v>
      </c>
      <c r="AX687" s="12" t="s">
        <v>23</v>
      </c>
      <c r="AY687" s="175" t="s">
        <v>171</v>
      </c>
    </row>
    <row r="688" spans="2:65" s="1" customFormat="1" ht="25.5" customHeight="1">
      <c r="B688" s="161"/>
      <c r="C688" s="162" t="s">
        <v>1073</v>
      </c>
      <c r="D688" s="162" t="s">
        <v>173</v>
      </c>
      <c r="E688" s="163" t="s">
        <v>1074</v>
      </c>
      <c r="F688" s="164" t="s">
        <v>1075</v>
      </c>
      <c r="G688" s="165" t="s">
        <v>1076</v>
      </c>
      <c r="H688" s="166">
        <v>340</v>
      </c>
      <c r="I688" s="347"/>
      <c r="J688" s="167">
        <f>ROUND(I688*H688,2)</f>
        <v>0</v>
      </c>
      <c r="K688" s="164" t="s">
        <v>177</v>
      </c>
      <c r="L688" s="40"/>
      <c r="M688" s="168" t="s">
        <v>5</v>
      </c>
      <c r="N688" s="169" t="s">
        <v>49</v>
      </c>
      <c r="O688" s="170">
        <v>0.13200000000000001</v>
      </c>
      <c r="P688" s="170">
        <f>O688*H688</f>
        <v>44.88</v>
      </c>
      <c r="Q688" s="170">
        <v>0</v>
      </c>
      <c r="R688" s="170">
        <f>Q688*H688</f>
        <v>0</v>
      </c>
      <c r="S688" s="170">
        <v>0</v>
      </c>
      <c r="T688" s="171">
        <f>S688*H688</f>
        <v>0</v>
      </c>
      <c r="AR688" s="25" t="s">
        <v>257</v>
      </c>
      <c r="AT688" s="25" t="s">
        <v>173</v>
      </c>
      <c r="AU688" s="25" t="s">
        <v>89</v>
      </c>
      <c r="AY688" s="25" t="s">
        <v>171</v>
      </c>
      <c r="BE688" s="172">
        <f>IF(N688="základní",J688,0)</f>
        <v>0</v>
      </c>
      <c r="BF688" s="172">
        <f>IF(N688="snížená",J688,0)</f>
        <v>0</v>
      </c>
      <c r="BG688" s="172">
        <f>IF(N688="zákl. přenesená",J688,0)</f>
        <v>0</v>
      </c>
      <c r="BH688" s="172">
        <f>IF(N688="sníž. přenesená",J688,0)</f>
        <v>0</v>
      </c>
      <c r="BI688" s="172">
        <f>IF(N688="nulová",J688,0)</f>
        <v>0</v>
      </c>
      <c r="BJ688" s="25" t="s">
        <v>89</v>
      </c>
      <c r="BK688" s="172">
        <f>ROUND(I688*H688,2)</f>
        <v>0</v>
      </c>
      <c r="BL688" s="25" t="s">
        <v>257</v>
      </c>
      <c r="BM688" s="25" t="s">
        <v>1077</v>
      </c>
    </row>
    <row r="689" spans="2:65" s="12" customFormat="1">
      <c r="B689" s="173"/>
      <c r="D689" s="174" t="s">
        <v>180</v>
      </c>
      <c r="E689" s="175" t="s">
        <v>5</v>
      </c>
      <c r="F689" s="176" t="s">
        <v>1078</v>
      </c>
      <c r="H689" s="177">
        <v>340</v>
      </c>
      <c r="L689" s="173"/>
      <c r="M689" s="178"/>
      <c r="N689" s="179"/>
      <c r="O689" s="179"/>
      <c r="P689" s="179"/>
      <c r="Q689" s="179"/>
      <c r="R689" s="179"/>
      <c r="S689" s="179"/>
      <c r="T689" s="180"/>
      <c r="AT689" s="175" t="s">
        <v>180</v>
      </c>
      <c r="AU689" s="175" t="s">
        <v>89</v>
      </c>
      <c r="AV689" s="12" t="s">
        <v>89</v>
      </c>
      <c r="AW689" s="12" t="s">
        <v>41</v>
      </c>
      <c r="AX689" s="12" t="s">
        <v>23</v>
      </c>
      <c r="AY689" s="175" t="s">
        <v>171</v>
      </c>
    </row>
    <row r="690" spans="2:65" s="1" customFormat="1" ht="25.5" customHeight="1">
      <c r="B690" s="161"/>
      <c r="C690" s="162" t="s">
        <v>1079</v>
      </c>
      <c r="D690" s="162" t="s">
        <v>173</v>
      </c>
      <c r="E690" s="163" t="s">
        <v>1080</v>
      </c>
      <c r="F690" s="164" t="s">
        <v>1081</v>
      </c>
      <c r="G690" s="165" t="s">
        <v>493</v>
      </c>
      <c r="H690" s="166">
        <v>820.05</v>
      </c>
      <c r="I690" s="347"/>
      <c r="J690" s="167">
        <f>ROUND(I690*H690,2)</f>
        <v>0</v>
      </c>
      <c r="K690" s="164" t="s">
        <v>251</v>
      </c>
      <c r="L690" s="40"/>
      <c r="M690" s="168" t="s">
        <v>5</v>
      </c>
      <c r="N690" s="169" t="s">
        <v>49</v>
      </c>
      <c r="O690" s="170">
        <v>0.14000000000000001</v>
      </c>
      <c r="P690" s="170">
        <f>O690*H690</f>
        <v>114.807</v>
      </c>
      <c r="Q690" s="170">
        <v>0</v>
      </c>
      <c r="R690" s="170">
        <f>Q690*H690</f>
        <v>0</v>
      </c>
      <c r="S690" s="170">
        <v>1.4E-2</v>
      </c>
      <c r="T690" s="171">
        <f>S690*H690</f>
        <v>11.480699999999999</v>
      </c>
      <c r="AR690" s="25" t="s">
        <v>257</v>
      </c>
      <c r="AT690" s="25" t="s">
        <v>173</v>
      </c>
      <c r="AU690" s="25" t="s">
        <v>89</v>
      </c>
      <c r="AY690" s="25" t="s">
        <v>171</v>
      </c>
      <c r="BE690" s="172">
        <f>IF(N690="základní",J690,0)</f>
        <v>0</v>
      </c>
      <c r="BF690" s="172">
        <f>IF(N690="snížená",J690,0)</f>
        <v>0</v>
      </c>
      <c r="BG690" s="172">
        <f>IF(N690="zákl. přenesená",J690,0)</f>
        <v>0</v>
      </c>
      <c r="BH690" s="172">
        <f>IF(N690="sníž. přenesená",J690,0)</f>
        <v>0</v>
      </c>
      <c r="BI690" s="172">
        <f>IF(N690="nulová",J690,0)</f>
        <v>0</v>
      </c>
      <c r="BJ690" s="25" t="s">
        <v>89</v>
      </c>
      <c r="BK690" s="172">
        <f>ROUND(I690*H690,2)</f>
        <v>0</v>
      </c>
      <c r="BL690" s="25" t="s">
        <v>257</v>
      </c>
      <c r="BM690" s="25" t="s">
        <v>1082</v>
      </c>
    </row>
    <row r="691" spans="2:65" s="12" customFormat="1">
      <c r="B691" s="173"/>
      <c r="D691" s="174" t="s">
        <v>180</v>
      </c>
      <c r="E691" s="175" t="s">
        <v>5</v>
      </c>
      <c r="F691" s="176" t="s">
        <v>1083</v>
      </c>
      <c r="H691" s="177">
        <v>368.35</v>
      </c>
      <c r="L691" s="173"/>
      <c r="M691" s="178"/>
      <c r="N691" s="179"/>
      <c r="O691" s="179"/>
      <c r="P691" s="179"/>
      <c r="Q691" s="179"/>
      <c r="R691" s="179"/>
      <c r="S691" s="179"/>
      <c r="T691" s="180"/>
      <c r="AT691" s="175" t="s">
        <v>180</v>
      </c>
      <c r="AU691" s="175" t="s">
        <v>89</v>
      </c>
      <c r="AV691" s="12" t="s">
        <v>89</v>
      </c>
      <c r="AW691" s="12" t="s">
        <v>41</v>
      </c>
      <c r="AX691" s="12" t="s">
        <v>77</v>
      </c>
      <c r="AY691" s="175" t="s">
        <v>171</v>
      </c>
    </row>
    <row r="692" spans="2:65" s="12" customFormat="1">
      <c r="B692" s="173"/>
      <c r="D692" s="174" t="s">
        <v>180</v>
      </c>
      <c r="E692" s="175" t="s">
        <v>5</v>
      </c>
      <c r="F692" s="176" t="s">
        <v>1084</v>
      </c>
      <c r="H692" s="177">
        <v>48.5</v>
      </c>
      <c r="L692" s="173"/>
      <c r="M692" s="178"/>
      <c r="N692" s="179"/>
      <c r="O692" s="179"/>
      <c r="P692" s="179"/>
      <c r="Q692" s="179"/>
      <c r="R692" s="179"/>
      <c r="S692" s="179"/>
      <c r="T692" s="180"/>
      <c r="AT692" s="175" t="s">
        <v>180</v>
      </c>
      <c r="AU692" s="175" t="s">
        <v>89</v>
      </c>
      <c r="AV692" s="12" t="s">
        <v>89</v>
      </c>
      <c r="AW692" s="12" t="s">
        <v>41</v>
      </c>
      <c r="AX692" s="12" t="s">
        <v>77</v>
      </c>
      <c r="AY692" s="175" t="s">
        <v>171</v>
      </c>
    </row>
    <row r="693" spans="2:65" s="12" customFormat="1">
      <c r="B693" s="173"/>
      <c r="D693" s="174" t="s">
        <v>180</v>
      </c>
      <c r="E693" s="175" t="s">
        <v>5</v>
      </c>
      <c r="F693" s="176" t="s">
        <v>1085</v>
      </c>
      <c r="H693" s="177">
        <v>403.2</v>
      </c>
      <c r="L693" s="173"/>
      <c r="M693" s="178"/>
      <c r="N693" s="179"/>
      <c r="O693" s="179"/>
      <c r="P693" s="179"/>
      <c r="Q693" s="179"/>
      <c r="R693" s="179"/>
      <c r="S693" s="179"/>
      <c r="T693" s="180"/>
      <c r="AT693" s="175" t="s">
        <v>180</v>
      </c>
      <c r="AU693" s="175" t="s">
        <v>89</v>
      </c>
      <c r="AV693" s="12" t="s">
        <v>89</v>
      </c>
      <c r="AW693" s="12" t="s">
        <v>41</v>
      </c>
      <c r="AX693" s="12" t="s">
        <v>77</v>
      </c>
      <c r="AY693" s="175" t="s">
        <v>171</v>
      </c>
    </row>
    <row r="694" spans="2:65" s="13" customFormat="1">
      <c r="B694" s="183"/>
      <c r="D694" s="174" t="s">
        <v>180</v>
      </c>
      <c r="E694" s="184" t="s">
        <v>5</v>
      </c>
      <c r="F694" s="185" t="s">
        <v>228</v>
      </c>
      <c r="H694" s="186">
        <v>820.05</v>
      </c>
      <c r="L694" s="183"/>
      <c r="M694" s="187"/>
      <c r="N694" s="188"/>
      <c r="O694" s="188"/>
      <c r="P694" s="188"/>
      <c r="Q694" s="188"/>
      <c r="R694" s="188"/>
      <c r="S694" s="188"/>
      <c r="T694" s="189"/>
      <c r="AT694" s="184" t="s">
        <v>180</v>
      </c>
      <c r="AU694" s="184" t="s">
        <v>89</v>
      </c>
      <c r="AV694" s="13" t="s">
        <v>178</v>
      </c>
      <c r="AW694" s="13" t="s">
        <v>41</v>
      </c>
      <c r="AX694" s="13" t="s">
        <v>23</v>
      </c>
      <c r="AY694" s="184" t="s">
        <v>171</v>
      </c>
    </row>
    <row r="695" spans="2:65" s="1" customFormat="1" ht="38.25" customHeight="1">
      <c r="B695" s="161"/>
      <c r="C695" s="162" t="s">
        <v>1086</v>
      </c>
      <c r="D695" s="162" t="s">
        <v>173</v>
      </c>
      <c r="E695" s="163" t="s">
        <v>1087</v>
      </c>
      <c r="F695" s="164" t="s">
        <v>1088</v>
      </c>
      <c r="G695" s="165" t="s">
        <v>493</v>
      </c>
      <c r="H695" s="166">
        <v>1185.0999999999999</v>
      </c>
      <c r="I695" s="347"/>
      <c r="J695" s="167">
        <f>ROUND(I695*H695,2)</f>
        <v>0</v>
      </c>
      <c r="K695" s="164" t="s">
        <v>177</v>
      </c>
      <c r="L695" s="40"/>
      <c r="M695" s="168" t="s">
        <v>5</v>
      </c>
      <c r="N695" s="169" t="s">
        <v>49</v>
      </c>
      <c r="O695" s="170">
        <v>0.78400000000000003</v>
      </c>
      <c r="P695" s="170">
        <f>O695*H695</f>
        <v>929.11839999999995</v>
      </c>
      <c r="Q695" s="170">
        <v>0</v>
      </c>
      <c r="R695" s="170">
        <f>Q695*H695</f>
        <v>0</v>
      </c>
      <c r="S695" s="170">
        <v>0</v>
      </c>
      <c r="T695" s="171">
        <f>S695*H695</f>
        <v>0</v>
      </c>
      <c r="AR695" s="25" t="s">
        <v>257</v>
      </c>
      <c r="AT695" s="25" t="s">
        <v>173</v>
      </c>
      <c r="AU695" s="25" t="s">
        <v>89</v>
      </c>
      <c r="AY695" s="25" t="s">
        <v>171</v>
      </c>
      <c r="BE695" s="172">
        <f>IF(N695="základní",J695,0)</f>
        <v>0</v>
      </c>
      <c r="BF695" s="172">
        <f>IF(N695="snížená",J695,0)</f>
        <v>0</v>
      </c>
      <c r="BG695" s="172">
        <f>IF(N695="zákl. přenesená",J695,0)</f>
        <v>0</v>
      </c>
      <c r="BH695" s="172">
        <f>IF(N695="sníž. přenesená",J695,0)</f>
        <v>0</v>
      </c>
      <c r="BI695" s="172">
        <f>IF(N695="nulová",J695,0)</f>
        <v>0</v>
      </c>
      <c r="BJ695" s="25" t="s">
        <v>89</v>
      </c>
      <c r="BK695" s="172">
        <f>ROUND(I695*H695,2)</f>
        <v>0</v>
      </c>
      <c r="BL695" s="25" t="s">
        <v>257</v>
      </c>
      <c r="BM695" s="25" t="s">
        <v>1089</v>
      </c>
    </row>
    <row r="696" spans="2:65" s="1" customFormat="1" ht="48">
      <c r="B696" s="40"/>
      <c r="D696" s="174" t="s">
        <v>185</v>
      </c>
      <c r="F696" s="181" t="s">
        <v>1090</v>
      </c>
      <c r="L696" s="40"/>
      <c r="M696" s="182"/>
      <c r="N696" s="41"/>
      <c r="O696" s="41"/>
      <c r="P696" s="41"/>
      <c r="Q696" s="41"/>
      <c r="R696" s="41"/>
      <c r="S696" s="41"/>
      <c r="T696" s="69"/>
      <c r="AT696" s="25" t="s">
        <v>185</v>
      </c>
      <c r="AU696" s="25" t="s">
        <v>89</v>
      </c>
    </row>
    <row r="697" spans="2:65" s="12" customFormat="1">
      <c r="B697" s="173"/>
      <c r="D697" s="174" t="s">
        <v>180</v>
      </c>
      <c r="E697" s="175" t="s">
        <v>5</v>
      </c>
      <c r="F697" s="176" t="s">
        <v>1091</v>
      </c>
      <c r="H697" s="177">
        <v>49.5</v>
      </c>
      <c r="L697" s="173"/>
      <c r="M697" s="178"/>
      <c r="N697" s="179"/>
      <c r="O697" s="179"/>
      <c r="P697" s="179"/>
      <c r="Q697" s="179"/>
      <c r="R697" s="179"/>
      <c r="S697" s="179"/>
      <c r="T697" s="180"/>
      <c r="AT697" s="175" t="s">
        <v>180</v>
      </c>
      <c r="AU697" s="175" t="s">
        <v>89</v>
      </c>
      <c r="AV697" s="12" t="s">
        <v>89</v>
      </c>
      <c r="AW697" s="12" t="s">
        <v>41</v>
      </c>
      <c r="AX697" s="12" t="s">
        <v>77</v>
      </c>
      <c r="AY697" s="175" t="s">
        <v>171</v>
      </c>
    </row>
    <row r="698" spans="2:65" s="12" customFormat="1">
      <c r="B698" s="173"/>
      <c r="D698" s="174" t="s">
        <v>180</v>
      </c>
      <c r="E698" s="175" t="s">
        <v>5</v>
      </c>
      <c r="F698" s="176" t="s">
        <v>1092</v>
      </c>
      <c r="H698" s="177">
        <v>23.5</v>
      </c>
      <c r="L698" s="173"/>
      <c r="M698" s="178"/>
      <c r="N698" s="179"/>
      <c r="O698" s="179"/>
      <c r="P698" s="179"/>
      <c r="Q698" s="179"/>
      <c r="R698" s="179"/>
      <c r="S698" s="179"/>
      <c r="T698" s="180"/>
      <c r="AT698" s="175" t="s">
        <v>180</v>
      </c>
      <c r="AU698" s="175" t="s">
        <v>89</v>
      </c>
      <c r="AV698" s="12" t="s">
        <v>89</v>
      </c>
      <c r="AW698" s="12" t="s">
        <v>41</v>
      </c>
      <c r="AX698" s="12" t="s">
        <v>77</v>
      </c>
      <c r="AY698" s="175" t="s">
        <v>171</v>
      </c>
    </row>
    <row r="699" spans="2:65" s="12" customFormat="1">
      <c r="B699" s="173"/>
      <c r="D699" s="174" t="s">
        <v>180</v>
      </c>
      <c r="E699" s="175" t="s">
        <v>5</v>
      </c>
      <c r="F699" s="176" t="s">
        <v>1093</v>
      </c>
      <c r="H699" s="177">
        <v>582.1</v>
      </c>
      <c r="L699" s="173"/>
      <c r="M699" s="178"/>
      <c r="N699" s="179"/>
      <c r="O699" s="179"/>
      <c r="P699" s="179"/>
      <c r="Q699" s="179"/>
      <c r="R699" s="179"/>
      <c r="S699" s="179"/>
      <c r="T699" s="180"/>
      <c r="AT699" s="175" t="s">
        <v>180</v>
      </c>
      <c r="AU699" s="175" t="s">
        <v>89</v>
      </c>
      <c r="AV699" s="12" t="s">
        <v>89</v>
      </c>
      <c r="AW699" s="12" t="s">
        <v>41</v>
      </c>
      <c r="AX699" s="12" t="s">
        <v>77</v>
      </c>
      <c r="AY699" s="175" t="s">
        <v>171</v>
      </c>
    </row>
    <row r="700" spans="2:65" s="12" customFormat="1">
      <c r="B700" s="173"/>
      <c r="D700" s="174" t="s">
        <v>180</v>
      </c>
      <c r="E700" s="175" t="s">
        <v>5</v>
      </c>
      <c r="F700" s="176" t="s">
        <v>1094</v>
      </c>
      <c r="H700" s="177">
        <v>400</v>
      </c>
      <c r="L700" s="173"/>
      <c r="M700" s="178"/>
      <c r="N700" s="179"/>
      <c r="O700" s="179"/>
      <c r="P700" s="179"/>
      <c r="Q700" s="179"/>
      <c r="R700" s="179"/>
      <c r="S700" s="179"/>
      <c r="T700" s="180"/>
      <c r="AT700" s="175" t="s">
        <v>180</v>
      </c>
      <c r="AU700" s="175" t="s">
        <v>89</v>
      </c>
      <c r="AV700" s="12" t="s">
        <v>89</v>
      </c>
      <c r="AW700" s="12" t="s">
        <v>41</v>
      </c>
      <c r="AX700" s="12" t="s">
        <v>77</v>
      </c>
      <c r="AY700" s="175" t="s">
        <v>171</v>
      </c>
    </row>
    <row r="701" spans="2:65" s="12" customFormat="1">
      <c r="B701" s="173"/>
      <c r="D701" s="174" t="s">
        <v>180</v>
      </c>
      <c r="E701" s="175" t="s">
        <v>5</v>
      </c>
      <c r="F701" s="176" t="s">
        <v>1095</v>
      </c>
      <c r="H701" s="177">
        <v>120</v>
      </c>
      <c r="L701" s="173"/>
      <c r="M701" s="178"/>
      <c r="N701" s="179"/>
      <c r="O701" s="179"/>
      <c r="P701" s="179"/>
      <c r="Q701" s="179"/>
      <c r="R701" s="179"/>
      <c r="S701" s="179"/>
      <c r="T701" s="180"/>
      <c r="AT701" s="175" t="s">
        <v>180</v>
      </c>
      <c r="AU701" s="175" t="s">
        <v>89</v>
      </c>
      <c r="AV701" s="12" t="s">
        <v>89</v>
      </c>
      <c r="AW701" s="12" t="s">
        <v>41</v>
      </c>
      <c r="AX701" s="12" t="s">
        <v>77</v>
      </c>
      <c r="AY701" s="175" t="s">
        <v>171</v>
      </c>
    </row>
    <row r="702" spans="2:65" s="12" customFormat="1">
      <c r="B702" s="173"/>
      <c r="D702" s="174" t="s">
        <v>180</v>
      </c>
      <c r="E702" s="175" t="s">
        <v>5</v>
      </c>
      <c r="F702" s="176" t="s">
        <v>1096</v>
      </c>
      <c r="H702" s="177">
        <v>10</v>
      </c>
      <c r="L702" s="173"/>
      <c r="M702" s="178"/>
      <c r="N702" s="179"/>
      <c r="O702" s="179"/>
      <c r="P702" s="179"/>
      <c r="Q702" s="179"/>
      <c r="R702" s="179"/>
      <c r="S702" s="179"/>
      <c r="T702" s="180"/>
      <c r="AT702" s="175" t="s">
        <v>180</v>
      </c>
      <c r="AU702" s="175" t="s">
        <v>89</v>
      </c>
      <c r="AV702" s="12" t="s">
        <v>89</v>
      </c>
      <c r="AW702" s="12" t="s">
        <v>41</v>
      </c>
      <c r="AX702" s="12" t="s">
        <v>77</v>
      </c>
      <c r="AY702" s="175" t="s">
        <v>171</v>
      </c>
    </row>
    <row r="703" spans="2:65" s="13" customFormat="1">
      <c r="B703" s="183"/>
      <c r="D703" s="174" t="s">
        <v>180</v>
      </c>
      <c r="E703" s="184" t="s">
        <v>5</v>
      </c>
      <c r="F703" s="185" t="s">
        <v>228</v>
      </c>
      <c r="H703" s="186">
        <v>1185.0999999999999</v>
      </c>
      <c r="L703" s="183"/>
      <c r="M703" s="187"/>
      <c r="N703" s="188"/>
      <c r="O703" s="188"/>
      <c r="P703" s="188"/>
      <c r="Q703" s="188"/>
      <c r="R703" s="188"/>
      <c r="S703" s="188"/>
      <c r="T703" s="189"/>
      <c r="AT703" s="184" t="s">
        <v>180</v>
      </c>
      <c r="AU703" s="184" t="s">
        <v>89</v>
      </c>
      <c r="AV703" s="13" t="s">
        <v>178</v>
      </c>
      <c r="AW703" s="13" t="s">
        <v>41</v>
      </c>
      <c r="AX703" s="13" t="s">
        <v>23</v>
      </c>
      <c r="AY703" s="184" t="s">
        <v>171</v>
      </c>
    </row>
    <row r="704" spans="2:65" s="1" customFormat="1" ht="16.5" customHeight="1">
      <c r="B704" s="161"/>
      <c r="C704" s="190" t="s">
        <v>1097</v>
      </c>
      <c r="D704" s="190" t="s">
        <v>236</v>
      </c>
      <c r="E704" s="191" t="s">
        <v>1098</v>
      </c>
      <c r="F704" s="192" t="s">
        <v>1099</v>
      </c>
      <c r="G704" s="193" t="s">
        <v>176</v>
      </c>
      <c r="H704" s="194">
        <v>24.696999999999999</v>
      </c>
      <c r="I704" s="348"/>
      <c r="J704" s="195">
        <f>ROUND(I704*H704,2)</f>
        <v>0</v>
      </c>
      <c r="K704" s="192" t="s">
        <v>251</v>
      </c>
      <c r="L704" s="196"/>
      <c r="M704" s="197" t="s">
        <v>5</v>
      </c>
      <c r="N704" s="198" t="s">
        <v>49</v>
      </c>
      <c r="O704" s="170">
        <v>0</v>
      </c>
      <c r="P704" s="170">
        <f>O704*H704</f>
        <v>0</v>
      </c>
      <c r="Q704" s="170">
        <v>0.55000000000000004</v>
      </c>
      <c r="R704" s="170">
        <f>Q704*H704</f>
        <v>13.583350000000001</v>
      </c>
      <c r="S704" s="170">
        <v>0</v>
      </c>
      <c r="T704" s="171">
        <f>S704*H704</f>
        <v>0</v>
      </c>
      <c r="AR704" s="25" t="s">
        <v>349</v>
      </c>
      <c r="AT704" s="25" t="s">
        <v>236</v>
      </c>
      <c r="AU704" s="25" t="s">
        <v>89</v>
      </c>
      <c r="AY704" s="25" t="s">
        <v>171</v>
      </c>
      <c r="BE704" s="172">
        <f>IF(N704="základní",J704,0)</f>
        <v>0</v>
      </c>
      <c r="BF704" s="172">
        <f>IF(N704="snížená",J704,0)</f>
        <v>0</v>
      </c>
      <c r="BG704" s="172">
        <f>IF(N704="zákl. přenesená",J704,0)</f>
        <v>0</v>
      </c>
      <c r="BH704" s="172">
        <f>IF(N704="sníž. přenesená",J704,0)</f>
        <v>0</v>
      </c>
      <c r="BI704" s="172">
        <f>IF(N704="nulová",J704,0)</f>
        <v>0</v>
      </c>
      <c r="BJ704" s="25" t="s">
        <v>89</v>
      </c>
      <c r="BK704" s="172">
        <f>ROUND(I704*H704,2)</f>
        <v>0</v>
      </c>
      <c r="BL704" s="25" t="s">
        <v>257</v>
      </c>
      <c r="BM704" s="25" t="s">
        <v>1100</v>
      </c>
    </row>
    <row r="705" spans="2:65" s="15" customFormat="1">
      <c r="B705" s="206"/>
      <c r="D705" s="174" t="s">
        <v>180</v>
      </c>
      <c r="E705" s="207" t="s">
        <v>5</v>
      </c>
      <c r="F705" s="208" t="s">
        <v>1101</v>
      </c>
      <c r="H705" s="207" t="s">
        <v>5</v>
      </c>
      <c r="L705" s="206"/>
      <c r="M705" s="209"/>
      <c r="N705" s="210"/>
      <c r="O705" s="210"/>
      <c r="P705" s="210"/>
      <c r="Q705" s="210"/>
      <c r="R705" s="210"/>
      <c r="S705" s="210"/>
      <c r="T705" s="211"/>
      <c r="AT705" s="207" t="s">
        <v>180</v>
      </c>
      <c r="AU705" s="207" t="s">
        <v>89</v>
      </c>
      <c r="AV705" s="15" t="s">
        <v>23</v>
      </c>
      <c r="AW705" s="15" t="s">
        <v>41</v>
      </c>
      <c r="AX705" s="15" t="s">
        <v>77</v>
      </c>
      <c r="AY705" s="207" t="s">
        <v>171</v>
      </c>
    </row>
    <row r="706" spans="2:65" s="12" customFormat="1">
      <c r="B706" s="173"/>
      <c r="D706" s="174" t="s">
        <v>180</v>
      </c>
      <c r="E706" s="175" t="s">
        <v>5</v>
      </c>
      <c r="F706" s="176" t="s">
        <v>1102</v>
      </c>
      <c r="H706" s="177">
        <v>1.1359999999999999</v>
      </c>
      <c r="L706" s="173"/>
      <c r="M706" s="178"/>
      <c r="N706" s="179"/>
      <c r="O706" s="179"/>
      <c r="P706" s="179"/>
      <c r="Q706" s="179"/>
      <c r="R706" s="179"/>
      <c r="S706" s="179"/>
      <c r="T706" s="180"/>
      <c r="AT706" s="175" t="s">
        <v>180</v>
      </c>
      <c r="AU706" s="175" t="s">
        <v>89</v>
      </c>
      <c r="AV706" s="12" t="s">
        <v>89</v>
      </c>
      <c r="AW706" s="12" t="s">
        <v>41</v>
      </c>
      <c r="AX706" s="12" t="s">
        <v>77</v>
      </c>
      <c r="AY706" s="175" t="s">
        <v>171</v>
      </c>
    </row>
    <row r="707" spans="2:65" s="12" customFormat="1">
      <c r="B707" s="173"/>
      <c r="D707" s="174" t="s">
        <v>180</v>
      </c>
      <c r="E707" s="175" t="s">
        <v>5</v>
      </c>
      <c r="F707" s="176" t="s">
        <v>1103</v>
      </c>
      <c r="H707" s="177">
        <v>0.63300000000000001</v>
      </c>
      <c r="L707" s="173"/>
      <c r="M707" s="178"/>
      <c r="N707" s="179"/>
      <c r="O707" s="179"/>
      <c r="P707" s="179"/>
      <c r="Q707" s="179"/>
      <c r="R707" s="179"/>
      <c r="S707" s="179"/>
      <c r="T707" s="180"/>
      <c r="AT707" s="175" t="s">
        <v>180</v>
      </c>
      <c r="AU707" s="175" t="s">
        <v>89</v>
      </c>
      <c r="AV707" s="12" t="s">
        <v>89</v>
      </c>
      <c r="AW707" s="12" t="s">
        <v>41</v>
      </c>
      <c r="AX707" s="12" t="s">
        <v>77</v>
      </c>
      <c r="AY707" s="175" t="s">
        <v>171</v>
      </c>
    </row>
    <row r="708" spans="2:65" s="12" customFormat="1">
      <c r="B708" s="173"/>
      <c r="D708" s="174" t="s">
        <v>180</v>
      </c>
      <c r="E708" s="175" t="s">
        <v>5</v>
      </c>
      <c r="F708" s="176" t="s">
        <v>1104</v>
      </c>
      <c r="H708" s="177">
        <v>11.875</v>
      </c>
      <c r="L708" s="173"/>
      <c r="M708" s="178"/>
      <c r="N708" s="179"/>
      <c r="O708" s="179"/>
      <c r="P708" s="179"/>
      <c r="Q708" s="179"/>
      <c r="R708" s="179"/>
      <c r="S708" s="179"/>
      <c r="T708" s="180"/>
      <c r="AT708" s="175" t="s">
        <v>180</v>
      </c>
      <c r="AU708" s="175" t="s">
        <v>89</v>
      </c>
      <c r="AV708" s="12" t="s">
        <v>89</v>
      </c>
      <c r="AW708" s="12" t="s">
        <v>41</v>
      </c>
      <c r="AX708" s="12" t="s">
        <v>77</v>
      </c>
      <c r="AY708" s="175" t="s">
        <v>171</v>
      </c>
    </row>
    <row r="709" spans="2:65" s="12" customFormat="1">
      <c r="B709" s="173"/>
      <c r="D709" s="174" t="s">
        <v>180</v>
      </c>
      <c r="E709" s="175" t="s">
        <v>5</v>
      </c>
      <c r="F709" s="176" t="s">
        <v>1105</v>
      </c>
      <c r="H709" s="177">
        <v>6.5279999999999996</v>
      </c>
      <c r="L709" s="173"/>
      <c r="M709" s="178"/>
      <c r="N709" s="179"/>
      <c r="O709" s="179"/>
      <c r="P709" s="179"/>
      <c r="Q709" s="179"/>
      <c r="R709" s="179"/>
      <c r="S709" s="179"/>
      <c r="T709" s="180"/>
      <c r="AT709" s="175" t="s">
        <v>180</v>
      </c>
      <c r="AU709" s="175" t="s">
        <v>89</v>
      </c>
      <c r="AV709" s="12" t="s">
        <v>89</v>
      </c>
      <c r="AW709" s="12" t="s">
        <v>41</v>
      </c>
      <c r="AX709" s="12" t="s">
        <v>77</v>
      </c>
      <c r="AY709" s="175" t="s">
        <v>171</v>
      </c>
    </row>
    <row r="710" spans="2:65" s="12" customFormat="1">
      <c r="B710" s="173"/>
      <c r="D710" s="174" t="s">
        <v>180</v>
      </c>
      <c r="E710" s="175" t="s">
        <v>5</v>
      </c>
      <c r="F710" s="176" t="s">
        <v>1106</v>
      </c>
      <c r="H710" s="177">
        <v>2.0760000000000001</v>
      </c>
      <c r="L710" s="173"/>
      <c r="M710" s="178"/>
      <c r="N710" s="179"/>
      <c r="O710" s="179"/>
      <c r="P710" s="179"/>
      <c r="Q710" s="179"/>
      <c r="R710" s="179"/>
      <c r="S710" s="179"/>
      <c r="T710" s="180"/>
      <c r="AT710" s="175" t="s">
        <v>180</v>
      </c>
      <c r="AU710" s="175" t="s">
        <v>89</v>
      </c>
      <c r="AV710" s="12" t="s">
        <v>89</v>
      </c>
      <c r="AW710" s="12" t="s">
        <v>41</v>
      </c>
      <c r="AX710" s="12" t="s">
        <v>77</v>
      </c>
      <c r="AY710" s="175" t="s">
        <v>171</v>
      </c>
    </row>
    <row r="711" spans="2:65" s="12" customFormat="1">
      <c r="B711" s="173"/>
      <c r="D711" s="174" t="s">
        <v>180</v>
      </c>
      <c r="E711" s="175" t="s">
        <v>5</v>
      </c>
      <c r="F711" s="176" t="s">
        <v>1107</v>
      </c>
      <c r="H711" s="177">
        <v>0.20399999999999999</v>
      </c>
      <c r="L711" s="173"/>
      <c r="M711" s="178"/>
      <c r="N711" s="179"/>
      <c r="O711" s="179"/>
      <c r="P711" s="179"/>
      <c r="Q711" s="179"/>
      <c r="R711" s="179"/>
      <c r="S711" s="179"/>
      <c r="T711" s="180"/>
      <c r="AT711" s="175" t="s">
        <v>180</v>
      </c>
      <c r="AU711" s="175" t="s">
        <v>89</v>
      </c>
      <c r="AV711" s="12" t="s">
        <v>89</v>
      </c>
      <c r="AW711" s="12" t="s">
        <v>41</v>
      </c>
      <c r="AX711" s="12" t="s">
        <v>77</v>
      </c>
      <c r="AY711" s="175" t="s">
        <v>171</v>
      </c>
    </row>
    <row r="712" spans="2:65" s="13" customFormat="1">
      <c r="B712" s="183"/>
      <c r="D712" s="174" t="s">
        <v>180</v>
      </c>
      <c r="E712" s="184" t="s">
        <v>5</v>
      </c>
      <c r="F712" s="185" t="s">
        <v>228</v>
      </c>
      <c r="H712" s="186">
        <v>22.452000000000002</v>
      </c>
      <c r="L712" s="183"/>
      <c r="M712" s="187"/>
      <c r="N712" s="188"/>
      <c r="O712" s="188"/>
      <c r="P712" s="188"/>
      <c r="Q712" s="188"/>
      <c r="R712" s="188"/>
      <c r="S712" s="188"/>
      <c r="T712" s="189"/>
      <c r="AT712" s="184" t="s">
        <v>180</v>
      </c>
      <c r="AU712" s="184" t="s">
        <v>89</v>
      </c>
      <c r="AV712" s="13" t="s">
        <v>178</v>
      </c>
      <c r="AW712" s="13" t="s">
        <v>41</v>
      </c>
      <c r="AX712" s="13" t="s">
        <v>23</v>
      </c>
      <c r="AY712" s="184" t="s">
        <v>171</v>
      </c>
    </row>
    <row r="713" spans="2:65" s="12" customFormat="1">
      <c r="B713" s="173"/>
      <c r="D713" s="174" t="s">
        <v>180</v>
      </c>
      <c r="F713" s="176" t="s">
        <v>1108</v>
      </c>
      <c r="H713" s="177">
        <v>24.696999999999999</v>
      </c>
      <c r="L713" s="173"/>
      <c r="M713" s="178"/>
      <c r="N713" s="179"/>
      <c r="O713" s="179"/>
      <c r="P713" s="179"/>
      <c r="Q713" s="179"/>
      <c r="R713" s="179"/>
      <c r="S713" s="179"/>
      <c r="T713" s="180"/>
      <c r="AT713" s="175" t="s">
        <v>180</v>
      </c>
      <c r="AU713" s="175" t="s">
        <v>89</v>
      </c>
      <c r="AV713" s="12" t="s">
        <v>89</v>
      </c>
      <c r="AW713" s="12" t="s">
        <v>6</v>
      </c>
      <c r="AX713" s="12" t="s">
        <v>23</v>
      </c>
      <c r="AY713" s="175" t="s">
        <v>171</v>
      </c>
    </row>
    <row r="714" spans="2:65" s="1" customFormat="1" ht="25.5" customHeight="1">
      <c r="B714" s="161"/>
      <c r="C714" s="162" t="s">
        <v>1109</v>
      </c>
      <c r="D714" s="162" t="s">
        <v>173</v>
      </c>
      <c r="E714" s="163" t="s">
        <v>1110</v>
      </c>
      <c r="F714" s="164" t="s">
        <v>1111</v>
      </c>
      <c r="G714" s="165" t="s">
        <v>223</v>
      </c>
      <c r="H714" s="166">
        <v>780</v>
      </c>
      <c r="I714" s="347"/>
      <c r="J714" s="167">
        <f>ROUND(I714*H714,2)</f>
        <v>0</v>
      </c>
      <c r="K714" s="164" t="s">
        <v>5</v>
      </c>
      <c r="L714" s="40"/>
      <c r="M714" s="168" t="s">
        <v>5</v>
      </c>
      <c r="N714" s="169" t="s">
        <v>49</v>
      </c>
      <c r="O714" s="170">
        <v>0.13500000000000001</v>
      </c>
      <c r="P714" s="170">
        <f>O714*H714</f>
        <v>105.30000000000001</v>
      </c>
      <c r="Q714" s="170">
        <v>0</v>
      </c>
      <c r="R714" s="170">
        <f>Q714*H714</f>
        <v>0</v>
      </c>
      <c r="S714" s="170">
        <v>0</v>
      </c>
      <c r="T714" s="171">
        <f>S714*H714</f>
        <v>0</v>
      </c>
      <c r="AR714" s="25" t="s">
        <v>257</v>
      </c>
      <c r="AT714" s="25" t="s">
        <v>173</v>
      </c>
      <c r="AU714" s="25" t="s">
        <v>89</v>
      </c>
      <c r="AY714" s="25" t="s">
        <v>171</v>
      </c>
      <c r="BE714" s="172">
        <f>IF(N714="základní",J714,0)</f>
        <v>0</v>
      </c>
      <c r="BF714" s="172">
        <f>IF(N714="snížená",J714,0)</f>
        <v>0</v>
      </c>
      <c r="BG714" s="172">
        <f>IF(N714="zákl. přenesená",J714,0)</f>
        <v>0</v>
      </c>
      <c r="BH714" s="172">
        <f>IF(N714="sníž. přenesená",J714,0)</f>
        <v>0</v>
      </c>
      <c r="BI714" s="172">
        <f>IF(N714="nulová",J714,0)</f>
        <v>0</v>
      </c>
      <c r="BJ714" s="25" t="s">
        <v>89</v>
      </c>
      <c r="BK714" s="172">
        <f>ROUND(I714*H714,2)</f>
        <v>0</v>
      </c>
      <c r="BL714" s="25" t="s">
        <v>257</v>
      </c>
      <c r="BM714" s="25" t="s">
        <v>1112</v>
      </c>
    </row>
    <row r="715" spans="2:65" s="12" customFormat="1">
      <c r="B715" s="173"/>
      <c r="D715" s="174" t="s">
        <v>180</v>
      </c>
      <c r="E715" s="175" t="s">
        <v>5</v>
      </c>
      <c r="F715" s="176" t="s">
        <v>1113</v>
      </c>
      <c r="H715" s="177">
        <v>390</v>
      </c>
      <c r="L715" s="173"/>
      <c r="M715" s="178"/>
      <c r="N715" s="179"/>
      <c r="O715" s="179"/>
      <c r="P715" s="179"/>
      <c r="Q715" s="179"/>
      <c r="R715" s="179"/>
      <c r="S715" s="179"/>
      <c r="T715" s="180"/>
      <c r="AT715" s="175" t="s">
        <v>180</v>
      </c>
      <c r="AU715" s="175" t="s">
        <v>89</v>
      </c>
      <c r="AV715" s="12" t="s">
        <v>89</v>
      </c>
      <c r="AW715" s="12" t="s">
        <v>41</v>
      </c>
      <c r="AX715" s="12" t="s">
        <v>77</v>
      </c>
      <c r="AY715" s="175" t="s">
        <v>171</v>
      </c>
    </row>
    <row r="716" spans="2:65" s="12" customFormat="1">
      <c r="B716" s="173"/>
      <c r="D716" s="174" t="s">
        <v>180</v>
      </c>
      <c r="E716" s="175" t="s">
        <v>5</v>
      </c>
      <c r="F716" s="176" t="s">
        <v>1114</v>
      </c>
      <c r="H716" s="177">
        <v>390</v>
      </c>
      <c r="L716" s="173"/>
      <c r="M716" s="178"/>
      <c r="N716" s="179"/>
      <c r="O716" s="179"/>
      <c r="P716" s="179"/>
      <c r="Q716" s="179"/>
      <c r="R716" s="179"/>
      <c r="S716" s="179"/>
      <c r="T716" s="180"/>
      <c r="AT716" s="175" t="s">
        <v>180</v>
      </c>
      <c r="AU716" s="175" t="s">
        <v>89</v>
      </c>
      <c r="AV716" s="12" t="s">
        <v>89</v>
      </c>
      <c r="AW716" s="12" t="s">
        <v>41</v>
      </c>
      <c r="AX716" s="12" t="s">
        <v>77</v>
      </c>
      <c r="AY716" s="175" t="s">
        <v>171</v>
      </c>
    </row>
    <row r="717" spans="2:65" s="13" customFormat="1">
      <c r="B717" s="183"/>
      <c r="D717" s="174" t="s">
        <v>180</v>
      </c>
      <c r="E717" s="184" t="s">
        <v>5</v>
      </c>
      <c r="F717" s="185" t="s">
        <v>228</v>
      </c>
      <c r="H717" s="186">
        <v>780</v>
      </c>
      <c r="L717" s="183"/>
      <c r="M717" s="187"/>
      <c r="N717" s="188"/>
      <c r="O717" s="188"/>
      <c r="P717" s="188"/>
      <c r="Q717" s="188"/>
      <c r="R717" s="188"/>
      <c r="S717" s="188"/>
      <c r="T717" s="189"/>
      <c r="AT717" s="184" t="s">
        <v>180</v>
      </c>
      <c r="AU717" s="184" t="s">
        <v>89</v>
      </c>
      <c r="AV717" s="13" t="s">
        <v>178</v>
      </c>
      <c r="AW717" s="13" t="s">
        <v>41</v>
      </c>
      <c r="AX717" s="13" t="s">
        <v>23</v>
      </c>
      <c r="AY717" s="184" t="s">
        <v>171</v>
      </c>
    </row>
    <row r="718" spans="2:65" s="1" customFormat="1" ht="16.5" customHeight="1">
      <c r="B718" s="161"/>
      <c r="C718" s="190" t="s">
        <v>1115</v>
      </c>
      <c r="D718" s="190" t="s">
        <v>236</v>
      </c>
      <c r="E718" s="191" t="s">
        <v>1116</v>
      </c>
      <c r="F718" s="192" t="s">
        <v>1117</v>
      </c>
      <c r="G718" s="193" t="s">
        <v>176</v>
      </c>
      <c r="H718" s="194">
        <v>4.468</v>
      </c>
      <c r="I718" s="348"/>
      <c r="J718" s="195">
        <f>ROUND(I718*H718,2)</f>
        <v>0</v>
      </c>
      <c r="K718" s="192" t="s">
        <v>177</v>
      </c>
      <c r="L718" s="196"/>
      <c r="M718" s="197" t="s">
        <v>5</v>
      </c>
      <c r="N718" s="198" t="s">
        <v>49</v>
      </c>
      <c r="O718" s="170">
        <v>0</v>
      </c>
      <c r="P718" s="170">
        <f>O718*H718</f>
        <v>0</v>
      </c>
      <c r="Q718" s="170">
        <v>0.55000000000000004</v>
      </c>
      <c r="R718" s="170">
        <f>Q718*H718</f>
        <v>2.4574000000000003</v>
      </c>
      <c r="S718" s="170">
        <v>0</v>
      </c>
      <c r="T718" s="171">
        <f>S718*H718</f>
        <v>0</v>
      </c>
      <c r="AR718" s="25" t="s">
        <v>349</v>
      </c>
      <c r="AT718" s="25" t="s">
        <v>236</v>
      </c>
      <c r="AU718" s="25" t="s">
        <v>89</v>
      </c>
      <c r="AY718" s="25" t="s">
        <v>171</v>
      </c>
      <c r="BE718" s="172">
        <f>IF(N718="základní",J718,0)</f>
        <v>0</v>
      </c>
      <c r="BF718" s="172">
        <f>IF(N718="snížená",J718,0)</f>
        <v>0</v>
      </c>
      <c r="BG718" s="172">
        <f>IF(N718="zákl. přenesená",J718,0)</f>
        <v>0</v>
      </c>
      <c r="BH718" s="172">
        <f>IF(N718="sníž. přenesená",J718,0)</f>
        <v>0</v>
      </c>
      <c r="BI718" s="172">
        <f>IF(N718="nulová",J718,0)</f>
        <v>0</v>
      </c>
      <c r="BJ718" s="25" t="s">
        <v>89</v>
      </c>
      <c r="BK718" s="172">
        <f>ROUND(I718*H718,2)</f>
        <v>0</v>
      </c>
      <c r="BL718" s="25" t="s">
        <v>257</v>
      </c>
      <c r="BM718" s="25" t="s">
        <v>1118</v>
      </c>
    </row>
    <row r="719" spans="2:65" s="12" customFormat="1">
      <c r="B719" s="173"/>
      <c r="D719" s="174" t="s">
        <v>180</v>
      </c>
      <c r="E719" s="175" t="s">
        <v>5</v>
      </c>
      <c r="F719" s="176" t="s">
        <v>1119</v>
      </c>
      <c r="H719" s="177">
        <v>2.9380000000000002</v>
      </c>
      <c r="L719" s="173"/>
      <c r="M719" s="178"/>
      <c r="N719" s="179"/>
      <c r="O719" s="179"/>
      <c r="P719" s="179"/>
      <c r="Q719" s="179"/>
      <c r="R719" s="179"/>
      <c r="S719" s="179"/>
      <c r="T719" s="180"/>
      <c r="AT719" s="175" t="s">
        <v>180</v>
      </c>
      <c r="AU719" s="175" t="s">
        <v>89</v>
      </c>
      <c r="AV719" s="12" t="s">
        <v>89</v>
      </c>
      <c r="AW719" s="12" t="s">
        <v>41</v>
      </c>
      <c r="AX719" s="12" t="s">
        <v>77</v>
      </c>
      <c r="AY719" s="175" t="s">
        <v>171</v>
      </c>
    </row>
    <row r="720" spans="2:65" s="12" customFormat="1">
      <c r="B720" s="173"/>
      <c r="D720" s="174" t="s">
        <v>180</v>
      </c>
      <c r="E720" s="175" t="s">
        <v>5</v>
      </c>
      <c r="F720" s="176" t="s">
        <v>1120</v>
      </c>
      <c r="H720" s="177">
        <v>1.53</v>
      </c>
      <c r="L720" s="173"/>
      <c r="M720" s="178"/>
      <c r="N720" s="179"/>
      <c r="O720" s="179"/>
      <c r="P720" s="179"/>
      <c r="Q720" s="179"/>
      <c r="R720" s="179"/>
      <c r="S720" s="179"/>
      <c r="T720" s="180"/>
      <c r="AT720" s="175" t="s">
        <v>180</v>
      </c>
      <c r="AU720" s="175" t="s">
        <v>89</v>
      </c>
      <c r="AV720" s="12" t="s">
        <v>89</v>
      </c>
      <c r="AW720" s="12" t="s">
        <v>41</v>
      </c>
      <c r="AX720" s="12" t="s">
        <v>77</v>
      </c>
      <c r="AY720" s="175" t="s">
        <v>171</v>
      </c>
    </row>
    <row r="721" spans="2:65" s="13" customFormat="1">
      <c r="B721" s="183"/>
      <c r="D721" s="174" t="s">
        <v>180</v>
      </c>
      <c r="E721" s="184" t="s">
        <v>5</v>
      </c>
      <c r="F721" s="185" t="s">
        <v>228</v>
      </c>
      <c r="H721" s="186">
        <v>4.468</v>
      </c>
      <c r="L721" s="183"/>
      <c r="M721" s="187"/>
      <c r="N721" s="188"/>
      <c r="O721" s="188"/>
      <c r="P721" s="188"/>
      <c r="Q721" s="188"/>
      <c r="R721" s="188"/>
      <c r="S721" s="188"/>
      <c r="T721" s="189"/>
      <c r="AT721" s="184" t="s">
        <v>180</v>
      </c>
      <c r="AU721" s="184" t="s">
        <v>89</v>
      </c>
      <c r="AV721" s="13" t="s">
        <v>178</v>
      </c>
      <c r="AW721" s="13" t="s">
        <v>41</v>
      </c>
      <c r="AX721" s="13" t="s">
        <v>23</v>
      </c>
      <c r="AY721" s="184" t="s">
        <v>171</v>
      </c>
    </row>
    <row r="722" spans="2:65" s="1" customFormat="1" ht="38.25" customHeight="1">
      <c r="B722" s="161"/>
      <c r="C722" s="162" t="s">
        <v>1121</v>
      </c>
      <c r="D722" s="162" t="s">
        <v>173</v>
      </c>
      <c r="E722" s="163" t="s">
        <v>1122</v>
      </c>
      <c r="F722" s="164" t="s">
        <v>1123</v>
      </c>
      <c r="G722" s="165" t="s">
        <v>223</v>
      </c>
      <c r="H722" s="166">
        <v>359.738</v>
      </c>
      <c r="I722" s="347"/>
      <c r="J722" s="167">
        <f>ROUND(I722*H722,2)</f>
        <v>0</v>
      </c>
      <c r="K722" s="164" t="s">
        <v>251</v>
      </c>
      <c r="L722" s="40"/>
      <c r="M722" s="168" t="s">
        <v>5</v>
      </c>
      <c r="N722" s="169" t="s">
        <v>49</v>
      </c>
      <c r="O722" s="170">
        <v>0.05</v>
      </c>
      <c r="P722" s="170">
        <f>O722*H722</f>
        <v>17.986900000000002</v>
      </c>
      <c r="Q722" s="170">
        <v>0</v>
      </c>
      <c r="R722" s="170">
        <f>Q722*H722</f>
        <v>0</v>
      </c>
      <c r="S722" s="170">
        <v>5.0000000000000001E-3</v>
      </c>
      <c r="T722" s="171">
        <f>S722*H722</f>
        <v>1.7986900000000001</v>
      </c>
      <c r="AR722" s="25" t="s">
        <v>257</v>
      </c>
      <c r="AT722" s="25" t="s">
        <v>173</v>
      </c>
      <c r="AU722" s="25" t="s">
        <v>89</v>
      </c>
      <c r="AY722" s="25" t="s">
        <v>171</v>
      </c>
      <c r="BE722" s="172">
        <f>IF(N722="základní",J722,0)</f>
        <v>0</v>
      </c>
      <c r="BF722" s="172">
        <f>IF(N722="snížená",J722,0)</f>
        <v>0</v>
      </c>
      <c r="BG722" s="172">
        <f>IF(N722="zákl. přenesená",J722,0)</f>
        <v>0</v>
      </c>
      <c r="BH722" s="172">
        <f>IF(N722="sníž. přenesená",J722,0)</f>
        <v>0</v>
      </c>
      <c r="BI722" s="172">
        <f>IF(N722="nulová",J722,0)</f>
        <v>0</v>
      </c>
      <c r="BJ722" s="25" t="s">
        <v>89</v>
      </c>
      <c r="BK722" s="172">
        <f>ROUND(I722*H722,2)</f>
        <v>0</v>
      </c>
      <c r="BL722" s="25" t="s">
        <v>257</v>
      </c>
      <c r="BM722" s="25" t="s">
        <v>1124</v>
      </c>
    </row>
    <row r="723" spans="2:65" s="12" customFormat="1">
      <c r="B723" s="173"/>
      <c r="D723" s="174" t="s">
        <v>180</v>
      </c>
      <c r="E723" s="175" t="s">
        <v>5</v>
      </c>
      <c r="F723" s="176" t="s">
        <v>1125</v>
      </c>
      <c r="H723" s="177">
        <v>359.738</v>
      </c>
      <c r="L723" s="173"/>
      <c r="M723" s="178"/>
      <c r="N723" s="179"/>
      <c r="O723" s="179"/>
      <c r="P723" s="179"/>
      <c r="Q723" s="179"/>
      <c r="R723" s="179"/>
      <c r="S723" s="179"/>
      <c r="T723" s="180"/>
      <c r="AT723" s="175" t="s">
        <v>180</v>
      </c>
      <c r="AU723" s="175" t="s">
        <v>89</v>
      </c>
      <c r="AV723" s="12" t="s">
        <v>89</v>
      </c>
      <c r="AW723" s="12" t="s">
        <v>41</v>
      </c>
      <c r="AX723" s="12" t="s">
        <v>23</v>
      </c>
      <c r="AY723" s="175" t="s">
        <v>171</v>
      </c>
    </row>
    <row r="724" spans="2:65" s="1" customFormat="1" ht="16.5" customHeight="1">
      <c r="B724" s="161"/>
      <c r="C724" s="162" t="s">
        <v>1126</v>
      </c>
      <c r="D724" s="162" t="s">
        <v>173</v>
      </c>
      <c r="E724" s="163" t="s">
        <v>1127</v>
      </c>
      <c r="F724" s="164" t="s">
        <v>1128</v>
      </c>
      <c r="G724" s="165" t="s">
        <v>330</v>
      </c>
      <c r="H724" s="166">
        <v>1</v>
      </c>
      <c r="I724" s="347"/>
      <c r="J724" s="167">
        <f>ROUND(I724*H724,2)</f>
        <v>0</v>
      </c>
      <c r="K724" s="164" t="s">
        <v>177</v>
      </c>
      <c r="L724" s="40"/>
      <c r="M724" s="168" t="s">
        <v>5</v>
      </c>
      <c r="N724" s="169" t="s">
        <v>49</v>
      </c>
      <c r="O724" s="170">
        <v>0.5</v>
      </c>
      <c r="P724" s="170">
        <f>O724*H724</f>
        <v>0.5</v>
      </c>
      <c r="Q724" s="170">
        <v>2.5000000000000001E-2</v>
      </c>
      <c r="R724" s="170">
        <f>Q724*H724</f>
        <v>2.5000000000000001E-2</v>
      </c>
      <c r="S724" s="170">
        <v>0</v>
      </c>
      <c r="T724" s="171">
        <f>S724*H724</f>
        <v>0</v>
      </c>
      <c r="AR724" s="25" t="s">
        <v>257</v>
      </c>
      <c r="AT724" s="25" t="s">
        <v>173</v>
      </c>
      <c r="AU724" s="25" t="s">
        <v>89</v>
      </c>
      <c r="AY724" s="25" t="s">
        <v>171</v>
      </c>
      <c r="BE724" s="172">
        <f>IF(N724="základní",J724,0)</f>
        <v>0</v>
      </c>
      <c r="BF724" s="172">
        <f>IF(N724="snížená",J724,0)</f>
        <v>0</v>
      </c>
      <c r="BG724" s="172">
        <f>IF(N724="zákl. přenesená",J724,0)</f>
        <v>0</v>
      </c>
      <c r="BH724" s="172">
        <f>IF(N724="sníž. přenesená",J724,0)</f>
        <v>0</v>
      </c>
      <c r="BI724" s="172">
        <f>IF(N724="nulová",J724,0)</f>
        <v>0</v>
      </c>
      <c r="BJ724" s="25" t="s">
        <v>89</v>
      </c>
      <c r="BK724" s="172">
        <f>ROUND(I724*H724,2)</f>
        <v>0</v>
      </c>
      <c r="BL724" s="25" t="s">
        <v>257</v>
      </c>
      <c r="BM724" s="25" t="s">
        <v>1129</v>
      </c>
    </row>
    <row r="725" spans="2:65" s="1" customFormat="1" ht="25.5" customHeight="1">
      <c r="B725" s="161"/>
      <c r="C725" s="162" t="s">
        <v>1130</v>
      </c>
      <c r="D725" s="162" t="s">
        <v>173</v>
      </c>
      <c r="E725" s="163" t="s">
        <v>1131</v>
      </c>
      <c r="F725" s="164" t="s">
        <v>1132</v>
      </c>
      <c r="G725" s="165" t="s">
        <v>176</v>
      </c>
      <c r="H725" s="166">
        <v>28.774000000000001</v>
      </c>
      <c r="I725" s="347"/>
      <c r="J725" s="167">
        <f>ROUND(I725*H725,2)</f>
        <v>0</v>
      </c>
      <c r="K725" s="164" t="s">
        <v>5</v>
      </c>
      <c r="L725" s="40"/>
      <c r="M725" s="168" t="s">
        <v>5</v>
      </c>
      <c r="N725" s="169" t="s">
        <v>49</v>
      </c>
      <c r="O725" s="170">
        <v>0</v>
      </c>
      <c r="P725" s="170">
        <f>O725*H725</f>
        <v>0</v>
      </c>
      <c r="Q725" s="170">
        <v>2.4309999999999998E-2</v>
      </c>
      <c r="R725" s="170">
        <f>Q725*H725</f>
        <v>0.69949593999999993</v>
      </c>
      <c r="S725" s="170">
        <v>0</v>
      </c>
      <c r="T725" s="171">
        <f>S725*H725</f>
        <v>0</v>
      </c>
      <c r="AR725" s="25" t="s">
        <v>257</v>
      </c>
      <c r="AT725" s="25" t="s">
        <v>173</v>
      </c>
      <c r="AU725" s="25" t="s">
        <v>89</v>
      </c>
      <c r="AY725" s="25" t="s">
        <v>171</v>
      </c>
      <c r="BE725" s="172">
        <f>IF(N725="základní",J725,0)</f>
        <v>0</v>
      </c>
      <c r="BF725" s="172">
        <f>IF(N725="snížená",J725,0)</f>
        <v>0</v>
      </c>
      <c r="BG725" s="172">
        <f>IF(N725="zákl. přenesená",J725,0)</f>
        <v>0</v>
      </c>
      <c r="BH725" s="172">
        <f>IF(N725="sníž. přenesená",J725,0)</f>
        <v>0</v>
      </c>
      <c r="BI725" s="172">
        <f>IF(N725="nulová",J725,0)</f>
        <v>0</v>
      </c>
      <c r="BJ725" s="25" t="s">
        <v>89</v>
      </c>
      <c r="BK725" s="172">
        <f>ROUND(I725*H725,2)</f>
        <v>0</v>
      </c>
      <c r="BL725" s="25" t="s">
        <v>257</v>
      </c>
      <c r="BM725" s="25" t="s">
        <v>1133</v>
      </c>
    </row>
    <row r="726" spans="2:65" s="12" customFormat="1">
      <c r="B726" s="173"/>
      <c r="D726" s="174" t="s">
        <v>180</v>
      </c>
      <c r="E726" s="175" t="s">
        <v>5</v>
      </c>
      <c r="F726" s="176" t="s">
        <v>1134</v>
      </c>
      <c r="H726" s="177">
        <v>24.393999999999998</v>
      </c>
      <c r="L726" s="173"/>
      <c r="M726" s="178"/>
      <c r="N726" s="179"/>
      <c r="O726" s="179"/>
      <c r="P726" s="179"/>
      <c r="Q726" s="179"/>
      <c r="R726" s="179"/>
      <c r="S726" s="179"/>
      <c r="T726" s="180"/>
      <c r="AT726" s="175" t="s">
        <v>180</v>
      </c>
      <c r="AU726" s="175" t="s">
        <v>89</v>
      </c>
      <c r="AV726" s="12" t="s">
        <v>89</v>
      </c>
      <c r="AW726" s="12" t="s">
        <v>41</v>
      </c>
      <c r="AX726" s="12" t="s">
        <v>77</v>
      </c>
      <c r="AY726" s="175" t="s">
        <v>171</v>
      </c>
    </row>
    <row r="727" spans="2:65" s="12" customFormat="1">
      <c r="B727" s="173"/>
      <c r="D727" s="174" t="s">
        <v>180</v>
      </c>
      <c r="E727" s="175" t="s">
        <v>5</v>
      </c>
      <c r="F727" s="176" t="s">
        <v>1135</v>
      </c>
      <c r="H727" s="177">
        <v>4.38</v>
      </c>
      <c r="L727" s="173"/>
      <c r="M727" s="178"/>
      <c r="N727" s="179"/>
      <c r="O727" s="179"/>
      <c r="P727" s="179"/>
      <c r="Q727" s="179"/>
      <c r="R727" s="179"/>
      <c r="S727" s="179"/>
      <c r="T727" s="180"/>
      <c r="AT727" s="175" t="s">
        <v>180</v>
      </c>
      <c r="AU727" s="175" t="s">
        <v>89</v>
      </c>
      <c r="AV727" s="12" t="s">
        <v>89</v>
      </c>
      <c r="AW727" s="12" t="s">
        <v>41</v>
      </c>
      <c r="AX727" s="12" t="s">
        <v>77</v>
      </c>
      <c r="AY727" s="175" t="s">
        <v>171</v>
      </c>
    </row>
    <row r="728" spans="2:65" s="13" customFormat="1">
      <c r="B728" s="183"/>
      <c r="D728" s="174" t="s">
        <v>180</v>
      </c>
      <c r="E728" s="184" t="s">
        <v>5</v>
      </c>
      <c r="F728" s="185" t="s">
        <v>228</v>
      </c>
      <c r="H728" s="186">
        <v>28.774000000000001</v>
      </c>
      <c r="L728" s="183"/>
      <c r="M728" s="187"/>
      <c r="N728" s="188"/>
      <c r="O728" s="188"/>
      <c r="P728" s="188"/>
      <c r="Q728" s="188"/>
      <c r="R728" s="188"/>
      <c r="S728" s="188"/>
      <c r="T728" s="189"/>
      <c r="AT728" s="184" t="s">
        <v>180</v>
      </c>
      <c r="AU728" s="184" t="s">
        <v>89</v>
      </c>
      <c r="AV728" s="13" t="s">
        <v>178</v>
      </c>
      <c r="AW728" s="13" t="s">
        <v>41</v>
      </c>
      <c r="AX728" s="13" t="s">
        <v>23</v>
      </c>
      <c r="AY728" s="184" t="s">
        <v>171</v>
      </c>
    </row>
    <row r="729" spans="2:65" s="1" customFormat="1" ht="25.5" customHeight="1">
      <c r="B729" s="161"/>
      <c r="C729" s="162" t="s">
        <v>1136</v>
      </c>
      <c r="D729" s="162" t="s">
        <v>173</v>
      </c>
      <c r="E729" s="163" t="s">
        <v>1137</v>
      </c>
      <c r="F729" s="164" t="s">
        <v>1138</v>
      </c>
      <c r="G729" s="165" t="s">
        <v>223</v>
      </c>
      <c r="H729" s="166">
        <v>15.715999999999999</v>
      </c>
      <c r="I729" s="347"/>
      <c r="J729" s="167">
        <f>ROUND(I729*H729,2)</f>
        <v>0</v>
      </c>
      <c r="K729" s="164" t="s">
        <v>177</v>
      </c>
      <c r="L729" s="40"/>
      <c r="M729" s="168" t="s">
        <v>5</v>
      </c>
      <c r="N729" s="169" t="s">
        <v>49</v>
      </c>
      <c r="O729" s="170">
        <v>0.29599999999999999</v>
      </c>
      <c r="P729" s="170">
        <f>O729*H729</f>
        <v>4.6519359999999992</v>
      </c>
      <c r="Q729" s="170">
        <v>1.772E-2</v>
      </c>
      <c r="R729" s="170">
        <f>Q729*H729</f>
        <v>0.27848751999999999</v>
      </c>
      <c r="S729" s="170">
        <v>0</v>
      </c>
      <c r="T729" s="171">
        <f>S729*H729</f>
        <v>0</v>
      </c>
      <c r="AR729" s="25" t="s">
        <v>257</v>
      </c>
      <c r="AT729" s="25" t="s">
        <v>173</v>
      </c>
      <c r="AU729" s="25" t="s">
        <v>89</v>
      </c>
      <c r="AY729" s="25" t="s">
        <v>171</v>
      </c>
      <c r="BE729" s="172">
        <f>IF(N729="základní",J729,0)</f>
        <v>0</v>
      </c>
      <c r="BF729" s="172">
        <f>IF(N729="snížená",J729,0)</f>
        <v>0</v>
      </c>
      <c r="BG729" s="172">
        <f>IF(N729="zákl. přenesená",J729,0)</f>
        <v>0</v>
      </c>
      <c r="BH729" s="172">
        <f>IF(N729="sníž. přenesená",J729,0)</f>
        <v>0</v>
      </c>
      <c r="BI729" s="172">
        <f>IF(N729="nulová",J729,0)</f>
        <v>0</v>
      </c>
      <c r="BJ729" s="25" t="s">
        <v>89</v>
      </c>
      <c r="BK729" s="172">
        <f>ROUND(I729*H729,2)</f>
        <v>0</v>
      </c>
      <c r="BL729" s="25" t="s">
        <v>257</v>
      </c>
      <c r="BM729" s="25" t="s">
        <v>1139</v>
      </c>
    </row>
    <row r="730" spans="2:65" s="1" customFormat="1" ht="144">
      <c r="B730" s="40"/>
      <c r="D730" s="174" t="s">
        <v>185</v>
      </c>
      <c r="F730" s="181" t="s">
        <v>1140</v>
      </c>
      <c r="L730" s="40"/>
      <c r="M730" s="182"/>
      <c r="N730" s="41"/>
      <c r="O730" s="41"/>
      <c r="P730" s="41"/>
      <c r="Q730" s="41"/>
      <c r="R730" s="41"/>
      <c r="S730" s="41"/>
      <c r="T730" s="69"/>
      <c r="AT730" s="25" t="s">
        <v>185</v>
      </c>
      <c r="AU730" s="25" t="s">
        <v>89</v>
      </c>
    </row>
    <row r="731" spans="2:65" s="12" customFormat="1">
      <c r="B731" s="173"/>
      <c r="D731" s="174" t="s">
        <v>180</v>
      </c>
      <c r="E731" s="175" t="s">
        <v>5</v>
      </c>
      <c r="F731" s="176" t="s">
        <v>1141</v>
      </c>
      <c r="H731" s="177">
        <v>15.715999999999999</v>
      </c>
      <c r="L731" s="173"/>
      <c r="M731" s="178"/>
      <c r="N731" s="179"/>
      <c r="O731" s="179"/>
      <c r="P731" s="179"/>
      <c r="Q731" s="179"/>
      <c r="R731" s="179"/>
      <c r="S731" s="179"/>
      <c r="T731" s="180"/>
      <c r="AT731" s="175" t="s">
        <v>180</v>
      </c>
      <c r="AU731" s="175" t="s">
        <v>89</v>
      </c>
      <c r="AV731" s="12" t="s">
        <v>89</v>
      </c>
      <c r="AW731" s="12" t="s">
        <v>41</v>
      </c>
      <c r="AX731" s="12" t="s">
        <v>23</v>
      </c>
      <c r="AY731" s="175" t="s">
        <v>171</v>
      </c>
    </row>
    <row r="732" spans="2:65" s="1" customFormat="1" ht="25.5" customHeight="1">
      <c r="B732" s="161"/>
      <c r="C732" s="162" t="s">
        <v>1142</v>
      </c>
      <c r="D732" s="162" t="s">
        <v>173</v>
      </c>
      <c r="E732" s="163" t="s">
        <v>1143</v>
      </c>
      <c r="F732" s="164" t="s">
        <v>1144</v>
      </c>
      <c r="G732" s="165" t="s">
        <v>223</v>
      </c>
      <c r="H732" s="166">
        <v>32.159999999999997</v>
      </c>
      <c r="I732" s="347"/>
      <c r="J732" s="167">
        <f>ROUND(I732*H732,2)</f>
        <v>0</v>
      </c>
      <c r="K732" s="164" t="s">
        <v>177</v>
      </c>
      <c r="L732" s="40"/>
      <c r="M732" s="168" t="s">
        <v>5</v>
      </c>
      <c r="N732" s="169" t="s">
        <v>49</v>
      </c>
      <c r="O732" s="170">
        <v>0.32200000000000001</v>
      </c>
      <c r="P732" s="170">
        <f>O732*H732</f>
        <v>10.355519999999999</v>
      </c>
      <c r="Q732" s="170">
        <v>1.089E-2</v>
      </c>
      <c r="R732" s="170">
        <f>Q732*H732</f>
        <v>0.35022239999999999</v>
      </c>
      <c r="S732" s="170">
        <v>0</v>
      </c>
      <c r="T732" s="171">
        <f>S732*H732</f>
        <v>0</v>
      </c>
      <c r="AR732" s="25" t="s">
        <v>257</v>
      </c>
      <c r="AT732" s="25" t="s">
        <v>173</v>
      </c>
      <c r="AU732" s="25" t="s">
        <v>89</v>
      </c>
      <c r="AY732" s="25" t="s">
        <v>171</v>
      </c>
      <c r="BE732" s="172">
        <f>IF(N732="základní",J732,0)</f>
        <v>0</v>
      </c>
      <c r="BF732" s="172">
        <f>IF(N732="snížená",J732,0)</f>
        <v>0</v>
      </c>
      <c r="BG732" s="172">
        <f>IF(N732="zákl. přenesená",J732,0)</f>
        <v>0</v>
      </c>
      <c r="BH732" s="172">
        <f>IF(N732="sníž. přenesená",J732,0)</f>
        <v>0</v>
      </c>
      <c r="BI732" s="172">
        <f>IF(N732="nulová",J732,0)</f>
        <v>0</v>
      </c>
      <c r="BJ732" s="25" t="s">
        <v>89</v>
      </c>
      <c r="BK732" s="172">
        <f>ROUND(I732*H732,2)</f>
        <v>0</v>
      </c>
      <c r="BL732" s="25" t="s">
        <v>257</v>
      </c>
      <c r="BM732" s="25" t="s">
        <v>1145</v>
      </c>
    </row>
    <row r="733" spans="2:65" s="1" customFormat="1" ht="144">
      <c r="B733" s="40"/>
      <c r="D733" s="174" t="s">
        <v>185</v>
      </c>
      <c r="F733" s="181" t="s">
        <v>1140</v>
      </c>
      <c r="L733" s="40"/>
      <c r="M733" s="182"/>
      <c r="N733" s="41"/>
      <c r="O733" s="41"/>
      <c r="P733" s="41"/>
      <c r="Q733" s="41"/>
      <c r="R733" s="41"/>
      <c r="S733" s="41"/>
      <c r="T733" s="69"/>
      <c r="AT733" s="25" t="s">
        <v>185</v>
      </c>
      <c r="AU733" s="25" t="s">
        <v>89</v>
      </c>
    </row>
    <row r="734" spans="2:65" s="12" customFormat="1">
      <c r="B734" s="173"/>
      <c r="D734" s="174" t="s">
        <v>180</v>
      </c>
      <c r="E734" s="175" t="s">
        <v>5</v>
      </c>
      <c r="F734" s="176" t="s">
        <v>1146</v>
      </c>
      <c r="H734" s="177">
        <v>32.159999999999997</v>
      </c>
      <c r="L734" s="173"/>
      <c r="M734" s="178"/>
      <c r="N734" s="179"/>
      <c r="O734" s="179"/>
      <c r="P734" s="179"/>
      <c r="Q734" s="179"/>
      <c r="R734" s="179"/>
      <c r="S734" s="179"/>
      <c r="T734" s="180"/>
      <c r="AT734" s="175" t="s">
        <v>180</v>
      </c>
      <c r="AU734" s="175" t="s">
        <v>89</v>
      </c>
      <c r="AV734" s="12" t="s">
        <v>89</v>
      </c>
      <c r="AW734" s="12" t="s">
        <v>41</v>
      </c>
      <c r="AX734" s="12" t="s">
        <v>23</v>
      </c>
      <c r="AY734" s="175" t="s">
        <v>171</v>
      </c>
    </row>
    <row r="735" spans="2:65" s="1" customFormat="1" ht="25.5" customHeight="1">
      <c r="B735" s="161"/>
      <c r="C735" s="162" t="s">
        <v>1147</v>
      </c>
      <c r="D735" s="162" t="s">
        <v>173</v>
      </c>
      <c r="E735" s="163" t="s">
        <v>1148</v>
      </c>
      <c r="F735" s="164" t="s">
        <v>1149</v>
      </c>
      <c r="G735" s="165" t="s">
        <v>223</v>
      </c>
      <c r="H735" s="166">
        <v>228.56</v>
      </c>
      <c r="I735" s="347"/>
      <c r="J735" s="167">
        <f>ROUND(I735*H735,2)</f>
        <v>0</v>
      </c>
      <c r="K735" s="164" t="s">
        <v>251</v>
      </c>
      <c r="L735" s="40"/>
      <c r="M735" s="168" t="s">
        <v>5</v>
      </c>
      <c r="N735" s="169" t="s">
        <v>49</v>
      </c>
      <c r="O735" s="170">
        <v>0.55000000000000004</v>
      </c>
      <c r="P735" s="170">
        <f>O735*H735</f>
        <v>125.70800000000001</v>
      </c>
      <c r="Q735" s="170">
        <v>4.3139999999999998E-2</v>
      </c>
      <c r="R735" s="170">
        <f>Q735*H735</f>
        <v>9.860078399999999</v>
      </c>
      <c r="S735" s="170">
        <v>0</v>
      </c>
      <c r="T735" s="171">
        <f>S735*H735</f>
        <v>0</v>
      </c>
      <c r="AR735" s="25" t="s">
        <v>257</v>
      </c>
      <c r="AT735" s="25" t="s">
        <v>173</v>
      </c>
      <c r="AU735" s="25" t="s">
        <v>89</v>
      </c>
      <c r="AY735" s="25" t="s">
        <v>171</v>
      </c>
      <c r="BE735" s="172">
        <f>IF(N735="základní",J735,0)</f>
        <v>0</v>
      </c>
      <c r="BF735" s="172">
        <f>IF(N735="snížená",J735,0)</f>
        <v>0</v>
      </c>
      <c r="BG735" s="172">
        <f>IF(N735="zákl. přenesená",J735,0)</f>
        <v>0</v>
      </c>
      <c r="BH735" s="172">
        <f>IF(N735="sníž. přenesená",J735,0)</f>
        <v>0</v>
      </c>
      <c r="BI735" s="172">
        <f>IF(N735="nulová",J735,0)</f>
        <v>0</v>
      </c>
      <c r="BJ735" s="25" t="s">
        <v>89</v>
      </c>
      <c r="BK735" s="172">
        <f>ROUND(I735*H735,2)</f>
        <v>0</v>
      </c>
      <c r="BL735" s="25" t="s">
        <v>257</v>
      </c>
      <c r="BM735" s="25" t="s">
        <v>1150</v>
      </c>
    </row>
    <row r="736" spans="2:65" s="12" customFormat="1">
      <c r="B736" s="173"/>
      <c r="D736" s="174" t="s">
        <v>180</v>
      </c>
      <c r="E736" s="175" t="s">
        <v>5</v>
      </c>
      <c r="F736" s="176" t="s">
        <v>1151</v>
      </c>
      <c r="H736" s="177">
        <v>228.56</v>
      </c>
      <c r="L736" s="173"/>
      <c r="M736" s="178"/>
      <c r="N736" s="179"/>
      <c r="O736" s="179"/>
      <c r="P736" s="179"/>
      <c r="Q736" s="179"/>
      <c r="R736" s="179"/>
      <c r="S736" s="179"/>
      <c r="T736" s="180"/>
      <c r="AT736" s="175" t="s">
        <v>180</v>
      </c>
      <c r="AU736" s="175" t="s">
        <v>89</v>
      </c>
      <c r="AV736" s="12" t="s">
        <v>89</v>
      </c>
      <c r="AW736" s="12" t="s">
        <v>41</v>
      </c>
      <c r="AX736" s="12" t="s">
        <v>23</v>
      </c>
      <c r="AY736" s="175" t="s">
        <v>171</v>
      </c>
    </row>
    <row r="737" spans="2:65" s="1" customFormat="1" ht="25.5" customHeight="1">
      <c r="B737" s="161"/>
      <c r="C737" s="162" t="s">
        <v>1152</v>
      </c>
      <c r="D737" s="162" t="s">
        <v>173</v>
      </c>
      <c r="E737" s="163" t="s">
        <v>1153</v>
      </c>
      <c r="F737" s="164" t="s">
        <v>1154</v>
      </c>
      <c r="G737" s="165" t="s">
        <v>493</v>
      </c>
      <c r="H737" s="166">
        <v>235</v>
      </c>
      <c r="I737" s="347"/>
      <c r="J737" s="167">
        <f>ROUND(I737*H737,2)</f>
        <v>0</v>
      </c>
      <c r="K737" s="164" t="s">
        <v>251</v>
      </c>
      <c r="L737" s="40"/>
      <c r="M737" s="168" t="s">
        <v>5</v>
      </c>
      <c r="N737" s="169" t="s">
        <v>49</v>
      </c>
      <c r="O737" s="170">
        <v>0.24399999999999999</v>
      </c>
      <c r="P737" s="170">
        <f>O737*H737</f>
        <v>57.339999999999996</v>
      </c>
      <c r="Q737" s="170">
        <v>0</v>
      </c>
      <c r="R737" s="170">
        <f>Q737*H737</f>
        <v>0</v>
      </c>
      <c r="S737" s="170">
        <v>0</v>
      </c>
      <c r="T737" s="171">
        <f>S737*H737</f>
        <v>0</v>
      </c>
      <c r="AR737" s="25" t="s">
        <v>257</v>
      </c>
      <c r="AT737" s="25" t="s">
        <v>173</v>
      </c>
      <c r="AU737" s="25" t="s">
        <v>89</v>
      </c>
      <c r="AY737" s="25" t="s">
        <v>171</v>
      </c>
      <c r="BE737" s="172">
        <f>IF(N737="základní",J737,0)</f>
        <v>0</v>
      </c>
      <c r="BF737" s="172">
        <f>IF(N737="snížená",J737,0)</f>
        <v>0</v>
      </c>
      <c r="BG737" s="172">
        <f>IF(N737="zákl. přenesená",J737,0)</f>
        <v>0</v>
      </c>
      <c r="BH737" s="172">
        <f>IF(N737="sníž. přenesená",J737,0)</f>
        <v>0</v>
      </c>
      <c r="BI737" s="172">
        <f>IF(N737="nulová",J737,0)</f>
        <v>0</v>
      </c>
      <c r="BJ737" s="25" t="s">
        <v>89</v>
      </c>
      <c r="BK737" s="172">
        <f>ROUND(I737*H737,2)</f>
        <v>0</v>
      </c>
      <c r="BL737" s="25" t="s">
        <v>257</v>
      </c>
      <c r="BM737" s="25" t="s">
        <v>1155</v>
      </c>
    </row>
    <row r="738" spans="2:65" s="12" customFormat="1">
      <c r="B738" s="173"/>
      <c r="D738" s="174" t="s">
        <v>180</v>
      </c>
      <c r="E738" s="175" t="s">
        <v>5</v>
      </c>
      <c r="F738" s="176" t="s">
        <v>1156</v>
      </c>
      <c r="H738" s="177">
        <v>235</v>
      </c>
      <c r="L738" s="173"/>
      <c r="M738" s="178"/>
      <c r="N738" s="179"/>
      <c r="O738" s="179"/>
      <c r="P738" s="179"/>
      <c r="Q738" s="179"/>
      <c r="R738" s="179"/>
      <c r="S738" s="179"/>
      <c r="T738" s="180"/>
      <c r="AT738" s="175" t="s">
        <v>180</v>
      </c>
      <c r="AU738" s="175" t="s">
        <v>89</v>
      </c>
      <c r="AV738" s="12" t="s">
        <v>89</v>
      </c>
      <c r="AW738" s="12" t="s">
        <v>41</v>
      </c>
      <c r="AX738" s="12" t="s">
        <v>23</v>
      </c>
      <c r="AY738" s="175" t="s">
        <v>171</v>
      </c>
    </row>
    <row r="739" spans="2:65" s="1" customFormat="1" ht="16.5" customHeight="1">
      <c r="B739" s="161"/>
      <c r="C739" s="190" t="s">
        <v>1157</v>
      </c>
      <c r="D739" s="190" t="s">
        <v>236</v>
      </c>
      <c r="E739" s="191" t="s">
        <v>1158</v>
      </c>
      <c r="F739" s="192" t="s">
        <v>1159</v>
      </c>
      <c r="G739" s="193" t="s">
        <v>176</v>
      </c>
      <c r="H739" s="194">
        <v>17.408999999999999</v>
      </c>
      <c r="I739" s="348"/>
      <c r="J739" s="195">
        <f>ROUND(I739*H739,2)</f>
        <v>0</v>
      </c>
      <c r="K739" s="192" t="s">
        <v>251</v>
      </c>
      <c r="L739" s="196"/>
      <c r="M739" s="197" t="s">
        <v>5</v>
      </c>
      <c r="N739" s="198" t="s">
        <v>49</v>
      </c>
      <c r="O739" s="170">
        <v>0</v>
      </c>
      <c r="P739" s="170">
        <f>O739*H739</f>
        <v>0</v>
      </c>
      <c r="Q739" s="170">
        <v>0.55000000000000004</v>
      </c>
      <c r="R739" s="170">
        <f>Q739*H739</f>
        <v>9.5749499999999994</v>
      </c>
      <c r="S739" s="170">
        <v>0</v>
      </c>
      <c r="T739" s="171">
        <f>S739*H739</f>
        <v>0</v>
      </c>
      <c r="AR739" s="25" t="s">
        <v>349</v>
      </c>
      <c r="AT739" s="25" t="s">
        <v>236</v>
      </c>
      <c r="AU739" s="25" t="s">
        <v>89</v>
      </c>
      <c r="AY739" s="25" t="s">
        <v>171</v>
      </c>
      <c r="BE739" s="172">
        <f>IF(N739="základní",J739,0)</f>
        <v>0</v>
      </c>
      <c r="BF739" s="172">
        <f>IF(N739="snížená",J739,0)</f>
        <v>0</v>
      </c>
      <c r="BG739" s="172">
        <f>IF(N739="zákl. přenesená",J739,0)</f>
        <v>0</v>
      </c>
      <c r="BH739" s="172">
        <f>IF(N739="sníž. přenesená",J739,0)</f>
        <v>0</v>
      </c>
      <c r="BI739" s="172">
        <f>IF(N739="nulová",J739,0)</f>
        <v>0</v>
      </c>
      <c r="BJ739" s="25" t="s">
        <v>89</v>
      </c>
      <c r="BK739" s="172">
        <f>ROUND(I739*H739,2)</f>
        <v>0</v>
      </c>
      <c r="BL739" s="25" t="s">
        <v>257</v>
      </c>
      <c r="BM739" s="25" t="s">
        <v>1160</v>
      </c>
    </row>
    <row r="740" spans="2:65" s="12" customFormat="1">
      <c r="B740" s="173"/>
      <c r="D740" s="174" t="s">
        <v>180</v>
      </c>
      <c r="E740" s="175" t="s">
        <v>5</v>
      </c>
      <c r="F740" s="176" t="s">
        <v>1161</v>
      </c>
      <c r="H740" s="177">
        <v>17.408999999999999</v>
      </c>
      <c r="L740" s="173"/>
      <c r="M740" s="178"/>
      <c r="N740" s="179"/>
      <c r="O740" s="179"/>
      <c r="P740" s="179"/>
      <c r="Q740" s="179"/>
      <c r="R740" s="179"/>
      <c r="S740" s="179"/>
      <c r="T740" s="180"/>
      <c r="AT740" s="175" t="s">
        <v>180</v>
      </c>
      <c r="AU740" s="175" t="s">
        <v>89</v>
      </c>
      <c r="AV740" s="12" t="s">
        <v>89</v>
      </c>
      <c r="AW740" s="12" t="s">
        <v>41</v>
      </c>
      <c r="AX740" s="12" t="s">
        <v>23</v>
      </c>
      <c r="AY740" s="175" t="s">
        <v>171</v>
      </c>
    </row>
    <row r="741" spans="2:65" s="1" customFormat="1" ht="16.5" customHeight="1">
      <c r="B741" s="161"/>
      <c r="C741" s="162" t="s">
        <v>1162</v>
      </c>
      <c r="D741" s="162" t="s">
        <v>173</v>
      </c>
      <c r="E741" s="163" t="s">
        <v>1163</v>
      </c>
      <c r="F741" s="164" t="s">
        <v>1164</v>
      </c>
      <c r="G741" s="165" t="s">
        <v>176</v>
      </c>
      <c r="H741" s="166">
        <v>17.408999999999999</v>
      </c>
      <c r="I741" s="347"/>
      <c r="J741" s="167">
        <f>ROUND(I741*H741,2)</f>
        <v>0</v>
      </c>
      <c r="K741" s="164" t="s">
        <v>177</v>
      </c>
      <c r="L741" s="40"/>
      <c r="M741" s="168" t="s">
        <v>5</v>
      </c>
      <c r="N741" s="169" t="s">
        <v>49</v>
      </c>
      <c r="O741" s="170">
        <v>0</v>
      </c>
      <c r="P741" s="170">
        <f>O741*H741</f>
        <v>0</v>
      </c>
      <c r="Q741" s="170">
        <v>2.81E-3</v>
      </c>
      <c r="R741" s="170">
        <f>Q741*H741</f>
        <v>4.8919289999999997E-2</v>
      </c>
      <c r="S741" s="170">
        <v>0</v>
      </c>
      <c r="T741" s="171">
        <f>S741*H741</f>
        <v>0</v>
      </c>
      <c r="AR741" s="25" t="s">
        <v>257</v>
      </c>
      <c r="AT741" s="25" t="s">
        <v>173</v>
      </c>
      <c r="AU741" s="25" t="s">
        <v>89</v>
      </c>
      <c r="AY741" s="25" t="s">
        <v>171</v>
      </c>
      <c r="BE741" s="172">
        <f>IF(N741="základní",J741,0)</f>
        <v>0</v>
      </c>
      <c r="BF741" s="172">
        <f>IF(N741="snížená",J741,0)</f>
        <v>0</v>
      </c>
      <c r="BG741" s="172">
        <f>IF(N741="zákl. přenesená",J741,0)</f>
        <v>0</v>
      </c>
      <c r="BH741" s="172">
        <f>IF(N741="sníž. přenesená",J741,0)</f>
        <v>0</v>
      </c>
      <c r="BI741" s="172">
        <f>IF(N741="nulová",J741,0)</f>
        <v>0</v>
      </c>
      <c r="BJ741" s="25" t="s">
        <v>89</v>
      </c>
      <c r="BK741" s="172">
        <f>ROUND(I741*H741,2)</f>
        <v>0</v>
      </c>
      <c r="BL741" s="25" t="s">
        <v>257</v>
      </c>
      <c r="BM741" s="25" t="s">
        <v>1165</v>
      </c>
    </row>
    <row r="742" spans="2:65" s="1" customFormat="1" ht="38.25" customHeight="1">
      <c r="B742" s="161"/>
      <c r="C742" s="162" t="s">
        <v>1166</v>
      </c>
      <c r="D742" s="162" t="s">
        <v>173</v>
      </c>
      <c r="E742" s="163" t="s">
        <v>1167</v>
      </c>
      <c r="F742" s="164" t="s">
        <v>1168</v>
      </c>
      <c r="G742" s="165" t="s">
        <v>260</v>
      </c>
      <c r="H742" s="166">
        <v>36.924999999999997</v>
      </c>
      <c r="I742" s="347"/>
      <c r="J742" s="167">
        <f>ROUND(I742*H742,2)</f>
        <v>0</v>
      </c>
      <c r="K742" s="164" t="s">
        <v>177</v>
      </c>
      <c r="L742" s="40"/>
      <c r="M742" s="168" t="s">
        <v>5</v>
      </c>
      <c r="N742" s="169" t="s">
        <v>49</v>
      </c>
      <c r="O742" s="170">
        <v>4.2069999999999999</v>
      </c>
      <c r="P742" s="170">
        <f>O742*H742</f>
        <v>155.34347499999998</v>
      </c>
      <c r="Q742" s="170">
        <v>0</v>
      </c>
      <c r="R742" s="170">
        <f>Q742*H742</f>
        <v>0</v>
      </c>
      <c r="S742" s="170">
        <v>0</v>
      </c>
      <c r="T742" s="171">
        <f>S742*H742</f>
        <v>0</v>
      </c>
      <c r="AR742" s="25" t="s">
        <v>257</v>
      </c>
      <c r="AT742" s="25" t="s">
        <v>173</v>
      </c>
      <c r="AU742" s="25" t="s">
        <v>89</v>
      </c>
      <c r="AY742" s="25" t="s">
        <v>171</v>
      </c>
      <c r="BE742" s="172">
        <f>IF(N742="základní",J742,0)</f>
        <v>0</v>
      </c>
      <c r="BF742" s="172">
        <f>IF(N742="snížená",J742,0)</f>
        <v>0</v>
      </c>
      <c r="BG742" s="172">
        <f>IF(N742="zákl. přenesená",J742,0)</f>
        <v>0</v>
      </c>
      <c r="BH742" s="172">
        <f>IF(N742="sníž. přenesená",J742,0)</f>
        <v>0</v>
      </c>
      <c r="BI742" s="172">
        <f>IF(N742="nulová",J742,0)</f>
        <v>0</v>
      </c>
      <c r="BJ742" s="25" t="s">
        <v>89</v>
      </c>
      <c r="BK742" s="172">
        <f>ROUND(I742*H742,2)</f>
        <v>0</v>
      </c>
      <c r="BL742" s="25" t="s">
        <v>257</v>
      </c>
      <c r="BM742" s="25" t="s">
        <v>1169</v>
      </c>
    </row>
    <row r="743" spans="2:65" s="1" customFormat="1" ht="108">
      <c r="B743" s="40"/>
      <c r="D743" s="174" t="s">
        <v>185</v>
      </c>
      <c r="F743" s="181" t="s">
        <v>1170</v>
      </c>
      <c r="L743" s="40"/>
      <c r="M743" s="182"/>
      <c r="N743" s="41"/>
      <c r="O743" s="41"/>
      <c r="P743" s="41"/>
      <c r="Q743" s="41"/>
      <c r="R743" s="41"/>
      <c r="S743" s="41"/>
      <c r="T743" s="69"/>
      <c r="AT743" s="25" t="s">
        <v>185</v>
      </c>
      <c r="AU743" s="25" t="s">
        <v>89</v>
      </c>
    </row>
    <row r="744" spans="2:65" s="1" customFormat="1" ht="38.25" customHeight="1">
      <c r="B744" s="161"/>
      <c r="C744" s="162" t="s">
        <v>1171</v>
      </c>
      <c r="D744" s="162" t="s">
        <v>173</v>
      </c>
      <c r="E744" s="163" t="s">
        <v>1172</v>
      </c>
      <c r="F744" s="164" t="s">
        <v>1173</v>
      </c>
      <c r="G744" s="165" t="s">
        <v>260</v>
      </c>
      <c r="H744" s="166">
        <v>36.924999999999997</v>
      </c>
      <c r="I744" s="347"/>
      <c r="J744" s="167">
        <f>ROUND(I744*H744,2)</f>
        <v>0</v>
      </c>
      <c r="K744" s="164" t="s">
        <v>5</v>
      </c>
      <c r="L744" s="40"/>
      <c r="M744" s="168" t="s">
        <v>5</v>
      </c>
      <c r="N744" s="169" t="s">
        <v>49</v>
      </c>
      <c r="O744" s="170">
        <v>1.57</v>
      </c>
      <c r="P744" s="170">
        <f>O744*H744</f>
        <v>57.972249999999995</v>
      </c>
      <c r="Q744" s="170">
        <v>0</v>
      </c>
      <c r="R744" s="170">
        <f>Q744*H744</f>
        <v>0</v>
      </c>
      <c r="S744" s="170">
        <v>0</v>
      </c>
      <c r="T744" s="171">
        <f>S744*H744</f>
        <v>0</v>
      </c>
      <c r="AR744" s="25" t="s">
        <v>257</v>
      </c>
      <c r="AT744" s="25" t="s">
        <v>173</v>
      </c>
      <c r="AU744" s="25" t="s">
        <v>89</v>
      </c>
      <c r="AY744" s="25" t="s">
        <v>171</v>
      </c>
      <c r="BE744" s="172">
        <f>IF(N744="základní",J744,0)</f>
        <v>0</v>
      </c>
      <c r="BF744" s="172">
        <f>IF(N744="snížená",J744,0)</f>
        <v>0</v>
      </c>
      <c r="BG744" s="172">
        <f>IF(N744="zákl. přenesená",J744,0)</f>
        <v>0</v>
      </c>
      <c r="BH744" s="172">
        <f>IF(N744="sníž. přenesená",J744,0)</f>
        <v>0</v>
      </c>
      <c r="BI744" s="172">
        <f>IF(N744="nulová",J744,0)</f>
        <v>0</v>
      </c>
      <c r="BJ744" s="25" t="s">
        <v>89</v>
      </c>
      <c r="BK744" s="172">
        <f>ROUND(I744*H744,2)</f>
        <v>0</v>
      </c>
      <c r="BL744" s="25" t="s">
        <v>257</v>
      </c>
      <c r="BM744" s="25" t="s">
        <v>1174</v>
      </c>
    </row>
    <row r="745" spans="2:65" s="11" customFormat="1" ht="29.85" customHeight="1">
      <c r="B745" s="149"/>
      <c r="D745" s="150" t="s">
        <v>76</v>
      </c>
      <c r="E745" s="159" t="s">
        <v>1175</v>
      </c>
      <c r="F745" s="159" t="s">
        <v>1176</v>
      </c>
      <c r="J745" s="160">
        <f>BK745</f>
        <v>0</v>
      </c>
      <c r="L745" s="149"/>
      <c r="M745" s="153"/>
      <c r="N745" s="154"/>
      <c r="O745" s="154"/>
      <c r="P745" s="155">
        <f>SUM(P746:P844)</f>
        <v>1132.045003</v>
      </c>
      <c r="Q745" s="154"/>
      <c r="R745" s="155">
        <f>SUM(R746:R844)</f>
        <v>22.282189649999999</v>
      </c>
      <c r="S745" s="154"/>
      <c r="T745" s="156">
        <f>SUM(T746:T844)</f>
        <v>0</v>
      </c>
      <c r="AR745" s="150" t="s">
        <v>89</v>
      </c>
      <c r="AT745" s="157" t="s">
        <v>76</v>
      </c>
      <c r="AU745" s="157" t="s">
        <v>23</v>
      </c>
      <c r="AY745" s="150" t="s">
        <v>171</v>
      </c>
      <c r="BK745" s="158">
        <f>SUM(BK746:BK844)</f>
        <v>0</v>
      </c>
    </row>
    <row r="746" spans="2:65" s="1" customFormat="1" ht="38.25" customHeight="1">
      <c r="B746" s="161"/>
      <c r="C746" s="162" t="s">
        <v>1177</v>
      </c>
      <c r="D746" s="162" t="s">
        <v>173</v>
      </c>
      <c r="E746" s="163" t="s">
        <v>1178</v>
      </c>
      <c r="F746" s="164" t="s">
        <v>1179</v>
      </c>
      <c r="G746" s="165" t="s">
        <v>223</v>
      </c>
      <c r="H746" s="166">
        <v>27.94</v>
      </c>
      <c r="I746" s="347"/>
      <c r="J746" s="167">
        <f>ROUND(I746*H746,2)</f>
        <v>0</v>
      </c>
      <c r="K746" s="164" t="s">
        <v>177</v>
      </c>
      <c r="L746" s="40"/>
      <c r="M746" s="168" t="s">
        <v>5</v>
      </c>
      <c r="N746" s="169" t="s">
        <v>49</v>
      </c>
      <c r="O746" s="170">
        <v>0.999</v>
      </c>
      <c r="P746" s="170">
        <f>O746*H746</f>
        <v>27.91206</v>
      </c>
      <c r="Q746" s="170">
        <v>2.504E-2</v>
      </c>
      <c r="R746" s="170">
        <f>Q746*H746</f>
        <v>0.69961760000000006</v>
      </c>
      <c r="S746" s="170">
        <v>0</v>
      </c>
      <c r="T746" s="171">
        <f>S746*H746</f>
        <v>0</v>
      </c>
      <c r="AR746" s="25" t="s">
        <v>257</v>
      </c>
      <c r="AT746" s="25" t="s">
        <v>173</v>
      </c>
      <c r="AU746" s="25" t="s">
        <v>89</v>
      </c>
      <c r="AY746" s="25" t="s">
        <v>171</v>
      </c>
      <c r="BE746" s="172">
        <f>IF(N746="základní",J746,0)</f>
        <v>0</v>
      </c>
      <c r="BF746" s="172">
        <f>IF(N746="snížená",J746,0)</f>
        <v>0</v>
      </c>
      <c r="BG746" s="172">
        <f>IF(N746="zákl. přenesená",J746,0)</f>
        <v>0</v>
      </c>
      <c r="BH746" s="172">
        <f>IF(N746="sníž. přenesená",J746,0)</f>
        <v>0</v>
      </c>
      <c r="BI746" s="172">
        <f>IF(N746="nulová",J746,0)</f>
        <v>0</v>
      </c>
      <c r="BJ746" s="25" t="s">
        <v>89</v>
      </c>
      <c r="BK746" s="172">
        <f>ROUND(I746*H746,2)</f>
        <v>0</v>
      </c>
      <c r="BL746" s="25" t="s">
        <v>257</v>
      </c>
      <c r="BM746" s="25" t="s">
        <v>1180</v>
      </c>
    </row>
    <row r="747" spans="2:65" s="12" customFormat="1">
      <c r="B747" s="173"/>
      <c r="D747" s="174" t="s">
        <v>180</v>
      </c>
      <c r="E747" s="175" t="s">
        <v>5</v>
      </c>
      <c r="F747" s="176" t="s">
        <v>1181</v>
      </c>
      <c r="H747" s="177">
        <v>6.7750000000000004</v>
      </c>
      <c r="L747" s="173"/>
      <c r="M747" s="178"/>
      <c r="N747" s="179"/>
      <c r="O747" s="179"/>
      <c r="P747" s="179"/>
      <c r="Q747" s="179"/>
      <c r="R747" s="179"/>
      <c r="S747" s="179"/>
      <c r="T747" s="180"/>
      <c r="AT747" s="175" t="s">
        <v>180</v>
      </c>
      <c r="AU747" s="175" t="s">
        <v>89</v>
      </c>
      <c r="AV747" s="12" t="s">
        <v>89</v>
      </c>
      <c r="AW747" s="12" t="s">
        <v>41</v>
      </c>
      <c r="AX747" s="12" t="s">
        <v>77</v>
      </c>
      <c r="AY747" s="175" t="s">
        <v>171</v>
      </c>
    </row>
    <row r="748" spans="2:65" s="12" customFormat="1">
      <c r="B748" s="173"/>
      <c r="D748" s="174" t="s">
        <v>180</v>
      </c>
      <c r="E748" s="175" t="s">
        <v>5</v>
      </c>
      <c r="F748" s="176" t="s">
        <v>1182</v>
      </c>
      <c r="H748" s="177">
        <v>6.7750000000000004</v>
      </c>
      <c r="L748" s="173"/>
      <c r="M748" s="178"/>
      <c r="N748" s="179"/>
      <c r="O748" s="179"/>
      <c r="P748" s="179"/>
      <c r="Q748" s="179"/>
      <c r="R748" s="179"/>
      <c r="S748" s="179"/>
      <c r="T748" s="180"/>
      <c r="AT748" s="175" t="s">
        <v>180</v>
      </c>
      <c r="AU748" s="175" t="s">
        <v>89</v>
      </c>
      <c r="AV748" s="12" t="s">
        <v>89</v>
      </c>
      <c r="AW748" s="12" t="s">
        <v>41</v>
      </c>
      <c r="AX748" s="12" t="s">
        <v>77</v>
      </c>
      <c r="AY748" s="175" t="s">
        <v>171</v>
      </c>
    </row>
    <row r="749" spans="2:65" s="12" customFormat="1">
      <c r="B749" s="173"/>
      <c r="D749" s="174" t="s">
        <v>180</v>
      </c>
      <c r="E749" s="175" t="s">
        <v>5</v>
      </c>
      <c r="F749" s="176" t="s">
        <v>1183</v>
      </c>
      <c r="H749" s="177">
        <v>6.7750000000000004</v>
      </c>
      <c r="L749" s="173"/>
      <c r="M749" s="178"/>
      <c r="N749" s="179"/>
      <c r="O749" s="179"/>
      <c r="P749" s="179"/>
      <c r="Q749" s="179"/>
      <c r="R749" s="179"/>
      <c r="S749" s="179"/>
      <c r="T749" s="180"/>
      <c r="AT749" s="175" t="s">
        <v>180</v>
      </c>
      <c r="AU749" s="175" t="s">
        <v>89</v>
      </c>
      <c r="AV749" s="12" t="s">
        <v>89</v>
      </c>
      <c r="AW749" s="12" t="s">
        <v>41</v>
      </c>
      <c r="AX749" s="12" t="s">
        <v>77</v>
      </c>
      <c r="AY749" s="175" t="s">
        <v>171</v>
      </c>
    </row>
    <row r="750" spans="2:65" s="12" customFormat="1">
      <c r="B750" s="173"/>
      <c r="D750" s="174" t="s">
        <v>180</v>
      </c>
      <c r="E750" s="175" t="s">
        <v>5</v>
      </c>
      <c r="F750" s="176" t="s">
        <v>1184</v>
      </c>
      <c r="H750" s="177">
        <v>7.6150000000000002</v>
      </c>
      <c r="L750" s="173"/>
      <c r="M750" s="178"/>
      <c r="N750" s="179"/>
      <c r="O750" s="179"/>
      <c r="P750" s="179"/>
      <c r="Q750" s="179"/>
      <c r="R750" s="179"/>
      <c r="S750" s="179"/>
      <c r="T750" s="180"/>
      <c r="AT750" s="175" t="s">
        <v>180</v>
      </c>
      <c r="AU750" s="175" t="s">
        <v>89</v>
      </c>
      <c r="AV750" s="12" t="s">
        <v>89</v>
      </c>
      <c r="AW750" s="12" t="s">
        <v>41</v>
      </c>
      <c r="AX750" s="12" t="s">
        <v>77</v>
      </c>
      <c r="AY750" s="175" t="s">
        <v>171</v>
      </c>
    </row>
    <row r="751" spans="2:65" s="13" customFormat="1">
      <c r="B751" s="183"/>
      <c r="D751" s="174" t="s">
        <v>180</v>
      </c>
      <c r="E751" s="184" t="s">
        <v>5</v>
      </c>
      <c r="F751" s="185" t="s">
        <v>228</v>
      </c>
      <c r="H751" s="186">
        <v>27.94</v>
      </c>
      <c r="L751" s="183"/>
      <c r="M751" s="187"/>
      <c r="N751" s="188"/>
      <c r="O751" s="188"/>
      <c r="P751" s="188"/>
      <c r="Q751" s="188"/>
      <c r="R751" s="188"/>
      <c r="S751" s="188"/>
      <c r="T751" s="189"/>
      <c r="AT751" s="184" t="s">
        <v>180</v>
      </c>
      <c r="AU751" s="184" t="s">
        <v>89</v>
      </c>
      <c r="AV751" s="13" t="s">
        <v>178</v>
      </c>
      <c r="AW751" s="13" t="s">
        <v>41</v>
      </c>
      <c r="AX751" s="13" t="s">
        <v>23</v>
      </c>
      <c r="AY751" s="184" t="s">
        <v>171</v>
      </c>
    </row>
    <row r="752" spans="2:65" s="1" customFormat="1" ht="38.25" customHeight="1">
      <c r="B752" s="161"/>
      <c r="C752" s="162" t="s">
        <v>1185</v>
      </c>
      <c r="D752" s="162" t="s">
        <v>173</v>
      </c>
      <c r="E752" s="163" t="s">
        <v>1186</v>
      </c>
      <c r="F752" s="164" t="s">
        <v>1187</v>
      </c>
      <c r="G752" s="165" t="s">
        <v>223</v>
      </c>
      <c r="H752" s="166">
        <v>101.476</v>
      </c>
      <c r="I752" s="347"/>
      <c r="J752" s="167">
        <f>ROUND(I752*H752,2)</f>
        <v>0</v>
      </c>
      <c r="K752" s="164" t="s">
        <v>177</v>
      </c>
      <c r="L752" s="40"/>
      <c r="M752" s="168" t="s">
        <v>5</v>
      </c>
      <c r="N752" s="169" t="s">
        <v>49</v>
      </c>
      <c r="O752" s="170">
        <v>0.999</v>
      </c>
      <c r="P752" s="170">
        <f>O752*H752</f>
        <v>101.37452399999999</v>
      </c>
      <c r="Q752" s="170">
        <v>2.6870000000000002E-2</v>
      </c>
      <c r="R752" s="170">
        <f>Q752*H752</f>
        <v>2.72666012</v>
      </c>
      <c r="S752" s="170">
        <v>0</v>
      </c>
      <c r="T752" s="171">
        <f>S752*H752</f>
        <v>0</v>
      </c>
      <c r="AR752" s="25" t="s">
        <v>257</v>
      </c>
      <c r="AT752" s="25" t="s">
        <v>173</v>
      </c>
      <c r="AU752" s="25" t="s">
        <v>89</v>
      </c>
      <c r="AY752" s="25" t="s">
        <v>171</v>
      </c>
      <c r="BE752" s="172">
        <f>IF(N752="základní",J752,0)</f>
        <v>0</v>
      </c>
      <c r="BF752" s="172">
        <f>IF(N752="snížená",J752,0)</f>
        <v>0</v>
      </c>
      <c r="BG752" s="172">
        <f>IF(N752="zákl. přenesená",J752,0)</f>
        <v>0</v>
      </c>
      <c r="BH752" s="172">
        <f>IF(N752="sníž. přenesená",J752,0)</f>
        <v>0</v>
      </c>
      <c r="BI752" s="172">
        <f>IF(N752="nulová",J752,0)</f>
        <v>0</v>
      </c>
      <c r="BJ752" s="25" t="s">
        <v>89</v>
      </c>
      <c r="BK752" s="172">
        <f>ROUND(I752*H752,2)</f>
        <v>0</v>
      </c>
      <c r="BL752" s="25" t="s">
        <v>257</v>
      </c>
      <c r="BM752" s="25" t="s">
        <v>1188</v>
      </c>
    </row>
    <row r="753" spans="2:65" s="1" customFormat="1" ht="120">
      <c r="B753" s="40"/>
      <c r="D753" s="174" t="s">
        <v>185</v>
      </c>
      <c r="F753" s="181" t="s">
        <v>1189</v>
      </c>
      <c r="L753" s="40"/>
      <c r="M753" s="182"/>
      <c r="N753" s="41"/>
      <c r="O753" s="41"/>
      <c r="P753" s="41"/>
      <c r="Q753" s="41"/>
      <c r="R753" s="41"/>
      <c r="S753" s="41"/>
      <c r="T753" s="69"/>
      <c r="AT753" s="25" t="s">
        <v>185</v>
      </c>
      <c r="AU753" s="25" t="s">
        <v>89</v>
      </c>
    </row>
    <row r="754" spans="2:65" s="12" customFormat="1">
      <c r="B754" s="173"/>
      <c r="D754" s="174" t="s">
        <v>180</v>
      </c>
      <c r="E754" s="175" t="s">
        <v>5</v>
      </c>
      <c r="F754" s="176" t="s">
        <v>1190</v>
      </c>
      <c r="H754" s="177">
        <v>29.47</v>
      </c>
      <c r="L754" s="173"/>
      <c r="M754" s="178"/>
      <c r="N754" s="179"/>
      <c r="O754" s="179"/>
      <c r="P754" s="179"/>
      <c r="Q754" s="179"/>
      <c r="R754" s="179"/>
      <c r="S754" s="179"/>
      <c r="T754" s="180"/>
      <c r="AT754" s="175" t="s">
        <v>180</v>
      </c>
      <c r="AU754" s="175" t="s">
        <v>89</v>
      </c>
      <c r="AV754" s="12" t="s">
        <v>89</v>
      </c>
      <c r="AW754" s="12" t="s">
        <v>41</v>
      </c>
      <c r="AX754" s="12" t="s">
        <v>77</v>
      </c>
      <c r="AY754" s="175" t="s">
        <v>171</v>
      </c>
    </row>
    <row r="755" spans="2:65" s="12" customFormat="1">
      <c r="B755" s="173"/>
      <c r="D755" s="174" t="s">
        <v>180</v>
      </c>
      <c r="E755" s="175" t="s">
        <v>5</v>
      </c>
      <c r="F755" s="176" t="s">
        <v>1191</v>
      </c>
      <c r="H755" s="177">
        <v>30.044</v>
      </c>
      <c r="L755" s="173"/>
      <c r="M755" s="178"/>
      <c r="N755" s="179"/>
      <c r="O755" s="179"/>
      <c r="P755" s="179"/>
      <c r="Q755" s="179"/>
      <c r="R755" s="179"/>
      <c r="S755" s="179"/>
      <c r="T755" s="180"/>
      <c r="AT755" s="175" t="s">
        <v>180</v>
      </c>
      <c r="AU755" s="175" t="s">
        <v>89</v>
      </c>
      <c r="AV755" s="12" t="s">
        <v>89</v>
      </c>
      <c r="AW755" s="12" t="s">
        <v>41</v>
      </c>
      <c r="AX755" s="12" t="s">
        <v>77</v>
      </c>
      <c r="AY755" s="175" t="s">
        <v>171</v>
      </c>
    </row>
    <row r="756" spans="2:65" s="12" customFormat="1">
      <c r="B756" s="173"/>
      <c r="D756" s="174" t="s">
        <v>180</v>
      </c>
      <c r="E756" s="175" t="s">
        <v>5</v>
      </c>
      <c r="F756" s="176" t="s">
        <v>1192</v>
      </c>
      <c r="H756" s="177">
        <v>29.132000000000001</v>
      </c>
      <c r="L756" s="173"/>
      <c r="M756" s="178"/>
      <c r="N756" s="179"/>
      <c r="O756" s="179"/>
      <c r="P756" s="179"/>
      <c r="Q756" s="179"/>
      <c r="R756" s="179"/>
      <c r="S756" s="179"/>
      <c r="T756" s="180"/>
      <c r="AT756" s="175" t="s">
        <v>180</v>
      </c>
      <c r="AU756" s="175" t="s">
        <v>89</v>
      </c>
      <c r="AV756" s="12" t="s">
        <v>89</v>
      </c>
      <c r="AW756" s="12" t="s">
        <v>41</v>
      </c>
      <c r="AX756" s="12" t="s">
        <v>77</v>
      </c>
      <c r="AY756" s="175" t="s">
        <v>171</v>
      </c>
    </row>
    <row r="757" spans="2:65" s="12" customFormat="1">
      <c r="B757" s="173"/>
      <c r="D757" s="174" t="s">
        <v>180</v>
      </c>
      <c r="E757" s="175" t="s">
        <v>5</v>
      </c>
      <c r="F757" s="176" t="s">
        <v>1193</v>
      </c>
      <c r="H757" s="177">
        <v>12.83</v>
      </c>
      <c r="L757" s="173"/>
      <c r="M757" s="178"/>
      <c r="N757" s="179"/>
      <c r="O757" s="179"/>
      <c r="P757" s="179"/>
      <c r="Q757" s="179"/>
      <c r="R757" s="179"/>
      <c r="S757" s="179"/>
      <c r="T757" s="180"/>
      <c r="AT757" s="175" t="s">
        <v>180</v>
      </c>
      <c r="AU757" s="175" t="s">
        <v>89</v>
      </c>
      <c r="AV757" s="12" t="s">
        <v>89</v>
      </c>
      <c r="AW757" s="12" t="s">
        <v>41</v>
      </c>
      <c r="AX757" s="12" t="s">
        <v>77</v>
      </c>
      <c r="AY757" s="175" t="s">
        <v>171</v>
      </c>
    </row>
    <row r="758" spans="2:65" s="13" customFormat="1">
      <c r="B758" s="183"/>
      <c r="D758" s="174" t="s">
        <v>180</v>
      </c>
      <c r="E758" s="184" t="s">
        <v>5</v>
      </c>
      <c r="F758" s="185" t="s">
        <v>228</v>
      </c>
      <c r="H758" s="186">
        <v>101.476</v>
      </c>
      <c r="L758" s="183"/>
      <c r="M758" s="187"/>
      <c r="N758" s="188"/>
      <c r="O758" s="188"/>
      <c r="P758" s="188"/>
      <c r="Q758" s="188"/>
      <c r="R758" s="188"/>
      <c r="S758" s="188"/>
      <c r="T758" s="189"/>
      <c r="AT758" s="184" t="s">
        <v>180</v>
      </c>
      <c r="AU758" s="184" t="s">
        <v>89</v>
      </c>
      <c r="AV758" s="13" t="s">
        <v>178</v>
      </c>
      <c r="AW758" s="13" t="s">
        <v>41</v>
      </c>
      <c r="AX758" s="13" t="s">
        <v>23</v>
      </c>
      <c r="AY758" s="184" t="s">
        <v>171</v>
      </c>
    </row>
    <row r="759" spans="2:65" s="1" customFormat="1" ht="25.5" customHeight="1">
      <c r="B759" s="161"/>
      <c r="C759" s="162" t="s">
        <v>1194</v>
      </c>
      <c r="D759" s="162" t="s">
        <v>173</v>
      </c>
      <c r="E759" s="163" t="s">
        <v>1195</v>
      </c>
      <c r="F759" s="164" t="s">
        <v>1196</v>
      </c>
      <c r="G759" s="165" t="s">
        <v>223</v>
      </c>
      <c r="H759" s="166">
        <v>613.02599999999995</v>
      </c>
      <c r="I759" s="347"/>
      <c r="J759" s="167">
        <f>ROUND(I759*H759,2)</f>
        <v>0</v>
      </c>
      <c r="K759" s="164" t="s">
        <v>177</v>
      </c>
      <c r="L759" s="40"/>
      <c r="M759" s="168" t="s">
        <v>5</v>
      </c>
      <c r="N759" s="169" t="s">
        <v>49</v>
      </c>
      <c r="O759" s="170">
        <v>6.4000000000000001E-2</v>
      </c>
      <c r="P759" s="170">
        <f>O759*H759</f>
        <v>39.233663999999997</v>
      </c>
      <c r="Q759" s="170">
        <v>2.0000000000000001E-4</v>
      </c>
      <c r="R759" s="170">
        <f>Q759*H759</f>
        <v>0.1226052</v>
      </c>
      <c r="S759" s="170">
        <v>0</v>
      </c>
      <c r="T759" s="171">
        <f>S759*H759</f>
        <v>0</v>
      </c>
      <c r="AR759" s="25" t="s">
        <v>257</v>
      </c>
      <c r="AT759" s="25" t="s">
        <v>173</v>
      </c>
      <c r="AU759" s="25" t="s">
        <v>89</v>
      </c>
      <c r="AY759" s="25" t="s">
        <v>171</v>
      </c>
      <c r="BE759" s="172">
        <f>IF(N759="základní",J759,0)</f>
        <v>0</v>
      </c>
      <c r="BF759" s="172">
        <f>IF(N759="snížená",J759,0)</f>
        <v>0</v>
      </c>
      <c r="BG759" s="172">
        <f>IF(N759="zákl. přenesená",J759,0)</f>
        <v>0</v>
      </c>
      <c r="BH759" s="172">
        <f>IF(N759="sníž. přenesená",J759,0)</f>
        <v>0</v>
      </c>
      <c r="BI759" s="172">
        <f>IF(N759="nulová",J759,0)</f>
        <v>0</v>
      </c>
      <c r="BJ759" s="25" t="s">
        <v>89</v>
      </c>
      <c r="BK759" s="172">
        <f>ROUND(I759*H759,2)</f>
        <v>0</v>
      </c>
      <c r="BL759" s="25" t="s">
        <v>257</v>
      </c>
      <c r="BM759" s="25" t="s">
        <v>1197</v>
      </c>
    </row>
    <row r="760" spans="2:65" s="1" customFormat="1" ht="120">
      <c r="B760" s="40"/>
      <c r="D760" s="174" t="s">
        <v>185</v>
      </c>
      <c r="F760" s="181" t="s">
        <v>1189</v>
      </c>
      <c r="L760" s="40"/>
      <c r="M760" s="182"/>
      <c r="N760" s="41"/>
      <c r="O760" s="41"/>
      <c r="P760" s="41"/>
      <c r="Q760" s="41"/>
      <c r="R760" s="41"/>
      <c r="S760" s="41"/>
      <c r="T760" s="69"/>
      <c r="AT760" s="25" t="s">
        <v>185</v>
      </c>
      <c r="AU760" s="25" t="s">
        <v>89</v>
      </c>
    </row>
    <row r="761" spans="2:65" s="12" customFormat="1">
      <c r="B761" s="173"/>
      <c r="D761" s="174" t="s">
        <v>180</v>
      </c>
      <c r="E761" s="175" t="s">
        <v>5</v>
      </c>
      <c r="F761" s="176" t="s">
        <v>1198</v>
      </c>
      <c r="H761" s="177">
        <v>249.834</v>
      </c>
      <c r="L761" s="173"/>
      <c r="M761" s="178"/>
      <c r="N761" s="179"/>
      <c r="O761" s="179"/>
      <c r="P761" s="179"/>
      <c r="Q761" s="179"/>
      <c r="R761" s="179"/>
      <c r="S761" s="179"/>
      <c r="T761" s="180"/>
      <c r="AT761" s="175" t="s">
        <v>180</v>
      </c>
      <c r="AU761" s="175" t="s">
        <v>89</v>
      </c>
      <c r="AV761" s="12" t="s">
        <v>89</v>
      </c>
      <c r="AW761" s="12" t="s">
        <v>41</v>
      </c>
      <c r="AX761" s="12" t="s">
        <v>77</v>
      </c>
      <c r="AY761" s="175" t="s">
        <v>171</v>
      </c>
    </row>
    <row r="762" spans="2:65" s="12" customFormat="1">
      <c r="B762" s="173"/>
      <c r="D762" s="174" t="s">
        <v>180</v>
      </c>
      <c r="E762" s="175" t="s">
        <v>5</v>
      </c>
      <c r="F762" s="176" t="s">
        <v>1199</v>
      </c>
      <c r="H762" s="177">
        <v>55.88</v>
      </c>
      <c r="L762" s="173"/>
      <c r="M762" s="178"/>
      <c r="N762" s="179"/>
      <c r="O762" s="179"/>
      <c r="P762" s="179"/>
      <c r="Q762" s="179"/>
      <c r="R762" s="179"/>
      <c r="S762" s="179"/>
      <c r="T762" s="180"/>
      <c r="AT762" s="175" t="s">
        <v>180</v>
      </c>
      <c r="AU762" s="175" t="s">
        <v>89</v>
      </c>
      <c r="AV762" s="12" t="s">
        <v>89</v>
      </c>
      <c r="AW762" s="12" t="s">
        <v>41</v>
      </c>
      <c r="AX762" s="12" t="s">
        <v>77</v>
      </c>
      <c r="AY762" s="175" t="s">
        <v>171</v>
      </c>
    </row>
    <row r="763" spans="2:65" s="12" customFormat="1">
      <c r="B763" s="173"/>
      <c r="D763" s="174" t="s">
        <v>180</v>
      </c>
      <c r="E763" s="175" t="s">
        <v>5</v>
      </c>
      <c r="F763" s="176" t="s">
        <v>1200</v>
      </c>
      <c r="H763" s="177">
        <v>202.952</v>
      </c>
      <c r="L763" s="173"/>
      <c r="M763" s="178"/>
      <c r="N763" s="179"/>
      <c r="O763" s="179"/>
      <c r="P763" s="179"/>
      <c r="Q763" s="179"/>
      <c r="R763" s="179"/>
      <c r="S763" s="179"/>
      <c r="T763" s="180"/>
      <c r="AT763" s="175" t="s">
        <v>180</v>
      </c>
      <c r="AU763" s="175" t="s">
        <v>89</v>
      </c>
      <c r="AV763" s="12" t="s">
        <v>89</v>
      </c>
      <c r="AW763" s="12" t="s">
        <v>41</v>
      </c>
      <c r="AX763" s="12" t="s">
        <v>77</v>
      </c>
      <c r="AY763" s="175" t="s">
        <v>171</v>
      </c>
    </row>
    <row r="764" spans="2:65" s="12" customFormat="1">
      <c r="B764" s="173"/>
      <c r="D764" s="174" t="s">
        <v>180</v>
      </c>
      <c r="E764" s="175" t="s">
        <v>5</v>
      </c>
      <c r="F764" s="176" t="s">
        <v>1201</v>
      </c>
      <c r="H764" s="177">
        <v>8.9390000000000001</v>
      </c>
      <c r="L764" s="173"/>
      <c r="M764" s="178"/>
      <c r="N764" s="179"/>
      <c r="O764" s="179"/>
      <c r="P764" s="179"/>
      <c r="Q764" s="179"/>
      <c r="R764" s="179"/>
      <c r="S764" s="179"/>
      <c r="T764" s="180"/>
      <c r="AT764" s="175" t="s">
        <v>180</v>
      </c>
      <c r="AU764" s="175" t="s">
        <v>89</v>
      </c>
      <c r="AV764" s="12" t="s">
        <v>89</v>
      </c>
      <c r="AW764" s="12" t="s">
        <v>41</v>
      </c>
      <c r="AX764" s="12" t="s">
        <v>77</v>
      </c>
      <c r="AY764" s="175" t="s">
        <v>171</v>
      </c>
    </row>
    <row r="765" spans="2:65" s="12" customFormat="1">
      <c r="B765" s="173"/>
      <c r="D765" s="174" t="s">
        <v>180</v>
      </c>
      <c r="E765" s="175" t="s">
        <v>5</v>
      </c>
      <c r="F765" s="176" t="s">
        <v>1202</v>
      </c>
      <c r="H765" s="177">
        <v>95.421000000000006</v>
      </c>
      <c r="L765" s="173"/>
      <c r="M765" s="178"/>
      <c r="N765" s="179"/>
      <c r="O765" s="179"/>
      <c r="P765" s="179"/>
      <c r="Q765" s="179"/>
      <c r="R765" s="179"/>
      <c r="S765" s="179"/>
      <c r="T765" s="180"/>
      <c r="AT765" s="175" t="s">
        <v>180</v>
      </c>
      <c r="AU765" s="175" t="s">
        <v>89</v>
      </c>
      <c r="AV765" s="12" t="s">
        <v>89</v>
      </c>
      <c r="AW765" s="12" t="s">
        <v>41</v>
      </c>
      <c r="AX765" s="12" t="s">
        <v>77</v>
      </c>
      <c r="AY765" s="175" t="s">
        <v>171</v>
      </c>
    </row>
    <row r="766" spans="2:65" s="13" customFormat="1">
      <c r="B766" s="183"/>
      <c r="D766" s="174" t="s">
        <v>180</v>
      </c>
      <c r="E766" s="184" t="s">
        <v>5</v>
      </c>
      <c r="F766" s="185" t="s">
        <v>228</v>
      </c>
      <c r="H766" s="186">
        <v>613.02599999999995</v>
      </c>
      <c r="L766" s="183"/>
      <c r="M766" s="187"/>
      <c r="N766" s="188"/>
      <c r="O766" s="188"/>
      <c r="P766" s="188"/>
      <c r="Q766" s="188"/>
      <c r="R766" s="188"/>
      <c r="S766" s="188"/>
      <c r="T766" s="189"/>
      <c r="AT766" s="184" t="s">
        <v>180</v>
      </c>
      <c r="AU766" s="184" t="s">
        <v>89</v>
      </c>
      <c r="AV766" s="13" t="s">
        <v>178</v>
      </c>
      <c r="AW766" s="13" t="s">
        <v>41</v>
      </c>
      <c r="AX766" s="13" t="s">
        <v>23</v>
      </c>
      <c r="AY766" s="184" t="s">
        <v>171</v>
      </c>
    </row>
    <row r="767" spans="2:65" s="1" customFormat="1" ht="38.25" customHeight="1">
      <c r="B767" s="161"/>
      <c r="C767" s="162" t="s">
        <v>1203</v>
      </c>
      <c r="D767" s="162" t="s">
        <v>173</v>
      </c>
      <c r="E767" s="163" t="s">
        <v>1204</v>
      </c>
      <c r="F767" s="164" t="s">
        <v>1205</v>
      </c>
      <c r="G767" s="165" t="s">
        <v>493</v>
      </c>
      <c r="H767" s="166">
        <v>239.64</v>
      </c>
      <c r="I767" s="347"/>
      <c r="J767" s="167">
        <f>ROUND(I767*H767,2)</f>
        <v>0</v>
      </c>
      <c r="K767" s="164" t="s">
        <v>177</v>
      </c>
      <c r="L767" s="40"/>
      <c r="M767" s="168" t="s">
        <v>5</v>
      </c>
      <c r="N767" s="169" t="s">
        <v>49</v>
      </c>
      <c r="O767" s="170">
        <v>0.10100000000000001</v>
      </c>
      <c r="P767" s="170">
        <f>O767*H767</f>
        <v>24.20364</v>
      </c>
      <c r="Q767" s="170">
        <v>4.0000000000000003E-5</v>
      </c>
      <c r="R767" s="170">
        <f>Q767*H767</f>
        <v>9.5855999999999997E-3</v>
      </c>
      <c r="S767" s="170">
        <v>0</v>
      </c>
      <c r="T767" s="171">
        <f>S767*H767</f>
        <v>0</v>
      </c>
      <c r="AR767" s="25" t="s">
        <v>257</v>
      </c>
      <c r="AT767" s="25" t="s">
        <v>173</v>
      </c>
      <c r="AU767" s="25" t="s">
        <v>89</v>
      </c>
      <c r="AY767" s="25" t="s">
        <v>171</v>
      </c>
      <c r="BE767" s="172">
        <f>IF(N767="základní",J767,0)</f>
        <v>0</v>
      </c>
      <c r="BF767" s="172">
        <f>IF(N767="snížená",J767,0)</f>
        <v>0</v>
      </c>
      <c r="BG767" s="172">
        <f>IF(N767="zákl. přenesená",J767,0)</f>
        <v>0</v>
      </c>
      <c r="BH767" s="172">
        <f>IF(N767="sníž. přenesená",J767,0)</f>
        <v>0</v>
      </c>
      <c r="BI767" s="172">
        <f>IF(N767="nulová",J767,0)</f>
        <v>0</v>
      </c>
      <c r="BJ767" s="25" t="s">
        <v>89</v>
      </c>
      <c r="BK767" s="172">
        <f>ROUND(I767*H767,2)</f>
        <v>0</v>
      </c>
      <c r="BL767" s="25" t="s">
        <v>257</v>
      </c>
      <c r="BM767" s="25" t="s">
        <v>1206</v>
      </c>
    </row>
    <row r="768" spans="2:65" s="1" customFormat="1" ht="120">
      <c r="B768" s="40"/>
      <c r="D768" s="174" t="s">
        <v>185</v>
      </c>
      <c r="F768" s="181" t="s">
        <v>1189</v>
      </c>
      <c r="L768" s="40"/>
      <c r="M768" s="182"/>
      <c r="N768" s="41"/>
      <c r="O768" s="41"/>
      <c r="P768" s="41"/>
      <c r="Q768" s="41"/>
      <c r="R768" s="41"/>
      <c r="S768" s="41"/>
      <c r="T768" s="69"/>
      <c r="AT768" s="25" t="s">
        <v>185</v>
      </c>
      <c r="AU768" s="25" t="s">
        <v>89</v>
      </c>
    </row>
    <row r="769" spans="2:65" s="12" customFormat="1">
      <c r="B769" s="173"/>
      <c r="D769" s="174" t="s">
        <v>180</v>
      </c>
      <c r="E769" s="175" t="s">
        <v>5</v>
      </c>
      <c r="F769" s="176" t="s">
        <v>1207</v>
      </c>
      <c r="H769" s="177">
        <v>65.11</v>
      </c>
      <c r="L769" s="173"/>
      <c r="M769" s="178"/>
      <c r="N769" s="179"/>
      <c r="O769" s="179"/>
      <c r="P769" s="179"/>
      <c r="Q769" s="179"/>
      <c r="R769" s="179"/>
      <c r="S769" s="179"/>
      <c r="T769" s="180"/>
      <c r="AT769" s="175" t="s">
        <v>180</v>
      </c>
      <c r="AU769" s="175" t="s">
        <v>89</v>
      </c>
      <c r="AV769" s="12" t="s">
        <v>89</v>
      </c>
      <c r="AW769" s="12" t="s">
        <v>41</v>
      </c>
      <c r="AX769" s="12" t="s">
        <v>77</v>
      </c>
      <c r="AY769" s="175" t="s">
        <v>171</v>
      </c>
    </row>
    <row r="770" spans="2:65" s="12" customFormat="1">
      <c r="B770" s="173"/>
      <c r="D770" s="174" t="s">
        <v>180</v>
      </c>
      <c r="E770" s="175" t="s">
        <v>5</v>
      </c>
      <c r="F770" s="176" t="s">
        <v>1208</v>
      </c>
      <c r="H770" s="177">
        <v>59.89</v>
      </c>
      <c r="L770" s="173"/>
      <c r="M770" s="178"/>
      <c r="N770" s="179"/>
      <c r="O770" s="179"/>
      <c r="P770" s="179"/>
      <c r="Q770" s="179"/>
      <c r="R770" s="179"/>
      <c r="S770" s="179"/>
      <c r="T770" s="180"/>
      <c r="AT770" s="175" t="s">
        <v>180</v>
      </c>
      <c r="AU770" s="175" t="s">
        <v>89</v>
      </c>
      <c r="AV770" s="12" t="s">
        <v>89</v>
      </c>
      <c r="AW770" s="12" t="s">
        <v>41</v>
      </c>
      <c r="AX770" s="12" t="s">
        <v>77</v>
      </c>
      <c r="AY770" s="175" t="s">
        <v>171</v>
      </c>
    </row>
    <row r="771" spans="2:65" s="12" customFormat="1">
      <c r="B771" s="173"/>
      <c r="D771" s="174" t="s">
        <v>180</v>
      </c>
      <c r="E771" s="175" t="s">
        <v>5</v>
      </c>
      <c r="F771" s="176" t="s">
        <v>1209</v>
      </c>
      <c r="H771" s="177">
        <v>66.75</v>
      </c>
      <c r="L771" s="173"/>
      <c r="M771" s="178"/>
      <c r="N771" s="179"/>
      <c r="O771" s="179"/>
      <c r="P771" s="179"/>
      <c r="Q771" s="179"/>
      <c r="R771" s="179"/>
      <c r="S771" s="179"/>
      <c r="T771" s="180"/>
      <c r="AT771" s="175" t="s">
        <v>180</v>
      </c>
      <c r="AU771" s="175" t="s">
        <v>89</v>
      </c>
      <c r="AV771" s="12" t="s">
        <v>89</v>
      </c>
      <c r="AW771" s="12" t="s">
        <v>41</v>
      </c>
      <c r="AX771" s="12" t="s">
        <v>77</v>
      </c>
      <c r="AY771" s="175" t="s">
        <v>171</v>
      </c>
    </row>
    <row r="772" spans="2:65" s="12" customFormat="1">
      <c r="B772" s="173"/>
      <c r="D772" s="174" t="s">
        <v>180</v>
      </c>
      <c r="E772" s="175" t="s">
        <v>5</v>
      </c>
      <c r="F772" s="176" t="s">
        <v>1210</v>
      </c>
      <c r="H772" s="177">
        <v>47.89</v>
      </c>
      <c r="L772" s="173"/>
      <c r="M772" s="178"/>
      <c r="N772" s="179"/>
      <c r="O772" s="179"/>
      <c r="P772" s="179"/>
      <c r="Q772" s="179"/>
      <c r="R772" s="179"/>
      <c r="S772" s="179"/>
      <c r="T772" s="180"/>
      <c r="AT772" s="175" t="s">
        <v>180</v>
      </c>
      <c r="AU772" s="175" t="s">
        <v>89</v>
      </c>
      <c r="AV772" s="12" t="s">
        <v>89</v>
      </c>
      <c r="AW772" s="12" t="s">
        <v>41</v>
      </c>
      <c r="AX772" s="12" t="s">
        <v>77</v>
      </c>
      <c r="AY772" s="175" t="s">
        <v>171</v>
      </c>
    </row>
    <row r="773" spans="2:65" s="13" customFormat="1">
      <c r="B773" s="183"/>
      <c r="D773" s="174" t="s">
        <v>180</v>
      </c>
      <c r="E773" s="184" t="s">
        <v>5</v>
      </c>
      <c r="F773" s="185" t="s">
        <v>228</v>
      </c>
      <c r="H773" s="186">
        <v>239.64</v>
      </c>
      <c r="L773" s="183"/>
      <c r="M773" s="187"/>
      <c r="N773" s="188"/>
      <c r="O773" s="188"/>
      <c r="P773" s="188"/>
      <c r="Q773" s="188"/>
      <c r="R773" s="188"/>
      <c r="S773" s="188"/>
      <c r="T773" s="189"/>
      <c r="AT773" s="184" t="s">
        <v>180</v>
      </c>
      <c r="AU773" s="184" t="s">
        <v>89</v>
      </c>
      <c r="AV773" s="13" t="s">
        <v>178</v>
      </c>
      <c r="AW773" s="13" t="s">
        <v>41</v>
      </c>
      <c r="AX773" s="13" t="s">
        <v>23</v>
      </c>
      <c r="AY773" s="184" t="s">
        <v>171</v>
      </c>
    </row>
    <row r="774" spans="2:65" s="1" customFormat="1" ht="25.5" customHeight="1">
      <c r="B774" s="161"/>
      <c r="C774" s="162" t="s">
        <v>1211</v>
      </c>
      <c r="D774" s="162" t="s">
        <v>173</v>
      </c>
      <c r="E774" s="163" t="s">
        <v>1212</v>
      </c>
      <c r="F774" s="164" t="s">
        <v>1213</v>
      </c>
      <c r="G774" s="165" t="s">
        <v>493</v>
      </c>
      <c r="H774" s="166">
        <v>13</v>
      </c>
      <c r="I774" s="347"/>
      <c r="J774" s="167">
        <f>ROUND(I774*H774,2)</f>
        <v>0</v>
      </c>
      <c r="K774" s="164" t="s">
        <v>177</v>
      </c>
      <c r="L774" s="40"/>
      <c r="M774" s="168" t="s">
        <v>5</v>
      </c>
      <c r="N774" s="169" t="s">
        <v>49</v>
      </c>
      <c r="O774" s="170">
        <v>5.7000000000000002E-2</v>
      </c>
      <c r="P774" s="170">
        <f>O774*H774</f>
        <v>0.74099999999999999</v>
      </c>
      <c r="Q774" s="170">
        <v>3.6000000000000002E-4</v>
      </c>
      <c r="R774" s="170">
        <f>Q774*H774</f>
        <v>4.6800000000000001E-3</v>
      </c>
      <c r="S774" s="170">
        <v>0</v>
      </c>
      <c r="T774" s="171">
        <f>S774*H774</f>
        <v>0</v>
      </c>
      <c r="AR774" s="25" t="s">
        <v>257</v>
      </c>
      <c r="AT774" s="25" t="s">
        <v>173</v>
      </c>
      <c r="AU774" s="25" t="s">
        <v>89</v>
      </c>
      <c r="AY774" s="25" t="s">
        <v>171</v>
      </c>
      <c r="BE774" s="172">
        <f>IF(N774="základní",J774,0)</f>
        <v>0</v>
      </c>
      <c r="BF774" s="172">
        <f>IF(N774="snížená",J774,0)</f>
        <v>0</v>
      </c>
      <c r="BG774" s="172">
        <f>IF(N774="zákl. přenesená",J774,0)</f>
        <v>0</v>
      </c>
      <c r="BH774" s="172">
        <f>IF(N774="sníž. přenesená",J774,0)</f>
        <v>0</v>
      </c>
      <c r="BI774" s="172">
        <f>IF(N774="nulová",J774,0)</f>
        <v>0</v>
      </c>
      <c r="BJ774" s="25" t="s">
        <v>89</v>
      </c>
      <c r="BK774" s="172">
        <f>ROUND(I774*H774,2)</f>
        <v>0</v>
      </c>
      <c r="BL774" s="25" t="s">
        <v>257</v>
      </c>
      <c r="BM774" s="25" t="s">
        <v>1214</v>
      </c>
    </row>
    <row r="775" spans="2:65" s="1" customFormat="1" ht="120">
      <c r="B775" s="40"/>
      <c r="D775" s="174" t="s">
        <v>185</v>
      </c>
      <c r="F775" s="181" t="s">
        <v>1189</v>
      </c>
      <c r="L775" s="40"/>
      <c r="M775" s="182"/>
      <c r="N775" s="41"/>
      <c r="O775" s="41"/>
      <c r="P775" s="41"/>
      <c r="Q775" s="41"/>
      <c r="R775" s="41"/>
      <c r="S775" s="41"/>
      <c r="T775" s="69"/>
      <c r="AT775" s="25" t="s">
        <v>185</v>
      </c>
      <c r="AU775" s="25" t="s">
        <v>89</v>
      </c>
    </row>
    <row r="776" spans="2:65" s="12" customFormat="1">
      <c r="B776" s="173"/>
      <c r="D776" s="174" t="s">
        <v>180</v>
      </c>
      <c r="E776" s="175" t="s">
        <v>5</v>
      </c>
      <c r="F776" s="176" t="s">
        <v>1215</v>
      </c>
      <c r="H776" s="177">
        <v>2.6</v>
      </c>
      <c r="L776" s="173"/>
      <c r="M776" s="178"/>
      <c r="N776" s="179"/>
      <c r="O776" s="179"/>
      <c r="P776" s="179"/>
      <c r="Q776" s="179"/>
      <c r="R776" s="179"/>
      <c r="S776" s="179"/>
      <c r="T776" s="180"/>
      <c r="AT776" s="175" t="s">
        <v>180</v>
      </c>
      <c r="AU776" s="175" t="s">
        <v>89</v>
      </c>
      <c r="AV776" s="12" t="s">
        <v>89</v>
      </c>
      <c r="AW776" s="12" t="s">
        <v>41</v>
      </c>
      <c r="AX776" s="12" t="s">
        <v>77</v>
      </c>
      <c r="AY776" s="175" t="s">
        <v>171</v>
      </c>
    </row>
    <row r="777" spans="2:65" s="12" customFormat="1">
      <c r="B777" s="173"/>
      <c r="D777" s="174" t="s">
        <v>180</v>
      </c>
      <c r="E777" s="175" t="s">
        <v>5</v>
      </c>
      <c r="F777" s="176" t="s">
        <v>1216</v>
      </c>
      <c r="H777" s="177">
        <v>5.2</v>
      </c>
      <c r="L777" s="173"/>
      <c r="M777" s="178"/>
      <c r="N777" s="179"/>
      <c r="O777" s="179"/>
      <c r="P777" s="179"/>
      <c r="Q777" s="179"/>
      <c r="R777" s="179"/>
      <c r="S777" s="179"/>
      <c r="T777" s="180"/>
      <c r="AT777" s="175" t="s">
        <v>180</v>
      </c>
      <c r="AU777" s="175" t="s">
        <v>89</v>
      </c>
      <c r="AV777" s="12" t="s">
        <v>89</v>
      </c>
      <c r="AW777" s="12" t="s">
        <v>41</v>
      </c>
      <c r="AX777" s="12" t="s">
        <v>77</v>
      </c>
      <c r="AY777" s="175" t="s">
        <v>171</v>
      </c>
    </row>
    <row r="778" spans="2:65" s="12" customFormat="1">
      <c r="B778" s="173"/>
      <c r="D778" s="174" t="s">
        <v>180</v>
      </c>
      <c r="E778" s="175" t="s">
        <v>5</v>
      </c>
      <c r="F778" s="176" t="s">
        <v>1217</v>
      </c>
      <c r="H778" s="177">
        <v>5.2</v>
      </c>
      <c r="L778" s="173"/>
      <c r="M778" s="178"/>
      <c r="N778" s="179"/>
      <c r="O778" s="179"/>
      <c r="P778" s="179"/>
      <c r="Q778" s="179"/>
      <c r="R778" s="179"/>
      <c r="S778" s="179"/>
      <c r="T778" s="180"/>
      <c r="AT778" s="175" t="s">
        <v>180</v>
      </c>
      <c r="AU778" s="175" t="s">
        <v>89</v>
      </c>
      <c r="AV778" s="12" t="s">
        <v>89</v>
      </c>
      <c r="AW778" s="12" t="s">
        <v>41</v>
      </c>
      <c r="AX778" s="12" t="s">
        <v>77</v>
      </c>
      <c r="AY778" s="175" t="s">
        <v>171</v>
      </c>
    </row>
    <row r="779" spans="2:65" s="13" customFormat="1">
      <c r="B779" s="183"/>
      <c r="D779" s="174" t="s">
        <v>180</v>
      </c>
      <c r="E779" s="184" t="s">
        <v>5</v>
      </c>
      <c r="F779" s="185" t="s">
        <v>228</v>
      </c>
      <c r="H779" s="186">
        <v>13</v>
      </c>
      <c r="L779" s="183"/>
      <c r="M779" s="187"/>
      <c r="N779" s="188"/>
      <c r="O779" s="188"/>
      <c r="P779" s="188"/>
      <c r="Q779" s="188"/>
      <c r="R779" s="188"/>
      <c r="S779" s="188"/>
      <c r="T779" s="189"/>
      <c r="AT779" s="184" t="s">
        <v>180</v>
      </c>
      <c r="AU779" s="184" t="s">
        <v>89</v>
      </c>
      <c r="AV779" s="13" t="s">
        <v>178</v>
      </c>
      <c r="AW779" s="13" t="s">
        <v>41</v>
      </c>
      <c r="AX779" s="13" t="s">
        <v>23</v>
      </c>
      <c r="AY779" s="184" t="s">
        <v>171</v>
      </c>
    </row>
    <row r="780" spans="2:65" s="1" customFormat="1" ht="25.5" customHeight="1">
      <c r="B780" s="161"/>
      <c r="C780" s="162" t="s">
        <v>1218</v>
      </c>
      <c r="D780" s="162" t="s">
        <v>173</v>
      </c>
      <c r="E780" s="163" t="s">
        <v>1219</v>
      </c>
      <c r="F780" s="164" t="s">
        <v>1220</v>
      </c>
      <c r="G780" s="165" t="s">
        <v>223</v>
      </c>
      <c r="H780" s="166">
        <v>95.421000000000006</v>
      </c>
      <c r="I780" s="347"/>
      <c r="J780" s="167">
        <f>ROUND(I780*H780,2)</f>
        <v>0</v>
      </c>
      <c r="K780" s="164" t="s">
        <v>177</v>
      </c>
      <c r="L780" s="40"/>
      <c r="M780" s="168" t="s">
        <v>5</v>
      </c>
      <c r="N780" s="169" t="s">
        <v>49</v>
      </c>
      <c r="O780" s="170">
        <v>0.06</v>
      </c>
      <c r="P780" s="170">
        <f>O780*H780</f>
        <v>5.7252600000000005</v>
      </c>
      <c r="Q780" s="170">
        <v>0</v>
      </c>
      <c r="R780" s="170">
        <f>Q780*H780</f>
        <v>0</v>
      </c>
      <c r="S780" s="170">
        <v>0</v>
      </c>
      <c r="T780" s="171">
        <f>S780*H780</f>
        <v>0</v>
      </c>
      <c r="AR780" s="25" t="s">
        <v>257</v>
      </c>
      <c r="AT780" s="25" t="s">
        <v>173</v>
      </c>
      <c r="AU780" s="25" t="s">
        <v>89</v>
      </c>
      <c r="AY780" s="25" t="s">
        <v>171</v>
      </c>
      <c r="BE780" s="172">
        <f>IF(N780="základní",J780,0)</f>
        <v>0</v>
      </c>
      <c r="BF780" s="172">
        <f>IF(N780="snížená",J780,0)</f>
        <v>0</v>
      </c>
      <c r="BG780" s="172">
        <f>IF(N780="zákl. přenesená",J780,0)</f>
        <v>0</v>
      </c>
      <c r="BH780" s="172">
        <f>IF(N780="sníž. přenesená",J780,0)</f>
        <v>0</v>
      </c>
      <c r="BI780" s="172">
        <f>IF(N780="nulová",J780,0)</f>
        <v>0</v>
      </c>
      <c r="BJ780" s="25" t="s">
        <v>89</v>
      </c>
      <c r="BK780" s="172">
        <f>ROUND(I780*H780,2)</f>
        <v>0</v>
      </c>
      <c r="BL780" s="25" t="s">
        <v>257</v>
      </c>
      <c r="BM780" s="25" t="s">
        <v>1221</v>
      </c>
    </row>
    <row r="781" spans="2:65" s="12" customFormat="1">
      <c r="B781" s="173"/>
      <c r="D781" s="174" t="s">
        <v>180</v>
      </c>
      <c r="E781" s="175" t="s">
        <v>5</v>
      </c>
      <c r="F781" s="176" t="s">
        <v>1222</v>
      </c>
      <c r="H781" s="177">
        <v>47.420999999999999</v>
      </c>
      <c r="L781" s="173"/>
      <c r="M781" s="178"/>
      <c r="N781" s="179"/>
      <c r="O781" s="179"/>
      <c r="P781" s="179"/>
      <c r="Q781" s="179"/>
      <c r="R781" s="179"/>
      <c r="S781" s="179"/>
      <c r="T781" s="180"/>
      <c r="AT781" s="175" t="s">
        <v>180</v>
      </c>
      <c r="AU781" s="175" t="s">
        <v>89</v>
      </c>
      <c r="AV781" s="12" t="s">
        <v>89</v>
      </c>
      <c r="AW781" s="12" t="s">
        <v>41</v>
      </c>
      <c r="AX781" s="12" t="s">
        <v>77</v>
      </c>
      <c r="AY781" s="175" t="s">
        <v>171</v>
      </c>
    </row>
    <row r="782" spans="2:65" s="12" customFormat="1">
      <c r="B782" s="173"/>
      <c r="D782" s="174" t="s">
        <v>180</v>
      </c>
      <c r="E782" s="175" t="s">
        <v>5</v>
      </c>
      <c r="F782" s="176" t="s">
        <v>1223</v>
      </c>
      <c r="H782" s="177">
        <v>48</v>
      </c>
      <c r="L782" s="173"/>
      <c r="M782" s="178"/>
      <c r="N782" s="179"/>
      <c r="O782" s="179"/>
      <c r="P782" s="179"/>
      <c r="Q782" s="179"/>
      <c r="R782" s="179"/>
      <c r="S782" s="179"/>
      <c r="T782" s="180"/>
      <c r="AT782" s="175" t="s">
        <v>180</v>
      </c>
      <c r="AU782" s="175" t="s">
        <v>89</v>
      </c>
      <c r="AV782" s="12" t="s">
        <v>89</v>
      </c>
      <c r="AW782" s="12" t="s">
        <v>41</v>
      </c>
      <c r="AX782" s="12" t="s">
        <v>77</v>
      </c>
      <c r="AY782" s="175" t="s">
        <v>171</v>
      </c>
    </row>
    <row r="783" spans="2:65" s="13" customFormat="1">
      <c r="B783" s="183"/>
      <c r="D783" s="174" t="s">
        <v>180</v>
      </c>
      <c r="E783" s="184" t="s">
        <v>5</v>
      </c>
      <c r="F783" s="185" t="s">
        <v>228</v>
      </c>
      <c r="H783" s="186">
        <v>95.421000000000006</v>
      </c>
      <c r="L783" s="183"/>
      <c r="M783" s="187"/>
      <c r="N783" s="188"/>
      <c r="O783" s="188"/>
      <c r="P783" s="188"/>
      <c r="Q783" s="188"/>
      <c r="R783" s="188"/>
      <c r="S783" s="188"/>
      <c r="T783" s="189"/>
      <c r="AT783" s="184" t="s">
        <v>180</v>
      </c>
      <c r="AU783" s="184" t="s">
        <v>89</v>
      </c>
      <c r="AV783" s="13" t="s">
        <v>178</v>
      </c>
      <c r="AW783" s="13" t="s">
        <v>41</v>
      </c>
      <c r="AX783" s="13" t="s">
        <v>23</v>
      </c>
      <c r="AY783" s="184" t="s">
        <v>171</v>
      </c>
    </row>
    <row r="784" spans="2:65" s="1" customFormat="1" ht="16.5" customHeight="1">
      <c r="B784" s="161"/>
      <c r="C784" s="190" t="s">
        <v>1224</v>
      </c>
      <c r="D784" s="190" t="s">
        <v>236</v>
      </c>
      <c r="E784" s="191" t="s">
        <v>1225</v>
      </c>
      <c r="F784" s="192" t="s">
        <v>1226</v>
      </c>
      <c r="G784" s="193" t="s">
        <v>223</v>
      </c>
      <c r="H784" s="194">
        <v>104.96299999999999</v>
      </c>
      <c r="I784" s="348"/>
      <c r="J784" s="195">
        <f>ROUND(I784*H784,2)</f>
        <v>0</v>
      </c>
      <c r="K784" s="192" t="s">
        <v>177</v>
      </c>
      <c r="L784" s="196"/>
      <c r="M784" s="197" t="s">
        <v>5</v>
      </c>
      <c r="N784" s="198" t="s">
        <v>49</v>
      </c>
      <c r="O784" s="170">
        <v>0</v>
      </c>
      <c r="P784" s="170">
        <f>O784*H784</f>
        <v>0</v>
      </c>
      <c r="Q784" s="170">
        <v>1.7000000000000001E-4</v>
      </c>
      <c r="R784" s="170">
        <f>Q784*H784</f>
        <v>1.7843709999999999E-2</v>
      </c>
      <c r="S784" s="170">
        <v>0</v>
      </c>
      <c r="T784" s="171">
        <f>S784*H784</f>
        <v>0</v>
      </c>
      <c r="AR784" s="25" t="s">
        <v>349</v>
      </c>
      <c r="AT784" s="25" t="s">
        <v>236</v>
      </c>
      <c r="AU784" s="25" t="s">
        <v>89</v>
      </c>
      <c r="AY784" s="25" t="s">
        <v>171</v>
      </c>
      <c r="BE784" s="172">
        <f>IF(N784="základní",J784,0)</f>
        <v>0</v>
      </c>
      <c r="BF784" s="172">
        <f>IF(N784="snížená",J784,0)</f>
        <v>0</v>
      </c>
      <c r="BG784" s="172">
        <f>IF(N784="zákl. přenesená",J784,0)</f>
        <v>0</v>
      </c>
      <c r="BH784" s="172">
        <f>IF(N784="sníž. přenesená",J784,0)</f>
        <v>0</v>
      </c>
      <c r="BI784" s="172">
        <f>IF(N784="nulová",J784,0)</f>
        <v>0</v>
      </c>
      <c r="BJ784" s="25" t="s">
        <v>89</v>
      </c>
      <c r="BK784" s="172">
        <f>ROUND(I784*H784,2)</f>
        <v>0</v>
      </c>
      <c r="BL784" s="25" t="s">
        <v>257</v>
      </c>
      <c r="BM784" s="25" t="s">
        <v>1227</v>
      </c>
    </row>
    <row r="785" spans="2:65" s="12" customFormat="1">
      <c r="B785" s="173"/>
      <c r="D785" s="174" t="s">
        <v>180</v>
      </c>
      <c r="F785" s="176" t="s">
        <v>1228</v>
      </c>
      <c r="H785" s="177">
        <v>104.96299999999999</v>
      </c>
      <c r="L785" s="173"/>
      <c r="M785" s="178"/>
      <c r="N785" s="179"/>
      <c r="O785" s="179"/>
      <c r="P785" s="179"/>
      <c r="Q785" s="179"/>
      <c r="R785" s="179"/>
      <c r="S785" s="179"/>
      <c r="T785" s="180"/>
      <c r="AT785" s="175" t="s">
        <v>180</v>
      </c>
      <c r="AU785" s="175" t="s">
        <v>89</v>
      </c>
      <c r="AV785" s="12" t="s">
        <v>89</v>
      </c>
      <c r="AW785" s="12" t="s">
        <v>6</v>
      </c>
      <c r="AX785" s="12" t="s">
        <v>23</v>
      </c>
      <c r="AY785" s="175" t="s">
        <v>171</v>
      </c>
    </row>
    <row r="786" spans="2:65" s="1" customFormat="1" ht="16.5" customHeight="1">
      <c r="B786" s="161"/>
      <c r="C786" s="190" t="s">
        <v>1229</v>
      </c>
      <c r="D786" s="190" t="s">
        <v>236</v>
      </c>
      <c r="E786" s="191" t="s">
        <v>1230</v>
      </c>
      <c r="F786" s="192" t="s">
        <v>1231</v>
      </c>
      <c r="G786" s="193" t="s">
        <v>493</v>
      </c>
      <c r="H786" s="194">
        <v>152.67400000000001</v>
      </c>
      <c r="I786" s="348"/>
      <c r="J786" s="195">
        <f>ROUND(I786*H786,2)</f>
        <v>0</v>
      </c>
      <c r="K786" s="192" t="s">
        <v>177</v>
      </c>
      <c r="L786" s="196"/>
      <c r="M786" s="197" t="s">
        <v>5</v>
      </c>
      <c r="N786" s="198" t="s">
        <v>49</v>
      </c>
      <c r="O786" s="170">
        <v>0</v>
      </c>
      <c r="P786" s="170">
        <f>O786*H786</f>
        <v>0</v>
      </c>
      <c r="Q786" s="170">
        <v>1.0000000000000001E-5</v>
      </c>
      <c r="R786" s="170">
        <f>Q786*H786</f>
        <v>1.5267400000000002E-3</v>
      </c>
      <c r="S786" s="170">
        <v>0</v>
      </c>
      <c r="T786" s="171">
        <f>S786*H786</f>
        <v>0</v>
      </c>
      <c r="AR786" s="25" t="s">
        <v>349</v>
      </c>
      <c r="AT786" s="25" t="s">
        <v>236</v>
      </c>
      <c r="AU786" s="25" t="s">
        <v>89</v>
      </c>
      <c r="AY786" s="25" t="s">
        <v>171</v>
      </c>
      <c r="BE786" s="172">
        <f>IF(N786="základní",J786,0)</f>
        <v>0</v>
      </c>
      <c r="BF786" s="172">
        <f>IF(N786="snížená",J786,0)</f>
        <v>0</v>
      </c>
      <c r="BG786" s="172">
        <f>IF(N786="zákl. přenesená",J786,0)</f>
        <v>0</v>
      </c>
      <c r="BH786" s="172">
        <f>IF(N786="sníž. přenesená",J786,0)</f>
        <v>0</v>
      </c>
      <c r="BI786" s="172">
        <f>IF(N786="nulová",J786,0)</f>
        <v>0</v>
      </c>
      <c r="BJ786" s="25" t="s">
        <v>89</v>
      </c>
      <c r="BK786" s="172">
        <f>ROUND(I786*H786,2)</f>
        <v>0</v>
      </c>
      <c r="BL786" s="25" t="s">
        <v>257</v>
      </c>
      <c r="BM786" s="25" t="s">
        <v>1232</v>
      </c>
    </row>
    <row r="787" spans="2:65" s="12" customFormat="1">
      <c r="B787" s="173"/>
      <c r="D787" s="174" t="s">
        <v>180</v>
      </c>
      <c r="E787" s="175" t="s">
        <v>5</v>
      </c>
      <c r="F787" s="176" t="s">
        <v>1233</v>
      </c>
      <c r="H787" s="177">
        <v>152.67400000000001</v>
      </c>
      <c r="L787" s="173"/>
      <c r="M787" s="178"/>
      <c r="N787" s="179"/>
      <c r="O787" s="179"/>
      <c r="P787" s="179"/>
      <c r="Q787" s="179"/>
      <c r="R787" s="179"/>
      <c r="S787" s="179"/>
      <c r="T787" s="180"/>
      <c r="AT787" s="175" t="s">
        <v>180</v>
      </c>
      <c r="AU787" s="175" t="s">
        <v>89</v>
      </c>
      <c r="AV787" s="12" t="s">
        <v>89</v>
      </c>
      <c r="AW787" s="12" t="s">
        <v>41</v>
      </c>
      <c r="AX787" s="12" t="s">
        <v>23</v>
      </c>
      <c r="AY787" s="175" t="s">
        <v>171</v>
      </c>
    </row>
    <row r="788" spans="2:65" s="1" customFormat="1" ht="51" customHeight="1">
      <c r="B788" s="161"/>
      <c r="C788" s="162" t="s">
        <v>1234</v>
      </c>
      <c r="D788" s="162" t="s">
        <v>173</v>
      </c>
      <c r="E788" s="163" t="s">
        <v>1235</v>
      </c>
      <c r="F788" s="164" t="s">
        <v>1236</v>
      </c>
      <c r="G788" s="165" t="s">
        <v>223</v>
      </c>
      <c r="H788" s="166">
        <v>124.917</v>
      </c>
      <c r="I788" s="347"/>
      <c r="J788" s="167">
        <f>ROUND(I788*H788,2)</f>
        <v>0</v>
      </c>
      <c r="K788" s="164" t="s">
        <v>177</v>
      </c>
      <c r="L788" s="40"/>
      <c r="M788" s="168" t="s">
        <v>5</v>
      </c>
      <c r="N788" s="169" t="s">
        <v>49</v>
      </c>
      <c r="O788" s="170">
        <v>1.6819999999999999</v>
      </c>
      <c r="P788" s="170">
        <f>O788*H788</f>
        <v>210.11039399999999</v>
      </c>
      <c r="Q788" s="170">
        <v>5.5930000000000001E-2</v>
      </c>
      <c r="R788" s="170">
        <f>Q788*H788</f>
        <v>6.9866078099999998</v>
      </c>
      <c r="S788" s="170">
        <v>0</v>
      </c>
      <c r="T788" s="171">
        <f>S788*H788</f>
        <v>0</v>
      </c>
      <c r="AR788" s="25" t="s">
        <v>257</v>
      </c>
      <c r="AT788" s="25" t="s">
        <v>173</v>
      </c>
      <c r="AU788" s="25" t="s">
        <v>89</v>
      </c>
      <c r="AY788" s="25" t="s">
        <v>171</v>
      </c>
      <c r="BE788" s="172">
        <f>IF(N788="základní",J788,0)</f>
        <v>0</v>
      </c>
      <c r="BF788" s="172">
        <f>IF(N788="snížená",J788,0)</f>
        <v>0</v>
      </c>
      <c r="BG788" s="172">
        <f>IF(N788="zákl. přenesená",J788,0)</f>
        <v>0</v>
      </c>
      <c r="BH788" s="172">
        <f>IF(N788="sníž. přenesená",J788,0)</f>
        <v>0</v>
      </c>
      <c r="BI788" s="172">
        <f>IF(N788="nulová",J788,0)</f>
        <v>0</v>
      </c>
      <c r="BJ788" s="25" t="s">
        <v>89</v>
      </c>
      <c r="BK788" s="172">
        <f>ROUND(I788*H788,2)</f>
        <v>0</v>
      </c>
      <c r="BL788" s="25" t="s">
        <v>257</v>
      </c>
      <c r="BM788" s="25" t="s">
        <v>1237</v>
      </c>
    </row>
    <row r="789" spans="2:65" s="12" customFormat="1">
      <c r="B789" s="173"/>
      <c r="D789" s="174" t="s">
        <v>180</v>
      </c>
      <c r="E789" s="175" t="s">
        <v>5</v>
      </c>
      <c r="F789" s="176" t="s">
        <v>1238</v>
      </c>
      <c r="H789" s="177">
        <v>124.917</v>
      </c>
      <c r="L789" s="173"/>
      <c r="M789" s="178"/>
      <c r="N789" s="179"/>
      <c r="O789" s="179"/>
      <c r="P789" s="179"/>
      <c r="Q789" s="179"/>
      <c r="R789" s="179"/>
      <c r="S789" s="179"/>
      <c r="T789" s="180"/>
      <c r="AT789" s="175" t="s">
        <v>180</v>
      </c>
      <c r="AU789" s="175" t="s">
        <v>89</v>
      </c>
      <c r="AV789" s="12" t="s">
        <v>89</v>
      </c>
      <c r="AW789" s="12" t="s">
        <v>41</v>
      </c>
      <c r="AX789" s="12" t="s">
        <v>23</v>
      </c>
      <c r="AY789" s="175" t="s">
        <v>171</v>
      </c>
    </row>
    <row r="790" spans="2:65" s="1" customFormat="1" ht="63.75" customHeight="1">
      <c r="B790" s="161"/>
      <c r="C790" s="162" t="s">
        <v>1239</v>
      </c>
      <c r="D790" s="162" t="s">
        <v>173</v>
      </c>
      <c r="E790" s="163" t="s">
        <v>1240</v>
      </c>
      <c r="F790" s="164" t="s">
        <v>1241</v>
      </c>
      <c r="G790" s="165" t="s">
        <v>223</v>
      </c>
      <c r="H790" s="166">
        <v>8.9390000000000001</v>
      </c>
      <c r="I790" s="347"/>
      <c r="J790" s="167">
        <f>ROUND(I790*H790,2)</f>
        <v>0</v>
      </c>
      <c r="K790" s="164" t="s">
        <v>177</v>
      </c>
      <c r="L790" s="40"/>
      <c r="M790" s="168" t="s">
        <v>5</v>
      </c>
      <c r="N790" s="169" t="s">
        <v>49</v>
      </c>
      <c r="O790" s="170">
        <v>1.617</v>
      </c>
      <c r="P790" s="170">
        <f>O790*H790</f>
        <v>14.454363000000001</v>
      </c>
      <c r="Q790" s="170">
        <v>5.2319999999999998E-2</v>
      </c>
      <c r="R790" s="170">
        <f>Q790*H790</f>
        <v>0.46768847999999996</v>
      </c>
      <c r="S790" s="170">
        <v>0</v>
      </c>
      <c r="T790" s="171">
        <f>S790*H790</f>
        <v>0</v>
      </c>
      <c r="AR790" s="25" t="s">
        <v>257</v>
      </c>
      <c r="AT790" s="25" t="s">
        <v>173</v>
      </c>
      <c r="AU790" s="25" t="s">
        <v>89</v>
      </c>
      <c r="AY790" s="25" t="s">
        <v>171</v>
      </c>
      <c r="BE790" s="172">
        <f>IF(N790="základní",J790,0)</f>
        <v>0</v>
      </c>
      <c r="BF790" s="172">
        <f>IF(N790="snížená",J790,0)</f>
        <v>0</v>
      </c>
      <c r="BG790" s="172">
        <f>IF(N790="zákl. přenesená",J790,0)</f>
        <v>0</v>
      </c>
      <c r="BH790" s="172">
        <f>IF(N790="sníž. přenesená",J790,0)</f>
        <v>0</v>
      </c>
      <c r="BI790" s="172">
        <f>IF(N790="nulová",J790,0)</f>
        <v>0</v>
      </c>
      <c r="BJ790" s="25" t="s">
        <v>89</v>
      </c>
      <c r="BK790" s="172">
        <f>ROUND(I790*H790,2)</f>
        <v>0</v>
      </c>
      <c r="BL790" s="25" t="s">
        <v>257</v>
      </c>
      <c r="BM790" s="25" t="s">
        <v>1242</v>
      </c>
    </row>
    <row r="791" spans="2:65" s="12" customFormat="1">
      <c r="B791" s="173"/>
      <c r="D791" s="174" t="s">
        <v>180</v>
      </c>
      <c r="E791" s="175" t="s">
        <v>5</v>
      </c>
      <c r="F791" s="176" t="s">
        <v>1243</v>
      </c>
      <c r="H791" s="177">
        <v>2.113</v>
      </c>
      <c r="L791" s="173"/>
      <c r="M791" s="178"/>
      <c r="N791" s="179"/>
      <c r="O791" s="179"/>
      <c r="P791" s="179"/>
      <c r="Q791" s="179"/>
      <c r="R791" s="179"/>
      <c r="S791" s="179"/>
      <c r="T791" s="180"/>
      <c r="AT791" s="175" t="s">
        <v>180</v>
      </c>
      <c r="AU791" s="175" t="s">
        <v>89</v>
      </c>
      <c r="AV791" s="12" t="s">
        <v>89</v>
      </c>
      <c r="AW791" s="12" t="s">
        <v>41</v>
      </c>
      <c r="AX791" s="12" t="s">
        <v>77</v>
      </c>
      <c r="AY791" s="175" t="s">
        <v>171</v>
      </c>
    </row>
    <row r="792" spans="2:65" s="12" customFormat="1">
      <c r="B792" s="173"/>
      <c r="D792" s="174" t="s">
        <v>180</v>
      </c>
      <c r="E792" s="175" t="s">
        <v>5</v>
      </c>
      <c r="F792" s="176" t="s">
        <v>1244</v>
      </c>
      <c r="H792" s="177">
        <v>2.113</v>
      </c>
      <c r="L792" s="173"/>
      <c r="M792" s="178"/>
      <c r="N792" s="179"/>
      <c r="O792" s="179"/>
      <c r="P792" s="179"/>
      <c r="Q792" s="179"/>
      <c r="R792" s="179"/>
      <c r="S792" s="179"/>
      <c r="T792" s="180"/>
      <c r="AT792" s="175" t="s">
        <v>180</v>
      </c>
      <c r="AU792" s="175" t="s">
        <v>89</v>
      </c>
      <c r="AV792" s="12" t="s">
        <v>89</v>
      </c>
      <c r="AW792" s="12" t="s">
        <v>41</v>
      </c>
      <c r="AX792" s="12" t="s">
        <v>77</v>
      </c>
      <c r="AY792" s="175" t="s">
        <v>171</v>
      </c>
    </row>
    <row r="793" spans="2:65" s="12" customFormat="1">
      <c r="B793" s="173"/>
      <c r="D793" s="174" t="s">
        <v>180</v>
      </c>
      <c r="E793" s="175" t="s">
        <v>5</v>
      </c>
      <c r="F793" s="176" t="s">
        <v>1245</v>
      </c>
      <c r="H793" s="177">
        <v>2.113</v>
      </c>
      <c r="L793" s="173"/>
      <c r="M793" s="178"/>
      <c r="N793" s="179"/>
      <c r="O793" s="179"/>
      <c r="P793" s="179"/>
      <c r="Q793" s="179"/>
      <c r="R793" s="179"/>
      <c r="S793" s="179"/>
      <c r="T793" s="180"/>
      <c r="AT793" s="175" t="s">
        <v>180</v>
      </c>
      <c r="AU793" s="175" t="s">
        <v>89</v>
      </c>
      <c r="AV793" s="12" t="s">
        <v>89</v>
      </c>
      <c r="AW793" s="12" t="s">
        <v>41</v>
      </c>
      <c r="AX793" s="12" t="s">
        <v>77</v>
      </c>
      <c r="AY793" s="175" t="s">
        <v>171</v>
      </c>
    </row>
    <row r="794" spans="2:65" s="12" customFormat="1">
      <c r="B794" s="173"/>
      <c r="D794" s="174" t="s">
        <v>180</v>
      </c>
      <c r="E794" s="175" t="s">
        <v>5</v>
      </c>
      <c r="F794" s="176" t="s">
        <v>1246</v>
      </c>
      <c r="H794" s="177">
        <v>2.6</v>
      </c>
      <c r="L794" s="173"/>
      <c r="M794" s="178"/>
      <c r="N794" s="179"/>
      <c r="O794" s="179"/>
      <c r="P794" s="179"/>
      <c r="Q794" s="179"/>
      <c r="R794" s="179"/>
      <c r="S794" s="179"/>
      <c r="T794" s="180"/>
      <c r="AT794" s="175" t="s">
        <v>180</v>
      </c>
      <c r="AU794" s="175" t="s">
        <v>89</v>
      </c>
      <c r="AV794" s="12" t="s">
        <v>89</v>
      </c>
      <c r="AW794" s="12" t="s">
        <v>41</v>
      </c>
      <c r="AX794" s="12" t="s">
        <v>77</v>
      </c>
      <c r="AY794" s="175" t="s">
        <v>171</v>
      </c>
    </row>
    <row r="795" spans="2:65" s="13" customFormat="1">
      <c r="B795" s="183"/>
      <c r="D795" s="174" t="s">
        <v>180</v>
      </c>
      <c r="E795" s="184" t="s">
        <v>5</v>
      </c>
      <c r="F795" s="185" t="s">
        <v>228</v>
      </c>
      <c r="H795" s="186">
        <v>8.9390000000000001</v>
      </c>
      <c r="L795" s="183"/>
      <c r="M795" s="187"/>
      <c r="N795" s="188"/>
      <c r="O795" s="188"/>
      <c r="P795" s="188"/>
      <c r="Q795" s="188"/>
      <c r="R795" s="188"/>
      <c r="S795" s="188"/>
      <c r="T795" s="189"/>
      <c r="AT795" s="184" t="s">
        <v>180</v>
      </c>
      <c r="AU795" s="184" t="s">
        <v>89</v>
      </c>
      <c r="AV795" s="13" t="s">
        <v>178</v>
      </c>
      <c r="AW795" s="13" t="s">
        <v>41</v>
      </c>
      <c r="AX795" s="13" t="s">
        <v>23</v>
      </c>
      <c r="AY795" s="184" t="s">
        <v>171</v>
      </c>
    </row>
    <row r="796" spans="2:65" s="1" customFormat="1" ht="38.25" customHeight="1">
      <c r="B796" s="161"/>
      <c r="C796" s="162" t="s">
        <v>1247</v>
      </c>
      <c r="D796" s="162" t="s">
        <v>173</v>
      </c>
      <c r="E796" s="163" t="s">
        <v>1248</v>
      </c>
      <c r="F796" s="164" t="s">
        <v>1249</v>
      </c>
      <c r="G796" s="165" t="s">
        <v>223</v>
      </c>
      <c r="H796" s="166">
        <v>95.421000000000006</v>
      </c>
      <c r="I796" s="347"/>
      <c r="J796" s="167">
        <f>ROUND(I796*H796,2)</f>
        <v>0</v>
      </c>
      <c r="K796" s="164" t="s">
        <v>177</v>
      </c>
      <c r="L796" s="40"/>
      <c r="M796" s="168" t="s">
        <v>5</v>
      </c>
      <c r="N796" s="169" t="s">
        <v>49</v>
      </c>
      <c r="O796" s="170">
        <v>0.85899999999999999</v>
      </c>
      <c r="P796" s="170">
        <f>O796*H796</f>
        <v>81.966639000000001</v>
      </c>
      <c r="Q796" s="170">
        <v>1.9029999999999998E-2</v>
      </c>
      <c r="R796" s="170">
        <f>Q796*H796</f>
        <v>1.8158616299999999</v>
      </c>
      <c r="S796" s="170">
        <v>0</v>
      </c>
      <c r="T796" s="171">
        <f>S796*H796</f>
        <v>0</v>
      </c>
      <c r="AR796" s="25" t="s">
        <v>257</v>
      </c>
      <c r="AT796" s="25" t="s">
        <v>173</v>
      </c>
      <c r="AU796" s="25" t="s">
        <v>89</v>
      </c>
      <c r="AY796" s="25" t="s">
        <v>171</v>
      </c>
      <c r="BE796" s="172">
        <f>IF(N796="základní",J796,0)</f>
        <v>0</v>
      </c>
      <c r="BF796" s="172">
        <f>IF(N796="snížená",J796,0)</f>
        <v>0</v>
      </c>
      <c r="BG796" s="172">
        <f>IF(N796="zákl. přenesená",J796,0)</f>
        <v>0</v>
      </c>
      <c r="BH796" s="172">
        <f>IF(N796="sníž. přenesená",J796,0)</f>
        <v>0</v>
      </c>
      <c r="BI796" s="172">
        <f>IF(N796="nulová",J796,0)</f>
        <v>0</v>
      </c>
      <c r="BJ796" s="25" t="s">
        <v>89</v>
      </c>
      <c r="BK796" s="172">
        <f>ROUND(I796*H796,2)</f>
        <v>0</v>
      </c>
      <c r="BL796" s="25" t="s">
        <v>257</v>
      </c>
      <c r="BM796" s="25" t="s">
        <v>1250</v>
      </c>
    </row>
    <row r="797" spans="2:65" s="12" customFormat="1" ht="24">
      <c r="B797" s="173"/>
      <c r="D797" s="174" t="s">
        <v>180</v>
      </c>
      <c r="E797" s="175" t="s">
        <v>5</v>
      </c>
      <c r="F797" s="176" t="s">
        <v>1021</v>
      </c>
      <c r="H797" s="177">
        <v>47.420999999999999</v>
      </c>
      <c r="L797" s="173"/>
      <c r="M797" s="178"/>
      <c r="N797" s="179"/>
      <c r="O797" s="179"/>
      <c r="P797" s="179"/>
      <c r="Q797" s="179"/>
      <c r="R797" s="179"/>
      <c r="S797" s="179"/>
      <c r="T797" s="180"/>
      <c r="AT797" s="175" t="s">
        <v>180</v>
      </c>
      <c r="AU797" s="175" t="s">
        <v>89</v>
      </c>
      <c r="AV797" s="12" t="s">
        <v>89</v>
      </c>
      <c r="AW797" s="12" t="s">
        <v>41</v>
      </c>
      <c r="AX797" s="12" t="s">
        <v>77</v>
      </c>
      <c r="AY797" s="175" t="s">
        <v>171</v>
      </c>
    </row>
    <row r="798" spans="2:65" s="12" customFormat="1">
      <c r="B798" s="173"/>
      <c r="D798" s="174" t="s">
        <v>180</v>
      </c>
      <c r="E798" s="175" t="s">
        <v>5</v>
      </c>
      <c r="F798" s="176" t="s">
        <v>1022</v>
      </c>
      <c r="H798" s="177">
        <v>48</v>
      </c>
      <c r="L798" s="173"/>
      <c r="M798" s="178"/>
      <c r="N798" s="179"/>
      <c r="O798" s="179"/>
      <c r="P798" s="179"/>
      <c r="Q798" s="179"/>
      <c r="R798" s="179"/>
      <c r="S798" s="179"/>
      <c r="T798" s="180"/>
      <c r="AT798" s="175" t="s">
        <v>180</v>
      </c>
      <c r="AU798" s="175" t="s">
        <v>89</v>
      </c>
      <c r="AV798" s="12" t="s">
        <v>89</v>
      </c>
      <c r="AW798" s="12" t="s">
        <v>41</v>
      </c>
      <c r="AX798" s="12" t="s">
        <v>77</v>
      </c>
      <c r="AY798" s="175" t="s">
        <v>171</v>
      </c>
    </row>
    <row r="799" spans="2:65" s="13" customFormat="1">
      <c r="B799" s="183"/>
      <c r="D799" s="174" t="s">
        <v>180</v>
      </c>
      <c r="E799" s="184" t="s">
        <v>5</v>
      </c>
      <c r="F799" s="185" t="s">
        <v>228</v>
      </c>
      <c r="H799" s="186">
        <v>95.421000000000006</v>
      </c>
      <c r="L799" s="183"/>
      <c r="M799" s="187"/>
      <c r="N799" s="188"/>
      <c r="O799" s="188"/>
      <c r="P799" s="188"/>
      <c r="Q799" s="188"/>
      <c r="R799" s="188"/>
      <c r="S799" s="188"/>
      <c r="T799" s="189"/>
      <c r="AT799" s="184" t="s">
        <v>180</v>
      </c>
      <c r="AU799" s="184" t="s">
        <v>89</v>
      </c>
      <c r="AV799" s="13" t="s">
        <v>178</v>
      </c>
      <c r="AW799" s="13" t="s">
        <v>41</v>
      </c>
      <c r="AX799" s="13" t="s">
        <v>23</v>
      </c>
      <c r="AY799" s="184" t="s">
        <v>171</v>
      </c>
    </row>
    <row r="800" spans="2:65" s="1" customFormat="1" ht="38.25" customHeight="1">
      <c r="B800" s="161"/>
      <c r="C800" s="162" t="s">
        <v>1251</v>
      </c>
      <c r="D800" s="162" t="s">
        <v>173</v>
      </c>
      <c r="E800" s="163" t="s">
        <v>1252</v>
      </c>
      <c r="F800" s="164" t="s">
        <v>1253</v>
      </c>
      <c r="G800" s="165" t="s">
        <v>223</v>
      </c>
      <c r="H800" s="166">
        <v>447.839</v>
      </c>
      <c r="I800" s="347"/>
      <c r="J800" s="167">
        <f>ROUND(I800*H800,2)</f>
        <v>0</v>
      </c>
      <c r="K800" s="164" t="s">
        <v>177</v>
      </c>
      <c r="L800" s="40"/>
      <c r="M800" s="168" t="s">
        <v>5</v>
      </c>
      <c r="N800" s="169" t="s">
        <v>49</v>
      </c>
      <c r="O800" s="170">
        <v>1.093</v>
      </c>
      <c r="P800" s="170">
        <f>O800*H800</f>
        <v>489.48802699999999</v>
      </c>
      <c r="Q800" s="170">
        <v>0.02</v>
      </c>
      <c r="R800" s="170">
        <f>Q800*H800</f>
        <v>8.9567800000000002</v>
      </c>
      <c r="S800" s="170">
        <v>0</v>
      </c>
      <c r="T800" s="171">
        <f>S800*H800</f>
        <v>0</v>
      </c>
      <c r="AR800" s="25" t="s">
        <v>257</v>
      </c>
      <c r="AT800" s="25" t="s">
        <v>173</v>
      </c>
      <c r="AU800" s="25" t="s">
        <v>89</v>
      </c>
      <c r="AY800" s="25" t="s">
        <v>171</v>
      </c>
      <c r="BE800" s="172">
        <f>IF(N800="základní",J800,0)</f>
        <v>0</v>
      </c>
      <c r="BF800" s="172">
        <f>IF(N800="snížená",J800,0)</f>
        <v>0</v>
      </c>
      <c r="BG800" s="172">
        <f>IF(N800="zákl. přenesená",J800,0)</f>
        <v>0</v>
      </c>
      <c r="BH800" s="172">
        <f>IF(N800="sníž. přenesená",J800,0)</f>
        <v>0</v>
      </c>
      <c r="BI800" s="172">
        <f>IF(N800="nulová",J800,0)</f>
        <v>0</v>
      </c>
      <c r="BJ800" s="25" t="s">
        <v>89</v>
      </c>
      <c r="BK800" s="172">
        <f>ROUND(I800*H800,2)</f>
        <v>0</v>
      </c>
      <c r="BL800" s="25" t="s">
        <v>257</v>
      </c>
      <c r="BM800" s="25" t="s">
        <v>1254</v>
      </c>
    </row>
    <row r="801" spans="2:65" s="12" customFormat="1">
      <c r="B801" s="173"/>
      <c r="D801" s="174" t="s">
        <v>180</v>
      </c>
      <c r="E801" s="175" t="s">
        <v>5</v>
      </c>
      <c r="F801" s="176" t="s">
        <v>989</v>
      </c>
      <c r="H801" s="177">
        <v>175.65700000000001</v>
      </c>
      <c r="L801" s="173"/>
      <c r="M801" s="178"/>
      <c r="N801" s="179"/>
      <c r="O801" s="179"/>
      <c r="P801" s="179"/>
      <c r="Q801" s="179"/>
      <c r="R801" s="179"/>
      <c r="S801" s="179"/>
      <c r="T801" s="180"/>
      <c r="AT801" s="175" t="s">
        <v>180</v>
      </c>
      <c r="AU801" s="175" t="s">
        <v>89</v>
      </c>
      <c r="AV801" s="12" t="s">
        <v>89</v>
      </c>
      <c r="AW801" s="12" t="s">
        <v>41</v>
      </c>
      <c r="AX801" s="12" t="s">
        <v>77</v>
      </c>
      <c r="AY801" s="175" t="s">
        <v>171</v>
      </c>
    </row>
    <row r="802" spans="2:65" s="12" customFormat="1">
      <c r="B802" s="173"/>
      <c r="D802" s="174" t="s">
        <v>180</v>
      </c>
      <c r="E802" s="175" t="s">
        <v>5</v>
      </c>
      <c r="F802" s="176" t="s">
        <v>990</v>
      </c>
      <c r="H802" s="177">
        <v>22.88</v>
      </c>
      <c r="L802" s="173"/>
      <c r="M802" s="178"/>
      <c r="N802" s="179"/>
      <c r="O802" s="179"/>
      <c r="P802" s="179"/>
      <c r="Q802" s="179"/>
      <c r="R802" s="179"/>
      <c r="S802" s="179"/>
      <c r="T802" s="180"/>
      <c r="AT802" s="175" t="s">
        <v>180</v>
      </c>
      <c r="AU802" s="175" t="s">
        <v>89</v>
      </c>
      <c r="AV802" s="12" t="s">
        <v>89</v>
      </c>
      <c r="AW802" s="12" t="s">
        <v>41</v>
      </c>
      <c r="AX802" s="12" t="s">
        <v>77</v>
      </c>
      <c r="AY802" s="175" t="s">
        <v>171</v>
      </c>
    </row>
    <row r="803" spans="2:65" s="14" customFormat="1">
      <c r="B803" s="199"/>
      <c r="D803" s="174" t="s">
        <v>180</v>
      </c>
      <c r="E803" s="200" t="s">
        <v>5</v>
      </c>
      <c r="F803" s="201" t="s">
        <v>310</v>
      </c>
      <c r="H803" s="202">
        <v>198.53700000000001</v>
      </c>
      <c r="L803" s="199"/>
      <c r="M803" s="203"/>
      <c r="N803" s="204"/>
      <c r="O803" s="204"/>
      <c r="P803" s="204"/>
      <c r="Q803" s="204"/>
      <c r="R803" s="204"/>
      <c r="S803" s="204"/>
      <c r="T803" s="205"/>
      <c r="AT803" s="200" t="s">
        <v>180</v>
      </c>
      <c r="AU803" s="200" t="s">
        <v>89</v>
      </c>
      <c r="AV803" s="14" t="s">
        <v>188</v>
      </c>
      <c r="AW803" s="14" t="s">
        <v>41</v>
      </c>
      <c r="AX803" s="14" t="s">
        <v>77</v>
      </c>
      <c r="AY803" s="200" t="s">
        <v>171</v>
      </c>
    </row>
    <row r="804" spans="2:65" s="12" customFormat="1" ht="24">
      <c r="B804" s="173"/>
      <c r="D804" s="174" t="s">
        <v>180</v>
      </c>
      <c r="E804" s="175" t="s">
        <v>5</v>
      </c>
      <c r="F804" s="176" t="s">
        <v>1021</v>
      </c>
      <c r="H804" s="177">
        <v>47.420999999999999</v>
      </c>
      <c r="L804" s="173"/>
      <c r="M804" s="178"/>
      <c r="N804" s="179"/>
      <c r="O804" s="179"/>
      <c r="P804" s="179"/>
      <c r="Q804" s="179"/>
      <c r="R804" s="179"/>
      <c r="S804" s="179"/>
      <c r="T804" s="180"/>
      <c r="AT804" s="175" t="s">
        <v>180</v>
      </c>
      <c r="AU804" s="175" t="s">
        <v>89</v>
      </c>
      <c r="AV804" s="12" t="s">
        <v>89</v>
      </c>
      <c r="AW804" s="12" t="s">
        <v>41</v>
      </c>
      <c r="AX804" s="12" t="s">
        <v>77</v>
      </c>
      <c r="AY804" s="175" t="s">
        <v>171</v>
      </c>
    </row>
    <row r="805" spans="2:65" s="12" customFormat="1">
      <c r="B805" s="173"/>
      <c r="D805" s="174" t="s">
        <v>180</v>
      </c>
      <c r="E805" s="175" t="s">
        <v>5</v>
      </c>
      <c r="F805" s="176" t="s">
        <v>1022</v>
      </c>
      <c r="H805" s="177">
        <v>48</v>
      </c>
      <c r="L805" s="173"/>
      <c r="M805" s="178"/>
      <c r="N805" s="179"/>
      <c r="O805" s="179"/>
      <c r="P805" s="179"/>
      <c r="Q805" s="179"/>
      <c r="R805" s="179"/>
      <c r="S805" s="179"/>
      <c r="T805" s="180"/>
      <c r="AT805" s="175" t="s">
        <v>180</v>
      </c>
      <c r="AU805" s="175" t="s">
        <v>89</v>
      </c>
      <c r="AV805" s="12" t="s">
        <v>89</v>
      </c>
      <c r="AW805" s="12" t="s">
        <v>41</v>
      </c>
      <c r="AX805" s="12" t="s">
        <v>77</v>
      </c>
      <c r="AY805" s="175" t="s">
        <v>171</v>
      </c>
    </row>
    <row r="806" spans="2:65" s="14" customFormat="1">
      <c r="B806" s="199"/>
      <c r="D806" s="174" t="s">
        <v>180</v>
      </c>
      <c r="E806" s="200" t="s">
        <v>5</v>
      </c>
      <c r="F806" s="201" t="s">
        <v>310</v>
      </c>
      <c r="H806" s="202">
        <v>95.421000000000006</v>
      </c>
      <c r="L806" s="199"/>
      <c r="M806" s="203"/>
      <c r="N806" s="204"/>
      <c r="O806" s="204"/>
      <c r="P806" s="204"/>
      <c r="Q806" s="204"/>
      <c r="R806" s="204"/>
      <c r="S806" s="204"/>
      <c r="T806" s="205"/>
      <c r="AT806" s="200" t="s">
        <v>180</v>
      </c>
      <c r="AU806" s="200" t="s">
        <v>89</v>
      </c>
      <c r="AV806" s="14" t="s">
        <v>188</v>
      </c>
      <c r="AW806" s="14" t="s">
        <v>41</v>
      </c>
      <c r="AX806" s="14" t="s">
        <v>77</v>
      </c>
      <c r="AY806" s="200" t="s">
        <v>171</v>
      </c>
    </row>
    <row r="807" spans="2:65" s="12" customFormat="1">
      <c r="B807" s="173"/>
      <c r="D807" s="174" t="s">
        <v>180</v>
      </c>
      <c r="E807" s="175" t="s">
        <v>5</v>
      </c>
      <c r="F807" s="176" t="s">
        <v>1046</v>
      </c>
      <c r="H807" s="177">
        <v>68.882000000000005</v>
      </c>
      <c r="L807" s="173"/>
      <c r="M807" s="178"/>
      <c r="N807" s="179"/>
      <c r="O807" s="179"/>
      <c r="P807" s="179"/>
      <c r="Q807" s="179"/>
      <c r="R807" s="179"/>
      <c r="S807" s="179"/>
      <c r="T807" s="180"/>
      <c r="AT807" s="175" t="s">
        <v>180</v>
      </c>
      <c r="AU807" s="175" t="s">
        <v>89</v>
      </c>
      <c r="AV807" s="12" t="s">
        <v>89</v>
      </c>
      <c r="AW807" s="12" t="s">
        <v>41</v>
      </c>
      <c r="AX807" s="12" t="s">
        <v>77</v>
      </c>
      <c r="AY807" s="175" t="s">
        <v>171</v>
      </c>
    </row>
    <row r="808" spans="2:65" s="12" customFormat="1">
      <c r="B808" s="173"/>
      <c r="D808" s="174" t="s">
        <v>180</v>
      </c>
      <c r="E808" s="175" t="s">
        <v>5</v>
      </c>
      <c r="F808" s="176" t="s">
        <v>1047</v>
      </c>
      <c r="H808" s="177">
        <v>5.46</v>
      </c>
      <c r="L808" s="173"/>
      <c r="M808" s="178"/>
      <c r="N808" s="179"/>
      <c r="O808" s="179"/>
      <c r="P808" s="179"/>
      <c r="Q808" s="179"/>
      <c r="R808" s="179"/>
      <c r="S808" s="179"/>
      <c r="T808" s="180"/>
      <c r="AT808" s="175" t="s">
        <v>180</v>
      </c>
      <c r="AU808" s="175" t="s">
        <v>89</v>
      </c>
      <c r="AV808" s="12" t="s">
        <v>89</v>
      </c>
      <c r="AW808" s="12" t="s">
        <v>41</v>
      </c>
      <c r="AX808" s="12" t="s">
        <v>77</v>
      </c>
      <c r="AY808" s="175" t="s">
        <v>171</v>
      </c>
    </row>
    <row r="809" spans="2:65" s="12" customFormat="1">
      <c r="B809" s="173"/>
      <c r="D809" s="174" t="s">
        <v>180</v>
      </c>
      <c r="E809" s="175" t="s">
        <v>5</v>
      </c>
      <c r="F809" s="176" t="s">
        <v>1048</v>
      </c>
      <c r="H809" s="177">
        <v>25.564</v>
      </c>
      <c r="L809" s="173"/>
      <c r="M809" s="178"/>
      <c r="N809" s="179"/>
      <c r="O809" s="179"/>
      <c r="P809" s="179"/>
      <c r="Q809" s="179"/>
      <c r="R809" s="179"/>
      <c r="S809" s="179"/>
      <c r="T809" s="180"/>
      <c r="AT809" s="175" t="s">
        <v>180</v>
      </c>
      <c r="AU809" s="175" t="s">
        <v>89</v>
      </c>
      <c r="AV809" s="12" t="s">
        <v>89</v>
      </c>
      <c r="AW809" s="12" t="s">
        <v>41</v>
      </c>
      <c r="AX809" s="12" t="s">
        <v>77</v>
      </c>
      <c r="AY809" s="175" t="s">
        <v>171</v>
      </c>
    </row>
    <row r="810" spans="2:65" s="12" customFormat="1">
      <c r="B810" s="173"/>
      <c r="D810" s="174" t="s">
        <v>180</v>
      </c>
      <c r="E810" s="175" t="s">
        <v>5</v>
      </c>
      <c r="F810" s="176" t="s">
        <v>1049</v>
      </c>
      <c r="H810" s="177">
        <v>53.975000000000001</v>
      </c>
      <c r="L810" s="173"/>
      <c r="M810" s="178"/>
      <c r="N810" s="179"/>
      <c r="O810" s="179"/>
      <c r="P810" s="179"/>
      <c r="Q810" s="179"/>
      <c r="R810" s="179"/>
      <c r="S810" s="179"/>
      <c r="T810" s="180"/>
      <c r="AT810" s="175" t="s">
        <v>180</v>
      </c>
      <c r="AU810" s="175" t="s">
        <v>89</v>
      </c>
      <c r="AV810" s="12" t="s">
        <v>89</v>
      </c>
      <c r="AW810" s="12" t="s">
        <v>41</v>
      </c>
      <c r="AX810" s="12" t="s">
        <v>77</v>
      </c>
      <c r="AY810" s="175" t="s">
        <v>171</v>
      </c>
    </row>
    <row r="811" spans="2:65" s="14" customFormat="1">
      <c r="B811" s="199"/>
      <c r="D811" s="174" t="s">
        <v>180</v>
      </c>
      <c r="E811" s="200" t="s">
        <v>5</v>
      </c>
      <c r="F811" s="201" t="s">
        <v>310</v>
      </c>
      <c r="H811" s="202">
        <v>153.881</v>
      </c>
      <c r="L811" s="199"/>
      <c r="M811" s="203"/>
      <c r="N811" s="204"/>
      <c r="O811" s="204"/>
      <c r="P811" s="204"/>
      <c r="Q811" s="204"/>
      <c r="R811" s="204"/>
      <c r="S811" s="204"/>
      <c r="T811" s="205"/>
      <c r="AT811" s="200" t="s">
        <v>180</v>
      </c>
      <c r="AU811" s="200" t="s">
        <v>89</v>
      </c>
      <c r="AV811" s="14" t="s">
        <v>188</v>
      </c>
      <c r="AW811" s="14" t="s">
        <v>41</v>
      </c>
      <c r="AX811" s="14" t="s">
        <v>77</v>
      </c>
      <c r="AY811" s="200" t="s">
        <v>171</v>
      </c>
    </row>
    <row r="812" spans="2:65" s="13" customFormat="1">
      <c r="B812" s="183"/>
      <c r="D812" s="174" t="s">
        <v>180</v>
      </c>
      <c r="E812" s="184" t="s">
        <v>5</v>
      </c>
      <c r="F812" s="185" t="s">
        <v>228</v>
      </c>
      <c r="H812" s="186">
        <v>447.839</v>
      </c>
      <c r="L812" s="183"/>
      <c r="M812" s="187"/>
      <c r="N812" s="188"/>
      <c r="O812" s="188"/>
      <c r="P812" s="188"/>
      <c r="Q812" s="188"/>
      <c r="R812" s="188"/>
      <c r="S812" s="188"/>
      <c r="T812" s="189"/>
      <c r="AT812" s="184" t="s">
        <v>180</v>
      </c>
      <c r="AU812" s="184" t="s">
        <v>89</v>
      </c>
      <c r="AV812" s="13" t="s">
        <v>178</v>
      </c>
      <c r="AW812" s="13" t="s">
        <v>41</v>
      </c>
      <c r="AX812" s="13" t="s">
        <v>23</v>
      </c>
      <c r="AY812" s="184" t="s">
        <v>171</v>
      </c>
    </row>
    <row r="813" spans="2:65" s="1" customFormat="1" ht="25.5" customHeight="1">
      <c r="B813" s="161"/>
      <c r="C813" s="162" t="s">
        <v>1255</v>
      </c>
      <c r="D813" s="162" t="s">
        <v>173</v>
      </c>
      <c r="E813" s="163" t="s">
        <v>1256</v>
      </c>
      <c r="F813" s="164" t="s">
        <v>1257</v>
      </c>
      <c r="G813" s="165" t="s">
        <v>223</v>
      </c>
      <c r="H813" s="166">
        <v>447.839</v>
      </c>
      <c r="I813" s="347"/>
      <c r="J813" s="167">
        <f>ROUND(I813*H813,2)</f>
        <v>0</v>
      </c>
      <c r="K813" s="164" t="s">
        <v>5</v>
      </c>
      <c r="L813" s="40"/>
      <c r="M813" s="168" t="s">
        <v>5</v>
      </c>
      <c r="N813" s="169" t="s">
        <v>49</v>
      </c>
      <c r="O813" s="170">
        <v>0.04</v>
      </c>
      <c r="P813" s="170">
        <f>O813*H813</f>
        <v>17.91356</v>
      </c>
      <c r="Q813" s="170">
        <v>1E-4</v>
      </c>
      <c r="R813" s="170">
        <f>Q813*H813</f>
        <v>4.4783900000000001E-2</v>
      </c>
      <c r="S813" s="170">
        <v>0</v>
      </c>
      <c r="T813" s="171">
        <f>S813*H813</f>
        <v>0</v>
      </c>
      <c r="AR813" s="25" t="s">
        <v>257</v>
      </c>
      <c r="AT813" s="25" t="s">
        <v>173</v>
      </c>
      <c r="AU813" s="25" t="s">
        <v>89</v>
      </c>
      <c r="AY813" s="25" t="s">
        <v>171</v>
      </c>
      <c r="BE813" s="172">
        <f>IF(N813="základní",J813,0)</f>
        <v>0</v>
      </c>
      <c r="BF813" s="172">
        <f>IF(N813="snížená",J813,0)</f>
        <v>0</v>
      </c>
      <c r="BG813" s="172">
        <f>IF(N813="zákl. přenesená",J813,0)</f>
        <v>0</v>
      </c>
      <c r="BH813" s="172">
        <f>IF(N813="sníž. přenesená",J813,0)</f>
        <v>0</v>
      </c>
      <c r="BI813" s="172">
        <f>IF(N813="nulová",J813,0)</f>
        <v>0</v>
      </c>
      <c r="BJ813" s="25" t="s">
        <v>89</v>
      </c>
      <c r="BK813" s="172">
        <f>ROUND(I813*H813,2)</f>
        <v>0</v>
      </c>
      <c r="BL813" s="25" t="s">
        <v>257</v>
      </c>
      <c r="BM813" s="25" t="s">
        <v>1258</v>
      </c>
    </row>
    <row r="814" spans="2:65" s="12" customFormat="1">
      <c r="B814" s="173"/>
      <c r="D814" s="174" t="s">
        <v>180</v>
      </c>
      <c r="E814" s="175" t="s">
        <v>5</v>
      </c>
      <c r="F814" s="176" t="s">
        <v>1259</v>
      </c>
      <c r="H814" s="177">
        <v>447.839</v>
      </c>
      <c r="L814" s="173"/>
      <c r="M814" s="178"/>
      <c r="N814" s="179"/>
      <c r="O814" s="179"/>
      <c r="P814" s="179"/>
      <c r="Q814" s="179"/>
      <c r="R814" s="179"/>
      <c r="S814" s="179"/>
      <c r="T814" s="180"/>
      <c r="AT814" s="175" t="s">
        <v>180</v>
      </c>
      <c r="AU814" s="175" t="s">
        <v>89</v>
      </c>
      <c r="AV814" s="12" t="s">
        <v>89</v>
      </c>
      <c r="AW814" s="12" t="s">
        <v>41</v>
      </c>
      <c r="AX814" s="12" t="s">
        <v>23</v>
      </c>
      <c r="AY814" s="175" t="s">
        <v>171</v>
      </c>
    </row>
    <row r="815" spans="2:65" s="1" customFormat="1" ht="25.5" customHeight="1">
      <c r="B815" s="161"/>
      <c r="C815" s="162" t="s">
        <v>1260</v>
      </c>
      <c r="D815" s="162" t="s">
        <v>173</v>
      </c>
      <c r="E815" s="163" t="s">
        <v>1261</v>
      </c>
      <c r="F815" s="164" t="s">
        <v>1262</v>
      </c>
      <c r="G815" s="165" t="s">
        <v>223</v>
      </c>
      <c r="H815" s="166">
        <v>447.839</v>
      </c>
      <c r="I815" s="347"/>
      <c r="J815" s="167">
        <f>ROUND(I815*H815,2)</f>
        <v>0</v>
      </c>
      <c r="K815" s="164" t="s">
        <v>177</v>
      </c>
      <c r="L815" s="40"/>
      <c r="M815" s="168" t="s">
        <v>5</v>
      </c>
      <c r="N815" s="169" t="s">
        <v>49</v>
      </c>
      <c r="O815" s="170">
        <v>6.6000000000000003E-2</v>
      </c>
      <c r="P815" s="170">
        <f>O815*H815</f>
        <v>29.557374000000003</v>
      </c>
      <c r="Q815" s="170">
        <v>0</v>
      </c>
      <c r="R815" s="170">
        <f>Q815*H815</f>
        <v>0</v>
      </c>
      <c r="S815" s="170">
        <v>0</v>
      </c>
      <c r="T815" s="171">
        <f>S815*H815</f>
        <v>0</v>
      </c>
      <c r="AR815" s="25" t="s">
        <v>257</v>
      </c>
      <c r="AT815" s="25" t="s">
        <v>173</v>
      </c>
      <c r="AU815" s="25" t="s">
        <v>89</v>
      </c>
      <c r="AY815" s="25" t="s">
        <v>171</v>
      </c>
      <c r="BE815" s="172">
        <f>IF(N815="základní",J815,0)</f>
        <v>0</v>
      </c>
      <c r="BF815" s="172">
        <f>IF(N815="snížená",J815,0)</f>
        <v>0</v>
      </c>
      <c r="BG815" s="172">
        <f>IF(N815="zákl. přenesená",J815,0)</f>
        <v>0</v>
      </c>
      <c r="BH815" s="172">
        <f>IF(N815="sníž. přenesená",J815,0)</f>
        <v>0</v>
      </c>
      <c r="BI815" s="172">
        <f>IF(N815="nulová",J815,0)</f>
        <v>0</v>
      </c>
      <c r="BJ815" s="25" t="s">
        <v>89</v>
      </c>
      <c r="BK815" s="172">
        <f>ROUND(I815*H815,2)</f>
        <v>0</v>
      </c>
      <c r="BL815" s="25" t="s">
        <v>257</v>
      </c>
      <c r="BM815" s="25" t="s">
        <v>1263</v>
      </c>
    </row>
    <row r="816" spans="2:65" s="12" customFormat="1">
      <c r="B816" s="173"/>
      <c r="D816" s="174" t="s">
        <v>180</v>
      </c>
      <c r="E816" s="175" t="s">
        <v>5</v>
      </c>
      <c r="F816" s="176" t="s">
        <v>989</v>
      </c>
      <c r="H816" s="177">
        <v>175.65700000000001</v>
      </c>
      <c r="L816" s="173"/>
      <c r="M816" s="178"/>
      <c r="N816" s="179"/>
      <c r="O816" s="179"/>
      <c r="P816" s="179"/>
      <c r="Q816" s="179"/>
      <c r="R816" s="179"/>
      <c r="S816" s="179"/>
      <c r="T816" s="180"/>
      <c r="AT816" s="175" t="s">
        <v>180</v>
      </c>
      <c r="AU816" s="175" t="s">
        <v>89</v>
      </c>
      <c r="AV816" s="12" t="s">
        <v>89</v>
      </c>
      <c r="AW816" s="12" t="s">
        <v>41</v>
      </c>
      <c r="AX816" s="12" t="s">
        <v>77</v>
      </c>
      <c r="AY816" s="175" t="s">
        <v>171</v>
      </c>
    </row>
    <row r="817" spans="2:65" s="12" customFormat="1">
      <c r="B817" s="173"/>
      <c r="D817" s="174" t="s">
        <v>180</v>
      </c>
      <c r="E817" s="175" t="s">
        <v>5</v>
      </c>
      <c r="F817" s="176" t="s">
        <v>990</v>
      </c>
      <c r="H817" s="177">
        <v>22.88</v>
      </c>
      <c r="L817" s="173"/>
      <c r="M817" s="178"/>
      <c r="N817" s="179"/>
      <c r="O817" s="179"/>
      <c r="P817" s="179"/>
      <c r="Q817" s="179"/>
      <c r="R817" s="179"/>
      <c r="S817" s="179"/>
      <c r="T817" s="180"/>
      <c r="AT817" s="175" t="s">
        <v>180</v>
      </c>
      <c r="AU817" s="175" t="s">
        <v>89</v>
      </c>
      <c r="AV817" s="12" t="s">
        <v>89</v>
      </c>
      <c r="AW817" s="12" t="s">
        <v>41</v>
      </c>
      <c r="AX817" s="12" t="s">
        <v>77</v>
      </c>
      <c r="AY817" s="175" t="s">
        <v>171</v>
      </c>
    </row>
    <row r="818" spans="2:65" s="14" customFormat="1">
      <c r="B818" s="199"/>
      <c r="D818" s="174" t="s">
        <v>180</v>
      </c>
      <c r="E818" s="200" t="s">
        <v>5</v>
      </c>
      <c r="F818" s="201" t="s">
        <v>310</v>
      </c>
      <c r="H818" s="202">
        <v>198.53700000000001</v>
      </c>
      <c r="L818" s="199"/>
      <c r="M818" s="203"/>
      <c r="N818" s="204"/>
      <c r="O818" s="204"/>
      <c r="P818" s="204"/>
      <c r="Q818" s="204"/>
      <c r="R818" s="204"/>
      <c r="S818" s="204"/>
      <c r="T818" s="205"/>
      <c r="AT818" s="200" t="s">
        <v>180</v>
      </c>
      <c r="AU818" s="200" t="s">
        <v>89</v>
      </c>
      <c r="AV818" s="14" t="s">
        <v>188</v>
      </c>
      <c r="AW818" s="14" t="s">
        <v>41</v>
      </c>
      <c r="AX818" s="14" t="s">
        <v>77</v>
      </c>
      <c r="AY818" s="200" t="s">
        <v>171</v>
      </c>
    </row>
    <row r="819" spans="2:65" s="12" customFormat="1" ht="24">
      <c r="B819" s="173"/>
      <c r="D819" s="174" t="s">
        <v>180</v>
      </c>
      <c r="E819" s="175" t="s">
        <v>5</v>
      </c>
      <c r="F819" s="176" t="s">
        <v>1021</v>
      </c>
      <c r="H819" s="177">
        <v>47.420999999999999</v>
      </c>
      <c r="L819" s="173"/>
      <c r="M819" s="178"/>
      <c r="N819" s="179"/>
      <c r="O819" s="179"/>
      <c r="P819" s="179"/>
      <c r="Q819" s="179"/>
      <c r="R819" s="179"/>
      <c r="S819" s="179"/>
      <c r="T819" s="180"/>
      <c r="AT819" s="175" t="s">
        <v>180</v>
      </c>
      <c r="AU819" s="175" t="s">
        <v>89</v>
      </c>
      <c r="AV819" s="12" t="s">
        <v>89</v>
      </c>
      <c r="AW819" s="12" t="s">
        <v>41</v>
      </c>
      <c r="AX819" s="12" t="s">
        <v>77</v>
      </c>
      <c r="AY819" s="175" t="s">
        <v>171</v>
      </c>
    </row>
    <row r="820" spans="2:65" s="12" customFormat="1">
      <c r="B820" s="173"/>
      <c r="D820" s="174" t="s">
        <v>180</v>
      </c>
      <c r="E820" s="175" t="s">
        <v>5</v>
      </c>
      <c r="F820" s="176" t="s">
        <v>1022</v>
      </c>
      <c r="H820" s="177">
        <v>48</v>
      </c>
      <c r="L820" s="173"/>
      <c r="M820" s="178"/>
      <c r="N820" s="179"/>
      <c r="O820" s="179"/>
      <c r="P820" s="179"/>
      <c r="Q820" s="179"/>
      <c r="R820" s="179"/>
      <c r="S820" s="179"/>
      <c r="T820" s="180"/>
      <c r="AT820" s="175" t="s">
        <v>180</v>
      </c>
      <c r="AU820" s="175" t="s">
        <v>89</v>
      </c>
      <c r="AV820" s="12" t="s">
        <v>89</v>
      </c>
      <c r="AW820" s="12" t="s">
        <v>41</v>
      </c>
      <c r="AX820" s="12" t="s">
        <v>77</v>
      </c>
      <c r="AY820" s="175" t="s">
        <v>171</v>
      </c>
    </row>
    <row r="821" spans="2:65" s="14" customFormat="1">
      <c r="B821" s="199"/>
      <c r="D821" s="174" t="s">
        <v>180</v>
      </c>
      <c r="E821" s="200" t="s">
        <v>5</v>
      </c>
      <c r="F821" s="201" t="s">
        <v>310</v>
      </c>
      <c r="H821" s="202">
        <v>95.421000000000006</v>
      </c>
      <c r="L821" s="199"/>
      <c r="M821" s="203"/>
      <c r="N821" s="204"/>
      <c r="O821" s="204"/>
      <c r="P821" s="204"/>
      <c r="Q821" s="204"/>
      <c r="R821" s="204"/>
      <c r="S821" s="204"/>
      <c r="T821" s="205"/>
      <c r="AT821" s="200" t="s">
        <v>180</v>
      </c>
      <c r="AU821" s="200" t="s">
        <v>89</v>
      </c>
      <c r="AV821" s="14" t="s">
        <v>188</v>
      </c>
      <c r="AW821" s="14" t="s">
        <v>41</v>
      </c>
      <c r="AX821" s="14" t="s">
        <v>77</v>
      </c>
      <c r="AY821" s="200" t="s">
        <v>171</v>
      </c>
    </row>
    <row r="822" spans="2:65" s="12" customFormat="1">
      <c r="B822" s="173"/>
      <c r="D822" s="174" t="s">
        <v>180</v>
      </c>
      <c r="E822" s="175" t="s">
        <v>5</v>
      </c>
      <c r="F822" s="176" t="s">
        <v>1046</v>
      </c>
      <c r="H822" s="177">
        <v>68.882000000000005</v>
      </c>
      <c r="L822" s="173"/>
      <c r="M822" s="178"/>
      <c r="N822" s="179"/>
      <c r="O822" s="179"/>
      <c r="P822" s="179"/>
      <c r="Q822" s="179"/>
      <c r="R822" s="179"/>
      <c r="S822" s="179"/>
      <c r="T822" s="180"/>
      <c r="AT822" s="175" t="s">
        <v>180</v>
      </c>
      <c r="AU822" s="175" t="s">
        <v>89</v>
      </c>
      <c r="AV822" s="12" t="s">
        <v>89</v>
      </c>
      <c r="AW822" s="12" t="s">
        <v>41</v>
      </c>
      <c r="AX822" s="12" t="s">
        <v>77</v>
      </c>
      <c r="AY822" s="175" t="s">
        <v>171</v>
      </c>
    </row>
    <row r="823" spans="2:65" s="12" customFormat="1">
      <c r="B823" s="173"/>
      <c r="D823" s="174" t="s">
        <v>180</v>
      </c>
      <c r="E823" s="175" t="s">
        <v>5</v>
      </c>
      <c r="F823" s="176" t="s">
        <v>1047</v>
      </c>
      <c r="H823" s="177">
        <v>5.46</v>
      </c>
      <c r="L823" s="173"/>
      <c r="M823" s="178"/>
      <c r="N823" s="179"/>
      <c r="O823" s="179"/>
      <c r="P823" s="179"/>
      <c r="Q823" s="179"/>
      <c r="R823" s="179"/>
      <c r="S823" s="179"/>
      <c r="T823" s="180"/>
      <c r="AT823" s="175" t="s">
        <v>180</v>
      </c>
      <c r="AU823" s="175" t="s">
        <v>89</v>
      </c>
      <c r="AV823" s="12" t="s">
        <v>89</v>
      </c>
      <c r="AW823" s="12" t="s">
        <v>41</v>
      </c>
      <c r="AX823" s="12" t="s">
        <v>77</v>
      </c>
      <c r="AY823" s="175" t="s">
        <v>171</v>
      </c>
    </row>
    <row r="824" spans="2:65" s="12" customFormat="1">
      <c r="B824" s="173"/>
      <c r="D824" s="174" t="s">
        <v>180</v>
      </c>
      <c r="E824" s="175" t="s">
        <v>5</v>
      </c>
      <c r="F824" s="176" t="s">
        <v>1048</v>
      </c>
      <c r="H824" s="177">
        <v>25.564</v>
      </c>
      <c r="L824" s="173"/>
      <c r="M824" s="178"/>
      <c r="N824" s="179"/>
      <c r="O824" s="179"/>
      <c r="P824" s="179"/>
      <c r="Q824" s="179"/>
      <c r="R824" s="179"/>
      <c r="S824" s="179"/>
      <c r="T824" s="180"/>
      <c r="AT824" s="175" t="s">
        <v>180</v>
      </c>
      <c r="AU824" s="175" t="s">
        <v>89</v>
      </c>
      <c r="AV824" s="12" t="s">
        <v>89</v>
      </c>
      <c r="AW824" s="12" t="s">
        <v>41</v>
      </c>
      <c r="AX824" s="12" t="s">
        <v>77</v>
      </c>
      <c r="AY824" s="175" t="s">
        <v>171</v>
      </c>
    </row>
    <row r="825" spans="2:65" s="12" customFormat="1">
      <c r="B825" s="173"/>
      <c r="D825" s="174" t="s">
        <v>180</v>
      </c>
      <c r="E825" s="175" t="s">
        <v>5</v>
      </c>
      <c r="F825" s="176" t="s">
        <v>1049</v>
      </c>
      <c r="H825" s="177">
        <v>53.975000000000001</v>
      </c>
      <c r="L825" s="173"/>
      <c r="M825" s="178"/>
      <c r="N825" s="179"/>
      <c r="O825" s="179"/>
      <c r="P825" s="179"/>
      <c r="Q825" s="179"/>
      <c r="R825" s="179"/>
      <c r="S825" s="179"/>
      <c r="T825" s="180"/>
      <c r="AT825" s="175" t="s">
        <v>180</v>
      </c>
      <c r="AU825" s="175" t="s">
        <v>89</v>
      </c>
      <c r="AV825" s="12" t="s">
        <v>89</v>
      </c>
      <c r="AW825" s="12" t="s">
        <v>41</v>
      </c>
      <c r="AX825" s="12" t="s">
        <v>77</v>
      </c>
      <c r="AY825" s="175" t="s">
        <v>171</v>
      </c>
    </row>
    <row r="826" spans="2:65" s="14" customFormat="1">
      <c r="B826" s="199"/>
      <c r="D826" s="174" t="s">
        <v>180</v>
      </c>
      <c r="E826" s="200" t="s">
        <v>5</v>
      </c>
      <c r="F826" s="201" t="s">
        <v>310</v>
      </c>
      <c r="H826" s="202">
        <v>153.881</v>
      </c>
      <c r="L826" s="199"/>
      <c r="M826" s="203"/>
      <c r="N826" s="204"/>
      <c r="O826" s="204"/>
      <c r="P826" s="204"/>
      <c r="Q826" s="204"/>
      <c r="R826" s="204"/>
      <c r="S826" s="204"/>
      <c r="T826" s="205"/>
      <c r="AT826" s="200" t="s">
        <v>180</v>
      </c>
      <c r="AU826" s="200" t="s">
        <v>89</v>
      </c>
      <c r="AV826" s="14" t="s">
        <v>188</v>
      </c>
      <c r="AW826" s="14" t="s">
        <v>41</v>
      </c>
      <c r="AX826" s="14" t="s">
        <v>77</v>
      </c>
      <c r="AY826" s="200" t="s">
        <v>171</v>
      </c>
    </row>
    <row r="827" spans="2:65" s="13" customFormat="1">
      <c r="B827" s="183"/>
      <c r="D827" s="174" t="s">
        <v>180</v>
      </c>
      <c r="E827" s="184" t="s">
        <v>5</v>
      </c>
      <c r="F827" s="185" t="s">
        <v>228</v>
      </c>
      <c r="H827" s="186">
        <v>447.839</v>
      </c>
      <c r="L827" s="183"/>
      <c r="M827" s="187"/>
      <c r="N827" s="188"/>
      <c r="O827" s="188"/>
      <c r="P827" s="188"/>
      <c r="Q827" s="188"/>
      <c r="R827" s="188"/>
      <c r="S827" s="188"/>
      <c r="T827" s="189"/>
      <c r="AT827" s="184" t="s">
        <v>180</v>
      </c>
      <c r="AU827" s="184" t="s">
        <v>89</v>
      </c>
      <c r="AV827" s="13" t="s">
        <v>178</v>
      </c>
      <c r="AW827" s="13" t="s">
        <v>41</v>
      </c>
      <c r="AX827" s="13" t="s">
        <v>23</v>
      </c>
      <c r="AY827" s="184" t="s">
        <v>171</v>
      </c>
    </row>
    <row r="828" spans="2:65" s="1" customFormat="1" ht="16.5" customHeight="1">
      <c r="B828" s="161"/>
      <c r="C828" s="190" t="s">
        <v>1264</v>
      </c>
      <c r="D828" s="190" t="s">
        <v>236</v>
      </c>
      <c r="E828" s="191" t="s">
        <v>1225</v>
      </c>
      <c r="F828" s="192" t="s">
        <v>1226</v>
      </c>
      <c r="G828" s="193" t="s">
        <v>223</v>
      </c>
      <c r="H828" s="194">
        <v>492.63200000000001</v>
      </c>
      <c r="I828" s="348"/>
      <c r="J828" s="195">
        <f>ROUND(I828*H828,2)</f>
        <v>0</v>
      </c>
      <c r="K828" s="192" t="s">
        <v>177</v>
      </c>
      <c r="L828" s="196"/>
      <c r="M828" s="197" t="s">
        <v>5</v>
      </c>
      <c r="N828" s="198" t="s">
        <v>49</v>
      </c>
      <c r="O828" s="170">
        <v>0</v>
      </c>
      <c r="P828" s="170">
        <f>O828*H828</f>
        <v>0</v>
      </c>
      <c r="Q828" s="170">
        <v>1.7000000000000001E-4</v>
      </c>
      <c r="R828" s="170">
        <f>Q828*H828</f>
        <v>8.3747440000000006E-2</v>
      </c>
      <c r="S828" s="170">
        <v>0</v>
      </c>
      <c r="T828" s="171">
        <f>S828*H828</f>
        <v>0</v>
      </c>
      <c r="AR828" s="25" t="s">
        <v>349</v>
      </c>
      <c r="AT828" s="25" t="s">
        <v>236</v>
      </c>
      <c r="AU828" s="25" t="s">
        <v>89</v>
      </c>
      <c r="AY828" s="25" t="s">
        <v>171</v>
      </c>
      <c r="BE828" s="172">
        <f>IF(N828="základní",J828,0)</f>
        <v>0</v>
      </c>
      <c r="BF828" s="172">
        <f>IF(N828="snížená",J828,0)</f>
        <v>0</v>
      </c>
      <c r="BG828" s="172">
        <f>IF(N828="zákl. přenesená",J828,0)</f>
        <v>0</v>
      </c>
      <c r="BH828" s="172">
        <f>IF(N828="sníž. přenesená",J828,0)</f>
        <v>0</v>
      </c>
      <c r="BI828" s="172">
        <f>IF(N828="nulová",J828,0)</f>
        <v>0</v>
      </c>
      <c r="BJ828" s="25" t="s">
        <v>89</v>
      </c>
      <c r="BK828" s="172">
        <f>ROUND(I828*H828,2)</f>
        <v>0</v>
      </c>
      <c r="BL828" s="25" t="s">
        <v>257</v>
      </c>
      <c r="BM828" s="25" t="s">
        <v>1265</v>
      </c>
    </row>
    <row r="829" spans="2:65" s="12" customFormat="1">
      <c r="B829" s="173"/>
      <c r="D829" s="174" t="s">
        <v>180</v>
      </c>
      <c r="F829" s="176" t="s">
        <v>1266</v>
      </c>
      <c r="H829" s="177">
        <v>492.63200000000001</v>
      </c>
      <c r="L829" s="173"/>
      <c r="M829" s="178"/>
      <c r="N829" s="179"/>
      <c r="O829" s="179"/>
      <c r="P829" s="179"/>
      <c r="Q829" s="179"/>
      <c r="R829" s="179"/>
      <c r="S829" s="179"/>
      <c r="T829" s="180"/>
      <c r="AT829" s="175" t="s">
        <v>180</v>
      </c>
      <c r="AU829" s="175" t="s">
        <v>89</v>
      </c>
      <c r="AV829" s="12" t="s">
        <v>89</v>
      </c>
      <c r="AW829" s="12" t="s">
        <v>6</v>
      </c>
      <c r="AX829" s="12" t="s">
        <v>23</v>
      </c>
      <c r="AY829" s="175" t="s">
        <v>171</v>
      </c>
    </row>
    <row r="830" spans="2:65" s="1" customFormat="1" ht="16.5" customHeight="1">
      <c r="B830" s="161"/>
      <c r="C830" s="190" t="s">
        <v>1267</v>
      </c>
      <c r="D830" s="190" t="s">
        <v>236</v>
      </c>
      <c r="E830" s="191" t="s">
        <v>1230</v>
      </c>
      <c r="F830" s="192" t="s">
        <v>1231</v>
      </c>
      <c r="G830" s="193" t="s">
        <v>493</v>
      </c>
      <c r="H830" s="194">
        <v>716.54200000000003</v>
      </c>
      <c r="I830" s="348"/>
      <c r="J830" s="195">
        <f>ROUND(I830*H830,2)</f>
        <v>0</v>
      </c>
      <c r="K830" s="192" t="s">
        <v>177</v>
      </c>
      <c r="L830" s="196"/>
      <c r="M830" s="197" t="s">
        <v>5</v>
      </c>
      <c r="N830" s="198" t="s">
        <v>49</v>
      </c>
      <c r="O830" s="170">
        <v>0</v>
      </c>
      <c r="P830" s="170">
        <f>O830*H830</f>
        <v>0</v>
      </c>
      <c r="Q830" s="170">
        <v>1.0000000000000001E-5</v>
      </c>
      <c r="R830" s="170">
        <f>Q830*H830</f>
        <v>7.1654200000000005E-3</v>
      </c>
      <c r="S830" s="170">
        <v>0</v>
      </c>
      <c r="T830" s="171">
        <f>S830*H830</f>
        <v>0</v>
      </c>
      <c r="AR830" s="25" t="s">
        <v>349</v>
      </c>
      <c r="AT830" s="25" t="s">
        <v>236</v>
      </c>
      <c r="AU830" s="25" t="s">
        <v>89</v>
      </c>
      <c r="AY830" s="25" t="s">
        <v>171</v>
      </c>
      <c r="BE830" s="172">
        <f>IF(N830="základní",J830,0)</f>
        <v>0</v>
      </c>
      <c r="BF830" s="172">
        <f>IF(N830="snížená",J830,0)</f>
        <v>0</v>
      </c>
      <c r="BG830" s="172">
        <f>IF(N830="zákl. přenesená",J830,0)</f>
        <v>0</v>
      </c>
      <c r="BH830" s="172">
        <f>IF(N830="sníž. přenesená",J830,0)</f>
        <v>0</v>
      </c>
      <c r="BI830" s="172">
        <f>IF(N830="nulová",J830,0)</f>
        <v>0</v>
      </c>
      <c r="BJ830" s="25" t="s">
        <v>89</v>
      </c>
      <c r="BK830" s="172">
        <f>ROUND(I830*H830,2)</f>
        <v>0</v>
      </c>
      <c r="BL830" s="25" t="s">
        <v>257</v>
      </c>
      <c r="BM830" s="25" t="s">
        <v>1268</v>
      </c>
    </row>
    <row r="831" spans="2:65" s="12" customFormat="1">
      <c r="B831" s="173"/>
      <c r="D831" s="174" t="s">
        <v>180</v>
      </c>
      <c r="E831" s="175" t="s">
        <v>5</v>
      </c>
      <c r="F831" s="176" t="s">
        <v>1269</v>
      </c>
      <c r="H831" s="177">
        <v>716.54200000000003</v>
      </c>
      <c r="L831" s="173"/>
      <c r="M831" s="178"/>
      <c r="N831" s="179"/>
      <c r="O831" s="179"/>
      <c r="P831" s="179"/>
      <c r="Q831" s="179"/>
      <c r="R831" s="179"/>
      <c r="S831" s="179"/>
      <c r="T831" s="180"/>
      <c r="AT831" s="175" t="s">
        <v>180</v>
      </c>
      <c r="AU831" s="175" t="s">
        <v>89</v>
      </c>
      <c r="AV831" s="12" t="s">
        <v>89</v>
      </c>
      <c r="AW831" s="12" t="s">
        <v>41</v>
      </c>
      <c r="AX831" s="12" t="s">
        <v>23</v>
      </c>
      <c r="AY831" s="175" t="s">
        <v>171</v>
      </c>
    </row>
    <row r="832" spans="2:65" s="1" customFormat="1" ht="38.25" customHeight="1">
      <c r="B832" s="161"/>
      <c r="C832" s="162" t="s">
        <v>1270</v>
      </c>
      <c r="D832" s="162" t="s">
        <v>173</v>
      </c>
      <c r="E832" s="163" t="s">
        <v>1271</v>
      </c>
      <c r="F832" s="164" t="s">
        <v>1272</v>
      </c>
      <c r="G832" s="165" t="s">
        <v>330</v>
      </c>
      <c r="H832" s="166">
        <v>11</v>
      </c>
      <c r="I832" s="347"/>
      <c r="J832" s="167">
        <f>ROUND(I832*H832,2)</f>
        <v>0</v>
      </c>
      <c r="K832" s="164" t="s">
        <v>177</v>
      </c>
      <c r="L832" s="40"/>
      <c r="M832" s="168" t="s">
        <v>5</v>
      </c>
      <c r="N832" s="169" t="s">
        <v>49</v>
      </c>
      <c r="O832" s="170">
        <v>1.5</v>
      </c>
      <c r="P832" s="170">
        <f>O832*H832</f>
        <v>16.5</v>
      </c>
      <c r="Q832" s="170">
        <v>2.2000000000000001E-4</v>
      </c>
      <c r="R832" s="170">
        <f>Q832*H832</f>
        <v>2.4200000000000003E-3</v>
      </c>
      <c r="S832" s="170">
        <v>0</v>
      </c>
      <c r="T832" s="171">
        <f>S832*H832</f>
        <v>0</v>
      </c>
      <c r="AR832" s="25" t="s">
        <v>257</v>
      </c>
      <c r="AT832" s="25" t="s">
        <v>173</v>
      </c>
      <c r="AU832" s="25" t="s">
        <v>89</v>
      </c>
      <c r="AY832" s="25" t="s">
        <v>171</v>
      </c>
      <c r="BE832" s="172">
        <f>IF(N832="základní",J832,0)</f>
        <v>0</v>
      </c>
      <c r="BF832" s="172">
        <f>IF(N832="snížená",J832,0)</f>
        <v>0</v>
      </c>
      <c r="BG832" s="172">
        <f>IF(N832="zákl. přenesená",J832,0)</f>
        <v>0</v>
      </c>
      <c r="BH832" s="172">
        <f>IF(N832="sníž. přenesená",J832,0)</f>
        <v>0</v>
      </c>
      <c r="BI832" s="172">
        <f>IF(N832="nulová",J832,0)</f>
        <v>0</v>
      </c>
      <c r="BJ832" s="25" t="s">
        <v>89</v>
      </c>
      <c r="BK832" s="172">
        <f>ROUND(I832*H832,2)</f>
        <v>0</v>
      </c>
      <c r="BL832" s="25" t="s">
        <v>257</v>
      </c>
      <c r="BM832" s="25" t="s">
        <v>1273</v>
      </c>
    </row>
    <row r="833" spans="2:65" s="1" customFormat="1" ht="192">
      <c r="B833" s="40"/>
      <c r="D833" s="174" t="s">
        <v>185</v>
      </c>
      <c r="F833" s="181" t="s">
        <v>1274</v>
      </c>
      <c r="L833" s="40"/>
      <c r="M833" s="182"/>
      <c r="N833" s="41"/>
      <c r="O833" s="41"/>
      <c r="P833" s="41"/>
      <c r="Q833" s="41"/>
      <c r="R833" s="41"/>
      <c r="S833" s="41"/>
      <c r="T833" s="69"/>
      <c r="AT833" s="25" t="s">
        <v>185</v>
      </c>
      <c r="AU833" s="25" t="s">
        <v>89</v>
      </c>
    </row>
    <row r="834" spans="2:65" s="12" customFormat="1">
      <c r="B834" s="173"/>
      <c r="D834" s="174" t="s">
        <v>180</v>
      </c>
      <c r="E834" s="175" t="s">
        <v>5</v>
      </c>
      <c r="F834" s="176" t="s">
        <v>1275</v>
      </c>
      <c r="H834" s="177">
        <v>4</v>
      </c>
      <c r="L834" s="173"/>
      <c r="M834" s="178"/>
      <c r="N834" s="179"/>
      <c r="O834" s="179"/>
      <c r="P834" s="179"/>
      <c r="Q834" s="179"/>
      <c r="R834" s="179"/>
      <c r="S834" s="179"/>
      <c r="T834" s="180"/>
      <c r="AT834" s="175" t="s">
        <v>180</v>
      </c>
      <c r="AU834" s="175" t="s">
        <v>89</v>
      </c>
      <c r="AV834" s="12" t="s">
        <v>89</v>
      </c>
      <c r="AW834" s="12" t="s">
        <v>41</v>
      </c>
      <c r="AX834" s="12" t="s">
        <v>77</v>
      </c>
      <c r="AY834" s="175" t="s">
        <v>171</v>
      </c>
    </row>
    <row r="835" spans="2:65" s="12" customFormat="1">
      <c r="B835" s="173"/>
      <c r="D835" s="174" t="s">
        <v>180</v>
      </c>
      <c r="E835" s="175" t="s">
        <v>5</v>
      </c>
      <c r="F835" s="176" t="s">
        <v>1276</v>
      </c>
      <c r="H835" s="177">
        <v>5</v>
      </c>
      <c r="L835" s="173"/>
      <c r="M835" s="178"/>
      <c r="N835" s="179"/>
      <c r="O835" s="179"/>
      <c r="P835" s="179"/>
      <c r="Q835" s="179"/>
      <c r="R835" s="179"/>
      <c r="S835" s="179"/>
      <c r="T835" s="180"/>
      <c r="AT835" s="175" t="s">
        <v>180</v>
      </c>
      <c r="AU835" s="175" t="s">
        <v>89</v>
      </c>
      <c r="AV835" s="12" t="s">
        <v>89</v>
      </c>
      <c r="AW835" s="12" t="s">
        <v>41</v>
      </c>
      <c r="AX835" s="12" t="s">
        <v>77</v>
      </c>
      <c r="AY835" s="175" t="s">
        <v>171</v>
      </c>
    </row>
    <row r="836" spans="2:65" s="12" customFormat="1">
      <c r="B836" s="173"/>
      <c r="D836" s="174" t="s">
        <v>180</v>
      </c>
      <c r="E836" s="175" t="s">
        <v>5</v>
      </c>
      <c r="F836" s="176" t="s">
        <v>1277</v>
      </c>
      <c r="H836" s="177">
        <v>2</v>
      </c>
      <c r="L836" s="173"/>
      <c r="M836" s="178"/>
      <c r="N836" s="179"/>
      <c r="O836" s="179"/>
      <c r="P836" s="179"/>
      <c r="Q836" s="179"/>
      <c r="R836" s="179"/>
      <c r="S836" s="179"/>
      <c r="T836" s="180"/>
      <c r="AT836" s="175" t="s">
        <v>180</v>
      </c>
      <c r="AU836" s="175" t="s">
        <v>89</v>
      </c>
      <c r="AV836" s="12" t="s">
        <v>89</v>
      </c>
      <c r="AW836" s="12" t="s">
        <v>41</v>
      </c>
      <c r="AX836" s="12" t="s">
        <v>77</v>
      </c>
      <c r="AY836" s="175" t="s">
        <v>171</v>
      </c>
    </row>
    <row r="837" spans="2:65" s="13" customFormat="1">
      <c r="B837" s="183"/>
      <c r="D837" s="174" t="s">
        <v>180</v>
      </c>
      <c r="E837" s="184" t="s">
        <v>5</v>
      </c>
      <c r="F837" s="185" t="s">
        <v>228</v>
      </c>
      <c r="H837" s="186">
        <v>11</v>
      </c>
      <c r="L837" s="183"/>
      <c r="M837" s="187"/>
      <c r="N837" s="188"/>
      <c r="O837" s="188"/>
      <c r="P837" s="188"/>
      <c r="Q837" s="188"/>
      <c r="R837" s="188"/>
      <c r="S837" s="188"/>
      <c r="T837" s="189"/>
      <c r="AT837" s="184" t="s">
        <v>180</v>
      </c>
      <c r="AU837" s="184" t="s">
        <v>89</v>
      </c>
      <c r="AV837" s="13" t="s">
        <v>178</v>
      </c>
      <c r="AW837" s="13" t="s">
        <v>41</v>
      </c>
      <c r="AX837" s="13" t="s">
        <v>23</v>
      </c>
      <c r="AY837" s="184" t="s">
        <v>171</v>
      </c>
    </row>
    <row r="838" spans="2:65" s="1" customFormat="1" ht="16.5" customHeight="1">
      <c r="B838" s="161"/>
      <c r="C838" s="190" t="s">
        <v>1278</v>
      </c>
      <c r="D838" s="190" t="s">
        <v>236</v>
      </c>
      <c r="E838" s="191" t="s">
        <v>1279</v>
      </c>
      <c r="F838" s="192" t="s">
        <v>1280</v>
      </c>
      <c r="G838" s="193" t="s">
        <v>330</v>
      </c>
      <c r="H838" s="194">
        <v>5</v>
      </c>
      <c r="I838" s="348"/>
      <c r="J838" s="195">
        <f>ROUND(I838*H838,2)</f>
        <v>0</v>
      </c>
      <c r="K838" s="192" t="s">
        <v>177</v>
      </c>
      <c r="L838" s="196"/>
      <c r="M838" s="197" t="s">
        <v>5</v>
      </c>
      <c r="N838" s="198" t="s">
        <v>49</v>
      </c>
      <c r="O838" s="170">
        <v>0</v>
      </c>
      <c r="P838" s="170">
        <f>O838*H838</f>
        <v>0</v>
      </c>
      <c r="Q838" s="170">
        <v>2.4740000000000002E-2</v>
      </c>
      <c r="R838" s="170">
        <f>Q838*H838</f>
        <v>0.1237</v>
      </c>
      <c r="S838" s="170">
        <v>0</v>
      </c>
      <c r="T838" s="171">
        <f>S838*H838</f>
        <v>0</v>
      </c>
      <c r="AR838" s="25" t="s">
        <v>349</v>
      </c>
      <c r="AT838" s="25" t="s">
        <v>236</v>
      </c>
      <c r="AU838" s="25" t="s">
        <v>89</v>
      </c>
      <c r="AY838" s="25" t="s">
        <v>171</v>
      </c>
      <c r="BE838" s="172">
        <f>IF(N838="základní",J838,0)</f>
        <v>0</v>
      </c>
      <c r="BF838" s="172">
        <f>IF(N838="snížená",J838,0)</f>
        <v>0</v>
      </c>
      <c r="BG838" s="172">
        <f>IF(N838="zákl. přenesená",J838,0)</f>
        <v>0</v>
      </c>
      <c r="BH838" s="172">
        <f>IF(N838="sníž. přenesená",J838,0)</f>
        <v>0</v>
      </c>
      <c r="BI838" s="172">
        <f>IF(N838="nulová",J838,0)</f>
        <v>0</v>
      </c>
      <c r="BJ838" s="25" t="s">
        <v>89</v>
      </c>
      <c r="BK838" s="172">
        <f>ROUND(I838*H838,2)</f>
        <v>0</v>
      </c>
      <c r="BL838" s="25" t="s">
        <v>257</v>
      </c>
      <c r="BM838" s="25" t="s">
        <v>1281</v>
      </c>
    </row>
    <row r="839" spans="2:65" s="1" customFormat="1" ht="16.5" customHeight="1">
      <c r="B839" s="161"/>
      <c r="C839" s="190" t="s">
        <v>1282</v>
      </c>
      <c r="D839" s="190" t="s">
        <v>236</v>
      </c>
      <c r="E839" s="191" t="s">
        <v>1283</v>
      </c>
      <c r="F839" s="192" t="s">
        <v>1284</v>
      </c>
      <c r="G839" s="193" t="s">
        <v>330</v>
      </c>
      <c r="H839" s="194">
        <v>4</v>
      </c>
      <c r="I839" s="348"/>
      <c r="J839" s="195">
        <f>ROUND(I839*H839,2)</f>
        <v>0</v>
      </c>
      <c r="K839" s="192" t="s">
        <v>251</v>
      </c>
      <c r="L839" s="196"/>
      <c r="M839" s="197" t="s">
        <v>5</v>
      </c>
      <c r="N839" s="198" t="s">
        <v>49</v>
      </c>
      <c r="O839" s="170">
        <v>0</v>
      </c>
      <c r="P839" s="170">
        <f>O839*H839</f>
        <v>0</v>
      </c>
      <c r="Q839" s="170">
        <v>2.3470000000000001E-2</v>
      </c>
      <c r="R839" s="170">
        <f>Q839*H839</f>
        <v>9.3880000000000005E-2</v>
      </c>
      <c r="S839" s="170">
        <v>0</v>
      </c>
      <c r="T839" s="171">
        <f>S839*H839</f>
        <v>0</v>
      </c>
      <c r="AR839" s="25" t="s">
        <v>349</v>
      </c>
      <c r="AT839" s="25" t="s">
        <v>236</v>
      </c>
      <c r="AU839" s="25" t="s">
        <v>89</v>
      </c>
      <c r="AY839" s="25" t="s">
        <v>171</v>
      </c>
      <c r="BE839" s="172">
        <f>IF(N839="základní",J839,0)</f>
        <v>0</v>
      </c>
      <c r="BF839" s="172">
        <f>IF(N839="snížená",J839,0)</f>
        <v>0</v>
      </c>
      <c r="BG839" s="172">
        <f>IF(N839="zákl. přenesená",J839,0)</f>
        <v>0</v>
      </c>
      <c r="BH839" s="172">
        <f>IF(N839="sníž. přenesená",J839,0)</f>
        <v>0</v>
      </c>
      <c r="BI839" s="172">
        <f>IF(N839="nulová",J839,0)</f>
        <v>0</v>
      </c>
      <c r="BJ839" s="25" t="s">
        <v>89</v>
      </c>
      <c r="BK839" s="172">
        <f>ROUND(I839*H839,2)</f>
        <v>0</v>
      </c>
      <c r="BL839" s="25" t="s">
        <v>257</v>
      </c>
      <c r="BM839" s="25" t="s">
        <v>1285</v>
      </c>
    </row>
    <row r="840" spans="2:65" s="1" customFormat="1" ht="16.5" customHeight="1">
      <c r="B840" s="161"/>
      <c r="C840" s="190" t="s">
        <v>1286</v>
      </c>
      <c r="D840" s="190" t="s">
        <v>236</v>
      </c>
      <c r="E840" s="191" t="s">
        <v>1287</v>
      </c>
      <c r="F840" s="192" t="s">
        <v>1288</v>
      </c>
      <c r="G840" s="193" t="s">
        <v>330</v>
      </c>
      <c r="H840" s="194">
        <v>2</v>
      </c>
      <c r="I840" s="348"/>
      <c r="J840" s="195">
        <f>ROUND(I840*H840,2)</f>
        <v>0</v>
      </c>
      <c r="K840" s="192" t="s">
        <v>177</v>
      </c>
      <c r="L840" s="196"/>
      <c r="M840" s="197" t="s">
        <v>5</v>
      </c>
      <c r="N840" s="198" t="s">
        <v>49</v>
      </c>
      <c r="O840" s="170">
        <v>0</v>
      </c>
      <c r="P840" s="170">
        <f>O840*H840</f>
        <v>0</v>
      </c>
      <c r="Q840" s="170">
        <v>2.5420000000000002E-2</v>
      </c>
      <c r="R840" s="170">
        <f>Q840*H840</f>
        <v>5.0840000000000003E-2</v>
      </c>
      <c r="S840" s="170">
        <v>0</v>
      </c>
      <c r="T840" s="171">
        <f>S840*H840</f>
        <v>0</v>
      </c>
      <c r="AR840" s="25" t="s">
        <v>349</v>
      </c>
      <c r="AT840" s="25" t="s">
        <v>236</v>
      </c>
      <c r="AU840" s="25" t="s">
        <v>89</v>
      </c>
      <c r="AY840" s="25" t="s">
        <v>171</v>
      </c>
      <c r="BE840" s="172">
        <f>IF(N840="základní",J840,0)</f>
        <v>0</v>
      </c>
      <c r="BF840" s="172">
        <f>IF(N840="snížená",J840,0)</f>
        <v>0</v>
      </c>
      <c r="BG840" s="172">
        <f>IF(N840="zákl. přenesená",J840,0)</f>
        <v>0</v>
      </c>
      <c r="BH840" s="172">
        <f>IF(N840="sníž. přenesená",J840,0)</f>
        <v>0</v>
      </c>
      <c r="BI840" s="172">
        <f>IF(N840="nulová",J840,0)</f>
        <v>0</v>
      </c>
      <c r="BJ840" s="25" t="s">
        <v>89</v>
      </c>
      <c r="BK840" s="172">
        <f>ROUND(I840*H840,2)</f>
        <v>0</v>
      </c>
      <c r="BL840" s="25" t="s">
        <v>257</v>
      </c>
      <c r="BM840" s="25" t="s">
        <v>1289</v>
      </c>
    </row>
    <row r="841" spans="2:65" s="1" customFormat="1" ht="25.5" customHeight="1">
      <c r="B841" s="161"/>
      <c r="C841" s="162" t="s">
        <v>1290</v>
      </c>
      <c r="D841" s="162" t="s">
        <v>173</v>
      </c>
      <c r="E841" s="163" t="s">
        <v>1291</v>
      </c>
      <c r="F841" s="164" t="s">
        <v>1292</v>
      </c>
      <c r="G841" s="165" t="s">
        <v>493</v>
      </c>
      <c r="H841" s="166">
        <v>13.4</v>
      </c>
      <c r="I841" s="347"/>
      <c r="J841" s="167">
        <f>ROUND(I841*H841,2)</f>
        <v>0</v>
      </c>
      <c r="K841" s="164" t="s">
        <v>1044</v>
      </c>
      <c r="L841" s="40"/>
      <c r="M841" s="168" t="s">
        <v>5</v>
      </c>
      <c r="N841" s="169" t="s">
        <v>49</v>
      </c>
      <c r="O841" s="170">
        <v>0.8</v>
      </c>
      <c r="P841" s="170">
        <f>O841*H841</f>
        <v>10.72</v>
      </c>
      <c r="Q841" s="170">
        <v>4.9399999999999999E-3</v>
      </c>
      <c r="R841" s="170">
        <f>Q841*H841</f>
        <v>6.6196000000000005E-2</v>
      </c>
      <c r="S841" s="170">
        <v>0</v>
      </c>
      <c r="T841" s="171">
        <f>S841*H841</f>
        <v>0</v>
      </c>
      <c r="AR841" s="25" t="s">
        <v>257</v>
      </c>
      <c r="AT841" s="25" t="s">
        <v>173</v>
      </c>
      <c r="AU841" s="25" t="s">
        <v>89</v>
      </c>
      <c r="AY841" s="25" t="s">
        <v>171</v>
      </c>
      <c r="BE841" s="172">
        <f>IF(N841="základní",J841,0)</f>
        <v>0</v>
      </c>
      <c r="BF841" s="172">
        <f>IF(N841="snížená",J841,0)</f>
        <v>0</v>
      </c>
      <c r="BG841" s="172">
        <f>IF(N841="zákl. přenesená",J841,0)</f>
        <v>0</v>
      </c>
      <c r="BH841" s="172">
        <f>IF(N841="sníž. přenesená",J841,0)</f>
        <v>0</v>
      </c>
      <c r="BI841" s="172">
        <f>IF(N841="nulová",J841,0)</f>
        <v>0</v>
      </c>
      <c r="BJ841" s="25" t="s">
        <v>89</v>
      </c>
      <c r="BK841" s="172">
        <f>ROUND(I841*H841,2)</f>
        <v>0</v>
      </c>
      <c r="BL841" s="25" t="s">
        <v>257</v>
      </c>
      <c r="BM841" s="25" t="s">
        <v>1293</v>
      </c>
    </row>
    <row r="842" spans="2:65" s="12" customFormat="1">
      <c r="B842" s="173"/>
      <c r="D842" s="174" t="s">
        <v>180</v>
      </c>
      <c r="E842" s="175" t="s">
        <v>5</v>
      </c>
      <c r="F842" s="176" t="s">
        <v>1294</v>
      </c>
      <c r="H842" s="177">
        <v>13.4</v>
      </c>
      <c r="L842" s="173"/>
      <c r="M842" s="178"/>
      <c r="N842" s="179"/>
      <c r="O842" s="179"/>
      <c r="P842" s="179"/>
      <c r="Q842" s="179"/>
      <c r="R842" s="179"/>
      <c r="S842" s="179"/>
      <c r="T842" s="180"/>
      <c r="AT842" s="175" t="s">
        <v>180</v>
      </c>
      <c r="AU842" s="175" t="s">
        <v>89</v>
      </c>
      <c r="AV842" s="12" t="s">
        <v>89</v>
      </c>
      <c r="AW842" s="12" t="s">
        <v>41</v>
      </c>
      <c r="AX842" s="12" t="s">
        <v>23</v>
      </c>
      <c r="AY842" s="175" t="s">
        <v>171</v>
      </c>
    </row>
    <row r="843" spans="2:65" s="1" customFormat="1" ht="38.25" customHeight="1">
      <c r="B843" s="161"/>
      <c r="C843" s="162" t="s">
        <v>1295</v>
      </c>
      <c r="D843" s="162" t="s">
        <v>173</v>
      </c>
      <c r="E843" s="163" t="s">
        <v>1296</v>
      </c>
      <c r="F843" s="164" t="s">
        <v>1297</v>
      </c>
      <c r="G843" s="165" t="s">
        <v>260</v>
      </c>
      <c r="H843" s="166">
        <v>22.282</v>
      </c>
      <c r="I843" s="347"/>
      <c r="J843" s="167">
        <f>ROUND(I843*H843,2)</f>
        <v>0</v>
      </c>
      <c r="K843" s="164" t="s">
        <v>1044</v>
      </c>
      <c r="L843" s="40"/>
      <c r="M843" s="168" t="s">
        <v>5</v>
      </c>
      <c r="N843" s="169" t="s">
        <v>49</v>
      </c>
      <c r="O843" s="170">
        <v>1.2190000000000001</v>
      </c>
      <c r="P843" s="170">
        <f>O843*H843</f>
        <v>27.161758000000003</v>
      </c>
      <c r="Q843" s="170">
        <v>0</v>
      </c>
      <c r="R843" s="170">
        <f>Q843*H843</f>
        <v>0</v>
      </c>
      <c r="S843" s="170">
        <v>0</v>
      </c>
      <c r="T843" s="171">
        <f>S843*H843</f>
        <v>0</v>
      </c>
      <c r="AR843" s="25" t="s">
        <v>257</v>
      </c>
      <c r="AT843" s="25" t="s">
        <v>173</v>
      </c>
      <c r="AU843" s="25" t="s">
        <v>89</v>
      </c>
      <c r="AY843" s="25" t="s">
        <v>171</v>
      </c>
      <c r="BE843" s="172">
        <f>IF(N843="základní",J843,0)</f>
        <v>0</v>
      </c>
      <c r="BF843" s="172">
        <f>IF(N843="snížená",J843,0)</f>
        <v>0</v>
      </c>
      <c r="BG843" s="172">
        <f>IF(N843="zákl. přenesená",J843,0)</f>
        <v>0</v>
      </c>
      <c r="BH843" s="172">
        <f>IF(N843="sníž. přenesená",J843,0)</f>
        <v>0</v>
      </c>
      <c r="BI843" s="172">
        <f>IF(N843="nulová",J843,0)</f>
        <v>0</v>
      </c>
      <c r="BJ843" s="25" t="s">
        <v>89</v>
      </c>
      <c r="BK843" s="172">
        <f>ROUND(I843*H843,2)</f>
        <v>0</v>
      </c>
      <c r="BL843" s="25" t="s">
        <v>257</v>
      </c>
      <c r="BM843" s="25" t="s">
        <v>1298</v>
      </c>
    </row>
    <row r="844" spans="2:65" s="1" customFormat="1" ht="38.25" customHeight="1">
      <c r="B844" s="161"/>
      <c r="C844" s="162" t="s">
        <v>1299</v>
      </c>
      <c r="D844" s="162" t="s">
        <v>173</v>
      </c>
      <c r="E844" s="163" t="s">
        <v>1300</v>
      </c>
      <c r="F844" s="164" t="s">
        <v>1301</v>
      </c>
      <c r="G844" s="165" t="s">
        <v>260</v>
      </c>
      <c r="H844" s="166">
        <v>22.282</v>
      </c>
      <c r="I844" s="347"/>
      <c r="J844" s="167">
        <f>ROUND(I844*H844,2)</f>
        <v>0</v>
      </c>
      <c r="K844" s="164" t="s">
        <v>1044</v>
      </c>
      <c r="L844" s="40"/>
      <c r="M844" s="168" t="s">
        <v>5</v>
      </c>
      <c r="N844" s="169" t="s">
        <v>49</v>
      </c>
      <c r="O844" s="170">
        <v>1.57</v>
      </c>
      <c r="P844" s="170">
        <f>O844*H844</f>
        <v>34.98274</v>
      </c>
      <c r="Q844" s="170">
        <v>0</v>
      </c>
      <c r="R844" s="170">
        <f>Q844*H844</f>
        <v>0</v>
      </c>
      <c r="S844" s="170">
        <v>0</v>
      </c>
      <c r="T844" s="171">
        <f>S844*H844</f>
        <v>0</v>
      </c>
      <c r="AR844" s="25" t="s">
        <v>257</v>
      </c>
      <c r="AT844" s="25" t="s">
        <v>173</v>
      </c>
      <c r="AU844" s="25" t="s">
        <v>89</v>
      </c>
      <c r="AY844" s="25" t="s">
        <v>171</v>
      </c>
      <c r="BE844" s="172">
        <f>IF(N844="základní",J844,0)</f>
        <v>0</v>
      </c>
      <c r="BF844" s="172">
        <f>IF(N844="snížená",J844,0)</f>
        <v>0</v>
      </c>
      <c r="BG844" s="172">
        <f>IF(N844="zákl. přenesená",J844,0)</f>
        <v>0</v>
      </c>
      <c r="BH844" s="172">
        <f>IF(N844="sníž. přenesená",J844,0)</f>
        <v>0</v>
      </c>
      <c r="BI844" s="172">
        <f>IF(N844="nulová",J844,0)</f>
        <v>0</v>
      </c>
      <c r="BJ844" s="25" t="s">
        <v>89</v>
      </c>
      <c r="BK844" s="172">
        <f>ROUND(I844*H844,2)</f>
        <v>0</v>
      </c>
      <c r="BL844" s="25" t="s">
        <v>257</v>
      </c>
      <c r="BM844" s="25" t="s">
        <v>1302</v>
      </c>
    </row>
    <row r="845" spans="2:65" s="11" customFormat="1" ht="29.85" customHeight="1">
      <c r="B845" s="149"/>
      <c r="D845" s="150" t="s">
        <v>76</v>
      </c>
      <c r="E845" s="159" t="s">
        <v>1303</v>
      </c>
      <c r="F845" s="159" t="s">
        <v>1304</v>
      </c>
      <c r="J845" s="160">
        <f>BK845</f>
        <v>0</v>
      </c>
      <c r="L845" s="149"/>
      <c r="M845" s="153"/>
      <c r="N845" s="154"/>
      <c r="O845" s="154"/>
      <c r="P845" s="155">
        <f>SUM(P846:P886)</f>
        <v>92.039829999999995</v>
      </c>
      <c r="Q845" s="154"/>
      <c r="R845" s="155">
        <f>SUM(R846:R886)</f>
        <v>0.41307659999999996</v>
      </c>
      <c r="S845" s="154"/>
      <c r="T845" s="156">
        <f>SUM(T846:T886)</f>
        <v>0.23756679999999997</v>
      </c>
      <c r="AR845" s="150" t="s">
        <v>89</v>
      </c>
      <c r="AT845" s="157" t="s">
        <v>76</v>
      </c>
      <c r="AU845" s="157" t="s">
        <v>23</v>
      </c>
      <c r="AY845" s="150" t="s">
        <v>171</v>
      </c>
      <c r="BK845" s="158">
        <f>SUM(BK846:BK886)</f>
        <v>0</v>
      </c>
    </row>
    <row r="846" spans="2:65" s="1" customFormat="1" ht="25.5" customHeight="1">
      <c r="B846" s="161"/>
      <c r="C846" s="162" t="s">
        <v>1305</v>
      </c>
      <c r="D846" s="162" t="s">
        <v>173</v>
      </c>
      <c r="E846" s="163" t="s">
        <v>1306</v>
      </c>
      <c r="F846" s="164" t="s">
        <v>1307</v>
      </c>
      <c r="G846" s="165" t="s">
        <v>493</v>
      </c>
      <c r="H846" s="166">
        <v>29.48</v>
      </c>
      <c r="I846" s="347"/>
      <c r="J846" s="167">
        <f>ROUND(I846*H846,2)</f>
        <v>0</v>
      </c>
      <c r="K846" s="164" t="s">
        <v>177</v>
      </c>
      <c r="L846" s="40"/>
      <c r="M846" s="168" t="s">
        <v>5</v>
      </c>
      <c r="N846" s="169" t="s">
        <v>49</v>
      </c>
      <c r="O846" s="170">
        <v>0.43</v>
      </c>
      <c r="P846" s="170">
        <f>O846*H846</f>
        <v>12.676399999999999</v>
      </c>
      <c r="Q846" s="170">
        <v>0</v>
      </c>
      <c r="R846" s="170">
        <f>Q846*H846</f>
        <v>0</v>
      </c>
      <c r="S846" s="170">
        <v>1.91E-3</v>
      </c>
      <c r="T846" s="171">
        <f>S846*H846</f>
        <v>5.6306800000000004E-2</v>
      </c>
      <c r="AR846" s="25" t="s">
        <v>257</v>
      </c>
      <c r="AT846" s="25" t="s">
        <v>173</v>
      </c>
      <c r="AU846" s="25" t="s">
        <v>89</v>
      </c>
      <c r="AY846" s="25" t="s">
        <v>171</v>
      </c>
      <c r="BE846" s="172">
        <f>IF(N846="základní",J846,0)</f>
        <v>0</v>
      </c>
      <c r="BF846" s="172">
        <f>IF(N846="snížená",J846,0)</f>
        <v>0</v>
      </c>
      <c r="BG846" s="172">
        <f>IF(N846="zákl. přenesená",J846,0)</f>
        <v>0</v>
      </c>
      <c r="BH846" s="172">
        <f>IF(N846="sníž. přenesená",J846,0)</f>
        <v>0</v>
      </c>
      <c r="BI846" s="172">
        <f>IF(N846="nulová",J846,0)</f>
        <v>0</v>
      </c>
      <c r="BJ846" s="25" t="s">
        <v>89</v>
      </c>
      <c r="BK846" s="172">
        <f>ROUND(I846*H846,2)</f>
        <v>0</v>
      </c>
      <c r="BL846" s="25" t="s">
        <v>257</v>
      </c>
      <c r="BM846" s="25" t="s">
        <v>1308</v>
      </c>
    </row>
    <row r="847" spans="2:65" s="12" customFormat="1">
      <c r="B847" s="173"/>
      <c r="D847" s="174" t="s">
        <v>180</v>
      </c>
      <c r="E847" s="175" t="s">
        <v>5</v>
      </c>
      <c r="F847" s="176" t="s">
        <v>1309</v>
      </c>
      <c r="H847" s="177">
        <v>29.48</v>
      </c>
      <c r="L847" s="173"/>
      <c r="M847" s="178"/>
      <c r="N847" s="179"/>
      <c r="O847" s="179"/>
      <c r="P847" s="179"/>
      <c r="Q847" s="179"/>
      <c r="R847" s="179"/>
      <c r="S847" s="179"/>
      <c r="T847" s="180"/>
      <c r="AT847" s="175" t="s">
        <v>180</v>
      </c>
      <c r="AU847" s="175" t="s">
        <v>89</v>
      </c>
      <c r="AV847" s="12" t="s">
        <v>89</v>
      </c>
      <c r="AW847" s="12" t="s">
        <v>41</v>
      </c>
      <c r="AX847" s="12" t="s">
        <v>23</v>
      </c>
      <c r="AY847" s="175" t="s">
        <v>171</v>
      </c>
    </row>
    <row r="848" spans="2:65" s="1" customFormat="1" ht="16.5" customHeight="1">
      <c r="B848" s="161"/>
      <c r="C848" s="162" t="s">
        <v>1310</v>
      </c>
      <c r="D848" s="162" t="s">
        <v>173</v>
      </c>
      <c r="E848" s="163" t="s">
        <v>1311</v>
      </c>
      <c r="F848" s="164" t="s">
        <v>1312</v>
      </c>
      <c r="G848" s="165" t="s">
        <v>493</v>
      </c>
      <c r="H848" s="166">
        <v>48.5</v>
      </c>
      <c r="I848" s="347"/>
      <c r="J848" s="167">
        <f>ROUND(I848*H848,2)</f>
        <v>0</v>
      </c>
      <c r="K848" s="164" t="s">
        <v>1044</v>
      </c>
      <c r="L848" s="40"/>
      <c r="M848" s="168" t="s">
        <v>5</v>
      </c>
      <c r="N848" s="169" t="s">
        <v>49</v>
      </c>
      <c r="O848" s="170">
        <v>0.189</v>
      </c>
      <c r="P848" s="170">
        <f>O848*H848</f>
        <v>9.1664999999999992</v>
      </c>
      <c r="Q848" s="170">
        <v>0</v>
      </c>
      <c r="R848" s="170">
        <f>Q848*H848</f>
        <v>0</v>
      </c>
      <c r="S848" s="170">
        <v>2.5999999999999999E-3</v>
      </c>
      <c r="T848" s="171">
        <f>S848*H848</f>
        <v>0.12609999999999999</v>
      </c>
      <c r="AR848" s="25" t="s">
        <v>257</v>
      </c>
      <c r="AT848" s="25" t="s">
        <v>173</v>
      </c>
      <c r="AU848" s="25" t="s">
        <v>89</v>
      </c>
      <c r="AY848" s="25" t="s">
        <v>171</v>
      </c>
      <c r="BE848" s="172">
        <f>IF(N848="základní",J848,0)</f>
        <v>0</v>
      </c>
      <c r="BF848" s="172">
        <f>IF(N848="snížená",J848,0)</f>
        <v>0</v>
      </c>
      <c r="BG848" s="172">
        <f>IF(N848="zákl. přenesená",J848,0)</f>
        <v>0</v>
      </c>
      <c r="BH848" s="172">
        <f>IF(N848="sníž. přenesená",J848,0)</f>
        <v>0</v>
      </c>
      <c r="BI848" s="172">
        <f>IF(N848="nulová",J848,0)</f>
        <v>0</v>
      </c>
      <c r="BJ848" s="25" t="s">
        <v>89</v>
      </c>
      <c r="BK848" s="172">
        <f>ROUND(I848*H848,2)</f>
        <v>0</v>
      </c>
      <c r="BL848" s="25" t="s">
        <v>257</v>
      </c>
      <c r="BM848" s="25" t="s">
        <v>1313</v>
      </c>
    </row>
    <row r="849" spans="2:65" s="12" customFormat="1">
      <c r="B849" s="173"/>
      <c r="D849" s="174" t="s">
        <v>180</v>
      </c>
      <c r="E849" s="175" t="s">
        <v>5</v>
      </c>
      <c r="F849" s="176" t="s">
        <v>1314</v>
      </c>
      <c r="H849" s="177">
        <v>48.5</v>
      </c>
      <c r="L849" s="173"/>
      <c r="M849" s="178"/>
      <c r="N849" s="179"/>
      <c r="O849" s="179"/>
      <c r="P849" s="179"/>
      <c r="Q849" s="179"/>
      <c r="R849" s="179"/>
      <c r="S849" s="179"/>
      <c r="T849" s="180"/>
      <c r="AT849" s="175" t="s">
        <v>180</v>
      </c>
      <c r="AU849" s="175" t="s">
        <v>89</v>
      </c>
      <c r="AV849" s="12" t="s">
        <v>89</v>
      </c>
      <c r="AW849" s="12" t="s">
        <v>41</v>
      </c>
      <c r="AX849" s="12" t="s">
        <v>23</v>
      </c>
      <c r="AY849" s="175" t="s">
        <v>171</v>
      </c>
    </row>
    <row r="850" spans="2:65" s="1" customFormat="1" ht="16.5" customHeight="1">
      <c r="B850" s="161"/>
      <c r="C850" s="162" t="s">
        <v>1315</v>
      </c>
      <c r="D850" s="162" t="s">
        <v>173</v>
      </c>
      <c r="E850" s="163" t="s">
        <v>1316</v>
      </c>
      <c r="F850" s="164" t="s">
        <v>1317</v>
      </c>
      <c r="G850" s="165" t="s">
        <v>493</v>
      </c>
      <c r="H850" s="166">
        <v>14</v>
      </c>
      <c r="I850" s="347"/>
      <c r="J850" s="167">
        <f>ROUND(I850*H850,2)</f>
        <v>0</v>
      </c>
      <c r="K850" s="164" t="s">
        <v>1044</v>
      </c>
      <c r="L850" s="40"/>
      <c r="M850" s="168" t="s">
        <v>5</v>
      </c>
      <c r="N850" s="169" t="s">
        <v>49</v>
      </c>
      <c r="O850" s="170">
        <v>0.14699999999999999</v>
      </c>
      <c r="P850" s="170">
        <f>O850*H850</f>
        <v>2.0579999999999998</v>
      </c>
      <c r="Q850" s="170">
        <v>0</v>
      </c>
      <c r="R850" s="170">
        <f>Q850*H850</f>
        <v>0</v>
      </c>
      <c r="S850" s="170">
        <v>3.9399999999999999E-3</v>
      </c>
      <c r="T850" s="171">
        <f>S850*H850</f>
        <v>5.5160000000000001E-2</v>
      </c>
      <c r="AR850" s="25" t="s">
        <v>257</v>
      </c>
      <c r="AT850" s="25" t="s">
        <v>173</v>
      </c>
      <c r="AU850" s="25" t="s">
        <v>89</v>
      </c>
      <c r="AY850" s="25" t="s">
        <v>171</v>
      </c>
      <c r="BE850" s="172">
        <f>IF(N850="základní",J850,0)</f>
        <v>0</v>
      </c>
      <c r="BF850" s="172">
        <f>IF(N850="snížená",J850,0)</f>
        <v>0</v>
      </c>
      <c r="BG850" s="172">
        <f>IF(N850="zákl. přenesená",J850,0)</f>
        <v>0</v>
      </c>
      <c r="BH850" s="172">
        <f>IF(N850="sníž. přenesená",J850,0)</f>
        <v>0</v>
      </c>
      <c r="BI850" s="172">
        <f>IF(N850="nulová",J850,0)</f>
        <v>0</v>
      </c>
      <c r="BJ850" s="25" t="s">
        <v>89</v>
      </c>
      <c r="BK850" s="172">
        <f>ROUND(I850*H850,2)</f>
        <v>0</v>
      </c>
      <c r="BL850" s="25" t="s">
        <v>257</v>
      </c>
      <c r="BM850" s="25" t="s">
        <v>1318</v>
      </c>
    </row>
    <row r="851" spans="2:65" s="12" customFormat="1">
      <c r="B851" s="173"/>
      <c r="D851" s="174" t="s">
        <v>180</v>
      </c>
      <c r="E851" s="175" t="s">
        <v>5</v>
      </c>
      <c r="F851" s="176" t="s">
        <v>1319</v>
      </c>
      <c r="H851" s="177">
        <v>14</v>
      </c>
      <c r="L851" s="173"/>
      <c r="M851" s="178"/>
      <c r="N851" s="179"/>
      <c r="O851" s="179"/>
      <c r="P851" s="179"/>
      <c r="Q851" s="179"/>
      <c r="R851" s="179"/>
      <c r="S851" s="179"/>
      <c r="T851" s="180"/>
      <c r="AT851" s="175" t="s">
        <v>180</v>
      </c>
      <c r="AU851" s="175" t="s">
        <v>89</v>
      </c>
      <c r="AV851" s="12" t="s">
        <v>89</v>
      </c>
      <c r="AW851" s="12" t="s">
        <v>41</v>
      </c>
      <c r="AX851" s="12" t="s">
        <v>23</v>
      </c>
      <c r="AY851" s="175" t="s">
        <v>171</v>
      </c>
    </row>
    <row r="852" spans="2:65" s="1" customFormat="1" ht="25.5" customHeight="1">
      <c r="B852" s="161"/>
      <c r="C852" s="162" t="s">
        <v>1320</v>
      </c>
      <c r="D852" s="162" t="s">
        <v>173</v>
      </c>
      <c r="E852" s="163" t="s">
        <v>1321</v>
      </c>
      <c r="F852" s="164" t="s">
        <v>1322</v>
      </c>
      <c r="G852" s="165" t="s">
        <v>493</v>
      </c>
      <c r="H852" s="166">
        <v>24</v>
      </c>
      <c r="I852" s="347"/>
      <c r="J852" s="167">
        <f>ROUND(I852*H852,2)</f>
        <v>0</v>
      </c>
      <c r="K852" s="164" t="s">
        <v>177</v>
      </c>
      <c r="L852" s="40"/>
      <c r="M852" s="168" t="s">
        <v>5</v>
      </c>
      <c r="N852" s="169" t="s">
        <v>49</v>
      </c>
      <c r="O852" s="170">
        <v>0.34699999999999998</v>
      </c>
      <c r="P852" s="170">
        <f>O852*H852</f>
        <v>8.3279999999999994</v>
      </c>
      <c r="Q852" s="170">
        <v>3.96E-3</v>
      </c>
      <c r="R852" s="170">
        <f>Q852*H852</f>
        <v>9.5039999999999999E-2</v>
      </c>
      <c r="S852" s="170">
        <v>0</v>
      </c>
      <c r="T852" s="171">
        <f>S852*H852</f>
        <v>0</v>
      </c>
      <c r="AR852" s="25" t="s">
        <v>257</v>
      </c>
      <c r="AT852" s="25" t="s">
        <v>173</v>
      </c>
      <c r="AU852" s="25" t="s">
        <v>89</v>
      </c>
      <c r="AY852" s="25" t="s">
        <v>171</v>
      </c>
      <c r="BE852" s="172">
        <f>IF(N852="základní",J852,0)</f>
        <v>0</v>
      </c>
      <c r="BF852" s="172">
        <f>IF(N852="snížená",J852,0)</f>
        <v>0</v>
      </c>
      <c r="BG852" s="172">
        <f>IF(N852="zákl. přenesená",J852,0)</f>
        <v>0</v>
      </c>
      <c r="BH852" s="172">
        <f>IF(N852="sníž. přenesená",J852,0)</f>
        <v>0</v>
      </c>
      <c r="BI852" s="172">
        <f>IF(N852="nulová",J852,0)</f>
        <v>0</v>
      </c>
      <c r="BJ852" s="25" t="s">
        <v>89</v>
      </c>
      <c r="BK852" s="172">
        <f>ROUND(I852*H852,2)</f>
        <v>0</v>
      </c>
      <c r="BL852" s="25" t="s">
        <v>257</v>
      </c>
      <c r="BM852" s="25" t="s">
        <v>1323</v>
      </c>
    </row>
    <row r="853" spans="2:65" s="12" customFormat="1">
      <c r="B853" s="173"/>
      <c r="D853" s="174" t="s">
        <v>180</v>
      </c>
      <c r="E853" s="175" t="s">
        <v>5</v>
      </c>
      <c r="F853" s="176" t="s">
        <v>1324</v>
      </c>
      <c r="H853" s="177">
        <v>24</v>
      </c>
      <c r="L853" s="173"/>
      <c r="M853" s="178"/>
      <c r="N853" s="179"/>
      <c r="O853" s="179"/>
      <c r="P853" s="179"/>
      <c r="Q853" s="179"/>
      <c r="R853" s="179"/>
      <c r="S853" s="179"/>
      <c r="T853" s="180"/>
      <c r="AT853" s="175" t="s">
        <v>180</v>
      </c>
      <c r="AU853" s="175" t="s">
        <v>89</v>
      </c>
      <c r="AV853" s="12" t="s">
        <v>89</v>
      </c>
      <c r="AW853" s="12" t="s">
        <v>41</v>
      </c>
      <c r="AX853" s="12" t="s">
        <v>23</v>
      </c>
      <c r="AY853" s="175" t="s">
        <v>171</v>
      </c>
    </row>
    <row r="854" spans="2:65" s="1" customFormat="1" ht="25.5" customHeight="1">
      <c r="B854" s="161"/>
      <c r="C854" s="162" t="s">
        <v>1325</v>
      </c>
      <c r="D854" s="162" t="s">
        <v>173</v>
      </c>
      <c r="E854" s="163" t="s">
        <v>1326</v>
      </c>
      <c r="F854" s="164" t="s">
        <v>1327</v>
      </c>
      <c r="G854" s="165" t="s">
        <v>493</v>
      </c>
      <c r="H854" s="166">
        <v>14.2</v>
      </c>
      <c r="I854" s="347"/>
      <c r="J854" s="167">
        <f>ROUND(I854*H854,2)</f>
        <v>0</v>
      </c>
      <c r="K854" s="164" t="s">
        <v>177</v>
      </c>
      <c r="L854" s="40"/>
      <c r="M854" s="168" t="s">
        <v>5</v>
      </c>
      <c r="N854" s="169" t="s">
        <v>49</v>
      </c>
      <c r="O854" s="170">
        <v>0.34699999999999998</v>
      </c>
      <c r="P854" s="170">
        <f>O854*H854</f>
        <v>4.9273999999999996</v>
      </c>
      <c r="Q854" s="170">
        <v>1.97E-3</v>
      </c>
      <c r="R854" s="170">
        <f>Q854*H854</f>
        <v>2.7973999999999999E-2</v>
      </c>
      <c r="S854" s="170">
        <v>0</v>
      </c>
      <c r="T854" s="171">
        <f>S854*H854</f>
        <v>0</v>
      </c>
      <c r="AR854" s="25" t="s">
        <v>257</v>
      </c>
      <c r="AT854" s="25" t="s">
        <v>173</v>
      </c>
      <c r="AU854" s="25" t="s">
        <v>89</v>
      </c>
      <c r="AY854" s="25" t="s">
        <v>171</v>
      </c>
      <c r="BE854" s="172">
        <f>IF(N854="základní",J854,0)</f>
        <v>0</v>
      </c>
      <c r="BF854" s="172">
        <f>IF(N854="snížená",J854,0)</f>
        <v>0</v>
      </c>
      <c r="BG854" s="172">
        <f>IF(N854="zákl. přenesená",J854,0)</f>
        <v>0</v>
      </c>
      <c r="BH854" s="172">
        <f>IF(N854="sníž. přenesená",J854,0)</f>
        <v>0</v>
      </c>
      <c r="BI854" s="172">
        <f>IF(N854="nulová",J854,0)</f>
        <v>0</v>
      </c>
      <c r="BJ854" s="25" t="s">
        <v>89</v>
      </c>
      <c r="BK854" s="172">
        <f>ROUND(I854*H854,2)</f>
        <v>0</v>
      </c>
      <c r="BL854" s="25" t="s">
        <v>257</v>
      </c>
      <c r="BM854" s="25" t="s">
        <v>1328</v>
      </c>
    </row>
    <row r="855" spans="2:65" s="12" customFormat="1">
      <c r="B855" s="173"/>
      <c r="D855" s="174" t="s">
        <v>180</v>
      </c>
      <c r="E855" s="175" t="s">
        <v>5</v>
      </c>
      <c r="F855" s="176" t="s">
        <v>1329</v>
      </c>
      <c r="H855" s="177">
        <v>4</v>
      </c>
      <c r="L855" s="173"/>
      <c r="M855" s="178"/>
      <c r="N855" s="179"/>
      <c r="O855" s="179"/>
      <c r="P855" s="179"/>
      <c r="Q855" s="179"/>
      <c r="R855" s="179"/>
      <c r="S855" s="179"/>
      <c r="T855" s="180"/>
      <c r="AT855" s="175" t="s">
        <v>180</v>
      </c>
      <c r="AU855" s="175" t="s">
        <v>89</v>
      </c>
      <c r="AV855" s="12" t="s">
        <v>89</v>
      </c>
      <c r="AW855" s="12" t="s">
        <v>41</v>
      </c>
      <c r="AX855" s="12" t="s">
        <v>77</v>
      </c>
      <c r="AY855" s="175" t="s">
        <v>171</v>
      </c>
    </row>
    <row r="856" spans="2:65" s="12" customFormat="1">
      <c r="B856" s="173"/>
      <c r="D856" s="174" t="s">
        <v>180</v>
      </c>
      <c r="E856" s="175" t="s">
        <v>5</v>
      </c>
      <c r="F856" s="176" t="s">
        <v>1330</v>
      </c>
      <c r="H856" s="177">
        <v>1</v>
      </c>
      <c r="L856" s="173"/>
      <c r="M856" s="178"/>
      <c r="N856" s="179"/>
      <c r="O856" s="179"/>
      <c r="P856" s="179"/>
      <c r="Q856" s="179"/>
      <c r="R856" s="179"/>
      <c r="S856" s="179"/>
      <c r="T856" s="180"/>
      <c r="AT856" s="175" t="s">
        <v>180</v>
      </c>
      <c r="AU856" s="175" t="s">
        <v>89</v>
      </c>
      <c r="AV856" s="12" t="s">
        <v>89</v>
      </c>
      <c r="AW856" s="12" t="s">
        <v>41</v>
      </c>
      <c r="AX856" s="12" t="s">
        <v>77</v>
      </c>
      <c r="AY856" s="175" t="s">
        <v>171</v>
      </c>
    </row>
    <row r="857" spans="2:65" s="12" customFormat="1">
      <c r="B857" s="173"/>
      <c r="D857" s="174" t="s">
        <v>180</v>
      </c>
      <c r="E857" s="175" t="s">
        <v>5</v>
      </c>
      <c r="F857" s="176" t="s">
        <v>1331</v>
      </c>
      <c r="H857" s="177">
        <v>2</v>
      </c>
      <c r="L857" s="173"/>
      <c r="M857" s="178"/>
      <c r="N857" s="179"/>
      <c r="O857" s="179"/>
      <c r="P857" s="179"/>
      <c r="Q857" s="179"/>
      <c r="R857" s="179"/>
      <c r="S857" s="179"/>
      <c r="T857" s="180"/>
      <c r="AT857" s="175" t="s">
        <v>180</v>
      </c>
      <c r="AU857" s="175" t="s">
        <v>89</v>
      </c>
      <c r="AV857" s="12" t="s">
        <v>89</v>
      </c>
      <c r="AW857" s="12" t="s">
        <v>41</v>
      </c>
      <c r="AX857" s="12" t="s">
        <v>77</v>
      </c>
      <c r="AY857" s="175" t="s">
        <v>171</v>
      </c>
    </row>
    <row r="858" spans="2:65" s="12" customFormat="1">
      <c r="B858" s="173"/>
      <c r="D858" s="174" t="s">
        <v>180</v>
      </c>
      <c r="E858" s="175" t="s">
        <v>5</v>
      </c>
      <c r="F858" s="176" t="s">
        <v>1332</v>
      </c>
      <c r="H858" s="177">
        <v>7.2</v>
      </c>
      <c r="L858" s="173"/>
      <c r="M858" s="178"/>
      <c r="N858" s="179"/>
      <c r="O858" s="179"/>
      <c r="P858" s="179"/>
      <c r="Q858" s="179"/>
      <c r="R858" s="179"/>
      <c r="S858" s="179"/>
      <c r="T858" s="180"/>
      <c r="AT858" s="175" t="s">
        <v>180</v>
      </c>
      <c r="AU858" s="175" t="s">
        <v>89</v>
      </c>
      <c r="AV858" s="12" t="s">
        <v>89</v>
      </c>
      <c r="AW858" s="12" t="s">
        <v>41</v>
      </c>
      <c r="AX858" s="12" t="s">
        <v>77</v>
      </c>
      <c r="AY858" s="175" t="s">
        <v>171</v>
      </c>
    </row>
    <row r="859" spans="2:65" s="13" customFormat="1">
      <c r="B859" s="183"/>
      <c r="D859" s="174" t="s">
        <v>180</v>
      </c>
      <c r="E859" s="184" t="s">
        <v>5</v>
      </c>
      <c r="F859" s="185" t="s">
        <v>228</v>
      </c>
      <c r="H859" s="186">
        <v>14.2</v>
      </c>
      <c r="L859" s="183"/>
      <c r="M859" s="187"/>
      <c r="N859" s="188"/>
      <c r="O859" s="188"/>
      <c r="P859" s="188"/>
      <c r="Q859" s="188"/>
      <c r="R859" s="188"/>
      <c r="S859" s="188"/>
      <c r="T859" s="189"/>
      <c r="AT859" s="184" t="s">
        <v>180</v>
      </c>
      <c r="AU859" s="184" t="s">
        <v>89</v>
      </c>
      <c r="AV859" s="13" t="s">
        <v>178</v>
      </c>
      <c r="AW859" s="13" t="s">
        <v>41</v>
      </c>
      <c r="AX859" s="13" t="s">
        <v>23</v>
      </c>
      <c r="AY859" s="184" t="s">
        <v>171</v>
      </c>
    </row>
    <row r="860" spans="2:65" s="1" customFormat="1" ht="38.25" customHeight="1">
      <c r="B860" s="161"/>
      <c r="C860" s="162" t="s">
        <v>1333</v>
      </c>
      <c r="D860" s="162" t="s">
        <v>173</v>
      </c>
      <c r="E860" s="163" t="s">
        <v>1334</v>
      </c>
      <c r="F860" s="164" t="s">
        <v>1335</v>
      </c>
      <c r="G860" s="165" t="s">
        <v>330</v>
      </c>
      <c r="H860" s="166">
        <v>22</v>
      </c>
      <c r="I860" s="347"/>
      <c r="J860" s="167">
        <f>ROUND(I860*H860,2)</f>
        <v>0</v>
      </c>
      <c r="K860" s="164" t="s">
        <v>177</v>
      </c>
      <c r="L860" s="40"/>
      <c r="M860" s="168" t="s">
        <v>5</v>
      </c>
      <c r="N860" s="169" t="s">
        <v>49</v>
      </c>
      <c r="O860" s="170">
        <v>0.14000000000000001</v>
      </c>
      <c r="P860" s="170">
        <f>O860*H860</f>
        <v>3.08</v>
      </c>
      <c r="Q860" s="170">
        <v>0</v>
      </c>
      <c r="R860" s="170">
        <f>Q860*H860</f>
        <v>0</v>
      </c>
      <c r="S860" s="170">
        <v>0</v>
      </c>
      <c r="T860" s="171">
        <f>S860*H860</f>
        <v>0</v>
      </c>
      <c r="AR860" s="25" t="s">
        <v>257</v>
      </c>
      <c r="AT860" s="25" t="s">
        <v>173</v>
      </c>
      <c r="AU860" s="25" t="s">
        <v>89</v>
      </c>
      <c r="AY860" s="25" t="s">
        <v>171</v>
      </c>
      <c r="BE860" s="172">
        <f>IF(N860="základní",J860,0)</f>
        <v>0</v>
      </c>
      <c r="BF860" s="172">
        <f>IF(N860="snížená",J860,0)</f>
        <v>0</v>
      </c>
      <c r="BG860" s="172">
        <f>IF(N860="zákl. přenesená",J860,0)</f>
        <v>0</v>
      </c>
      <c r="BH860" s="172">
        <f>IF(N860="sníž. přenesená",J860,0)</f>
        <v>0</v>
      </c>
      <c r="BI860" s="172">
        <f>IF(N860="nulová",J860,0)</f>
        <v>0</v>
      </c>
      <c r="BJ860" s="25" t="s">
        <v>89</v>
      </c>
      <c r="BK860" s="172">
        <f>ROUND(I860*H860,2)</f>
        <v>0</v>
      </c>
      <c r="BL860" s="25" t="s">
        <v>257</v>
      </c>
      <c r="BM860" s="25" t="s">
        <v>1336</v>
      </c>
    </row>
    <row r="861" spans="2:65" s="12" customFormat="1">
      <c r="B861" s="173"/>
      <c r="D861" s="174" t="s">
        <v>180</v>
      </c>
      <c r="E861" s="175" t="s">
        <v>5</v>
      </c>
      <c r="F861" s="176" t="s">
        <v>1337</v>
      </c>
      <c r="H861" s="177">
        <v>8</v>
      </c>
      <c r="L861" s="173"/>
      <c r="M861" s="178"/>
      <c r="N861" s="179"/>
      <c r="O861" s="179"/>
      <c r="P861" s="179"/>
      <c r="Q861" s="179"/>
      <c r="R861" s="179"/>
      <c r="S861" s="179"/>
      <c r="T861" s="180"/>
      <c r="AT861" s="175" t="s">
        <v>180</v>
      </c>
      <c r="AU861" s="175" t="s">
        <v>89</v>
      </c>
      <c r="AV861" s="12" t="s">
        <v>89</v>
      </c>
      <c r="AW861" s="12" t="s">
        <v>41</v>
      </c>
      <c r="AX861" s="12" t="s">
        <v>77</v>
      </c>
      <c r="AY861" s="175" t="s">
        <v>171</v>
      </c>
    </row>
    <row r="862" spans="2:65" s="12" customFormat="1">
      <c r="B862" s="173"/>
      <c r="D862" s="174" t="s">
        <v>180</v>
      </c>
      <c r="E862" s="175" t="s">
        <v>5</v>
      </c>
      <c r="F862" s="176" t="s">
        <v>1338</v>
      </c>
      <c r="H862" s="177">
        <v>2</v>
      </c>
      <c r="L862" s="173"/>
      <c r="M862" s="178"/>
      <c r="N862" s="179"/>
      <c r="O862" s="179"/>
      <c r="P862" s="179"/>
      <c r="Q862" s="179"/>
      <c r="R862" s="179"/>
      <c r="S862" s="179"/>
      <c r="T862" s="180"/>
      <c r="AT862" s="175" t="s">
        <v>180</v>
      </c>
      <c r="AU862" s="175" t="s">
        <v>89</v>
      </c>
      <c r="AV862" s="12" t="s">
        <v>89</v>
      </c>
      <c r="AW862" s="12" t="s">
        <v>41</v>
      </c>
      <c r="AX862" s="12" t="s">
        <v>77</v>
      </c>
      <c r="AY862" s="175" t="s">
        <v>171</v>
      </c>
    </row>
    <row r="863" spans="2:65" s="12" customFormat="1">
      <c r="B863" s="173"/>
      <c r="D863" s="174" t="s">
        <v>180</v>
      </c>
      <c r="E863" s="175" t="s">
        <v>5</v>
      </c>
      <c r="F863" s="176" t="s">
        <v>1339</v>
      </c>
      <c r="H863" s="177">
        <v>4</v>
      </c>
      <c r="L863" s="173"/>
      <c r="M863" s="178"/>
      <c r="N863" s="179"/>
      <c r="O863" s="179"/>
      <c r="P863" s="179"/>
      <c r="Q863" s="179"/>
      <c r="R863" s="179"/>
      <c r="S863" s="179"/>
      <c r="T863" s="180"/>
      <c r="AT863" s="175" t="s">
        <v>180</v>
      </c>
      <c r="AU863" s="175" t="s">
        <v>89</v>
      </c>
      <c r="AV863" s="12" t="s">
        <v>89</v>
      </c>
      <c r="AW863" s="12" t="s">
        <v>41</v>
      </c>
      <c r="AX863" s="12" t="s">
        <v>77</v>
      </c>
      <c r="AY863" s="175" t="s">
        <v>171</v>
      </c>
    </row>
    <row r="864" spans="2:65" s="12" customFormat="1">
      <c r="B864" s="173"/>
      <c r="D864" s="174" t="s">
        <v>180</v>
      </c>
      <c r="E864" s="175" t="s">
        <v>5</v>
      </c>
      <c r="F864" s="176" t="s">
        <v>1340</v>
      </c>
      <c r="H864" s="177">
        <v>8</v>
      </c>
      <c r="L864" s="173"/>
      <c r="M864" s="178"/>
      <c r="N864" s="179"/>
      <c r="O864" s="179"/>
      <c r="P864" s="179"/>
      <c r="Q864" s="179"/>
      <c r="R864" s="179"/>
      <c r="S864" s="179"/>
      <c r="T864" s="180"/>
      <c r="AT864" s="175" t="s">
        <v>180</v>
      </c>
      <c r="AU864" s="175" t="s">
        <v>89</v>
      </c>
      <c r="AV864" s="12" t="s">
        <v>89</v>
      </c>
      <c r="AW864" s="12" t="s">
        <v>41</v>
      </c>
      <c r="AX864" s="12" t="s">
        <v>77</v>
      </c>
      <c r="AY864" s="175" t="s">
        <v>171</v>
      </c>
    </row>
    <row r="865" spans="2:65" s="13" customFormat="1">
      <c r="B865" s="183"/>
      <c r="D865" s="174" t="s">
        <v>180</v>
      </c>
      <c r="E865" s="184" t="s">
        <v>5</v>
      </c>
      <c r="F865" s="185" t="s">
        <v>228</v>
      </c>
      <c r="H865" s="186">
        <v>22</v>
      </c>
      <c r="L865" s="183"/>
      <c r="M865" s="187"/>
      <c r="N865" s="188"/>
      <c r="O865" s="188"/>
      <c r="P865" s="188"/>
      <c r="Q865" s="188"/>
      <c r="R865" s="188"/>
      <c r="S865" s="188"/>
      <c r="T865" s="189"/>
      <c r="AT865" s="184" t="s">
        <v>180</v>
      </c>
      <c r="AU865" s="184" t="s">
        <v>89</v>
      </c>
      <c r="AV865" s="13" t="s">
        <v>178</v>
      </c>
      <c r="AW865" s="13" t="s">
        <v>41</v>
      </c>
      <c r="AX865" s="13" t="s">
        <v>23</v>
      </c>
      <c r="AY865" s="184" t="s">
        <v>171</v>
      </c>
    </row>
    <row r="866" spans="2:65" s="1" customFormat="1" ht="25.5" customHeight="1">
      <c r="B866" s="161"/>
      <c r="C866" s="162" t="s">
        <v>1341</v>
      </c>
      <c r="D866" s="162" t="s">
        <v>173</v>
      </c>
      <c r="E866" s="163" t="s">
        <v>1342</v>
      </c>
      <c r="F866" s="164" t="s">
        <v>1343</v>
      </c>
      <c r="G866" s="165" t="s">
        <v>223</v>
      </c>
      <c r="H866" s="166">
        <v>1.44</v>
      </c>
      <c r="I866" s="347"/>
      <c r="J866" s="167">
        <f>ROUND(I866*H866,2)</f>
        <v>0</v>
      </c>
      <c r="K866" s="164" t="s">
        <v>251</v>
      </c>
      <c r="L866" s="40"/>
      <c r="M866" s="168" t="s">
        <v>5</v>
      </c>
      <c r="N866" s="169" t="s">
        <v>49</v>
      </c>
      <c r="O866" s="170">
        <v>1.6930000000000001</v>
      </c>
      <c r="P866" s="170">
        <f>O866*H866</f>
        <v>2.4379200000000001</v>
      </c>
      <c r="Q866" s="170">
        <v>5.8399999999999997E-3</v>
      </c>
      <c r="R866" s="170">
        <f>Q866*H866</f>
        <v>8.4095999999999997E-3</v>
      </c>
      <c r="S866" s="170">
        <v>0</v>
      </c>
      <c r="T866" s="171">
        <f>S866*H866</f>
        <v>0</v>
      </c>
      <c r="AR866" s="25" t="s">
        <v>257</v>
      </c>
      <c r="AT866" s="25" t="s">
        <v>173</v>
      </c>
      <c r="AU866" s="25" t="s">
        <v>89</v>
      </c>
      <c r="AY866" s="25" t="s">
        <v>171</v>
      </c>
      <c r="BE866" s="172">
        <f>IF(N866="základní",J866,0)</f>
        <v>0</v>
      </c>
      <c r="BF866" s="172">
        <f>IF(N866="snížená",J866,0)</f>
        <v>0</v>
      </c>
      <c r="BG866" s="172">
        <f>IF(N866="zákl. přenesená",J866,0)</f>
        <v>0</v>
      </c>
      <c r="BH866" s="172">
        <f>IF(N866="sníž. přenesená",J866,0)</f>
        <v>0</v>
      </c>
      <c r="BI866" s="172">
        <f>IF(N866="nulová",J866,0)</f>
        <v>0</v>
      </c>
      <c r="BJ866" s="25" t="s">
        <v>89</v>
      </c>
      <c r="BK866" s="172">
        <f>ROUND(I866*H866,2)</f>
        <v>0</v>
      </c>
      <c r="BL866" s="25" t="s">
        <v>257</v>
      </c>
      <c r="BM866" s="25" t="s">
        <v>1344</v>
      </c>
    </row>
    <row r="867" spans="2:65" s="12" customFormat="1">
      <c r="B867" s="173"/>
      <c r="D867" s="174" t="s">
        <v>180</v>
      </c>
      <c r="E867" s="175" t="s">
        <v>5</v>
      </c>
      <c r="F867" s="176" t="s">
        <v>1345</v>
      </c>
      <c r="H867" s="177">
        <v>1.44</v>
      </c>
      <c r="L867" s="173"/>
      <c r="M867" s="178"/>
      <c r="N867" s="179"/>
      <c r="O867" s="179"/>
      <c r="P867" s="179"/>
      <c r="Q867" s="179"/>
      <c r="R867" s="179"/>
      <c r="S867" s="179"/>
      <c r="T867" s="180"/>
      <c r="AT867" s="175" t="s">
        <v>180</v>
      </c>
      <c r="AU867" s="175" t="s">
        <v>89</v>
      </c>
      <c r="AV867" s="12" t="s">
        <v>89</v>
      </c>
      <c r="AW867" s="12" t="s">
        <v>41</v>
      </c>
      <c r="AX867" s="12" t="s">
        <v>23</v>
      </c>
      <c r="AY867" s="175" t="s">
        <v>171</v>
      </c>
    </row>
    <row r="868" spans="2:65" s="1" customFormat="1" ht="38.25" customHeight="1">
      <c r="B868" s="161"/>
      <c r="C868" s="162" t="s">
        <v>1346</v>
      </c>
      <c r="D868" s="162" t="s">
        <v>173</v>
      </c>
      <c r="E868" s="163" t="s">
        <v>1347</v>
      </c>
      <c r="F868" s="164" t="s">
        <v>1348</v>
      </c>
      <c r="G868" s="165" t="s">
        <v>330</v>
      </c>
      <c r="H868" s="166">
        <v>9</v>
      </c>
      <c r="I868" s="347"/>
      <c r="J868" s="167">
        <f>ROUND(I868*H868,2)</f>
        <v>0</v>
      </c>
      <c r="K868" s="164" t="s">
        <v>177</v>
      </c>
      <c r="L868" s="40"/>
      <c r="M868" s="168" t="s">
        <v>5</v>
      </c>
      <c r="N868" s="169" t="s">
        <v>49</v>
      </c>
      <c r="O868" s="170">
        <v>1.9330000000000001</v>
      </c>
      <c r="P868" s="170">
        <f>O868*H868</f>
        <v>17.397000000000002</v>
      </c>
      <c r="Q868" s="170">
        <v>6.4799999999999996E-3</v>
      </c>
      <c r="R868" s="170">
        <f>Q868*H868</f>
        <v>5.8319999999999997E-2</v>
      </c>
      <c r="S868" s="170">
        <v>0</v>
      </c>
      <c r="T868" s="171">
        <f>S868*H868</f>
        <v>0</v>
      </c>
      <c r="AR868" s="25" t="s">
        <v>257</v>
      </c>
      <c r="AT868" s="25" t="s">
        <v>173</v>
      </c>
      <c r="AU868" s="25" t="s">
        <v>89</v>
      </c>
      <c r="AY868" s="25" t="s">
        <v>171</v>
      </c>
      <c r="BE868" s="172">
        <f>IF(N868="základní",J868,0)</f>
        <v>0</v>
      </c>
      <c r="BF868" s="172">
        <f>IF(N868="snížená",J868,0)</f>
        <v>0</v>
      </c>
      <c r="BG868" s="172">
        <f>IF(N868="zákl. přenesená",J868,0)</f>
        <v>0</v>
      </c>
      <c r="BH868" s="172">
        <f>IF(N868="sníž. přenesená",J868,0)</f>
        <v>0</v>
      </c>
      <c r="BI868" s="172">
        <f>IF(N868="nulová",J868,0)</f>
        <v>0</v>
      </c>
      <c r="BJ868" s="25" t="s">
        <v>89</v>
      </c>
      <c r="BK868" s="172">
        <f>ROUND(I868*H868,2)</f>
        <v>0</v>
      </c>
      <c r="BL868" s="25" t="s">
        <v>257</v>
      </c>
      <c r="BM868" s="25" t="s">
        <v>1349</v>
      </c>
    </row>
    <row r="869" spans="2:65" s="12" customFormat="1">
      <c r="B869" s="173"/>
      <c r="D869" s="174" t="s">
        <v>180</v>
      </c>
      <c r="E869" s="175" t="s">
        <v>5</v>
      </c>
      <c r="F869" s="176" t="s">
        <v>1350</v>
      </c>
      <c r="H869" s="177">
        <v>3</v>
      </c>
      <c r="L869" s="173"/>
      <c r="M869" s="178"/>
      <c r="N869" s="179"/>
      <c r="O869" s="179"/>
      <c r="P869" s="179"/>
      <c r="Q869" s="179"/>
      <c r="R869" s="179"/>
      <c r="S869" s="179"/>
      <c r="T869" s="180"/>
      <c r="AT869" s="175" t="s">
        <v>180</v>
      </c>
      <c r="AU869" s="175" t="s">
        <v>89</v>
      </c>
      <c r="AV869" s="12" t="s">
        <v>89</v>
      </c>
      <c r="AW869" s="12" t="s">
        <v>41</v>
      </c>
      <c r="AX869" s="12" t="s">
        <v>77</v>
      </c>
      <c r="AY869" s="175" t="s">
        <v>171</v>
      </c>
    </row>
    <row r="870" spans="2:65" s="12" customFormat="1">
      <c r="B870" s="173"/>
      <c r="D870" s="174" t="s">
        <v>180</v>
      </c>
      <c r="E870" s="175" t="s">
        <v>5</v>
      </c>
      <c r="F870" s="176" t="s">
        <v>1351</v>
      </c>
      <c r="H870" s="177">
        <v>4</v>
      </c>
      <c r="L870" s="173"/>
      <c r="M870" s="178"/>
      <c r="N870" s="179"/>
      <c r="O870" s="179"/>
      <c r="P870" s="179"/>
      <c r="Q870" s="179"/>
      <c r="R870" s="179"/>
      <c r="S870" s="179"/>
      <c r="T870" s="180"/>
      <c r="AT870" s="175" t="s">
        <v>180</v>
      </c>
      <c r="AU870" s="175" t="s">
        <v>89</v>
      </c>
      <c r="AV870" s="12" t="s">
        <v>89</v>
      </c>
      <c r="AW870" s="12" t="s">
        <v>41</v>
      </c>
      <c r="AX870" s="12" t="s">
        <v>77</v>
      </c>
      <c r="AY870" s="175" t="s">
        <v>171</v>
      </c>
    </row>
    <row r="871" spans="2:65" s="12" customFormat="1">
      <c r="B871" s="173"/>
      <c r="D871" s="174" t="s">
        <v>180</v>
      </c>
      <c r="E871" s="175" t="s">
        <v>5</v>
      </c>
      <c r="F871" s="176" t="s">
        <v>1352</v>
      </c>
      <c r="H871" s="177">
        <v>2</v>
      </c>
      <c r="L871" s="173"/>
      <c r="M871" s="178"/>
      <c r="N871" s="179"/>
      <c r="O871" s="179"/>
      <c r="P871" s="179"/>
      <c r="Q871" s="179"/>
      <c r="R871" s="179"/>
      <c r="S871" s="179"/>
      <c r="T871" s="180"/>
      <c r="AT871" s="175" t="s">
        <v>180</v>
      </c>
      <c r="AU871" s="175" t="s">
        <v>89</v>
      </c>
      <c r="AV871" s="12" t="s">
        <v>89</v>
      </c>
      <c r="AW871" s="12" t="s">
        <v>41</v>
      </c>
      <c r="AX871" s="12" t="s">
        <v>77</v>
      </c>
      <c r="AY871" s="175" t="s">
        <v>171</v>
      </c>
    </row>
    <row r="872" spans="2:65" s="13" customFormat="1">
      <c r="B872" s="183"/>
      <c r="D872" s="174" t="s">
        <v>180</v>
      </c>
      <c r="E872" s="184" t="s">
        <v>5</v>
      </c>
      <c r="F872" s="185" t="s">
        <v>228</v>
      </c>
      <c r="H872" s="186">
        <v>9</v>
      </c>
      <c r="L872" s="183"/>
      <c r="M872" s="187"/>
      <c r="N872" s="188"/>
      <c r="O872" s="188"/>
      <c r="P872" s="188"/>
      <c r="Q872" s="188"/>
      <c r="R872" s="188"/>
      <c r="S872" s="188"/>
      <c r="T872" s="189"/>
      <c r="AT872" s="184" t="s">
        <v>180</v>
      </c>
      <c r="AU872" s="184" t="s">
        <v>89</v>
      </c>
      <c r="AV872" s="13" t="s">
        <v>178</v>
      </c>
      <c r="AW872" s="13" t="s">
        <v>41</v>
      </c>
      <c r="AX872" s="13" t="s">
        <v>23</v>
      </c>
      <c r="AY872" s="184" t="s">
        <v>171</v>
      </c>
    </row>
    <row r="873" spans="2:65" s="1" customFormat="1" ht="25.5" customHeight="1">
      <c r="B873" s="161"/>
      <c r="C873" s="162" t="s">
        <v>1353</v>
      </c>
      <c r="D873" s="162" t="s">
        <v>173</v>
      </c>
      <c r="E873" s="163" t="s">
        <v>1354</v>
      </c>
      <c r="F873" s="164" t="s">
        <v>1355</v>
      </c>
      <c r="G873" s="165" t="s">
        <v>493</v>
      </c>
      <c r="H873" s="166">
        <v>49.7</v>
      </c>
      <c r="I873" s="347"/>
      <c r="J873" s="167">
        <f>ROUND(I873*H873,2)</f>
        <v>0</v>
      </c>
      <c r="K873" s="164" t="s">
        <v>177</v>
      </c>
      <c r="L873" s="40"/>
      <c r="M873" s="168" t="s">
        <v>5</v>
      </c>
      <c r="N873" s="169" t="s">
        <v>49</v>
      </c>
      <c r="O873" s="170">
        <v>0.26500000000000001</v>
      </c>
      <c r="P873" s="170">
        <f>O873*H873</f>
        <v>13.170500000000001</v>
      </c>
      <c r="Q873" s="170">
        <v>2.8600000000000001E-3</v>
      </c>
      <c r="R873" s="170">
        <f>Q873*H873</f>
        <v>0.14214200000000002</v>
      </c>
      <c r="S873" s="170">
        <v>0</v>
      </c>
      <c r="T873" s="171">
        <f>S873*H873</f>
        <v>0</v>
      </c>
      <c r="AR873" s="25" t="s">
        <v>257</v>
      </c>
      <c r="AT873" s="25" t="s">
        <v>173</v>
      </c>
      <c r="AU873" s="25" t="s">
        <v>89</v>
      </c>
      <c r="AY873" s="25" t="s">
        <v>171</v>
      </c>
      <c r="BE873" s="172">
        <f>IF(N873="základní",J873,0)</f>
        <v>0</v>
      </c>
      <c r="BF873" s="172">
        <f>IF(N873="snížená",J873,0)</f>
        <v>0</v>
      </c>
      <c r="BG873" s="172">
        <f>IF(N873="zákl. přenesená",J873,0)</f>
        <v>0</v>
      </c>
      <c r="BH873" s="172">
        <f>IF(N873="sníž. přenesená",J873,0)</f>
        <v>0</v>
      </c>
      <c r="BI873" s="172">
        <f>IF(N873="nulová",J873,0)</f>
        <v>0</v>
      </c>
      <c r="BJ873" s="25" t="s">
        <v>89</v>
      </c>
      <c r="BK873" s="172">
        <f>ROUND(I873*H873,2)</f>
        <v>0</v>
      </c>
      <c r="BL873" s="25" t="s">
        <v>257</v>
      </c>
      <c r="BM873" s="25" t="s">
        <v>1356</v>
      </c>
    </row>
    <row r="874" spans="2:65" s="12" customFormat="1">
      <c r="B874" s="173"/>
      <c r="D874" s="174" t="s">
        <v>180</v>
      </c>
      <c r="E874" s="175" t="s">
        <v>5</v>
      </c>
      <c r="F874" s="176" t="s">
        <v>1357</v>
      </c>
      <c r="H874" s="177">
        <v>49.7</v>
      </c>
      <c r="L874" s="173"/>
      <c r="M874" s="178"/>
      <c r="N874" s="179"/>
      <c r="O874" s="179"/>
      <c r="P874" s="179"/>
      <c r="Q874" s="179"/>
      <c r="R874" s="179"/>
      <c r="S874" s="179"/>
      <c r="T874" s="180"/>
      <c r="AT874" s="175" t="s">
        <v>180</v>
      </c>
      <c r="AU874" s="175" t="s">
        <v>89</v>
      </c>
      <c r="AV874" s="12" t="s">
        <v>89</v>
      </c>
      <c r="AW874" s="12" t="s">
        <v>41</v>
      </c>
      <c r="AX874" s="12" t="s">
        <v>23</v>
      </c>
      <c r="AY874" s="175" t="s">
        <v>171</v>
      </c>
    </row>
    <row r="875" spans="2:65" s="1" customFormat="1" ht="25.5" customHeight="1">
      <c r="B875" s="161"/>
      <c r="C875" s="162" t="s">
        <v>1358</v>
      </c>
      <c r="D875" s="162" t="s">
        <v>173</v>
      </c>
      <c r="E875" s="163" t="s">
        <v>1359</v>
      </c>
      <c r="F875" s="164" t="s">
        <v>1360</v>
      </c>
      <c r="G875" s="165" t="s">
        <v>330</v>
      </c>
      <c r="H875" s="166">
        <v>12</v>
      </c>
      <c r="I875" s="347"/>
      <c r="J875" s="167">
        <f>ROUND(I875*H875,2)</f>
        <v>0</v>
      </c>
      <c r="K875" s="164" t="s">
        <v>177</v>
      </c>
      <c r="L875" s="40"/>
      <c r="M875" s="168" t="s">
        <v>5</v>
      </c>
      <c r="N875" s="169" t="s">
        <v>49</v>
      </c>
      <c r="O875" s="170">
        <v>0.11</v>
      </c>
      <c r="P875" s="170">
        <f>O875*H875</f>
        <v>1.32</v>
      </c>
      <c r="Q875" s="170">
        <v>7.1000000000000002E-4</v>
      </c>
      <c r="R875" s="170">
        <f>Q875*H875</f>
        <v>8.5199999999999998E-3</v>
      </c>
      <c r="S875" s="170">
        <v>0</v>
      </c>
      <c r="T875" s="171">
        <f>S875*H875</f>
        <v>0</v>
      </c>
      <c r="AR875" s="25" t="s">
        <v>257</v>
      </c>
      <c r="AT875" s="25" t="s">
        <v>173</v>
      </c>
      <c r="AU875" s="25" t="s">
        <v>89</v>
      </c>
      <c r="AY875" s="25" t="s">
        <v>171</v>
      </c>
      <c r="BE875" s="172">
        <f>IF(N875="základní",J875,0)</f>
        <v>0</v>
      </c>
      <c r="BF875" s="172">
        <f>IF(N875="snížená",J875,0)</f>
        <v>0</v>
      </c>
      <c r="BG875" s="172">
        <f>IF(N875="zákl. přenesená",J875,0)</f>
        <v>0</v>
      </c>
      <c r="BH875" s="172">
        <f>IF(N875="sníž. přenesená",J875,0)</f>
        <v>0</v>
      </c>
      <c r="BI875" s="172">
        <f>IF(N875="nulová",J875,0)</f>
        <v>0</v>
      </c>
      <c r="BJ875" s="25" t="s">
        <v>89</v>
      </c>
      <c r="BK875" s="172">
        <f>ROUND(I875*H875,2)</f>
        <v>0</v>
      </c>
      <c r="BL875" s="25" t="s">
        <v>257</v>
      </c>
      <c r="BM875" s="25" t="s">
        <v>1361</v>
      </c>
    </row>
    <row r="876" spans="2:65" s="12" customFormat="1">
      <c r="B876" s="173"/>
      <c r="D876" s="174" t="s">
        <v>180</v>
      </c>
      <c r="E876" s="175" t="s">
        <v>5</v>
      </c>
      <c r="F876" s="176" t="s">
        <v>1362</v>
      </c>
      <c r="H876" s="177">
        <v>12</v>
      </c>
      <c r="L876" s="173"/>
      <c r="M876" s="178"/>
      <c r="N876" s="179"/>
      <c r="O876" s="179"/>
      <c r="P876" s="179"/>
      <c r="Q876" s="179"/>
      <c r="R876" s="179"/>
      <c r="S876" s="179"/>
      <c r="T876" s="180"/>
      <c r="AT876" s="175" t="s">
        <v>180</v>
      </c>
      <c r="AU876" s="175" t="s">
        <v>89</v>
      </c>
      <c r="AV876" s="12" t="s">
        <v>89</v>
      </c>
      <c r="AW876" s="12" t="s">
        <v>41</v>
      </c>
      <c r="AX876" s="12" t="s">
        <v>23</v>
      </c>
      <c r="AY876" s="175" t="s">
        <v>171</v>
      </c>
    </row>
    <row r="877" spans="2:65" s="1" customFormat="1" ht="25.5" customHeight="1">
      <c r="B877" s="161"/>
      <c r="C877" s="162" t="s">
        <v>1363</v>
      </c>
      <c r="D877" s="162" t="s">
        <v>173</v>
      </c>
      <c r="E877" s="163" t="s">
        <v>1364</v>
      </c>
      <c r="F877" s="164" t="s">
        <v>1365</v>
      </c>
      <c r="G877" s="165" t="s">
        <v>330</v>
      </c>
      <c r="H877" s="166">
        <v>5</v>
      </c>
      <c r="I877" s="347"/>
      <c r="J877" s="167">
        <f>ROUND(I877*H877,2)</f>
        <v>0</v>
      </c>
      <c r="K877" s="164" t="s">
        <v>251</v>
      </c>
      <c r="L877" s="40"/>
      <c r="M877" s="168" t="s">
        <v>5</v>
      </c>
      <c r="N877" s="169" t="s">
        <v>49</v>
      </c>
      <c r="O877" s="170">
        <v>0.4</v>
      </c>
      <c r="P877" s="170">
        <f>O877*H877</f>
        <v>2</v>
      </c>
      <c r="Q877" s="170">
        <v>4.6999999999999999E-4</v>
      </c>
      <c r="R877" s="170">
        <f>Q877*H877</f>
        <v>2.3500000000000001E-3</v>
      </c>
      <c r="S877" s="170">
        <v>0</v>
      </c>
      <c r="T877" s="171">
        <f>S877*H877</f>
        <v>0</v>
      </c>
      <c r="AR877" s="25" t="s">
        <v>257</v>
      </c>
      <c r="AT877" s="25" t="s">
        <v>173</v>
      </c>
      <c r="AU877" s="25" t="s">
        <v>89</v>
      </c>
      <c r="AY877" s="25" t="s">
        <v>171</v>
      </c>
      <c r="BE877" s="172">
        <f>IF(N877="základní",J877,0)</f>
        <v>0</v>
      </c>
      <c r="BF877" s="172">
        <f>IF(N877="snížená",J877,0)</f>
        <v>0</v>
      </c>
      <c r="BG877" s="172">
        <f>IF(N877="zákl. přenesená",J877,0)</f>
        <v>0</v>
      </c>
      <c r="BH877" s="172">
        <f>IF(N877="sníž. přenesená",J877,0)</f>
        <v>0</v>
      </c>
      <c r="BI877" s="172">
        <f>IF(N877="nulová",J877,0)</f>
        <v>0</v>
      </c>
      <c r="BJ877" s="25" t="s">
        <v>89</v>
      </c>
      <c r="BK877" s="172">
        <f>ROUND(I877*H877,2)</f>
        <v>0</v>
      </c>
      <c r="BL877" s="25" t="s">
        <v>257</v>
      </c>
      <c r="BM877" s="25" t="s">
        <v>1366</v>
      </c>
    </row>
    <row r="878" spans="2:65" s="1" customFormat="1" ht="25.5" customHeight="1">
      <c r="B878" s="161"/>
      <c r="C878" s="162" t="s">
        <v>1367</v>
      </c>
      <c r="D878" s="162" t="s">
        <v>173</v>
      </c>
      <c r="E878" s="163" t="s">
        <v>1368</v>
      </c>
      <c r="F878" s="164" t="s">
        <v>1369</v>
      </c>
      <c r="G878" s="165" t="s">
        <v>330</v>
      </c>
      <c r="H878" s="166">
        <v>2</v>
      </c>
      <c r="I878" s="347"/>
      <c r="J878" s="167">
        <f>ROUND(I878*H878,2)</f>
        <v>0</v>
      </c>
      <c r="K878" s="164" t="s">
        <v>251</v>
      </c>
      <c r="L878" s="40"/>
      <c r="M878" s="168" t="s">
        <v>5</v>
      </c>
      <c r="N878" s="169" t="s">
        <v>49</v>
      </c>
      <c r="O878" s="170">
        <v>0.4</v>
      </c>
      <c r="P878" s="170">
        <f>O878*H878</f>
        <v>0.8</v>
      </c>
      <c r="Q878" s="170">
        <v>4.8000000000000001E-4</v>
      </c>
      <c r="R878" s="170">
        <f>Q878*H878</f>
        <v>9.6000000000000002E-4</v>
      </c>
      <c r="S878" s="170">
        <v>0</v>
      </c>
      <c r="T878" s="171">
        <f>S878*H878</f>
        <v>0</v>
      </c>
      <c r="AR878" s="25" t="s">
        <v>257</v>
      </c>
      <c r="AT878" s="25" t="s">
        <v>173</v>
      </c>
      <c r="AU878" s="25" t="s">
        <v>89</v>
      </c>
      <c r="AY878" s="25" t="s">
        <v>171</v>
      </c>
      <c r="BE878" s="172">
        <f>IF(N878="základní",J878,0)</f>
        <v>0</v>
      </c>
      <c r="BF878" s="172">
        <f>IF(N878="snížená",J878,0)</f>
        <v>0</v>
      </c>
      <c r="BG878" s="172">
        <f>IF(N878="zákl. přenesená",J878,0)</f>
        <v>0</v>
      </c>
      <c r="BH878" s="172">
        <f>IF(N878="sníž. přenesená",J878,0)</f>
        <v>0</v>
      </c>
      <c r="BI878" s="172">
        <f>IF(N878="nulová",J878,0)</f>
        <v>0</v>
      </c>
      <c r="BJ878" s="25" t="s">
        <v>89</v>
      </c>
      <c r="BK878" s="172">
        <f>ROUND(I878*H878,2)</f>
        <v>0</v>
      </c>
      <c r="BL878" s="25" t="s">
        <v>257</v>
      </c>
      <c r="BM878" s="25" t="s">
        <v>1370</v>
      </c>
    </row>
    <row r="879" spans="2:65" s="1" customFormat="1" ht="25.5" customHeight="1">
      <c r="B879" s="161"/>
      <c r="C879" s="162" t="s">
        <v>1371</v>
      </c>
      <c r="D879" s="162" t="s">
        <v>173</v>
      </c>
      <c r="E879" s="163" t="s">
        <v>1372</v>
      </c>
      <c r="F879" s="164" t="s">
        <v>1373</v>
      </c>
      <c r="G879" s="165" t="s">
        <v>493</v>
      </c>
      <c r="H879" s="166">
        <v>28.1</v>
      </c>
      <c r="I879" s="347"/>
      <c r="J879" s="167">
        <f>ROUND(I879*H879,2)</f>
        <v>0</v>
      </c>
      <c r="K879" s="164" t="s">
        <v>251</v>
      </c>
      <c r="L879" s="40"/>
      <c r="M879" s="168" t="s">
        <v>5</v>
      </c>
      <c r="N879" s="169" t="s">
        <v>49</v>
      </c>
      <c r="O879" s="170">
        <v>0.317</v>
      </c>
      <c r="P879" s="170">
        <f>O879*H879</f>
        <v>8.9077000000000002</v>
      </c>
      <c r="Q879" s="170">
        <v>1.81E-3</v>
      </c>
      <c r="R879" s="170">
        <f>Q879*H879</f>
        <v>5.0861000000000003E-2</v>
      </c>
      <c r="S879" s="170">
        <v>0</v>
      </c>
      <c r="T879" s="171">
        <f>S879*H879</f>
        <v>0</v>
      </c>
      <c r="AR879" s="25" t="s">
        <v>257</v>
      </c>
      <c r="AT879" s="25" t="s">
        <v>173</v>
      </c>
      <c r="AU879" s="25" t="s">
        <v>89</v>
      </c>
      <c r="AY879" s="25" t="s">
        <v>171</v>
      </c>
      <c r="BE879" s="172">
        <f>IF(N879="základní",J879,0)</f>
        <v>0</v>
      </c>
      <c r="BF879" s="172">
        <f>IF(N879="snížená",J879,0)</f>
        <v>0</v>
      </c>
      <c r="BG879" s="172">
        <f>IF(N879="zákl. přenesená",J879,0)</f>
        <v>0</v>
      </c>
      <c r="BH879" s="172">
        <f>IF(N879="sníž. přenesená",J879,0)</f>
        <v>0</v>
      </c>
      <c r="BI879" s="172">
        <f>IF(N879="nulová",J879,0)</f>
        <v>0</v>
      </c>
      <c r="BJ879" s="25" t="s">
        <v>89</v>
      </c>
      <c r="BK879" s="172">
        <f>ROUND(I879*H879,2)</f>
        <v>0</v>
      </c>
      <c r="BL879" s="25" t="s">
        <v>257</v>
      </c>
      <c r="BM879" s="25" t="s">
        <v>1374</v>
      </c>
    </row>
    <row r="880" spans="2:65" s="12" customFormat="1">
      <c r="B880" s="173"/>
      <c r="D880" s="174" t="s">
        <v>180</v>
      </c>
      <c r="E880" s="175" t="s">
        <v>5</v>
      </c>
      <c r="F880" s="176" t="s">
        <v>1375</v>
      </c>
      <c r="H880" s="177">
        <v>28.1</v>
      </c>
      <c r="L880" s="173"/>
      <c r="M880" s="178"/>
      <c r="N880" s="179"/>
      <c r="O880" s="179"/>
      <c r="P880" s="179"/>
      <c r="Q880" s="179"/>
      <c r="R880" s="179"/>
      <c r="S880" s="179"/>
      <c r="T880" s="180"/>
      <c r="AT880" s="175" t="s">
        <v>180</v>
      </c>
      <c r="AU880" s="175" t="s">
        <v>89</v>
      </c>
      <c r="AV880" s="12" t="s">
        <v>89</v>
      </c>
      <c r="AW880" s="12" t="s">
        <v>41</v>
      </c>
      <c r="AX880" s="12" t="s">
        <v>23</v>
      </c>
      <c r="AY880" s="175" t="s">
        <v>171</v>
      </c>
    </row>
    <row r="881" spans="2:65" s="1" customFormat="1" ht="25.5" customHeight="1">
      <c r="B881" s="161"/>
      <c r="C881" s="162" t="s">
        <v>1376</v>
      </c>
      <c r="D881" s="162" t="s">
        <v>173</v>
      </c>
      <c r="E881" s="163" t="s">
        <v>1377</v>
      </c>
      <c r="F881" s="164" t="s">
        <v>1378</v>
      </c>
      <c r="G881" s="165" t="s">
        <v>493</v>
      </c>
      <c r="H881" s="166">
        <v>7</v>
      </c>
      <c r="I881" s="347"/>
      <c r="J881" s="167">
        <f>ROUND(I881*H881,2)</f>
        <v>0</v>
      </c>
      <c r="K881" s="164" t="s">
        <v>251</v>
      </c>
      <c r="L881" s="40"/>
      <c r="M881" s="168" t="s">
        <v>5</v>
      </c>
      <c r="N881" s="169" t="s">
        <v>49</v>
      </c>
      <c r="O881" s="170">
        <v>0.33400000000000002</v>
      </c>
      <c r="P881" s="170">
        <f>O881*H881</f>
        <v>2.3380000000000001</v>
      </c>
      <c r="Q881" s="170">
        <v>2.3600000000000001E-3</v>
      </c>
      <c r="R881" s="170">
        <f>Q881*H881</f>
        <v>1.652E-2</v>
      </c>
      <c r="S881" s="170">
        <v>0</v>
      </c>
      <c r="T881" s="171">
        <f>S881*H881</f>
        <v>0</v>
      </c>
      <c r="AR881" s="25" t="s">
        <v>257</v>
      </c>
      <c r="AT881" s="25" t="s">
        <v>173</v>
      </c>
      <c r="AU881" s="25" t="s">
        <v>89</v>
      </c>
      <c r="AY881" s="25" t="s">
        <v>171</v>
      </c>
      <c r="BE881" s="172">
        <f>IF(N881="základní",J881,0)</f>
        <v>0</v>
      </c>
      <c r="BF881" s="172">
        <f>IF(N881="snížená",J881,0)</f>
        <v>0</v>
      </c>
      <c r="BG881" s="172">
        <f>IF(N881="zákl. přenesená",J881,0)</f>
        <v>0</v>
      </c>
      <c r="BH881" s="172">
        <f>IF(N881="sníž. přenesená",J881,0)</f>
        <v>0</v>
      </c>
      <c r="BI881" s="172">
        <f>IF(N881="nulová",J881,0)</f>
        <v>0</v>
      </c>
      <c r="BJ881" s="25" t="s">
        <v>89</v>
      </c>
      <c r="BK881" s="172">
        <f>ROUND(I881*H881,2)</f>
        <v>0</v>
      </c>
      <c r="BL881" s="25" t="s">
        <v>257</v>
      </c>
      <c r="BM881" s="25" t="s">
        <v>1379</v>
      </c>
    </row>
    <row r="882" spans="2:65" s="12" customFormat="1">
      <c r="B882" s="173"/>
      <c r="D882" s="174" t="s">
        <v>180</v>
      </c>
      <c r="E882" s="175" t="s">
        <v>5</v>
      </c>
      <c r="F882" s="176" t="s">
        <v>1380</v>
      </c>
      <c r="H882" s="177">
        <v>7</v>
      </c>
      <c r="L882" s="173"/>
      <c r="M882" s="178"/>
      <c r="N882" s="179"/>
      <c r="O882" s="179"/>
      <c r="P882" s="179"/>
      <c r="Q882" s="179"/>
      <c r="R882" s="179"/>
      <c r="S882" s="179"/>
      <c r="T882" s="180"/>
      <c r="AT882" s="175" t="s">
        <v>180</v>
      </c>
      <c r="AU882" s="175" t="s">
        <v>89</v>
      </c>
      <c r="AV882" s="12" t="s">
        <v>89</v>
      </c>
      <c r="AW882" s="12" t="s">
        <v>41</v>
      </c>
      <c r="AX882" s="12" t="s">
        <v>23</v>
      </c>
      <c r="AY882" s="175" t="s">
        <v>171</v>
      </c>
    </row>
    <row r="883" spans="2:65" s="1" customFormat="1" ht="25.5" customHeight="1">
      <c r="B883" s="161"/>
      <c r="C883" s="162" t="s">
        <v>1381</v>
      </c>
      <c r="D883" s="162" t="s">
        <v>173</v>
      </c>
      <c r="E883" s="163" t="s">
        <v>1382</v>
      </c>
      <c r="F883" s="164" t="s">
        <v>1383</v>
      </c>
      <c r="G883" s="165" t="s">
        <v>330</v>
      </c>
      <c r="H883" s="166">
        <v>3</v>
      </c>
      <c r="I883" s="347"/>
      <c r="J883" s="167">
        <f>ROUND(I883*H883,2)</f>
        <v>0</v>
      </c>
      <c r="K883" s="164" t="s">
        <v>251</v>
      </c>
      <c r="L883" s="40"/>
      <c r="M883" s="168" t="s">
        <v>5</v>
      </c>
      <c r="N883" s="169" t="s">
        <v>49</v>
      </c>
      <c r="O883" s="170">
        <v>0.10199999999999999</v>
      </c>
      <c r="P883" s="170">
        <f>O883*H883</f>
        <v>0.30599999999999999</v>
      </c>
      <c r="Q883" s="170">
        <v>6.6E-4</v>
      </c>
      <c r="R883" s="170">
        <f>Q883*H883</f>
        <v>1.98E-3</v>
      </c>
      <c r="S883" s="170">
        <v>0</v>
      </c>
      <c r="T883" s="171">
        <f>S883*H883</f>
        <v>0</v>
      </c>
      <c r="AR883" s="25" t="s">
        <v>257</v>
      </c>
      <c r="AT883" s="25" t="s">
        <v>173</v>
      </c>
      <c r="AU883" s="25" t="s">
        <v>89</v>
      </c>
      <c r="AY883" s="25" t="s">
        <v>171</v>
      </c>
      <c r="BE883" s="172">
        <f>IF(N883="základní",J883,0)</f>
        <v>0</v>
      </c>
      <c r="BF883" s="172">
        <f>IF(N883="snížená",J883,0)</f>
        <v>0</v>
      </c>
      <c r="BG883" s="172">
        <f>IF(N883="zákl. přenesená",J883,0)</f>
        <v>0</v>
      </c>
      <c r="BH883" s="172">
        <f>IF(N883="sníž. přenesená",J883,0)</f>
        <v>0</v>
      </c>
      <c r="BI883" s="172">
        <f>IF(N883="nulová",J883,0)</f>
        <v>0</v>
      </c>
      <c r="BJ883" s="25" t="s">
        <v>89</v>
      </c>
      <c r="BK883" s="172">
        <f>ROUND(I883*H883,2)</f>
        <v>0</v>
      </c>
      <c r="BL883" s="25" t="s">
        <v>257</v>
      </c>
      <c r="BM883" s="25" t="s">
        <v>1384</v>
      </c>
    </row>
    <row r="884" spans="2:65" s="12" customFormat="1">
      <c r="B884" s="173"/>
      <c r="D884" s="174" t="s">
        <v>180</v>
      </c>
      <c r="E884" s="175" t="s">
        <v>5</v>
      </c>
      <c r="F884" s="176" t="s">
        <v>1385</v>
      </c>
      <c r="H884" s="177">
        <v>3</v>
      </c>
      <c r="L884" s="173"/>
      <c r="M884" s="178"/>
      <c r="N884" s="179"/>
      <c r="O884" s="179"/>
      <c r="P884" s="179"/>
      <c r="Q884" s="179"/>
      <c r="R884" s="179"/>
      <c r="S884" s="179"/>
      <c r="T884" s="180"/>
      <c r="AT884" s="175" t="s">
        <v>180</v>
      </c>
      <c r="AU884" s="175" t="s">
        <v>89</v>
      </c>
      <c r="AV884" s="12" t="s">
        <v>89</v>
      </c>
      <c r="AW884" s="12" t="s">
        <v>41</v>
      </c>
      <c r="AX884" s="12" t="s">
        <v>23</v>
      </c>
      <c r="AY884" s="175" t="s">
        <v>171</v>
      </c>
    </row>
    <row r="885" spans="2:65" s="1" customFormat="1" ht="16.5" customHeight="1">
      <c r="B885" s="161"/>
      <c r="C885" s="162" t="s">
        <v>1386</v>
      </c>
      <c r="D885" s="162" t="s">
        <v>173</v>
      </c>
      <c r="E885" s="163" t="s">
        <v>1387</v>
      </c>
      <c r="F885" s="164" t="s">
        <v>1388</v>
      </c>
      <c r="G885" s="165" t="s">
        <v>260</v>
      </c>
      <c r="H885" s="166">
        <v>0.41299999999999998</v>
      </c>
      <c r="I885" s="347"/>
      <c r="J885" s="167">
        <f>ROUND(I885*H885,2)</f>
        <v>0</v>
      </c>
      <c r="K885" s="164" t="s">
        <v>5</v>
      </c>
      <c r="L885" s="40"/>
      <c r="M885" s="168" t="s">
        <v>5</v>
      </c>
      <c r="N885" s="169" t="s">
        <v>49</v>
      </c>
      <c r="O885" s="170">
        <v>4.82</v>
      </c>
      <c r="P885" s="170">
        <f>O885*H885</f>
        <v>1.9906600000000001</v>
      </c>
      <c r="Q885" s="170">
        <v>0</v>
      </c>
      <c r="R885" s="170">
        <f>Q885*H885</f>
        <v>0</v>
      </c>
      <c r="S885" s="170">
        <v>0</v>
      </c>
      <c r="T885" s="171">
        <f>S885*H885</f>
        <v>0</v>
      </c>
      <c r="AR885" s="25" t="s">
        <v>257</v>
      </c>
      <c r="AT885" s="25" t="s">
        <v>173</v>
      </c>
      <c r="AU885" s="25" t="s">
        <v>89</v>
      </c>
      <c r="AY885" s="25" t="s">
        <v>171</v>
      </c>
      <c r="BE885" s="172">
        <f>IF(N885="základní",J885,0)</f>
        <v>0</v>
      </c>
      <c r="BF885" s="172">
        <f>IF(N885="snížená",J885,0)</f>
        <v>0</v>
      </c>
      <c r="BG885" s="172">
        <f>IF(N885="zákl. přenesená",J885,0)</f>
        <v>0</v>
      </c>
      <c r="BH885" s="172">
        <f>IF(N885="sníž. přenesená",J885,0)</f>
        <v>0</v>
      </c>
      <c r="BI885" s="172">
        <f>IF(N885="nulová",J885,0)</f>
        <v>0</v>
      </c>
      <c r="BJ885" s="25" t="s">
        <v>89</v>
      </c>
      <c r="BK885" s="172">
        <f>ROUND(I885*H885,2)</f>
        <v>0</v>
      </c>
      <c r="BL885" s="25" t="s">
        <v>257</v>
      </c>
      <c r="BM885" s="25" t="s">
        <v>1389</v>
      </c>
    </row>
    <row r="886" spans="2:65" s="1" customFormat="1" ht="38.25" customHeight="1">
      <c r="B886" s="161"/>
      <c r="C886" s="162" t="s">
        <v>1390</v>
      </c>
      <c r="D886" s="162" t="s">
        <v>173</v>
      </c>
      <c r="E886" s="163" t="s">
        <v>1391</v>
      </c>
      <c r="F886" s="164" t="s">
        <v>1392</v>
      </c>
      <c r="G886" s="165" t="s">
        <v>260</v>
      </c>
      <c r="H886" s="166">
        <v>0.41299999999999998</v>
      </c>
      <c r="I886" s="347"/>
      <c r="J886" s="167">
        <f>ROUND(I886*H886,2)</f>
        <v>0</v>
      </c>
      <c r="K886" s="164" t="s">
        <v>1044</v>
      </c>
      <c r="L886" s="40"/>
      <c r="M886" s="168" t="s">
        <v>5</v>
      </c>
      <c r="N886" s="169" t="s">
        <v>49</v>
      </c>
      <c r="O886" s="170">
        <v>2.75</v>
      </c>
      <c r="P886" s="170">
        <f>O886*H886</f>
        <v>1.13575</v>
      </c>
      <c r="Q886" s="170">
        <v>0</v>
      </c>
      <c r="R886" s="170">
        <f>Q886*H886</f>
        <v>0</v>
      </c>
      <c r="S886" s="170">
        <v>0</v>
      </c>
      <c r="T886" s="171">
        <f>S886*H886</f>
        <v>0</v>
      </c>
      <c r="AR886" s="25" t="s">
        <v>257</v>
      </c>
      <c r="AT886" s="25" t="s">
        <v>173</v>
      </c>
      <c r="AU886" s="25" t="s">
        <v>89</v>
      </c>
      <c r="AY886" s="25" t="s">
        <v>171</v>
      </c>
      <c r="BE886" s="172">
        <f>IF(N886="základní",J886,0)</f>
        <v>0</v>
      </c>
      <c r="BF886" s="172">
        <f>IF(N886="snížená",J886,0)</f>
        <v>0</v>
      </c>
      <c r="BG886" s="172">
        <f>IF(N886="zákl. přenesená",J886,0)</f>
        <v>0</v>
      </c>
      <c r="BH886" s="172">
        <f>IF(N886="sníž. přenesená",J886,0)</f>
        <v>0</v>
      </c>
      <c r="BI886" s="172">
        <f>IF(N886="nulová",J886,0)</f>
        <v>0</v>
      </c>
      <c r="BJ886" s="25" t="s">
        <v>89</v>
      </c>
      <c r="BK886" s="172">
        <f>ROUND(I886*H886,2)</f>
        <v>0</v>
      </c>
      <c r="BL886" s="25" t="s">
        <v>257</v>
      </c>
      <c r="BM886" s="25" t="s">
        <v>1393</v>
      </c>
    </row>
    <row r="887" spans="2:65" s="11" customFormat="1" ht="29.85" customHeight="1">
      <c r="B887" s="149"/>
      <c r="D887" s="150" t="s">
        <v>76</v>
      </c>
      <c r="E887" s="159" t="s">
        <v>1394</v>
      </c>
      <c r="F887" s="159" t="s">
        <v>1395</v>
      </c>
      <c r="J887" s="160">
        <f>BK887</f>
        <v>0</v>
      </c>
      <c r="L887" s="149"/>
      <c r="M887" s="153"/>
      <c r="N887" s="154"/>
      <c r="O887" s="154"/>
      <c r="P887" s="155">
        <f>SUM(P888:P913)</f>
        <v>603.27935300000001</v>
      </c>
      <c r="Q887" s="154"/>
      <c r="R887" s="155">
        <f>SUM(R888:R913)</f>
        <v>18.644599500000002</v>
      </c>
      <c r="S887" s="154"/>
      <c r="T887" s="156">
        <f>SUM(T888:T913)</f>
        <v>16.446780999999998</v>
      </c>
      <c r="AR887" s="150" t="s">
        <v>89</v>
      </c>
      <c r="AT887" s="157" t="s">
        <v>76</v>
      </c>
      <c r="AU887" s="157" t="s">
        <v>23</v>
      </c>
      <c r="AY887" s="150" t="s">
        <v>171</v>
      </c>
      <c r="BK887" s="158">
        <f>SUM(BK888:BK913)</f>
        <v>0</v>
      </c>
    </row>
    <row r="888" spans="2:65" s="1" customFormat="1" ht="16.5" customHeight="1">
      <c r="B888" s="161"/>
      <c r="C888" s="162" t="s">
        <v>1396</v>
      </c>
      <c r="D888" s="162" t="s">
        <v>173</v>
      </c>
      <c r="E888" s="163" t="s">
        <v>1397</v>
      </c>
      <c r="F888" s="164" t="s">
        <v>1398</v>
      </c>
      <c r="G888" s="165" t="s">
        <v>223</v>
      </c>
      <c r="H888" s="166">
        <v>359.738</v>
      </c>
      <c r="I888" s="347"/>
      <c r="J888" s="167">
        <f>ROUND(I888*H888,2)</f>
        <v>0</v>
      </c>
      <c r="K888" s="164" t="s">
        <v>177</v>
      </c>
      <c r="L888" s="40"/>
      <c r="M888" s="168" t="s">
        <v>5</v>
      </c>
      <c r="N888" s="169" t="s">
        <v>49</v>
      </c>
      <c r="O888" s="170">
        <v>0.248</v>
      </c>
      <c r="P888" s="170">
        <f>O888*H888</f>
        <v>89.215024</v>
      </c>
      <c r="Q888" s="170">
        <v>0</v>
      </c>
      <c r="R888" s="170">
        <f>Q888*H888</f>
        <v>0</v>
      </c>
      <c r="S888" s="170">
        <v>4.4499999999999998E-2</v>
      </c>
      <c r="T888" s="171">
        <f>S888*H888</f>
        <v>16.008340999999998</v>
      </c>
      <c r="AR888" s="25" t="s">
        <v>257</v>
      </c>
      <c r="AT888" s="25" t="s">
        <v>173</v>
      </c>
      <c r="AU888" s="25" t="s">
        <v>89</v>
      </c>
      <c r="AY888" s="25" t="s">
        <v>171</v>
      </c>
      <c r="BE888" s="172">
        <f>IF(N888="základní",J888,0)</f>
        <v>0</v>
      </c>
      <c r="BF888" s="172">
        <f>IF(N888="snížená",J888,0)</f>
        <v>0</v>
      </c>
      <c r="BG888" s="172">
        <f>IF(N888="zákl. přenesená",J888,0)</f>
        <v>0</v>
      </c>
      <c r="BH888" s="172">
        <f>IF(N888="sníž. přenesená",J888,0)</f>
        <v>0</v>
      </c>
      <c r="BI888" s="172">
        <f>IF(N888="nulová",J888,0)</f>
        <v>0</v>
      </c>
      <c r="BJ888" s="25" t="s">
        <v>89</v>
      </c>
      <c r="BK888" s="172">
        <f>ROUND(I888*H888,2)</f>
        <v>0</v>
      </c>
      <c r="BL888" s="25" t="s">
        <v>257</v>
      </c>
      <c r="BM888" s="25" t="s">
        <v>1399</v>
      </c>
    </row>
    <row r="889" spans="2:65" s="12" customFormat="1">
      <c r="B889" s="173"/>
      <c r="D889" s="174" t="s">
        <v>180</v>
      </c>
      <c r="E889" s="175" t="s">
        <v>5</v>
      </c>
      <c r="F889" s="176" t="s">
        <v>1125</v>
      </c>
      <c r="H889" s="177">
        <v>359.738</v>
      </c>
      <c r="L889" s="173"/>
      <c r="M889" s="178"/>
      <c r="N889" s="179"/>
      <c r="O889" s="179"/>
      <c r="P889" s="179"/>
      <c r="Q889" s="179"/>
      <c r="R889" s="179"/>
      <c r="S889" s="179"/>
      <c r="T889" s="180"/>
      <c r="AT889" s="175" t="s">
        <v>180</v>
      </c>
      <c r="AU889" s="175" t="s">
        <v>89</v>
      </c>
      <c r="AV889" s="12" t="s">
        <v>89</v>
      </c>
      <c r="AW889" s="12" t="s">
        <v>41</v>
      </c>
      <c r="AX889" s="12" t="s">
        <v>23</v>
      </c>
      <c r="AY889" s="175" t="s">
        <v>171</v>
      </c>
    </row>
    <row r="890" spans="2:65" s="1" customFormat="1" ht="16.5" customHeight="1">
      <c r="B890" s="161"/>
      <c r="C890" s="162" t="s">
        <v>1400</v>
      </c>
      <c r="D890" s="162" t="s">
        <v>173</v>
      </c>
      <c r="E890" s="163" t="s">
        <v>1401</v>
      </c>
      <c r="F890" s="164" t="s">
        <v>1402</v>
      </c>
      <c r="G890" s="165" t="s">
        <v>223</v>
      </c>
      <c r="H890" s="166">
        <v>359.738</v>
      </c>
      <c r="I890" s="347"/>
      <c r="J890" s="167">
        <f t="shared" ref="J890:J895" si="0">ROUND(I890*H890,2)</f>
        <v>0</v>
      </c>
      <c r="K890" s="164" t="s">
        <v>177</v>
      </c>
      <c r="L890" s="40"/>
      <c r="M890" s="168" t="s">
        <v>5</v>
      </c>
      <c r="N890" s="169" t="s">
        <v>49</v>
      </c>
      <c r="O890" s="170">
        <v>2.8000000000000001E-2</v>
      </c>
      <c r="P890" s="170">
        <f t="shared" ref="P890:P895" si="1">O890*H890</f>
        <v>10.072664</v>
      </c>
      <c r="Q890" s="170">
        <v>0</v>
      </c>
      <c r="R890" s="170">
        <f t="shared" ref="R890:R895" si="2">Q890*H890</f>
        <v>0</v>
      </c>
      <c r="S890" s="170">
        <v>0</v>
      </c>
      <c r="T890" s="171">
        <f t="shared" ref="T890:T895" si="3">S890*H890</f>
        <v>0</v>
      </c>
      <c r="AR890" s="25" t="s">
        <v>257</v>
      </c>
      <c r="AT890" s="25" t="s">
        <v>173</v>
      </c>
      <c r="AU890" s="25" t="s">
        <v>89</v>
      </c>
      <c r="AY890" s="25" t="s">
        <v>171</v>
      </c>
      <c r="BE890" s="172">
        <f t="shared" ref="BE890:BE895" si="4">IF(N890="základní",J890,0)</f>
        <v>0</v>
      </c>
      <c r="BF890" s="172">
        <f t="shared" ref="BF890:BF895" si="5">IF(N890="snížená",J890,0)</f>
        <v>0</v>
      </c>
      <c r="BG890" s="172">
        <f t="shared" ref="BG890:BG895" si="6">IF(N890="zákl. přenesená",J890,0)</f>
        <v>0</v>
      </c>
      <c r="BH890" s="172">
        <f t="shared" ref="BH890:BH895" si="7">IF(N890="sníž. přenesená",J890,0)</f>
        <v>0</v>
      </c>
      <c r="BI890" s="172">
        <f t="shared" ref="BI890:BI895" si="8">IF(N890="nulová",J890,0)</f>
        <v>0</v>
      </c>
      <c r="BJ890" s="25" t="s">
        <v>89</v>
      </c>
      <c r="BK890" s="172">
        <f t="shared" ref="BK890:BK895" si="9">ROUND(I890*H890,2)</f>
        <v>0</v>
      </c>
      <c r="BL890" s="25" t="s">
        <v>257</v>
      </c>
      <c r="BM890" s="25" t="s">
        <v>1403</v>
      </c>
    </row>
    <row r="891" spans="2:65" s="1" customFormat="1" ht="25.5" customHeight="1">
      <c r="B891" s="161"/>
      <c r="C891" s="162" t="s">
        <v>1404</v>
      </c>
      <c r="D891" s="162" t="s">
        <v>173</v>
      </c>
      <c r="E891" s="163" t="s">
        <v>1405</v>
      </c>
      <c r="F891" s="164" t="s">
        <v>1406</v>
      </c>
      <c r="G891" s="165" t="s">
        <v>493</v>
      </c>
      <c r="H891" s="166">
        <v>24.25</v>
      </c>
      <c r="I891" s="347"/>
      <c r="J891" s="167">
        <f t="shared" si="0"/>
        <v>0</v>
      </c>
      <c r="K891" s="164" t="s">
        <v>177</v>
      </c>
      <c r="L891" s="40"/>
      <c r="M891" s="168" t="s">
        <v>5</v>
      </c>
      <c r="N891" s="169" t="s">
        <v>49</v>
      </c>
      <c r="O891" s="170">
        <v>0.14899999999999999</v>
      </c>
      <c r="P891" s="170">
        <f t="shared" si="1"/>
        <v>3.6132499999999999</v>
      </c>
      <c r="Q891" s="170">
        <v>0</v>
      </c>
      <c r="R891" s="170">
        <f t="shared" si="2"/>
        <v>0</v>
      </c>
      <c r="S891" s="170">
        <v>1.8079999999999999E-2</v>
      </c>
      <c r="T891" s="171">
        <f t="shared" si="3"/>
        <v>0.43844</v>
      </c>
      <c r="AR891" s="25" t="s">
        <v>257</v>
      </c>
      <c r="AT891" s="25" t="s">
        <v>173</v>
      </c>
      <c r="AU891" s="25" t="s">
        <v>89</v>
      </c>
      <c r="AY891" s="25" t="s">
        <v>171</v>
      </c>
      <c r="BE891" s="172">
        <f t="shared" si="4"/>
        <v>0</v>
      </c>
      <c r="BF891" s="172">
        <f t="shared" si="5"/>
        <v>0</v>
      </c>
      <c r="BG891" s="172">
        <f t="shared" si="6"/>
        <v>0</v>
      </c>
      <c r="BH891" s="172">
        <f t="shared" si="7"/>
        <v>0</v>
      </c>
      <c r="BI891" s="172">
        <f t="shared" si="8"/>
        <v>0</v>
      </c>
      <c r="BJ891" s="25" t="s">
        <v>89</v>
      </c>
      <c r="BK891" s="172">
        <f t="shared" si="9"/>
        <v>0</v>
      </c>
      <c r="BL891" s="25" t="s">
        <v>257</v>
      </c>
      <c r="BM891" s="25" t="s">
        <v>1407</v>
      </c>
    </row>
    <row r="892" spans="2:65" s="1" customFormat="1" ht="16.5" customHeight="1">
      <c r="B892" s="161"/>
      <c r="C892" s="162" t="s">
        <v>1408</v>
      </c>
      <c r="D892" s="162" t="s">
        <v>173</v>
      </c>
      <c r="E892" s="163" t="s">
        <v>1409</v>
      </c>
      <c r="F892" s="164" t="s">
        <v>1402</v>
      </c>
      <c r="G892" s="165" t="s">
        <v>493</v>
      </c>
      <c r="H892" s="166">
        <v>24.25</v>
      </c>
      <c r="I892" s="347"/>
      <c r="J892" s="167">
        <f t="shared" si="0"/>
        <v>0</v>
      </c>
      <c r="K892" s="164" t="s">
        <v>177</v>
      </c>
      <c r="L892" s="40"/>
      <c r="M892" s="168" t="s">
        <v>5</v>
      </c>
      <c r="N892" s="169" t="s">
        <v>49</v>
      </c>
      <c r="O892" s="170">
        <v>4.4999999999999998E-2</v>
      </c>
      <c r="P892" s="170">
        <f t="shared" si="1"/>
        <v>1.0912500000000001</v>
      </c>
      <c r="Q892" s="170">
        <v>0</v>
      </c>
      <c r="R892" s="170">
        <f t="shared" si="2"/>
        <v>0</v>
      </c>
      <c r="S892" s="170">
        <v>0</v>
      </c>
      <c r="T892" s="171">
        <f t="shared" si="3"/>
        <v>0</v>
      </c>
      <c r="AR892" s="25" t="s">
        <v>257</v>
      </c>
      <c r="AT892" s="25" t="s">
        <v>173</v>
      </c>
      <c r="AU892" s="25" t="s">
        <v>89</v>
      </c>
      <c r="AY892" s="25" t="s">
        <v>171</v>
      </c>
      <c r="BE892" s="172">
        <f t="shared" si="4"/>
        <v>0</v>
      </c>
      <c r="BF892" s="172">
        <f t="shared" si="5"/>
        <v>0</v>
      </c>
      <c r="BG892" s="172">
        <f t="shared" si="6"/>
        <v>0</v>
      </c>
      <c r="BH892" s="172">
        <f t="shared" si="7"/>
        <v>0</v>
      </c>
      <c r="BI892" s="172">
        <f t="shared" si="8"/>
        <v>0</v>
      </c>
      <c r="BJ892" s="25" t="s">
        <v>89</v>
      </c>
      <c r="BK892" s="172">
        <f t="shared" si="9"/>
        <v>0</v>
      </c>
      <c r="BL892" s="25" t="s">
        <v>257</v>
      </c>
      <c r="BM892" s="25" t="s">
        <v>1410</v>
      </c>
    </row>
    <row r="893" spans="2:65" s="1" customFormat="1" ht="25.5" customHeight="1">
      <c r="B893" s="161"/>
      <c r="C893" s="162" t="s">
        <v>1411</v>
      </c>
      <c r="D893" s="162" t="s">
        <v>173</v>
      </c>
      <c r="E893" s="163" t="s">
        <v>1412</v>
      </c>
      <c r="F893" s="164" t="s">
        <v>1413</v>
      </c>
      <c r="G893" s="165" t="s">
        <v>223</v>
      </c>
      <c r="H893" s="166">
        <v>390</v>
      </c>
      <c r="I893" s="347"/>
      <c r="J893" s="167">
        <f t="shared" si="0"/>
        <v>0</v>
      </c>
      <c r="K893" s="164" t="s">
        <v>251</v>
      </c>
      <c r="L893" s="40"/>
      <c r="M893" s="168" t="s">
        <v>5</v>
      </c>
      <c r="N893" s="169" t="s">
        <v>49</v>
      </c>
      <c r="O893" s="170">
        <v>0.45400000000000001</v>
      </c>
      <c r="P893" s="170">
        <f t="shared" si="1"/>
        <v>177.06</v>
      </c>
      <c r="Q893" s="170">
        <v>4.4499999999999998E-2</v>
      </c>
      <c r="R893" s="170">
        <f t="shared" si="2"/>
        <v>17.355</v>
      </c>
      <c r="S893" s="170">
        <v>0</v>
      </c>
      <c r="T893" s="171">
        <f t="shared" si="3"/>
        <v>0</v>
      </c>
      <c r="AR893" s="25" t="s">
        <v>257</v>
      </c>
      <c r="AT893" s="25" t="s">
        <v>173</v>
      </c>
      <c r="AU893" s="25" t="s">
        <v>89</v>
      </c>
      <c r="AY893" s="25" t="s">
        <v>171</v>
      </c>
      <c r="BE893" s="172">
        <f t="shared" si="4"/>
        <v>0</v>
      </c>
      <c r="BF893" s="172">
        <f t="shared" si="5"/>
        <v>0</v>
      </c>
      <c r="BG893" s="172">
        <f t="shared" si="6"/>
        <v>0</v>
      </c>
      <c r="BH893" s="172">
        <f t="shared" si="7"/>
        <v>0</v>
      </c>
      <c r="BI893" s="172">
        <f t="shared" si="8"/>
        <v>0</v>
      </c>
      <c r="BJ893" s="25" t="s">
        <v>89</v>
      </c>
      <c r="BK893" s="172">
        <f t="shared" si="9"/>
        <v>0</v>
      </c>
      <c r="BL893" s="25" t="s">
        <v>257</v>
      </c>
      <c r="BM893" s="25" t="s">
        <v>1414</v>
      </c>
    </row>
    <row r="894" spans="2:65" s="1" customFormat="1" ht="25.5" customHeight="1">
      <c r="B894" s="161"/>
      <c r="C894" s="162" t="s">
        <v>1415</v>
      </c>
      <c r="D894" s="162" t="s">
        <v>173</v>
      </c>
      <c r="E894" s="163" t="s">
        <v>1416</v>
      </c>
      <c r="F894" s="164" t="s">
        <v>1417</v>
      </c>
      <c r="G894" s="165" t="s">
        <v>493</v>
      </c>
      <c r="H894" s="166">
        <v>38.549999999999997</v>
      </c>
      <c r="I894" s="347"/>
      <c r="J894" s="167">
        <f t="shared" si="0"/>
        <v>0</v>
      </c>
      <c r="K894" s="164" t="s">
        <v>251</v>
      </c>
      <c r="L894" s="40"/>
      <c r="M894" s="168" t="s">
        <v>5</v>
      </c>
      <c r="N894" s="169" t="s">
        <v>49</v>
      </c>
      <c r="O894" s="170">
        <v>0.79200000000000004</v>
      </c>
      <c r="P894" s="170">
        <f t="shared" si="1"/>
        <v>30.531600000000001</v>
      </c>
      <c r="Q894" s="170">
        <v>1.167E-2</v>
      </c>
      <c r="R894" s="170">
        <f t="shared" si="2"/>
        <v>0.44987849999999996</v>
      </c>
      <c r="S894" s="170">
        <v>0</v>
      </c>
      <c r="T894" s="171">
        <f t="shared" si="3"/>
        <v>0</v>
      </c>
      <c r="AR894" s="25" t="s">
        <v>257</v>
      </c>
      <c r="AT894" s="25" t="s">
        <v>173</v>
      </c>
      <c r="AU894" s="25" t="s">
        <v>89</v>
      </c>
      <c r="AY894" s="25" t="s">
        <v>171</v>
      </c>
      <c r="BE894" s="172">
        <f t="shared" si="4"/>
        <v>0</v>
      </c>
      <c r="BF894" s="172">
        <f t="shared" si="5"/>
        <v>0</v>
      </c>
      <c r="BG894" s="172">
        <f t="shared" si="6"/>
        <v>0</v>
      </c>
      <c r="BH894" s="172">
        <f t="shared" si="7"/>
        <v>0</v>
      </c>
      <c r="BI894" s="172">
        <f t="shared" si="8"/>
        <v>0</v>
      </c>
      <c r="BJ894" s="25" t="s">
        <v>89</v>
      </c>
      <c r="BK894" s="172">
        <f t="shared" si="9"/>
        <v>0</v>
      </c>
      <c r="BL894" s="25" t="s">
        <v>257</v>
      </c>
      <c r="BM894" s="25" t="s">
        <v>1418</v>
      </c>
    </row>
    <row r="895" spans="2:65" s="1" customFormat="1" ht="25.5" customHeight="1">
      <c r="B895" s="161"/>
      <c r="C895" s="162" t="s">
        <v>1419</v>
      </c>
      <c r="D895" s="162" t="s">
        <v>173</v>
      </c>
      <c r="E895" s="163" t="s">
        <v>1420</v>
      </c>
      <c r="F895" s="164" t="s">
        <v>1421</v>
      </c>
      <c r="G895" s="165" t="s">
        <v>493</v>
      </c>
      <c r="H895" s="166">
        <v>69.2</v>
      </c>
      <c r="I895" s="347"/>
      <c r="J895" s="167">
        <f t="shared" si="0"/>
        <v>0</v>
      </c>
      <c r="K895" s="164" t="s">
        <v>251</v>
      </c>
      <c r="L895" s="40"/>
      <c r="M895" s="168" t="s">
        <v>5</v>
      </c>
      <c r="N895" s="169" t="s">
        <v>49</v>
      </c>
      <c r="O895" s="170">
        <v>0.90900000000000003</v>
      </c>
      <c r="P895" s="170">
        <f t="shared" si="1"/>
        <v>62.902800000000006</v>
      </c>
      <c r="Q895" s="170">
        <v>8.7299999999999999E-3</v>
      </c>
      <c r="R895" s="170">
        <f t="shared" si="2"/>
        <v>0.60411599999999999</v>
      </c>
      <c r="S895" s="170">
        <v>0</v>
      </c>
      <c r="T895" s="171">
        <f t="shared" si="3"/>
        <v>0</v>
      </c>
      <c r="AR895" s="25" t="s">
        <v>257</v>
      </c>
      <c r="AT895" s="25" t="s">
        <v>173</v>
      </c>
      <c r="AU895" s="25" t="s">
        <v>89</v>
      </c>
      <c r="AY895" s="25" t="s">
        <v>171</v>
      </c>
      <c r="BE895" s="172">
        <f t="shared" si="4"/>
        <v>0</v>
      </c>
      <c r="BF895" s="172">
        <f t="shared" si="5"/>
        <v>0</v>
      </c>
      <c r="BG895" s="172">
        <f t="shared" si="6"/>
        <v>0</v>
      </c>
      <c r="BH895" s="172">
        <f t="shared" si="7"/>
        <v>0</v>
      </c>
      <c r="BI895" s="172">
        <f t="shared" si="8"/>
        <v>0</v>
      </c>
      <c r="BJ895" s="25" t="s">
        <v>89</v>
      </c>
      <c r="BK895" s="172">
        <f t="shared" si="9"/>
        <v>0</v>
      </c>
      <c r="BL895" s="25" t="s">
        <v>257</v>
      </c>
      <c r="BM895" s="25" t="s">
        <v>1422</v>
      </c>
    </row>
    <row r="896" spans="2:65" s="12" customFormat="1">
      <c r="B896" s="173"/>
      <c r="D896" s="174" t="s">
        <v>180</v>
      </c>
      <c r="E896" s="175" t="s">
        <v>5</v>
      </c>
      <c r="F896" s="176" t="s">
        <v>1423</v>
      </c>
      <c r="H896" s="177">
        <v>32.799999999999997</v>
      </c>
      <c r="L896" s="173"/>
      <c r="M896" s="178"/>
      <c r="N896" s="179"/>
      <c r="O896" s="179"/>
      <c r="P896" s="179"/>
      <c r="Q896" s="179"/>
      <c r="R896" s="179"/>
      <c r="S896" s="179"/>
      <c r="T896" s="180"/>
      <c r="AT896" s="175" t="s">
        <v>180</v>
      </c>
      <c r="AU896" s="175" t="s">
        <v>89</v>
      </c>
      <c r="AV896" s="12" t="s">
        <v>89</v>
      </c>
      <c r="AW896" s="12" t="s">
        <v>41</v>
      </c>
      <c r="AX896" s="12" t="s">
        <v>77</v>
      </c>
      <c r="AY896" s="175" t="s">
        <v>171</v>
      </c>
    </row>
    <row r="897" spans="2:65" s="12" customFormat="1">
      <c r="B897" s="173"/>
      <c r="D897" s="174" t="s">
        <v>180</v>
      </c>
      <c r="E897" s="175" t="s">
        <v>5</v>
      </c>
      <c r="F897" s="176" t="s">
        <v>1424</v>
      </c>
      <c r="H897" s="177">
        <v>12</v>
      </c>
      <c r="L897" s="173"/>
      <c r="M897" s="178"/>
      <c r="N897" s="179"/>
      <c r="O897" s="179"/>
      <c r="P897" s="179"/>
      <c r="Q897" s="179"/>
      <c r="R897" s="179"/>
      <c r="S897" s="179"/>
      <c r="T897" s="180"/>
      <c r="AT897" s="175" t="s">
        <v>180</v>
      </c>
      <c r="AU897" s="175" t="s">
        <v>89</v>
      </c>
      <c r="AV897" s="12" t="s">
        <v>89</v>
      </c>
      <c r="AW897" s="12" t="s">
        <v>41</v>
      </c>
      <c r="AX897" s="12" t="s">
        <v>77</v>
      </c>
      <c r="AY897" s="175" t="s">
        <v>171</v>
      </c>
    </row>
    <row r="898" spans="2:65" s="12" customFormat="1">
      <c r="B898" s="173"/>
      <c r="D898" s="174" t="s">
        <v>180</v>
      </c>
      <c r="E898" s="175" t="s">
        <v>5</v>
      </c>
      <c r="F898" s="176" t="s">
        <v>1425</v>
      </c>
      <c r="H898" s="177">
        <v>24.4</v>
      </c>
      <c r="L898" s="173"/>
      <c r="M898" s="178"/>
      <c r="N898" s="179"/>
      <c r="O898" s="179"/>
      <c r="P898" s="179"/>
      <c r="Q898" s="179"/>
      <c r="R898" s="179"/>
      <c r="S898" s="179"/>
      <c r="T898" s="180"/>
      <c r="AT898" s="175" t="s">
        <v>180</v>
      </c>
      <c r="AU898" s="175" t="s">
        <v>89</v>
      </c>
      <c r="AV898" s="12" t="s">
        <v>89</v>
      </c>
      <c r="AW898" s="12" t="s">
        <v>41</v>
      </c>
      <c r="AX898" s="12" t="s">
        <v>77</v>
      </c>
      <c r="AY898" s="175" t="s">
        <v>171</v>
      </c>
    </row>
    <row r="899" spans="2:65" s="13" customFormat="1">
      <c r="B899" s="183"/>
      <c r="D899" s="174" t="s">
        <v>180</v>
      </c>
      <c r="E899" s="184" t="s">
        <v>5</v>
      </c>
      <c r="F899" s="185" t="s">
        <v>228</v>
      </c>
      <c r="H899" s="186">
        <v>69.2</v>
      </c>
      <c r="L899" s="183"/>
      <c r="M899" s="187"/>
      <c r="N899" s="188"/>
      <c r="O899" s="188"/>
      <c r="P899" s="188"/>
      <c r="Q899" s="188"/>
      <c r="R899" s="188"/>
      <c r="S899" s="188"/>
      <c r="T899" s="189"/>
      <c r="AT899" s="184" t="s">
        <v>180</v>
      </c>
      <c r="AU899" s="184" t="s">
        <v>89</v>
      </c>
      <c r="AV899" s="13" t="s">
        <v>178</v>
      </c>
      <c r="AW899" s="13" t="s">
        <v>41</v>
      </c>
      <c r="AX899" s="13" t="s">
        <v>23</v>
      </c>
      <c r="AY899" s="184" t="s">
        <v>171</v>
      </c>
    </row>
    <row r="900" spans="2:65" s="1" customFormat="1" ht="25.5" customHeight="1">
      <c r="B900" s="161"/>
      <c r="C900" s="162" t="s">
        <v>1426</v>
      </c>
      <c r="D900" s="162" t="s">
        <v>173</v>
      </c>
      <c r="E900" s="163" t="s">
        <v>1427</v>
      </c>
      <c r="F900" s="164" t="s">
        <v>1428</v>
      </c>
      <c r="G900" s="165" t="s">
        <v>223</v>
      </c>
      <c r="H900" s="166">
        <v>390</v>
      </c>
      <c r="I900" s="347"/>
      <c r="J900" s="167">
        <f>ROUND(I900*H900,2)</f>
        <v>0</v>
      </c>
      <c r="K900" s="164" t="s">
        <v>251</v>
      </c>
      <c r="L900" s="40"/>
      <c r="M900" s="168" t="s">
        <v>5</v>
      </c>
      <c r="N900" s="169" t="s">
        <v>49</v>
      </c>
      <c r="O900" s="170">
        <v>0.153</v>
      </c>
      <c r="P900" s="170">
        <f>O900*H900</f>
        <v>59.67</v>
      </c>
      <c r="Q900" s="170">
        <v>4.0000000000000003E-5</v>
      </c>
      <c r="R900" s="170">
        <f>Q900*H900</f>
        <v>1.5600000000000001E-2</v>
      </c>
      <c r="S900" s="170">
        <v>0</v>
      </c>
      <c r="T900" s="171">
        <f>S900*H900</f>
        <v>0</v>
      </c>
      <c r="AR900" s="25" t="s">
        <v>257</v>
      </c>
      <c r="AT900" s="25" t="s">
        <v>173</v>
      </c>
      <c r="AU900" s="25" t="s">
        <v>89</v>
      </c>
      <c r="AY900" s="25" t="s">
        <v>171</v>
      </c>
      <c r="BE900" s="172">
        <f>IF(N900="základní",J900,0)</f>
        <v>0</v>
      </c>
      <c r="BF900" s="172">
        <f>IF(N900="snížená",J900,0)</f>
        <v>0</v>
      </c>
      <c r="BG900" s="172">
        <f>IF(N900="zákl. přenesená",J900,0)</f>
        <v>0</v>
      </c>
      <c r="BH900" s="172">
        <f>IF(N900="sníž. přenesená",J900,0)</f>
        <v>0</v>
      </c>
      <c r="BI900" s="172">
        <f>IF(N900="nulová",J900,0)</f>
        <v>0</v>
      </c>
      <c r="BJ900" s="25" t="s">
        <v>89</v>
      </c>
      <c r="BK900" s="172">
        <f>ROUND(I900*H900,2)</f>
        <v>0</v>
      </c>
      <c r="BL900" s="25" t="s">
        <v>257</v>
      </c>
      <c r="BM900" s="25" t="s">
        <v>1429</v>
      </c>
    </row>
    <row r="901" spans="2:65" s="1" customFormat="1" ht="16.5" customHeight="1">
      <c r="B901" s="161"/>
      <c r="C901" s="162" t="s">
        <v>1430</v>
      </c>
      <c r="D901" s="162" t="s">
        <v>173</v>
      </c>
      <c r="E901" s="163" t="s">
        <v>1431</v>
      </c>
      <c r="F901" s="164" t="s">
        <v>1432</v>
      </c>
      <c r="G901" s="165" t="s">
        <v>330</v>
      </c>
      <c r="H901" s="166">
        <v>702</v>
      </c>
      <c r="I901" s="347"/>
      <c r="J901" s="167">
        <f>ROUND(I901*H901,2)</f>
        <v>0</v>
      </c>
      <c r="K901" s="164" t="s">
        <v>251</v>
      </c>
      <c r="L901" s="40"/>
      <c r="M901" s="168" t="s">
        <v>5</v>
      </c>
      <c r="N901" s="169" t="s">
        <v>49</v>
      </c>
      <c r="O901" s="170">
        <v>5.5E-2</v>
      </c>
      <c r="P901" s="170">
        <f>O901*H901</f>
        <v>38.61</v>
      </c>
      <c r="Q901" s="170">
        <v>0</v>
      </c>
      <c r="R901" s="170">
        <f>Q901*H901</f>
        <v>0</v>
      </c>
      <c r="S901" s="170">
        <v>0</v>
      </c>
      <c r="T901" s="171">
        <f>S901*H901</f>
        <v>0</v>
      </c>
      <c r="AR901" s="25" t="s">
        <v>257</v>
      </c>
      <c r="AT901" s="25" t="s">
        <v>173</v>
      </c>
      <c r="AU901" s="25" t="s">
        <v>89</v>
      </c>
      <c r="AY901" s="25" t="s">
        <v>171</v>
      </c>
      <c r="BE901" s="172">
        <f>IF(N901="základní",J901,0)</f>
        <v>0</v>
      </c>
      <c r="BF901" s="172">
        <f>IF(N901="snížená",J901,0)</f>
        <v>0</v>
      </c>
      <c r="BG901" s="172">
        <f>IF(N901="zákl. přenesená",J901,0)</f>
        <v>0</v>
      </c>
      <c r="BH901" s="172">
        <f>IF(N901="sníž. přenesená",J901,0)</f>
        <v>0</v>
      </c>
      <c r="BI901" s="172">
        <f>IF(N901="nulová",J901,0)</f>
        <v>0</v>
      </c>
      <c r="BJ901" s="25" t="s">
        <v>89</v>
      </c>
      <c r="BK901" s="172">
        <f>ROUND(I901*H901,2)</f>
        <v>0</v>
      </c>
      <c r="BL901" s="25" t="s">
        <v>257</v>
      </c>
      <c r="BM901" s="25" t="s">
        <v>1433</v>
      </c>
    </row>
    <row r="902" spans="2:65" s="12" customFormat="1">
      <c r="B902" s="173"/>
      <c r="D902" s="174" t="s">
        <v>180</v>
      </c>
      <c r="E902" s="175" t="s">
        <v>5</v>
      </c>
      <c r="F902" s="176" t="s">
        <v>1434</v>
      </c>
      <c r="H902" s="177">
        <v>702</v>
      </c>
      <c r="L902" s="173"/>
      <c r="M902" s="178"/>
      <c r="N902" s="179"/>
      <c r="O902" s="179"/>
      <c r="P902" s="179"/>
      <c r="Q902" s="179"/>
      <c r="R902" s="179"/>
      <c r="S902" s="179"/>
      <c r="T902" s="180"/>
      <c r="AT902" s="175" t="s">
        <v>180</v>
      </c>
      <c r="AU902" s="175" t="s">
        <v>89</v>
      </c>
      <c r="AV902" s="12" t="s">
        <v>89</v>
      </c>
      <c r="AW902" s="12" t="s">
        <v>41</v>
      </c>
      <c r="AX902" s="12" t="s">
        <v>23</v>
      </c>
      <c r="AY902" s="175" t="s">
        <v>171</v>
      </c>
    </row>
    <row r="903" spans="2:65" s="1" customFormat="1" ht="16.5" customHeight="1">
      <c r="B903" s="161"/>
      <c r="C903" s="190" t="s">
        <v>1435</v>
      </c>
      <c r="D903" s="190" t="s">
        <v>236</v>
      </c>
      <c r="E903" s="191" t="s">
        <v>1436</v>
      </c>
      <c r="F903" s="192" t="s">
        <v>3348</v>
      </c>
      <c r="G903" s="193" t="s">
        <v>330</v>
      </c>
      <c r="H903" s="194">
        <v>702</v>
      </c>
      <c r="I903" s="348"/>
      <c r="J903" s="195">
        <f>ROUND(I903*H903,2)</f>
        <v>0</v>
      </c>
      <c r="K903" s="192" t="s">
        <v>251</v>
      </c>
      <c r="L903" s="196"/>
      <c r="M903" s="197" t="s">
        <v>5</v>
      </c>
      <c r="N903" s="198" t="s">
        <v>49</v>
      </c>
      <c r="O903" s="170">
        <v>0</v>
      </c>
      <c r="P903" s="170">
        <f>O903*H903</f>
        <v>0</v>
      </c>
      <c r="Q903" s="170">
        <v>2.2000000000000001E-4</v>
      </c>
      <c r="R903" s="170">
        <f>Q903*H903</f>
        <v>0.15443999999999999</v>
      </c>
      <c r="S903" s="170">
        <v>0</v>
      </c>
      <c r="T903" s="171">
        <f>S903*H903</f>
        <v>0</v>
      </c>
      <c r="AR903" s="25" t="s">
        <v>349</v>
      </c>
      <c r="AT903" s="25" t="s">
        <v>236</v>
      </c>
      <c r="AU903" s="25" t="s">
        <v>89</v>
      </c>
      <c r="AY903" s="25" t="s">
        <v>171</v>
      </c>
      <c r="BE903" s="172">
        <f>IF(N903="základní",J903,0)</f>
        <v>0</v>
      </c>
      <c r="BF903" s="172">
        <f>IF(N903="snížená",J903,0)</f>
        <v>0</v>
      </c>
      <c r="BG903" s="172">
        <f>IF(N903="zákl. přenesená",J903,0)</f>
        <v>0</v>
      </c>
      <c r="BH903" s="172">
        <f>IF(N903="sníž. přenesená",J903,0)</f>
        <v>0</v>
      </c>
      <c r="BI903" s="172">
        <f>IF(N903="nulová",J903,0)</f>
        <v>0</v>
      </c>
      <c r="BJ903" s="25" t="s">
        <v>89</v>
      </c>
      <c r="BK903" s="172">
        <f>ROUND(I903*H903,2)</f>
        <v>0</v>
      </c>
      <c r="BL903" s="25" t="s">
        <v>257</v>
      </c>
      <c r="BM903" s="25" t="s">
        <v>1437</v>
      </c>
    </row>
    <row r="904" spans="2:65" s="1" customFormat="1" ht="25.5" customHeight="1">
      <c r="B904" s="161"/>
      <c r="C904" s="162" t="s">
        <v>1438</v>
      </c>
      <c r="D904" s="162" t="s">
        <v>173</v>
      </c>
      <c r="E904" s="163" t="s">
        <v>1439</v>
      </c>
      <c r="F904" s="164" t="s">
        <v>1440</v>
      </c>
      <c r="G904" s="165" t="s">
        <v>223</v>
      </c>
      <c r="H904" s="166">
        <v>390</v>
      </c>
      <c r="I904" s="347"/>
      <c r="J904" s="167">
        <f>ROUND(I904*H904,2)</f>
        <v>0</v>
      </c>
      <c r="K904" s="164" t="s">
        <v>177</v>
      </c>
      <c r="L904" s="40"/>
      <c r="M904" s="168" t="s">
        <v>5</v>
      </c>
      <c r="N904" s="169" t="s">
        <v>49</v>
      </c>
      <c r="O904" s="170">
        <v>9.2999999999999999E-2</v>
      </c>
      <c r="P904" s="170">
        <f>O904*H904</f>
        <v>36.270000000000003</v>
      </c>
      <c r="Q904" s="170">
        <v>0</v>
      </c>
      <c r="R904" s="170">
        <f>Q904*H904</f>
        <v>0</v>
      </c>
      <c r="S904" s="170">
        <v>0</v>
      </c>
      <c r="T904" s="171">
        <f>S904*H904</f>
        <v>0</v>
      </c>
      <c r="AR904" s="25" t="s">
        <v>257</v>
      </c>
      <c r="AT904" s="25" t="s">
        <v>173</v>
      </c>
      <c r="AU904" s="25" t="s">
        <v>89</v>
      </c>
      <c r="AY904" s="25" t="s">
        <v>171</v>
      </c>
      <c r="BE904" s="172">
        <f>IF(N904="základní",J904,0)</f>
        <v>0</v>
      </c>
      <c r="BF904" s="172">
        <f>IF(N904="snížená",J904,0)</f>
        <v>0</v>
      </c>
      <c r="BG904" s="172">
        <f>IF(N904="zákl. přenesená",J904,0)</f>
        <v>0</v>
      </c>
      <c r="BH904" s="172">
        <f>IF(N904="sníž. přenesená",J904,0)</f>
        <v>0</v>
      </c>
      <c r="BI904" s="172">
        <f>IF(N904="nulová",J904,0)</f>
        <v>0</v>
      </c>
      <c r="BJ904" s="25" t="s">
        <v>89</v>
      </c>
      <c r="BK904" s="172">
        <f>ROUND(I904*H904,2)</f>
        <v>0</v>
      </c>
      <c r="BL904" s="25" t="s">
        <v>257</v>
      </c>
      <c r="BM904" s="25" t="s">
        <v>1441</v>
      </c>
    </row>
    <row r="905" spans="2:65" s="12" customFormat="1">
      <c r="B905" s="173"/>
      <c r="D905" s="174" t="s">
        <v>180</v>
      </c>
      <c r="E905" s="175" t="s">
        <v>5</v>
      </c>
      <c r="F905" s="176" t="s">
        <v>1442</v>
      </c>
      <c r="H905" s="177">
        <v>390</v>
      </c>
      <c r="L905" s="173"/>
      <c r="M905" s="178"/>
      <c r="N905" s="179"/>
      <c r="O905" s="179"/>
      <c r="P905" s="179"/>
      <c r="Q905" s="179"/>
      <c r="R905" s="179"/>
      <c r="S905" s="179"/>
      <c r="T905" s="180"/>
      <c r="AT905" s="175" t="s">
        <v>180</v>
      </c>
      <c r="AU905" s="175" t="s">
        <v>89</v>
      </c>
      <c r="AV905" s="12" t="s">
        <v>89</v>
      </c>
      <c r="AW905" s="12" t="s">
        <v>41</v>
      </c>
      <c r="AX905" s="12" t="s">
        <v>23</v>
      </c>
      <c r="AY905" s="175" t="s">
        <v>171</v>
      </c>
    </row>
    <row r="906" spans="2:65" s="1" customFormat="1" ht="25.5" customHeight="1">
      <c r="B906" s="161"/>
      <c r="C906" s="190" t="s">
        <v>1443</v>
      </c>
      <c r="D906" s="190" t="s">
        <v>236</v>
      </c>
      <c r="E906" s="191" t="s">
        <v>1444</v>
      </c>
      <c r="F906" s="192" t="s">
        <v>1445</v>
      </c>
      <c r="G906" s="193" t="s">
        <v>223</v>
      </c>
      <c r="H906" s="194">
        <v>448.5</v>
      </c>
      <c r="I906" s="348"/>
      <c r="J906" s="195">
        <f>ROUND(I906*H906,2)</f>
        <v>0</v>
      </c>
      <c r="K906" s="192" t="s">
        <v>177</v>
      </c>
      <c r="L906" s="196"/>
      <c r="M906" s="197" t="s">
        <v>5</v>
      </c>
      <c r="N906" s="198" t="s">
        <v>49</v>
      </c>
      <c r="O906" s="170">
        <v>0</v>
      </c>
      <c r="P906" s="170">
        <f>O906*H906</f>
        <v>0</v>
      </c>
      <c r="Q906" s="170">
        <v>1.2999999999999999E-4</v>
      </c>
      <c r="R906" s="170">
        <f>Q906*H906</f>
        <v>5.8304999999999996E-2</v>
      </c>
      <c r="S906" s="170">
        <v>0</v>
      </c>
      <c r="T906" s="171">
        <f>S906*H906</f>
        <v>0</v>
      </c>
      <c r="AR906" s="25" t="s">
        <v>349</v>
      </c>
      <c r="AT906" s="25" t="s">
        <v>236</v>
      </c>
      <c r="AU906" s="25" t="s">
        <v>89</v>
      </c>
      <c r="AY906" s="25" t="s">
        <v>171</v>
      </c>
      <c r="BE906" s="172">
        <f>IF(N906="základní",J906,0)</f>
        <v>0</v>
      </c>
      <c r="BF906" s="172">
        <f>IF(N906="snížená",J906,0)</f>
        <v>0</v>
      </c>
      <c r="BG906" s="172">
        <f>IF(N906="zákl. přenesená",J906,0)</f>
        <v>0</v>
      </c>
      <c r="BH906" s="172">
        <f>IF(N906="sníž. přenesená",J906,0)</f>
        <v>0</v>
      </c>
      <c r="BI906" s="172">
        <f>IF(N906="nulová",J906,0)</f>
        <v>0</v>
      </c>
      <c r="BJ906" s="25" t="s">
        <v>89</v>
      </c>
      <c r="BK906" s="172">
        <f>ROUND(I906*H906,2)</f>
        <v>0</v>
      </c>
      <c r="BL906" s="25" t="s">
        <v>257</v>
      </c>
      <c r="BM906" s="25" t="s">
        <v>1446</v>
      </c>
    </row>
    <row r="907" spans="2:65" s="12" customFormat="1">
      <c r="B907" s="173"/>
      <c r="D907" s="174" t="s">
        <v>180</v>
      </c>
      <c r="E907" s="175" t="s">
        <v>5</v>
      </c>
      <c r="F907" s="176" t="s">
        <v>1447</v>
      </c>
      <c r="H907" s="177">
        <v>448.5</v>
      </c>
      <c r="L907" s="173"/>
      <c r="M907" s="178"/>
      <c r="N907" s="179"/>
      <c r="O907" s="179"/>
      <c r="P907" s="179"/>
      <c r="Q907" s="179"/>
      <c r="R907" s="179"/>
      <c r="S907" s="179"/>
      <c r="T907" s="180"/>
      <c r="AT907" s="175" t="s">
        <v>180</v>
      </c>
      <c r="AU907" s="175" t="s">
        <v>89</v>
      </c>
      <c r="AV907" s="12" t="s">
        <v>89</v>
      </c>
      <c r="AW907" s="12" t="s">
        <v>41</v>
      </c>
      <c r="AX907" s="12" t="s">
        <v>23</v>
      </c>
      <c r="AY907" s="175" t="s">
        <v>171</v>
      </c>
    </row>
    <row r="908" spans="2:65" s="1" customFormat="1" ht="16.5" customHeight="1">
      <c r="B908" s="161"/>
      <c r="C908" s="162" t="s">
        <v>1448</v>
      </c>
      <c r="D908" s="162" t="s">
        <v>173</v>
      </c>
      <c r="E908" s="163" t="s">
        <v>1449</v>
      </c>
      <c r="F908" s="164" t="s">
        <v>1450</v>
      </c>
      <c r="G908" s="165" t="s">
        <v>493</v>
      </c>
      <c r="H908" s="166">
        <v>600</v>
      </c>
      <c r="I908" s="347"/>
      <c r="J908" s="167">
        <f>ROUND(I908*H908,2)</f>
        <v>0</v>
      </c>
      <c r="K908" s="164" t="s">
        <v>177</v>
      </c>
      <c r="L908" s="40"/>
      <c r="M908" s="168" t="s">
        <v>5</v>
      </c>
      <c r="N908" s="169" t="s">
        <v>49</v>
      </c>
      <c r="O908" s="170">
        <v>3.1E-2</v>
      </c>
      <c r="P908" s="170">
        <f>O908*H908</f>
        <v>18.600000000000001</v>
      </c>
      <c r="Q908" s="170">
        <v>0</v>
      </c>
      <c r="R908" s="170">
        <f>Q908*H908</f>
        <v>0</v>
      </c>
      <c r="S908" s="170">
        <v>0</v>
      </c>
      <c r="T908" s="171">
        <f>S908*H908</f>
        <v>0</v>
      </c>
      <c r="AR908" s="25" t="s">
        <v>257</v>
      </c>
      <c r="AT908" s="25" t="s">
        <v>173</v>
      </c>
      <c r="AU908" s="25" t="s">
        <v>89</v>
      </c>
      <c r="AY908" s="25" t="s">
        <v>171</v>
      </c>
      <c r="BE908" s="172">
        <f>IF(N908="základní",J908,0)</f>
        <v>0</v>
      </c>
      <c r="BF908" s="172">
        <f>IF(N908="snížená",J908,0)</f>
        <v>0</v>
      </c>
      <c r="BG908" s="172">
        <f>IF(N908="zákl. přenesená",J908,0)</f>
        <v>0</v>
      </c>
      <c r="BH908" s="172">
        <f>IF(N908="sníž. přenesená",J908,0)</f>
        <v>0</v>
      </c>
      <c r="BI908" s="172">
        <f>IF(N908="nulová",J908,0)</f>
        <v>0</v>
      </c>
      <c r="BJ908" s="25" t="s">
        <v>89</v>
      </c>
      <c r="BK908" s="172">
        <f>ROUND(I908*H908,2)</f>
        <v>0</v>
      </c>
      <c r="BL908" s="25" t="s">
        <v>257</v>
      </c>
      <c r="BM908" s="25" t="s">
        <v>1451</v>
      </c>
    </row>
    <row r="909" spans="2:65" s="12" customFormat="1">
      <c r="B909" s="173"/>
      <c r="D909" s="174" t="s">
        <v>180</v>
      </c>
      <c r="E909" s="175" t="s">
        <v>5</v>
      </c>
      <c r="F909" s="176" t="s">
        <v>1452</v>
      </c>
      <c r="H909" s="177">
        <v>600</v>
      </c>
      <c r="L909" s="173"/>
      <c r="M909" s="178"/>
      <c r="N909" s="179"/>
      <c r="O909" s="179"/>
      <c r="P909" s="179"/>
      <c r="Q909" s="179"/>
      <c r="R909" s="179"/>
      <c r="S909" s="179"/>
      <c r="T909" s="180"/>
      <c r="AT909" s="175" t="s">
        <v>180</v>
      </c>
      <c r="AU909" s="175" t="s">
        <v>89</v>
      </c>
      <c r="AV909" s="12" t="s">
        <v>89</v>
      </c>
      <c r="AW909" s="12" t="s">
        <v>41</v>
      </c>
      <c r="AX909" s="12" t="s">
        <v>23</v>
      </c>
      <c r="AY909" s="175" t="s">
        <v>171</v>
      </c>
    </row>
    <row r="910" spans="2:65" s="1" customFormat="1" ht="16.5" customHeight="1">
      <c r="B910" s="161"/>
      <c r="C910" s="190" t="s">
        <v>1453</v>
      </c>
      <c r="D910" s="190" t="s">
        <v>236</v>
      </c>
      <c r="E910" s="191" t="s">
        <v>1454</v>
      </c>
      <c r="F910" s="192" t="s">
        <v>1455</v>
      </c>
      <c r="G910" s="193" t="s">
        <v>493</v>
      </c>
      <c r="H910" s="194">
        <v>660</v>
      </c>
      <c r="I910" s="348"/>
      <c r="J910" s="195">
        <f>ROUND(I910*H910,2)</f>
        <v>0</v>
      </c>
      <c r="K910" s="192" t="s">
        <v>177</v>
      </c>
      <c r="L910" s="196"/>
      <c r="M910" s="197" t="s">
        <v>5</v>
      </c>
      <c r="N910" s="198" t="s">
        <v>49</v>
      </c>
      <c r="O910" s="170">
        <v>0</v>
      </c>
      <c r="P910" s="170">
        <f>O910*H910</f>
        <v>0</v>
      </c>
      <c r="Q910" s="170">
        <v>1.1E-5</v>
      </c>
      <c r="R910" s="170">
        <f>Q910*H910</f>
        <v>7.26E-3</v>
      </c>
      <c r="S910" s="170">
        <v>0</v>
      </c>
      <c r="T910" s="171">
        <f>S910*H910</f>
        <v>0</v>
      </c>
      <c r="AR910" s="25" t="s">
        <v>349</v>
      </c>
      <c r="AT910" s="25" t="s">
        <v>236</v>
      </c>
      <c r="AU910" s="25" t="s">
        <v>89</v>
      </c>
      <c r="AY910" s="25" t="s">
        <v>171</v>
      </c>
      <c r="BE910" s="172">
        <f>IF(N910="základní",J910,0)</f>
        <v>0</v>
      </c>
      <c r="BF910" s="172">
        <f>IF(N910="snížená",J910,0)</f>
        <v>0</v>
      </c>
      <c r="BG910" s="172">
        <f>IF(N910="zákl. přenesená",J910,0)</f>
        <v>0</v>
      </c>
      <c r="BH910" s="172">
        <f>IF(N910="sníž. přenesená",J910,0)</f>
        <v>0</v>
      </c>
      <c r="BI910" s="172">
        <f>IF(N910="nulová",J910,0)</f>
        <v>0</v>
      </c>
      <c r="BJ910" s="25" t="s">
        <v>89</v>
      </c>
      <c r="BK910" s="172">
        <f>ROUND(I910*H910,2)</f>
        <v>0</v>
      </c>
      <c r="BL910" s="25" t="s">
        <v>257</v>
      </c>
      <c r="BM910" s="25" t="s">
        <v>1456</v>
      </c>
    </row>
    <row r="911" spans="2:65" s="12" customFormat="1">
      <c r="B911" s="173"/>
      <c r="D911" s="174" t="s">
        <v>180</v>
      </c>
      <c r="F911" s="176" t="s">
        <v>1457</v>
      </c>
      <c r="H911" s="177">
        <v>660</v>
      </c>
      <c r="L911" s="173"/>
      <c r="M911" s="178"/>
      <c r="N911" s="179"/>
      <c r="O911" s="179"/>
      <c r="P911" s="179"/>
      <c r="Q911" s="179"/>
      <c r="R911" s="179"/>
      <c r="S911" s="179"/>
      <c r="T911" s="180"/>
      <c r="AT911" s="175" t="s">
        <v>180</v>
      </c>
      <c r="AU911" s="175" t="s">
        <v>89</v>
      </c>
      <c r="AV911" s="12" t="s">
        <v>89</v>
      </c>
      <c r="AW911" s="12" t="s">
        <v>6</v>
      </c>
      <c r="AX911" s="12" t="s">
        <v>23</v>
      </c>
      <c r="AY911" s="175" t="s">
        <v>171</v>
      </c>
    </row>
    <row r="912" spans="2:65" s="1" customFormat="1" ht="38.25" customHeight="1">
      <c r="B912" s="161"/>
      <c r="C912" s="162" t="s">
        <v>1458</v>
      </c>
      <c r="D912" s="162" t="s">
        <v>173</v>
      </c>
      <c r="E912" s="163" t="s">
        <v>1459</v>
      </c>
      <c r="F912" s="164" t="s">
        <v>1460</v>
      </c>
      <c r="G912" s="165" t="s">
        <v>260</v>
      </c>
      <c r="H912" s="166">
        <v>18.645</v>
      </c>
      <c r="I912" s="347"/>
      <c r="J912" s="167">
        <f>ROUND(I912*H912,2)</f>
        <v>0</v>
      </c>
      <c r="K912" s="164" t="s">
        <v>1044</v>
      </c>
      <c r="L912" s="40"/>
      <c r="M912" s="168" t="s">
        <v>5</v>
      </c>
      <c r="N912" s="169" t="s">
        <v>49</v>
      </c>
      <c r="O912" s="170">
        <v>2.5569999999999999</v>
      </c>
      <c r="P912" s="170">
        <f>O912*H912</f>
        <v>47.675264999999996</v>
      </c>
      <c r="Q912" s="170">
        <v>0</v>
      </c>
      <c r="R912" s="170">
        <f>Q912*H912</f>
        <v>0</v>
      </c>
      <c r="S912" s="170">
        <v>0</v>
      </c>
      <c r="T912" s="171">
        <f>S912*H912</f>
        <v>0</v>
      </c>
      <c r="AR912" s="25" t="s">
        <v>257</v>
      </c>
      <c r="AT912" s="25" t="s">
        <v>173</v>
      </c>
      <c r="AU912" s="25" t="s">
        <v>89</v>
      </c>
      <c r="AY912" s="25" t="s">
        <v>171</v>
      </c>
      <c r="BE912" s="172">
        <f>IF(N912="základní",J912,0)</f>
        <v>0</v>
      </c>
      <c r="BF912" s="172">
        <f>IF(N912="snížená",J912,0)</f>
        <v>0</v>
      </c>
      <c r="BG912" s="172">
        <f>IF(N912="zákl. přenesená",J912,0)</f>
        <v>0</v>
      </c>
      <c r="BH912" s="172">
        <f>IF(N912="sníž. přenesená",J912,0)</f>
        <v>0</v>
      </c>
      <c r="BI912" s="172">
        <f>IF(N912="nulová",J912,0)</f>
        <v>0</v>
      </c>
      <c r="BJ912" s="25" t="s">
        <v>89</v>
      </c>
      <c r="BK912" s="172">
        <f>ROUND(I912*H912,2)</f>
        <v>0</v>
      </c>
      <c r="BL912" s="25" t="s">
        <v>257</v>
      </c>
      <c r="BM912" s="25" t="s">
        <v>1461</v>
      </c>
    </row>
    <row r="913" spans="2:65" s="1" customFormat="1" ht="38.25" customHeight="1">
      <c r="B913" s="161"/>
      <c r="C913" s="162" t="s">
        <v>1462</v>
      </c>
      <c r="D913" s="162" t="s">
        <v>173</v>
      </c>
      <c r="E913" s="163" t="s">
        <v>1463</v>
      </c>
      <c r="F913" s="164" t="s">
        <v>1464</v>
      </c>
      <c r="G913" s="165" t="s">
        <v>260</v>
      </c>
      <c r="H913" s="166">
        <v>18.645</v>
      </c>
      <c r="I913" s="347"/>
      <c r="J913" s="167">
        <f>ROUND(I913*H913,2)</f>
        <v>0</v>
      </c>
      <c r="K913" s="164" t="s">
        <v>1044</v>
      </c>
      <c r="L913" s="40"/>
      <c r="M913" s="168" t="s">
        <v>5</v>
      </c>
      <c r="N913" s="169" t="s">
        <v>49</v>
      </c>
      <c r="O913" s="170">
        <v>1.5</v>
      </c>
      <c r="P913" s="170">
        <f>O913*H913</f>
        <v>27.967500000000001</v>
      </c>
      <c r="Q913" s="170">
        <v>0</v>
      </c>
      <c r="R913" s="170">
        <f>Q913*H913</f>
        <v>0</v>
      </c>
      <c r="S913" s="170">
        <v>0</v>
      </c>
      <c r="T913" s="171">
        <f>S913*H913</f>
        <v>0</v>
      </c>
      <c r="AR913" s="25" t="s">
        <v>257</v>
      </c>
      <c r="AT913" s="25" t="s">
        <v>173</v>
      </c>
      <c r="AU913" s="25" t="s">
        <v>89</v>
      </c>
      <c r="AY913" s="25" t="s">
        <v>171</v>
      </c>
      <c r="BE913" s="172">
        <f>IF(N913="základní",J913,0)</f>
        <v>0</v>
      </c>
      <c r="BF913" s="172">
        <f>IF(N913="snížená",J913,0)</f>
        <v>0</v>
      </c>
      <c r="BG913" s="172">
        <f>IF(N913="zákl. přenesená",J913,0)</f>
        <v>0</v>
      </c>
      <c r="BH913" s="172">
        <f>IF(N913="sníž. přenesená",J913,0)</f>
        <v>0</v>
      </c>
      <c r="BI913" s="172">
        <f>IF(N913="nulová",J913,0)</f>
        <v>0</v>
      </c>
      <c r="BJ913" s="25" t="s">
        <v>89</v>
      </c>
      <c r="BK913" s="172">
        <f>ROUND(I913*H913,2)</f>
        <v>0</v>
      </c>
      <c r="BL913" s="25" t="s">
        <v>257</v>
      </c>
      <c r="BM913" s="25" t="s">
        <v>1465</v>
      </c>
    </row>
    <row r="914" spans="2:65" s="11" customFormat="1" ht="29.85" customHeight="1">
      <c r="B914" s="149"/>
      <c r="D914" s="150" t="s">
        <v>76</v>
      </c>
      <c r="E914" s="159" t="s">
        <v>1466</v>
      </c>
      <c r="F914" s="159" t="s">
        <v>1467</v>
      </c>
      <c r="J914" s="160">
        <f>BK914</f>
        <v>0</v>
      </c>
      <c r="L914" s="149"/>
      <c r="M914" s="153"/>
      <c r="N914" s="154"/>
      <c r="O914" s="154"/>
      <c r="P914" s="155">
        <f>SUM(P915:P995)</f>
        <v>157.21051</v>
      </c>
      <c r="Q914" s="154"/>
      <c r="R914" s="155">
        <f>SUM(R915:R995)</f>
        <v>0.76478809999999986</v>
      </c>
      <c r="S914" s="154"/>
      <c r="T914" s="156">
        <f>SUM(T915:T995)</f>
        <v>0</v>
      </c>
      <c r="AR914" s="150" t="s">
        <v>89</v>
      </c>
      <c r="AT914" s="157" t="s">
        <v>76</v>
      </c>
      <c r="AU914" s="157" t="s">
        <v>23</v>
      </c>
      <c r="AY914" s="150" t="s">
        <v>171</v>
      </c>
      <c r="BK914" s="158">
        <f>SUM(BK915:BK995)</f>
        <v>0</v>
      </c>
    </row>
    <row r="915" spans="2:65" s="1" customFormat="1" ht="16.5" customHeight="1">
      <c r="B915" s="161"/>
      <c r="C915" s="162" t="s">
        <v>1468</v>
      </c>
      <c r="D915" s="162" t="s">
        <v>173</v>
      </c>
      <c r="E915" s="163" t="s">
        <v>1469</v>
      </c>
      <c r="F915" s="164" t="s">
        <v>1470</v>
      </c>
      <c r="G915" s="165" t="s">
        <v>330</v>
      </c>
      <c r="H915" s="166">
        <v>1</v>
      </c>
      <c r="I915" s="347"/>
      <c r="J915" s="167">
        <f>ROUND(I915*H915,2)</f>
        <v>0</v>
      </c>
      <c r="K915" s="164" t="s">
        <v>5</v>
      </c>
      <c r="L915" s="40"/>
      <c r="M915" s="168" t="s">
        <v>5</v>
      </c>
      <c r="N915" s="169" t="s">
        <v>49</v>
      </c>
      <c r="O915" s="170">
        <v>0</v>
      </c>
      <c r="P915" s="170">
        <f>O915*H915</f>
        <v>0</v>
      </c>
      <c r="Q915" s="170">
        <v>0</v>
      </c>
      <c r="R915" s="170">
        <f>Q915*H915</f>
        <v>0</v>
      </c>
      <c r="S915" s="170">
        <v>0</v>
      </c>
      <c r="T915" s="171">
        <f>S915*H915</f>
        <v>0</v>
      </c>
      <c r="AR915" s="25" t="s">
        <v>257</v>
      </c>
      <c r="AT915" s="25" t="s">
        <v>173</v>
      </c>
      <c r="AU915" s="25" t="s">
        <v>89</v>
      </c>
      <c r="AY915" s="25" t="s">
        <v>171</v>
      </c>
      <c r="BE915" s="172">
        <f>IF(N915="základní",J915,0)</f>
        <v>0</v>
      </c>
      <c r="BF915" s="172">
        <f>IF(N915="snížená",J915,0)</f>
        <v>0</v>
      </c>
      <c r="BG915" s="172">
        <f>IF(N915="zákl. přenesená",J915,0)</f>
        <v>0</v>
      </c>
      <c r="BH915" s="172">
        <f>IF(N915="sníž. přenesená",J915,0)</f>
        <v>0</v>
      </c>
      <c r="BI915" s="172">
        <f>IF(N915="nulová",J915,0)</f>
        <v>0</v>
      </c>
      <c r="BJ915" s="25" t="s">
        <v>89</v>
      </c>
      <c r="BK915" s="172">
        <f>ROUND(I915*H915,2)</f>
        <v>0</v>
      </c>
      <c r="BL915" s="25" t="s">
        <v>257</v>
      </c>
      <c r="BM915" s="25" t="s">
        <v>1471</v>
      </c>
    </row>
    <row r="916" spans="2:65" s="1" customFormat="1" ht="38.25" customHeight="1">
      <c r="B916" s="161"/>
      <c r="C916" s="162" t="s">
        <v>1472</v>
      </c>
      <c r="D916" s="162" t="s">
        <v>173</v>
      </c>
      <c r="E916" s="163" t="s">
        <v>1473</v>
      </c>
      <c r="F916" s="164" t="s">
        <v>1474</v>
      </c>
      <c r="G916" s="165" t="s">
        <v>223</v>
      </c>
      <c r="H916" s="166">
        <v>10.08</v>
      </c>
      <c r="I916" s="347"/>
      <c r="J916" s="167">
        <f>ROUND(I916*H916,2)</f>
        <v>0</v>
      </c>
      <c r="K916" s="164" t="s">
        <v>177</v>
      </c>
      <c r="L916" s="40"/>
      <c r="M916" s="168" t="s">
        <v>5</v>
      </c>
      <c r="N916" s="169" t="s">
        <v>49</v>
      </c>
      <c r="O916" s="170">
        <v>1.5740000000000001</v>
      </c>
      <c r="P916" s="170">
        <f>O916*H916</f>
        <v>15.865920000000001</v>
      </c>
      <c r="Q916" s="170">
        <v>2.5999999999999998E-4</v>
      </c>
      <c r="R916" s="170">
        <f>Q916*H916</f>
        <v>2.6208E-3</v>
      </c>
      <c r="S916" s="170">
        <v>0</v>
      </c>
      <c r="T916" s="171">
        <f>S916*H916</f>
        <v>0</v>
      </c>
      <c r="AR916" s="25" t="s">
        <v>257</v>
      </c>
      <c r="AT916" s="25" t="s">
        <v>173</v>
      </c>
      <c r="AU916" s="25" t="s">
        <v>89</v>
      </c>
      <c r="AY916" s="25" t="s">
        <v>171</v>
      </c>
      <c r="BE916" s="172">
        <f>IF(N916="základní",J916,0)</f>
        <v>0</v>
      </c>
      <c r="BF916" s="172">
        <f>IF(N916="snížená",J916,0)</f>
        <v>0</v>
      </c>
      <c r="BG916" s="172">
        <f>IF(N916="zákl. přenesená",J916,0)</f>
        <v>0</v>
      </c>
      <c r="BH916" s="172">
        <f>IF(N916="sníž. přenesená",J916,0)</f>
        <v>0</v>
      </c>
      <c r="BI916" s="172">
        <f>IF(N916="nulová",J916,0)</f>
        <v>0</v>
      </c>
      <c r="BJ916" s="25" t="s">
        <v>89</v>
      </c>
      <c r="BK916" s="172">
        <f>ROUND(I916*H916,2)</f>
        <v>0</v>
      </c>
      <c r="BL916" s="25" t="s">
        <v>257</v>
      </c>
      <c r="BM916" s="25" t="s">
        <v>1475</v>
      </c>
    </row>
    <row r="917" spans="2:65" s="12" customFormat="1">
      <c r="B917" s="173"/>
      <c r="D917" s="174" t="s">
        <v>180</v>
      </c>
      <c r="E917" s="175" t="s">
        <v>5</v>
      </c>
      <c r="F917" s="176" t="s">
        <v>1476</v>
      </c>
      <c r="H917" s="177">
        <v>10.08</v>
      </c>
      <c r="L917" s="173"/>
      <c r="M917" s="178"/>
      <c r="N917" s="179"/>
      <c r="O917" s="179"/>
      <c r="P917" s="179"/>
      <c r="Q917" s="179"/>
      <c r="R917" s="179"/>
      <c r="S917" s="179"/>
      <c r="T917" s="180"/>
      <c r="AT917" s="175" t="s">
        <v>180</v>
      </c>
      <c r="AU917" s="175" t="s">
        <v>89</v>
      </c>
      <c r="AV917" s="12" t="s">
        <v>89</v>
      </c>
      <c r="AW917" s="12" t="s">
        <v>41</v>
      </c>
      <c r="AX917" s="12" t="s">
        <v>23</v>
      </c>
      <c r="AY917" s="175" t="s">
        <v>171</v>
      </c>
    </row>
    <row r="918" spans="2:65" s="1" customFormat="1" ht="16.5" customHeight="1">
      <c r="B918" s="161"/>
      <c r="C918" s="190" t="s">
        <v>1477</v>
      </c>
      <c r="D918" s="190" t="s">
        <v>236</v>
      </c>
      <c r="E918" s="191" t="s">
        <v>1478</v>
      </c>
      <c r="F918" s="192" t="s">
        <v>1479</v>
      </c>
      <c r="G918" s="193" t="s">
        <v>330</v>
      </c>
      <c r="H918" s="194">
        <v>4</v>
      </c>
      <c r="I918" s="348"/>
      <c r="J918" s="195">
        <f>ROUND(I918*H918,2)</f>
        <v>0</v>
      </c>
      <c r="K918" s="192" t="s">
        <v>5</v>
      </c>
      <c r="L918" s="196"/>
      <c r="M918" s="197" t="s">
        <v>5</v>
      </c>
      <c r="N918" s="198" t="s">
        <v>49</v>
      </c>
      <c r="O918" s="170">
        <v>0</v>
      </c>
      <c r="P918" s="170">
        <f>O918*H918</f>
        <v>0</v>
      </c>
      <c r="Q918" s="170">
        <v>0</v>
      </c>
      <c r="R918" s="170">
        <f>Q918*H918</f>
        <v>0</v>
      </c>
      <c r="S918" s="170">
        <v>0</v>
      </c>
      <c r="T918" s="171">
        <f>S918*H918</f>
        <v>0</v>
      </c>
      <c r="AR918" s="25" t="s">
        <v>349</v>
      </c>
      <c r="AT918" s="25" t="s">
        <v>236</v>
      </c>
      <c r="AU918" s="25" t="s">
        <v>89</v>
      </c>
      <c r="AY918" s="25" t="s">
        <v>171</v>
      </c>
      <c r="BE918" s="172">
        <f>IF(N918="základní",J918,0)</f>
        <v>0</v>
      </c>
      <c r="BF918" s="172">
        <f>IF(N918="snížená",J918,0)</f>
        <v>0</v>
      </c>
      <c r="BG918" s="172">
        <f>IF(N918="zákl. přenesená",J918,0)</f>
        <v>0</v>
      </c>
      <c r="BH918" s="172">
        <f>IF(N918="sníž. přenesená",J918,0)</f>
        <v>0</v>
      </c>
      <c r="BI918" s="172">
        <f>IF(N918="nulová",J918,0)</f>
        <v>0</v>
      </c>
      <c r="BJ918" s="25" t="s">
        <v>89</v>
      </c>
      <c r="BK918" s="172">
        <f>ROUND(I918*H918,2)</f>
        <v>0</v>
      </c>
      <c r="BL918" s="25" t="s">
        <v>257</v>
      </c>
      <c r="BM918" s="25" t="s">
        <v>1480</v>
      </c>
    </row>
    <row r="919" spans="2:65" s="1" customFormat="1" ht="25.5" customHeight="1">
      <c r="B919" s="161"/>
      <c r="C919" s="162" t="s">
        <v>1481</v>
      </c>
      <c r="D919" s="162" t="s">
        <v>173</v>
      </c>
      <c r="E919" s="163" t="s">
        <v>1482</v>
      </c>
      <c r="F919" s="164" t="s">
        <v>1483</v>
      </c>
      <c r="G919" s="165" t="s">
        <v>223</v>
      </c>
      <c r="H919" s="166">
        <v>9.0500000000000007</v>
      </c>
      <c r="I919" s="347"/>
      <c r="J919" s="167">
        <f>ROUND(I919*H919,2)</f>
        <v>0</v>
      </c>
      <c r="K919" s="164" t="s">
        <v>177</v>
      </c>
      <c r="L919" s="40"/>
      <c r="M919" s="168" t="s">
        <v>5</v>
      </c>
      <c r="N919" s="169" t="s">
        <v>49</v>
      </c>
      <c r="O919" s="170">
        <v>1.5589999999999999</v>
      </c>
      <c r="P919" s="170">
        <f>O919*H919</f>
        <v>14.10895</v>
      </c>
      <c r="Q919" s="170">
        <v>2.5000000000000001E-4</v>
      </c>
      <c r="R919" s="170">
        <f>Q919*H919</f>
        <v>2.2625000000000002E-3</v>
      </c>
      <c r="S919" s="170">
        <v>0</v>
      </c>
      <c r="T919" s="171">
        <f>S919*H919</f>
        <v>0</v>
      </c>
      <c r="AR919" s="25" t="s">
        <v>257</v>
      </c>
      <c r="AT919" s="25" t="s">
        <v>173</v>
      </c>
      <c r="AU919" s="25" t="s">
        <v>89</v>
      </c>
      <c r="AY919" s="25" t="s">
        <v>171</v>
      </c>
      <c r="BE919" s="172">
        <f>IF(N919="základní",J919,0)</f>
        <v>0</v>
      </c>
      <c r="BF919" s="172">
        <f>IF(N919="snížená",J919,0)</f>
        <v>0</v>
      </c>
      <c r="BG919" s="172">
        <f>IF(N919="zákl. přenesená",J919,0)</f>
        <v>0</v>
      </c>
      <c r="BH919" s="172">
        <f>IF(N919="sníž. přenesená",J919,0)</f>
        <v>0</v>
      </c>
      <c r="BI919" s="172">
        <f>IF(N919="nulová",J919,0)</f>
        <v>0</v>
      </c>
      <c r="BJ919" s="25" t="s">
        <v>89</v>
      </c>
      <c r="BK919" s="172">
        <f>ROUND(I919*H919,2)</f>
        <v>0</v>
      </c>
      <c r="BL919" s="25" t="s">
        <v>257</v>
      </c>
      <c r="BM919" s="25" t="s">
        <v>1484</v>
      </c>
    </row>
    <row r="920" spans="2:65" s="12" customFormat="1">
      <c r="B920" s="173"/>
      <c r="D920" s="174" t="s">
        <v>180</v>
      </c>
      <c r="E920" s="175" t="s">
        <v>5</v>
      </c>
      <c r="F920" s="176" t="s">
        <v>1485</v>
      </c>
      <c r="H920" s="177">
        <v>5.6</v>
      </c>
      <c r="L920" s="173"/>
      <c r="M920" s="178"/>
      <c r="N920" s="179"/>
      <c r="O920" s="179"/>
      <c r="P920" s="179"/>
      <c r="Q920" s="179"/>
      <c r="R920" s="179"/>
      <c r="S920" s="179"/>
      <c r="T920" s="180"/>
      <c r="AT920" s="175" t="s">
        <v>180</v>
      </c>
      <c r="AU920" s="175" t="s">
        <v>89</v>
      </c>
      <c r="AV920" s="12" t="s">
        <v>89</v>
      </c>
      <c r="AW920" s="12" t="s">
        <v>41</v>
      </c>
      <c r="AX920" s="12" t="s">
        <v>77</v>
      </c>
      <c r="AY920" s="175" t="s">
        <v>171</v>
      </c>
    </row>
    <row r="921" spans="2:65" s="12" customFormat="1">
      <c r="B921" s="173"/>
      <c r="D921" s="174" t="s">
        <v>180</v>
      </c>
      <c r="E921" s="175" t="s">
        <v>5</v>
      </c>
      <c r="F921" s="176" t="s">
        <v>1486</v>
      </c>
      <c r="H921" s="177">
        <v>3.45</v>
      </c>
      <c r="L921" s="173"/>
      <c r="M921" s="178"/>
      <c r="N921" s="179"/>
      <c r="O921" s="179"/>
      <c r="P921" s="179"/>
      <c r="Q921" s="179"/>
      <c r="R921" s="179"/>
      <c r="S921" s="179"/>
      <c r="T921" s="180"/>
      <c r="AT921" s="175" t="s">
        <v>180</v>
      </c>
      <c r="AU921" s="175" t="s">
        <v>89</v>
      </c>
      <c r="AV921" s="12" t="s">
        <v>89</v>
      </c>
      <c r="AW921" s="12" t="s">
        <v>41</v>
      </c>
      <c r="AX921" s="12" t="s">
        <v>77</v>
      </c>
      <c r="AY921" s="175" t="s">
        <v>171</v>
      </c>
    </row>
    <row r="922" spans="2:65" s="13" customFormat="1">
      <c r="B922" s="183"/>
      <c r="D922" s="174" t="s">
        <v>180</v>
      </c>
      <c r="E922" s="184" t="s">
        <v>5</v>
      </c>
      <c r="F922" s="185" t="s">
        <v>228</v>
      </c>
      <c r="H922" s="186">
        <v>9.0500000000000007</v>
      </c>
      <c r="L922" s="183"/>
      <c r="M922" s="187"/>
      <c r="N922" s="188"/>
      <c r="O922" s="188"/>
      <c r="P922" s="188"/>
      <c r="Q922" s="188"/>
      <c r="R922" s="188"/>
      <c r="S922" s="188"/>
      <c r="T922" s="189"/>
      <c r="AT922" s="184" t="s">
        <v>180</v>
      </c>
      <c r="AU922" s="184" t="s">
        <v>89</v>
      </c>
      <c r="AV922" s="13" t="s">
        <v>178</v>
      </c>
      <c r="AW922" s="13" t="s">
        <v>41</v>
      </c>
      <c r="AX922" s="13" t="s">
        <v>23</v>
      </c>
      <c r="AY922" s="184" t="s">
        <v>171</v>
      </c>
    </row>
    <row r="923" spans="2:65" s="1" customFormat="1" ht="16.5" customHeight="1">
      <c r="B923" s="161"/>
      <c r="C923" s="190" t="s">
        <v>1487</v>
      </c>
      <c r="D923" s="190" t="s">
        <v>236</v>
      </c>
      <c r="E923" s="191" t="s">
        <v>1488</v>
      </c>
      <c r="F923" s="192" t="s">
        <v>3349</v>
      </c>
      <c r="G923" s="193" t="s">
        <v>330</v>
      </c>
      <c r="H923" s="194">
        <v>4</v>
      </c>
      <c r="I923" s="348"/>
      <c r="J923" s="195">
        <f>ROUND(I923*H923,2)</f>
        <v>0</v>
      </c>
      <c r="K923" s="192" t="s">
        <v>5</v>
      </c>
      <c r="L923" s="196"/>
      <c r="M923" s="197" t="s">
        <v>5</v>
      </c>
      <c r="N923" s="198" t="s">
        <v>49</v>
      </c>
      <c r="O923" s="170">
        <v>0</v>
      </c>
      <c r="P923" s="170">
        <f>O923*H923</f>
        <v>0</v>
      </c>
      <c r="Q923" s="170">
        <v>0</v>
      </c>
      <c r="R923" s="170">
        <f>Q923*H923</f>
        <v>0</v>
      </c>
      <c r="S923" s="170">
        <v>0</v>
      </c>
      <c r="T923" s="171">
        <f>S923*H923</f>
        <v>0</v>
      </c>
      <c r="AR923" s="25" t="s">
        <v>349</v>
      </c>
      <c r="AT923" s="25" t="s">
        <v>236</v>
      </c>
      <c r="AU923" s="25" t="s">
        <v>89</v>
      </c>
      <c r="AY923" s="25" t="s">
        <v>171</v>
      </c>
      <c r="BE923" s="172">
        <f>IF(N923="základní",J923,0)</f>
        <v>0</v>
      </c>
      <c r="BF923" s="172">
        <f>IF(N923="snížená",J923,0)</f>
        <v>0</v>
      </c>
      <c r="BG923" s="172">
        <f>IF(N923="zákl. přenesená",J923,0)</f>
        <v>0</v>
      </c>
      <c r="BH923" s="172">
        <f>IF(N923="sníž. přenesená",J923,0)</f>
        <v>0</v>
      </c>
      <c r="BI923" s="172">
        <f>IF(N923="nulová",J923,0)</f>
        <v>0</v>
      </c>
      <c r="BJ923" s="25" t="s">
        <v>89</v>
      </c>
      <c r="BK923" s="172">
        <f>ROUND(I923*H923,2)</f>
        <v>0</v>
      </c>
      <c r="BL923" s="25" t="s">
        <v>257</v>
      </c>
      <c r="BM923" s="25" t="s">
        <v>1489</v>
      </c>
    </row>
    <row r="924" spans="2:65" s="1" customFormat="1" ht="16.5" customHeight="1">
      <c r="B924" s="161"/>
      <c r="C924" s="190" t="s">
        <v>1490</v>
      </c>
      <c r="D924" s="190" t="s">
        <v>236</v>
      </c>
      <c r="E924" s="191" t="s">
        <v>1491</v>
      </c>
      <c r="F924" s="192" t="s">
        <v>3350</v>
      </c>
      <c r="G924" s="193" t="s">
        <v>330</v>
      </c>
      <c r="H924" s="194">
        <v>3</v>
      </c>
      <c r="I924" s="348"/>
      <c r="J924" s="195">
        <f>ROUND(I924*H924,2)</f>
        <v>0</v>
      </c>
      <c r="K924" s="192" t="s">
        <v>5</v>
      </c>
      <c r="L924" s="196"/>
      <c r="M924" s="197" t="s">
        <v>5</v>
      </c>
      <c r="N924" s="198" t="s">
        <v>49</v>
      </c>
      <c r="O924" s="170">
        <v>0</v>
      </c>
      <c r="P924" s="170">
        <f>O924*H924</f>
        <v>0</v>
      </c>
      <c r="Q924" s="170">
        <v>0</v>
      </c>
      <c r="R924" s="170">
        <f>Q924*H924</f>
        <v>0</v>
      </c>
      <c r="S924" s="170">
        <v>0</v>
      </c>
      <c r="T924" s="171">
        <f>S924*H924</f>
        <v>0</v>
      </c>
      <c r="AR924" s="25" t="s">
        <v>349</v>
      </c>
      <c r="AT924" s="25" t="s">
        <v>236</v>
      </c>
      <c r="AU924" s="25" t="s">
        <v>89</v>
      </c>
      <c r="AY924" s="25" t="s">
        <v>171</v>
      </c>
      <c r="BE924" s="172">
        <f>IF(N924="základní",J924,0)</f>
        <v>0</v>
      </c>
      <c r="BF924" s="172">
        <f>IF(N924="snížená",J924,0)</f>
        <v>0</v>
      </c>
      <c r="BG924" s="172">
        <f>IF(N924="zákl. přenesená",J924,0)</f>
        <v>0</v>
      </c>
      <c r="BH924" s="172">
        <f>IF(N924="sníž. přenesená",J924,0)</f>
        <v>0</v>
      </c>
      <c r="BI924" s="172">
        <f>IF(N924="nulová",J924,0)</f>
        <v>0</v>
      </c>
      <c r="BJ924" s="25" t="s">
        <v>89</v>
      </c>
      <c r="BK924" s="172">
        <f>ROUND(I924*H924,2)</f>
        <v>0</v>
      </c>
      <c r="BL924" s="25" t="s">
        <v>257</v>
      </c>
      <c r="BM924" s="25" t="s">
        <v>1492</v>
      </c>
    </row>
    <row r="925" spans="2:65" s="1" customFormat="1" ht="25.5" customHeight="1">
      <c r="B925" s="161"/>
      <c r="C925" s="162" t="s">
        <v>1493</v>
      </c>
      <c r="D925" s="162" t="s">
        <v>173</v>
      </c>
      <c r="E925" s="163" t="s">
        <v>1494</v>
      </c>
      <c r="F925" s="164" t="s">
        <v>1495</v>
      </c>
      <c r="G925" s="165" t="s">
        <v>493</v>
      </c>
      <c r="H925" s="166">
        <v>72.12</v>
      </c>
      <c r="I925" s="347"/>
      <c r="J925" s="167">
        <f>ROUND(I925*H925,2)</f>
        <v>0</v>
      </c>
      <c r="K925" s="164" t="s">
        <v>177</v>
      </c>
      <c r="L925" s="40"/>
      <c r="M925" s="168" t="s">
        <v>5</v>
      </c>
      <c r="N925" s="169" t="s">
        <v>49</v>
      </c>
      <c r="O925" s="170">
        <v>0.186</v>
      </c>
      <c r="P925" s="170">
        <f>O925*H925</f>
        <v>13.41432</v>
      </c>
      <c r="Q925" s="170">
        <v>2.7999999999999998E-4</v>
      </c>
      <c r="R925" s="170">
        <f>Q925*H925</f>
        <v>2.0193599999999999E-2</v>
      </c>
      <c r="S925" s="170">
        <v>0</v>
      </c>
      <c r="T925" s="171">
        <f>S925*H925</f>
        <v>0</v>
      </c>
      <c r="AR925" s="25" t="s">
        <v>257</v>
      </c>
      <c r="AT925" s="25" t="s">
        <v>173</v>
      </c>
      <c r="AU925" s="25" t="s">
        <v>89</v>
      </c>
      <c r="AY925" s="25" t="s">
        <v>171</v>
      </c>
      <c r="BE925" s="172">
        <f>IF(N925="základní",J925,0)</f>
        <v>0</v>
      </c>
      <c r="BF925" s="172">
        <f>IF(N925="snížená",J925,0)</f>
        <v>0</v>
      </c>
      <c r="BG925" s="172">
        <f>IF(N925="zákl. přenesená",J925,0)</f>
        <v>0</v>
      </c>
      <c r="BH925" s="172">
        <f>IF(N925="sníž. přenesená",J925,0)</f>
        <v>0</v>
      </c>
      <c r="BI925" s="172">
        <f>IF(N925="nulová",J925,0)</f>
        <v>0</v>
      </c>
      <c r="BJ925" s="25" t="s">
        <v>89</v>
      </c>
      <c r="BK925" s="172">
        <f>ROUND(I925*H925,2)</f>
        <v>0</v>
      </c>
      <c r="BL925" s="25" t="s">
        <v>257</v>
      </c>
      <c r="BM925" s="25" t="s">
        <v>1496</v>
      </c>
    </row>
    <row r="926" spans="2:65" s="12" customFormat="1">
      <c r="B926" s="173"/>
      <c r="D926" s="174" t="s">
        <v>180</v>
      </c>
      <c r="E926" s="175" t="s">
        <v>5</v>
      </c>
      <c r="F926" s="176" t="s">
        <v>1497</v>
      </c>
      <c r="H926" s="177">
        <v>19.2</v>
      </c>
      <c r="L926" s="173"/>
      <c r="M926" s="178"/>
      <c r="N926" s="179"/>
      <c r="O926" s="179"/>
      <c r="P926" s="179"/>
      <c r="Q926" s="179"/>
      <c r="R926" s="179"/>
      <c r="S926" s="179"/>
      <c r="T926" s="180"/>
      <c r="AT926" s="175" t="s">
        <v>180</v>
      </c>
      <c r="AU926" s="175" t="s">
        <v>89</v>
      </c>
      <c r="AV926" s="12" t="s">
        <v>89</v>
      </c>
      <c r="AW926" s="12" t="s">
        <v>41</v>
      </c>
      <c r="AX926" s="12" t="s">
        <v>77</v>
      </c>
      <c r="AY926" s="175" t="s">
        <v>171</v>
      </c>
    </row>
    <row r="927" spans="2:65" s="12" customFormat="1">
      <c r="B927" s="173"/>
      <c r="D927" s="174" t="s">
        <v>180</v>
      </c>
      <c r="E927" s="175" t="s">
        <v>5</v>
      </c>
      <c r="F927" s="176" t="s">
        <v>1498</v>
      </c>
      <c r="H927" s="177">
        <v>12.9</v>
      </c>
      <c r="L927" s="173"/>
      <c r="M927" s="178"/>
      <c r="N927" s="179"/>
      <c r="O927" s="179"/>
      <c r="P927" s="179"/>
      <c r="Q927" s="179"/>
      <c r="R927" s="179"/>
      <c r="S927" s="179"/>
      <c r="T927" s="180"/>
      <c r="AT927" s="175" t="s">
        <v>180</v>
      </c>
      <c r="AU927" s="175" t="s">
        <v>89</v>
      </c>
      <c r="AV927" s="12" t="s">
        <v>89</v>
      </c>
      <c r="AW927" s="12" t="s">
        <v>41</v>
      </c>
      <c r="AX927" s="12" t="s">
        <v>77</v>
      </c>
      <c r="AY927" s="175" t="s">
        <v>171</v>
      </c>
    </row>
    <row r="928" spans="2:65" s="12" customFormat="1">
      <c r="B928" s="173"/>
      <c r="D928" s="174" t="s">
        <v>180</v>
      </c>
      <c r="E928" s="175" t="s">
        <v>5</v>
      </c>
      <c r="F928" s="176" t="s">
        <v>1499</v>
      </c>
      <c r="H928" s="177">
        <v>25.6</v>
      </c>
      <c r="L928" s="173"/>
      <c r="M928" s="178"/>
      <c r="N928" s="179"/>
      <c r="O928" s="179"/>
      <c r="P928" s="179"/>
      <c r="Q928" s="179"/>
      <c r="R928" s="179"/>
      <c r="S928" s="179"/>
      <c r="T928" s="180"/>
      <c r="AT928" s="175" t="s">
        <v>180</v>
      </c>
      <c r="AU928" s="175" t="s">
        <v>89</v>
      </c>
      <c r="AV928" s="12" t="s">
        <v>89</v>
      </c>
      <c r="AW928" s="12" t="s">
        <v>41</v>
      </c>
      <c r="AX928" s="12" t="s">
        <v>77</v>
      </c>
      <c r="AY928" s="175" t="s">
        <v>171</v>
      </c>
    </row>
    <row r="929" spans="2:65" s="12" customFormat="1">
      <c r="B929" s="173"/>
      <c r="D929" s="174" t="s">
        <v>180</v>
      </c>
      <c r="E929" s="175" t="s">
        <v>5</v>
      </c>
      <c r="F929" s="176" t="s">
        <v>1500</v>
      </c>
      <c r="H929" s="177">
        <v>6.76</v>
      </c>
      <c r="L929" s="173"/>
      <c r="M929" s="178"/>
      <c r="N929" s="179"/>
      <c r="O929" s="179"/>
      <c r="P929" s="179"/>
      <c r="Q929" s="179"/>
      <c r="R929" s="179"/>
      <c r="S929" s="179"/>
      <c r="T929" s="180"/>
      <c r="AT929" s="175" t="s">
        <v>180</v>
      </c>
      <c r="AU929" s="175" t="s">
        <v>89</v>
      </c>
      <c r="AV929" s="12" t="s">
        <v>89</v>
      </c>
      <c r="AW929" s="12" t="s">
        <v>41</v>
      </c>
      <c r="AX929" s="12" t="s">
        <v>77</v>
      </c>
      <c r="AY929" s="175" t="s">
        <v>171</v>
      </c>
    </row>
    <row r="930" spans="2:65" s="12" customFormat="1">
      <c r="B930" s="173"/>
      <c r="D930" s="174" t="s">
        <v>180</v>
      </c>
      <c r="E930" s="175" t="s">
        <v>5</v>
      </c>
      <c r="F930" s="176" t="s">
        <v>1501</v>
      </c>
      <c r="H930" s="177">
        <v>7.66</v>
      </c>
      <c r="L930" s="173"/>
      <c r="M930" s="178"/>
      <c r="N930" s="179"/>
      <c r="O930" s="179"/>
      <c r="P930" s="179"/>
      <c r="Q930" s="179"/>
      <c r="R930" s="179"/>
      <c r="S930" s="179"/>
      <c r="T930" s="180"/>
      <c r="AT930" s="175" t="s">
        <v>180</v>
      </c>
      <c r="AU930" s="175" t="s">
        <v>89</v>
      </c>
      <c r="AV930" s="12" t="s">
        <v>89</v>
      </c>
      <c r="AW930" s="12" t="s">
        <v>41</v>
      </c>
      <c r="AX930" s="12" t="s">
        <v>77</v>
      </c>
      <c r="AY930" s="175" t="s">
        <v>171</v>
      </c>
    </row>
    <row r="931" spans="2:65" s="13" customFormat="1">
      <c r="B931" s="183"/>
      <c r="D931" s="174" t="s">
        <v>180</v>
      </c>
      <c r="E931" s="184" t="s">
        <v>5</v>
      </c>
      <c r="F931" s="185" t="s">
        <v>228</v>
      </c>
      <c r="H931" s="186">
        <v>72.12</v>
      </c>
      <c r="L931" s="183"/>
      <c r="M931" s="187"/>
      <c r="N931" s="188"/>
      <c r="O931" s="188"/>
      <c r="P931" s="188"/>
      <c r="Q931" s="188"/>
      <c r="R931" s="188"/>
      <c r="S931" s="188"/>
      <c r="T931" s="189"/>
      <c r="AT931" s="184" t="s">
        <v>180</v>
      </c>
      <c r="AU931" s="184" t="s">
        <v>89</v>
      </c>
      <c r="AV931" s="13" t="s">
        <v>178</v>
      </c>
      <c r="AW931" s="13" t="s">
        <v>41</v>
      </c>
      <c r="AX931" s="13" t="s">
        <v>23</v>
      </c>
      <c r="AY931" s="184" t="s">
        <v>171</v>
      </c>
    </row>
    <row r="932" spans="2:65" s="1" customFormat="1" ht="25.5" customHeight="1">
      <c r="B932" s="161"/>
      <c r="C932" s="162" t="s">
        <v>1502</v>
      </c>
      <c r="D932" s="162" t="s">
        <v>173</v>
      </c>
      <c r="E932" s="163" t="s">
        <v>1503</v>
      </c>
      <c r="F932" s="164" t="s">
        <v>1504</v>
      </c>
      <c r="G932" s="165" t="s">
        <v>330</v>
      </c>
      <c r="H932" s="166">
        <v>4</v>
      </c>
      <c r="I932" s="347"/>
      <c r="J932" s="167">
        <f>ROUND(I932*H932,2)</f>
        <v>0</v>
      </c>
      <c r="K932" s="164" t="s">
        <v>177</v>
      </c>
      <c r="L932" s="40"/>
      <c r="M932" s="168" t="s">
        <v>5</v>
      </c>
      <c r="N932" s="169" t="s">
        <v>49</v>
      </c>
      <c r="O932" s="170">
        <v>1.6819999999999999</v>
      </c>
      <c r="P932" s="170">
        <f>O932*H932</f>
        <v>6.7279999999999998</v>
      </c>
      <c r="Q932" s="170">
        <v>0</v>
      </c>
      <c r="R932" s="170">
        <f>Q932*H932</f>
        <v>0</v>
      </c>
      <c r="S932" s="170">
        <v>0</v>
      </c>
      <c r="T932" s="171">
        <f>S932*H932</f>
        <v>0</v>
      </c>
      <c r="AR932" s="25" t="s">
        <v>257</v>
      </c>
      <c r="AT932" s="25" t="s">
        <v>173</v>
      </c>
      <c r="AU932" s="25" t="s">
        <v>89</v>
      </c>
      <c r="AY932" s="25" t="s">
        <v>171</v>
      </c>
      <c r="BE932" s="172">
        <f>IF(N932="základní",J932,0)</f>
        <v>0</v>
      </c>
      <c r="BF932" s="172">
        <f>IF(N932="snížená",J932,0)</f>
        <v>0</v>
      </c>
      <c r="BG932" s="172">
        <f>IF(N932="zákl. přenesená",J932,0)</f>
        <v>0</v>
      </c>
      <c r="BH932" s="172">
        <f>IF(N932="sníž. přenesená",J932,0)</f>
        <v>0</v>
      </c>
      <c r="BI932" s="172">
        <f>IF(N932="nulová",J932,0)</f>
        <v>0</v>
      </c>
      <c r="BJ932" s="25" t="s">
        <v>89</v>
      </c>
      <c r="BK932" s="172">
        <f>ROUND(I932*H932,2)</f>
        <v>0</v>
      </c>
      <c r="BL932" s="25" t="s">
        <v>257</v>
      </c>
      <c r="BM932" s="25" t="s">
        <v>1505</v>
      </c>
    </row>
    <row r="933" spans="2:65" s="1" customFormat="1" ht="144">
      <c r="B933" s="40"/>
      <c r="D933" s="174" t="s">
        <v>185</v>
      </c>
      <c r="F933" s="181" t="s">
        <v>1506</v>
      </c>
      <c r="L933" s="40"/>
      <c r="M933" s="182"/>
      <c r="N933" s="41"/>
      <c r="O933" s="41"/>
      <c r="P933" s="41"/>
      <c r="Q933" s="41"/>
      <c r="R933" s="41"/>
      <c r="S933" s="41"/>
      <c r="T933" s="69"/>
      <c r="AT933" s="25" t="s">
        <v>185</v>
      </c>
      <c r="AU933" s="25" t="s">
        <v>89</v>
      </c>
    </row>
    <row r="934" spans="2:65" s="1" customFormat="1" ht="16.5" customHeight="1">
      <c r="B934" s="161"/>
      <c r="C934" s="190" t="s">
        <v>1507</v>
      </c>
      <c r="D934" s="190" t="s">
        <v>236</v>
      </c>
      <c r="E934" s="191" t="s">
        <v>1508</v>
      </c>
      <c r="F934" s="192" t="s">
        <v>1509</v>
      </c>
      <c r="G934" s="193" t="s">
        <v>330</v>
      </c>
      <c r="H934" s="194">
        <v>4</v>
      </c>
      <c r="I934" s="348"/>
      <c r="J934" s="195">
        <f>ROUND(I934*H934,2)</f>
        <v>0</v>
      </c>
      <c r="K934" s="192" t="s">
        <v>177</v>
      </c>
      <c r="L934" s="196"/>
      <c r="M934" s="197" t="s">
        <v>5</v>
      </c>
      <c r="N934" s="198" t="s">
        <v>49</v>
      </c>
      <c r="O934" s="170">
        <v>0</v>
      </c>
      <c r="P934" s="170">
        <f>O934*H934</f>
        <v>0</v>
      </c>
      <c r="Q934" s="170">
        <v>1.4E-2</v>
      </c>
      <c r="R934" s="170">
        <f>Q934*H934</f>
        <v>5.6000000000000001E-2</v>
      </c>
      <c r="S934" s="170">
        <v>0</v>
      </c>
      <c r="T934" s="171">
        <f>S934*H934</f>
        <v>0</v>
      </c>
      <c r="AR934" s="25" t="s">
        <v>349</v>
      </c>
      <c r="AT934" s="25" t="s">
        <v>236</v>
      </c>
      <c r="AU934" s="25" t="s">
        <v>89</v>
      </c>
      <c r="AY934" s="25" t="s">
        <v>171</v>
      </c>
      <c r="BE934" s="172">
        <f>IF(N934="základní",J934,0)</f>
        <v>0</v>
      </c>
      <c r="BF934" s="172">
        <f>IF(N934="snížená",J934,0)</f>
        <v>0</v>
      </c>
      <c r="BG934" s="172">
        <f>IF(N934="zákl. přenesená",J934,0)</f>
        <v>0</v>
      </c>
      <c r="BH934" s="172">
        <f>IF(N934="sníž. přenesená",J934,0)</f>
        <v>0</v>
      </c>
      <c r="BI934" s="172">
        <f>IF(N934="nulová",J934,0)</f>
        <v>0</v>
      </c>
      <c r="BJ934" s="25" t="s">
        <v>89</v>
      </c>
      <c r="BK934" s="172">
        <f>ROUND(I934*H934,2)</f>
        <v>0</v>
      </c>
      <c r="BL934" s="25" t="s">
        <v>257</v>
      </c>
      <c r="BM934" s="25" t="s">
        <v>1510</v>
      </c>
    </row>
    <row r="935" spans="2:65" s="1" customFormat="1" ht="25.5" customHeight="1">
      <c r="B935" s="161"/>
      <c r="C935" s="162" t="s">
        <v>1511</v>
      </c>
      <c r="D935" s="162" t="s">
        <v>173</v>
      </c>
      <c r="E935" s="163" t="s">
        <v>1512</v>
      </c>
      <c r="F935" s="164" t="s">
        <v>1513</v>
      </c>
      <c r="G935" s="165" t="s">
        <v>330</v>
      </c>
      <c r="H935" s="166">
        <v>8</v>
      </c>
      <c r="I935" s="347"/>
      <c r="J935" s="167">
        <f>ROUND(I935*H935,2)</f>
        <v>0</v>
      </c>
      <c r="K935" s="164" t="s">
        <v>177</v>
      </c>
      <c r="L935" s="40"/>
      <c r="M935" s="168" t="s">
        <v>5</v>
      </c>
      <c r="N935" s="169" t="s">
        <v>49</v>
      </c>
      <c r="O935" s="170">
        <v>1.825</v>
      </c>
      <c r="P935" s="170">
        <f>O935*H935</f>
        <v>14.6</v>
      </c>
      <c r="Q935" s="170">
        <v>0</v>
      </c>
      <c r="R935" s="170">
        <f>Q935*H935</f>
        <v>0</v>
      </c>
      <c r="S935" s="170">
        <v>0</v>
      </c>
      <c r="T935" s="171">
        <f>S935*H935</f>
        <v>0</v>
      </c>
      <c r="AR935" s="25" t="s">
        <v>257</v>
      </c>
      <c r="AT935" s="25" t="s">
        <v>173</v>
      </c>
      <c r="AU935" s="25" t="s">
        <v>89</v>
      </c>
      <c r="AY935" s="25" t="s">
        <v>171</v>
      </c>
      <c r="BE935" s="172">
        <f>IF(N935="základní",J935,0)</f>
        <v>0</v>
      </c>
      <c r="BF935" s="172">
        <f>IF(N935="snížená",J935,0)</f>
        <v>0</v>
      </c>
      <c r="BG935" s="172">
        <f>IF(N935="zákl. přenesená",J935,0)</f>
        <v>0</v>
      </c>
      <c r="BH935" s="172">
        <f>IF(N935="sníž. přenesená",J935,0)</f>
        <v>0</v>
      </c>
      <c r="BI935" s="172">
        <f>IF(N935="nulová",J935,0)</f>
        <v>0</v>
      </c>
      <c r="BJ935" s="25" t="s">
        <v>89</v>
      </c>
      <c r="BK935" s="172">
        <f>ROUND(I935*H935,2)</f>
        <v>0</v>
      </c>
      <c r="BL935" s="25" t="s">
        <v>257</v>
      </c>
      <c r="BM935" s="25" t="s">
        <v>1514</v>
      </c>
    </row>
    <row r="936" spans="2:65" s="1" customFormat="1" ht="144">
      <c r="B936" s="40"/>
      <c r="D936" s="174" t="s">
        <v>185</v>
      </c>
      <c r="F936" s="181" t="s">
        <v>1506</v>
      </c>
      <c r="L936" s="40"/>
      <c r="M936" s="182"/>
      <c r="N936" s="41"/>
      <c r="O936" s="41"/>
      <c r="P936" s="41"/>
      <c r="Q936" s="41"/>
      <c r="R936" s="41"/>
      <c r="S936" s="41"/>
      <c r="T936" s="69"/>
      <c r="AT936" s="25" t="s">
        <v>185</v>
      </c>
      <c r="AU936" s="25" t="s">
        <v>89</v>
      </c>
    </row>
    <row r="937" spans="2:65" s="1" customFormat="1" ht="25.5" customHeight="1">
      <c r="B937" s="161"/>
      <c r="C937" s="190" t="s">
        <v>1515</v>
      </c>
      <c r="D937" s="190" t="s">
        <v>236</v>
      </c>
      <c r="E937" s="191" t="s">
        <v>1516</v>
      </c>
      <c r="F937" s="192" t="s">
        <v>3351</v>
      </c>
      <c r="G937" s="193" t="s">
        <v>330</v>
      </c>
      <c r="H937" s="194">
        <v>3</v>
      </c>
      <c r="I937" s="348"/>
      <c r="J937" s="195">
        <f>ROUND(I937*H937,2)</f>
        <v>0</v>
      </c>
      <c r="K937" s="192" t="s">
        <v>1044</v>
      </c>
      <c r="L937" s="196"/>
      <c r="M937" s="197" t="s">
        <v>5</v>
      </c>
      <c r="N937" s="198" t="s">
        <v>49</v>
      </c>
      <c r="O937" s="170">
        <v>0</v>
      </c>
      <c r="P937" s="170">
        <f>O937*H937</f>
        <v>0</v>
      </c>
      <c r="Q937" s="170">
        <v>1.9E-2</v>
      </c>
      <c r="R937" s="170">
        <f>Q937*H937</f>
        <v>5.6999999999999995E-2</v>
      </c>
      <c r="S937" s="170">
        <v>0</v>
      </c>
      <c r="T937" s="171">
        <f>S937*H937</f>
        <v>0</v>
      </c>
      <c r="AR937" s="25" t="s">
        <v>349</v>
      </c>
      <c r="AT937" s="25" t="s">
        <v>236</v>
      </c>
      <c r="AU937" s="25" t="s">
        <v>89</v>
      </c>
      <c r="AY937" s="25" t="s">
        <v>171</v>
      </c>
      <c r="BE937" s="172">
        <f>IF(N937="základní",J937,0)</f>
        <v>0</v>
      </c>
      <c r="BF937" s="172">
        <f>IF(N937="snížená",J937,0)</f>
        <v>0</v>
      </c>
      <c r="BG937" s="172">
        <f>IF(N937="zákl. přenesená",J937,0)</f>
        <v>0</v>
      </c>
      <c r="BH937" s="172">
        <f>IF(N937="sníž. přenesená",J937,0)</f>
        <v>0</v>
      </c>
      <c r="BI937" s="172">
        <f>IF(N937="nulová",J937,0)</f>
        <v>0</v>
      </c>
      <c r="BJ937" s="25" t="s">
        <v>89</v>
      </c>
      <c r="BK937" s="172">
        <f>ROUND(I937*H937,2)</f>
        <v>0</v>
      </c>
      <c r="BL937" s="25" t="s">
        <v>257</v>
      </c>
      <c r="BM937" s="25" t="s">
        <v>1517</v>
      </c>
    </row>
    <row r="938" spans="2:65" s="1" customFormat="1" ht="16.5" customHeight="1">
      <c r="B938" s="161"/>
      <c r="C938" s="190" t="s">
        <v>1518</v>
      </c>
      <c r="D938" s="190" t="s">
        <v>236</v>
      </c>
      <c r="E938" s="191" t="s">
        <v>1519</v>
      </c>
      <c r="F938" s="192" t="s">
        <v>1520</v>
      </c>
      <c r="G938" s="193" t="s">
        <v>330</v>
      </c>
      <c r="H938" s="194">
        <v>5</v>
      </c>
      <c r="I938" s="348"/>
      <c r="J938" s="195">
        <f>ROUND(I938*H938,2)</f>
        <v>0</v>
      </c>
      <c r="K938" s="192" t="s">
        <v>177</v>
      </c>
      <c r="L938" s="196"/>
      <c r="M938" s="197" t="s">
        <v>5</v>
      </c>
      <c r="N938" s="198" t="s">
        <v>49</v>
      </c>
      <c r="O938" s="170">
        <v>0</v>
      </c>
      <c r="P938" s="170">
        <f>O938*H938</f>
        <v>0</v>
      </c>
      <c r="Q938" s="170">
        <v>1.6E-2</v>
      </c>
      <c r="R938" s="170">
        <f>Q938*H938</f>
        <v>0.08</v>
      </c>
      <c r="S938" s="170">
        <v>0</v>
      </c>
      <c r="T938" s="171">
        <f>S938*H938</f>
        <v>0</v>
      </c>
      <c r="AR938" s="25" t="s">
        <v>349</v>
      </c>
      <c r="AT938" s="25" t="s">
        <v>236</v>
      </c>
      <c r="AU938" s="25" t="s">
        <v>89</v>
      </c>
      <c r="AY938" s="25" t="s">
        <v>171</v>
      </c>
      <c r="BE938" s="172">
        <f>IF(N938="základní",J938,0)</f>
        <v>0</v>
      </c>
      <c r="BF938" s="172">
        <f>IF(N938="snížená",J938,0)</f>
        <v>0</v>
      </c>
      <c r="BG938" s="172">
        <f>IF(N938="zákl. přenesená",J938,0)</f>
        <v>0</v>
      </c>
      <c r="BH938" s="172">
        <f>IF(N938="sníž. přenesená",J938,0)</f>
        <v>0</v>
      </c>
      <c r="BI938" s="172">
        <f>IF(N938="nulová",J938,0)</f>
        <v>0</v>
      </c>
      <c r="BJ938" s="25" t="s">
        <v>89</v>
      </c>
      <c r="BK938" s="172">
        <f>ROUND(I938*H938,2)</f>
        <v>0</v>
      </c>
      <c r="BL938" s="25" t="s">
        <v>257</v>
      </c>
      <c r="BM938" s="25" t="s">
        <v>1521</v>
      </c>
    </row>
    <row r="939" spans="2:65" s="1" customFormat="1" ht="25.5" customHeight="1">
      <c r="B939" s="161"/>
      <c r="C939" s="162" t="s">
        <v>1522</v>
      </c>
      <c r="D939" s="162" t="s">
        <v>173</v>
      </c>
      <c r="E939" s="163" t="s">
        <v>1523</v>
      </c>
      <c r="F939" s="164" t="s">
        <v>1524</v>
      </c>
      <c r="G939" s="165" t="s">
        <v>330</v>
      </c>
      <c r="H939" s="166">
        <v>5</v>
      </c>
      <c r="I939" s="347"/>
      <c r="J939" s="167">
        <f>ROUND(I939*H939,2)</f>
        <v>0</v>
      </c>
      <c r="K939" s="164" t="s">
        <v>177</v>
      </c>
      <c r="L939" s="40"/>
      <c r="M939" s="168" t="s">
        <v>5</v>
      </c>
      <c r="N939" s="169" t="s">
        <v>49</v>
      </c>
      <c r="O939" s="170">
        <v>1.907</v>
      </c>
      <c r="P939" s="170">
        <f>O939*H939</f>
        <v>9.5350000000000001</v>
      </c>
      <c r="Q939" s="170">
        <v>0</v>
      </c>
      <c r="R939" s="170">
        <f>Q939*H939</f>
        <v>0</v>
      </c>
      <c r="S939" s="170">
        <v>0</v>
      </c>
      <c r="T939" s="171">
        <f>S939*H939</f>
        <v>0</v>
      </c>
      <c r="AR939" s="25" t="s">
        <v>257</v>
      </c>
      <c r="AT939" s="25" t="s">
        <v>173</v>
      </c>
      <c r="AU939" s="25" t="s">
        <v>89</v>
      </c>
      <c r="AY939" s="25" t="s">
        <v>171</v>
      </c>
      <c r="BE939" s="172">
        <f>IF(N939="základní",J939,0)</f>
        <v>0</v>
      </c>
      <c r="BF939" s="172">
        <f>IF(N939="snížená",J939,0)</f>
        <v>0</v>
      </c>
      <c r="BG939" s="172">
        <f>IF(N939="zákl. přenesená",J939,0)</f>
        <v>0</v>
      </c>
      <c r="BH939" s="172">
        <f>IF(N939="sníž. přenesená",J939,0)</f>
        <v>0</v>
      </c>
      <c r="BI939" s="172">
        <f>IF(N939="nulová",J939,0)</f>
        <v>0</v>
      </c>
      <c r="BJ939" s="25" t="s">
        <v>89</v>
      </c>
      <c r="BK939" s="172">
        <f>ROUND(I939*H939,2)</f>
        <v>0</v>
      </c>
      <c r="BL939" s="25" t="s">
        <v>257</v>
      </c>
      <c r="BM939" s="25" t="s">
        <v>1525</v>
      </c>
    </row>
    <row r="940" spans="2:65" s="1" customFormat="1" ht="144">
      <c r="B940" s="40"/>
      <c r="D940" s="174" t="s">
        <v>185</v>
      </c>
      <c r="F940" s="181" t="s">
        <v>1506</v>
      </c>
      <c r="L940" s="40"/>
      <c r="M940" s="182"/>
      <c r="N940" s="41"/>
      <c r="O940" s="41"/>
      <c r="P940" s="41"/>
      <c r="Q940" s="41"/>
      <c r="R940" s="41"/>
      <c r="S940" s="41"/>
      <c r="T940" s="69"/>
      <c r="AT940" s="25" t="s">
        <v>185</v>
      </c>
      <c r="AU940" s="25" t="s">
        <v>89</v>
      </c>
    </row>
    <row r="941" spans="2:65" s="12" customFormat="1">
      <c r="B941" s="173"/>
      <c r="D941" s="174" t="s">
        <v>180</v>
      </c>
      <c r="E941" s="175" t="s">
        <v>5</v>
      </c>
      <c r="F941" s="176" t="s">
        <v>1526</v>
      </c>
      <c r="H941" s="177">
        <v>5</v>
      </c>
      <c r="L941" s="173"/>
      <c r="M941" s="178"/>
      <c r="N941" s="179"/>
      <c r="O941" s="179"/>
      <c r="P941" s="179"/>
      <c r="Q941" s="179"/>
      <c r="R941" s="179"/>
      <c r="S941" s="179"/>
      <c r="T941" s="180"/>
      <c r="AT941" s="175" t="s">
        <v>180</v>
      </c>
      <c r="AU941" s="175" t="s">
        <v>89</v>
      </c>
      <c r="AV941" s="12" t="s">
        <v>89</v>
      </c>
      <c r="AW941" s="12" t="s">
        <v>41</v>
      </c>
      <c r="AX941" s="12" t="s">
        <v>23</v>
      </c>
      <c r="AY941" s="175" t="s">
        <v>171</v>
      </c>
    </row>
    <row r="942" spans="2:65" s="1" customFormat="1" ht="16.5" customHeight="1">
      <c r="B942" s="161"/>
      <c r="C942" s="190" t="s">
        <v>1527</v>
      </c>
      <c r="D942" s="190" t="s">
        <v>236</v>
      </c>
      <c r="E942" s="191" t="s">
        <v>1528</v>
      </c>
      <c r="F942" s="192" t="s">
        <v>3352</v>
      </c>
      <c r="G942" s="193" t="s">
        <v>330</v>
      </c>
      <c r="H942" s="194">
        <v>4</v>
      </c>
      <c r="I942" s="348"/>
      <c r="J942" s="195">
        <f>ROUND(I942*H942,2)</f>
        <v>0</v>
      </c>
      <c r="K942" s="192" t="s">
        <v>5</v>
      </c>
      <c r="L942" s="196"/>
      <c r="M942" s="197" t="s">
        <v>5</v>
      </c>
      <c r="N942" s="198" t="s">
        <v>49</v>
      </c>
      <c r="O942" s="170">
        <v>0</v>
      </c>
      <c r="P942" s="170">
        <f>O942*H942</f>
        <v>0</v>
      </c>
      <c r="Q942" s="170">
        <v>1.4E-2</v>
      </c>
      <c r="R942" s="170">
        <f>Q942*H942</f>
        <v>5.6000000000000001E-2</v>
      </c>
      <c r="S942" s="170">
        <v>0</v>
      </c>
      <c r="T942" s="171">
        <f>S942*H942</f>
        <v>0</v>
      </c>
      <c r="AR942" s="25" t="s">
        <v>349</v>
      </c>
      <c r="AT942" s="25" t="s">
        <v>236</v>
      </c>
      <c r="AU942" s="25" t="s">
        <v>89</v>
      </c>
      <c r="AY942" s="25" t="s">
        <v>171</v>
      </c>
      <c r="BE942" s="172">
        <f>IF(N942="základní",J942,0)</f>
        <v>0</v>
      </c>
      <c r="BF942" s="172">
        <f>IF(N942="snížená",J942,0)</f>
        <v>0</v>
      </c>
      <c r="BG942" s="172">
        <f>IF(N942="zákl. přenesená",J942,0)</f>
        <v>0</v>
      </c>
      <c r="BH942" s="172">
        <f>IF(N942="sníž. přenesená",J942,0)</f>
        <v>0</v>
      </c>
      <c r="BI942" s="172">
        <f>IF(N942="nulová",J942,0)</f>
        <v>0</v>
      </c>
      <c r="BJ942" s="25" t="s">
        <v>89</v>
      </c>
      <c r="BK942" s="172">
        <f>ROUND(I942*H942,2)</f>
        <v>0</v>
      </c>
      <c r="BL942" s="25" t="s">
        <v>257</v>
      </c>
      <c r="BM942" s="25" t="s">
        <v>1529</v>
      </c>
    </row>
    <row r="943" spans="2:65" s="1" customFormat="1" ht="16.5" customHeight="1">
      <c r="B943" s="161"/>
      <c r="C943" s="190" t="s">
        <v>1530</v>
      </c>
      <c r="D943" s="190" t="s">
        <v>236</v>
      </c>
      <c r="E943" s="191" t="s">
        <v>1531</v>
      </c>
      <c r="F943" s="192" t="s">
        <v>3353</v>
      </c>
      <c r="G943" s="193" t="s">
        <v>330</v>
      </c>
      <c r="H943" s="194">
        <v>1</v>
      </c>
      <c r="I943" s="348"/>
      <c r="J943" s="195">
        <f>ROUND(I943*H943,2)</f>
        <v>0</v>
      </c>
      <c r="K943" s="192" t="s">
        <v>5</v>
      </c>
      <c r="L943" s="196"/>
      <c r="M943" s="197" t="s">
        <v>5</v>
      </c>
      <c r="N943" s="198" t="s">
        <v>49</v>
      </c>
      <c r="O943" s="170">
        <v>0</v>
      </c>
      <c r="P943" s="170">
        <f>O943*H943</f>
        <v>0</v>
      </c>
      <c r="Q943" s="170">
        <v>0</v>
      </c>
      <c r="R943" s="170">
        <f>Q943*H943</f>
        <v>0</v>
      </c>
      <c r="S943" s="170">
        <v>0</v>
      </c>
      <c r="T943" s="171">
        <f>S943*H943</f>
        <v>0</v>
      </c>
      <c r="AR943" s="25" t="s">
        <v>349</v>
      </c>
      <c r="AT943" s="25" t="s">
        <v>236</v>
      </c>
      <c r="AU943" s="25" t="s">
        <v>89</v>
      </c>
      <c r="AY943" s="25" t="s">
        <v>171</v>
      </c>
      <c r="BE943" s="172">
        <f>IF(N943="základní",J943,0)</f>
        <v>0</v>
      </c>
      <c r="BF943" s="172">
        <f>IF(N943="snížená",J943,0)</f>
        <v>0</v>
      </c>
      <c r="BG943" s="172">
        <f>IF(N943="zákl. přenesená",J943,0)</f>
        <v>0</v>
      </c>
      <c r="BH943" s="172">
        <f>IF(N943="sníž. přenesená",J943,0)</f>
        <v>0</v>
      </c>
      <c r="BI943" s="172">
        <f>IF(N943="nulová",J943,0)</f>
        <v>0</v>
      </c>
      <c r="BJ943" s="25" t="s">
        <v>89</v>
      </c>
      <c r="BK943" s="172">
        <f>ROUND(I943*H943,2)</f>
        <v>0</v>
      </c>
      <c r="BL943" s="25" t="s">
        <v>257</v>
      </c>
      <c r="BM943" s="25" t="s">
        <v>1532</v>
      </c>
    </row>
    <row r="944" spans="2:65" s="1" customFormat="1" ht="25.5" customHeight="1">
      <c r="B944" s="161"/>
      <c r="C944" s="162" t="s">
        <v>1533</v>
      </c>
      <c r="D944" s="162" t="s">
        <v>173</v>
      </c>
      <c r="E944" s="163" t="s">
        <v>1534</v>
      </c>
      <c r="F944" s="164" t="s">
        <v>1535</v>
      </c>
      <c r="G944" s="165" t="s">
        <v>330</v>
      </c>
      <c r="H944" s="166">
        <v>1</v>
      </c>
      <c r="I944" s="347"/>
      <c r="J944" s="167">
        <f>ROUND(I944*H944,2)</f>
        <v>0</v>
      </c>
      <c r="K944" s="164" t="s">
        <v>177</v>
      </c>
      <c r="L944" s="40"/>
      <c r="M944" s="168" t="s">
        <v>5</v>
      </c>
      <c r="N944" s="169" t="s">
        <v>49</v>
      </c>
      <c r="O944" s="170">
        <v>2.1219999999999999</v>
      </c>
      <c r="P944" s="170">
        <f>O944*H944</f>
        <v>2.1219999999999999</v>
      </c>
      <c r="Q944" s="170">
        <v>0</v>
      </c>
      <c r="R944" s="170">
        <f>Q944*H944</f>
        <v>0</v>
      </c>
      <c r="S944" s="170">
        <v>0</v>
      </c>
      <c r="T944" s="171">
        <f>S944*H944</f>
        <v>0</v>
      </c>
      <c r="AR944" s="25" t="s">
        <v>257</v>
      </c>
      <c r="AT944" s="25" t="s">
        <v>173</v>
      </c>
      <c r="AU944" s="25" t="s">
        <v>89</v>
      </c>
      <c r="AY944" s="25" t="s">
        <v>171</v>
      </c>
      <c r="BE944" s="172">
        <f>IF(N944="základní",J944,0)</f>
        <v>0</v>
      </c>
      <c r="BF944" s="172">
        <f>IF(N944="snížená",J944,0)</f>
        <v>0</v>
      </c>
      <c r="BG944" s="172">
        <f>IF(N944="zákl. přenesená",J944,0)</f>
        <v>0</v>
      </c>
      <c r="BH944" s="172">
        <f>IF(N944="sníž. přenesená",J944,0)</f>
        <v>0</v>
      </c>
      <c r="BI944" s="172">
        <f>IF(N944="nulová",J944,0)</f>
        <v>0</v>
      </c>
      <c r="BJ944" s="25" t="s">
        <v>89</v>
      </c>
      <c r="BK944" s="172">
        <f>ROUND(I944*H944,2)</f>
        <v>0</v>
      </c>
      <c r="BL944" s="25" t="s">
        <v>257</v>
      </c>
      <c r="BM944" s="25" t="s">
        <v>1536</v>
      </c>
    </row>
    <row r="945" spans="2:65" s="1" customFormat="1" ht="144">
      <c r="B945" s="40"/>
      <c r="D945" s="174" t="s">
        <v>185</v>
      </c>
      <c r="F945" s="181" t="s">
        <v>1506</v>
      </c>
      <c r="L945" s="40"/>
      <c r="M945" s="182"/>
      <c r="N945" s="41"/>
      <c r="O945" s="41"/>
      <c r="P945" s="41"/>
      <c r="Q945" s="41"/>
      <c r="R945" s="41"/>
      <c r="S945" s="41"/>
      <c r="T945" s="69"/>
      <c r="AT945" s="25" t="s">
        <v>185</v>
      </c>
      <c r="AU945" s="25" t="s">
        <v>89</v>
      </c>
    </row>
    <row r="946" spans="2:65" s="1" customFormat="1" ht="16.5" customHeight="1">
      <c r="B946" s="161"/>
      <c r="C946" s="190" t="s">
        <v>1537</v>
      </c>
      <c r="D946" s="190" t="s">
        <v>236</v>
      </c>
      <c r="E946" s="191" t="s">
        <v>1538</v>
      </c>
      <c r="F946" s="192" t="s">
        <v>1479</v>
      </c>
      <c r="G946" s="193" t="s">
        <v>330</v>
      </c>
      <c r="H946" s="194">
        <v>1</v>
      </c>
      <c r="I946" s="348"/>
      <c r="J946" s="195">
        <f>ROUND(I946*H946,2)</f>
        <v>0</v>
      </c>
      <c r="K946" s="192" t="s">
        <v>5</v>
      </c>
      <c r="L946" s="196"/>
      <c r="M946" s="197" t="s">
        <v>5</v>
      </c>
      <c r="N946" s="198" t="s">
        <v>49</v>
      </c>
      <c r="O946" s="170">
        <v>0</v>
      </c>
      <c r="P946" s="170">
        <f>O946*H946</f>
        <v>0</v>
      </c>
      <c r="Q946" s="170">
        <v>0</v>
      </c>
      <c r="R946" s="170">
        <f>Q946*H946</f>
        <v>0</v>
      </c>
      <c r="S946" s="170">
        <v>0</v>
      </c>
      <c r="T946" s="171">
        <f>S946*H946</f>
        <v>0</v>
      </c>
      <c r="AR946" s="25" t="s">
        <v>349</v>
      </c>
      <c r="AT946" s="25" t="s">
        <v>236</v>
      </c>
      <c r="AU946" s="25" t="s">
        <v>89</v>
      </c>
      <c r="AY946" s="25" t="s">
        <v>171</v>
      </c>
      <c r="BE946" s="172">
        <f>IF(N946="základní",J946,0)</f>
        <v>0</v>
      </c>
      <c r="BF946" s="172">
        <f>IF(N946="snížená",J946,0)</f>
        <v>0</v>
      </c>
      <c r="BG946" s="172">
        <f>IF(N946="zákl. přenesená",J946,0)</f>
        <v>0</v>
      </c>
      <c r="BH946" s="172">
        <f>IF(N946="sníž. přenesená",J946,0)</f>
        <v>0</v>
      </c>
      <c r="BI946" s="172">
        <f>IF(N946="nulová",J946,0)</f>
        <v>0</v>
      </c>
      <c r="BJ946" s="25" t="s">
        <v>89</v>
      </c>
      <c r="BK946" s="172">
        <f>ROUND(I946*H946,2)</f>
        <v>0</v>
      </c>
      <c r="BL946" s="25" t="s">
        <v>257</v>
      </c>
      <c r="BM946" s="25" t="s">
        <v>1539</v>
      </c>
    </row>
    <row r="947" spans="2:65" s="1" customFormat="1" ht="25.5" customHeight="1">
      <c r="B947" s="161"/>
      <c r="C947" s="162" t="s">
        <v>1540</v>
      </c>
      <c r="D947" s="162" t="s">
        <v>173</v>
      </c>
      <c r="E947" s="163" t="s">
        <v>1541</v>
      </c>
      <c r="F947" s="164" t="s">
        <v>1542</v>
      </c>
      <c r="G947" s="165" t="s">
        <v>330</v>
      </c>
      <c r="H947" s="166">
        <v>4</v>
      </c>
      <c r="I947" s="347"/>
      <c r="J947" s="167">
        <f>ROUND(I947*H947,2)</f>
        <v>0</v>
      </c>
      <c r="K947" s="164" t="s">
        <v>177</v>
      </c>
      <c r="L947" s="40"/>
      <c r="M947" s="168" t="s">
        <v>5</v>
      </c>
      <c r="N947" s="169" t="s">
        <v>49</v>
      </c>
      <c r="O947" s="170">
        <v>3.544</v>
      </c>
      <c r="P947" s="170">
        <f>O947*H947</f>
        <v>14.176</v>
      </c>
      <c r="Q947" s="170">
        <v>0</v>
      </c>
      <c r="R947" s="170">
        <f>Q947*H947</f>
        <v>0</v>
      </c>
      <c r="S947" s="170">
        <v>0</v>
      </c>
      <c r="T947" s="171">
        <f>S947*H947</f>
        <v>0</v>
      </c>
      <c r="AR947" s="25" t="s">
        <v>257</v>
      </c>
      <c r="AT947" s="25" t="s">
        <v>173</v>
      </c>
      <c r="AU947" s="25" t="s">
        <v>89</v>
      </c>
      <c r="AY947" s="25" t="s">
        <v>171</v>
      </c>
      <c r="BE947" s="172">
        <f>IF(N947="základní",J947,0)</f>
        <v>0</v>
      </c>
      <c r="BF947" s="172">
        <f>IF(N947="snížená",J947,0)</f>
        <v>0</v>
      </c>
      <c r="BG947" s="172">
        <f>IF(N947="zákl. přenesená",J947,0)</f>
        <v>0</v>
      </c>
      <c r="BH947" s="172">
        <f>IF(N947="sníž. přenesená",J947,0)</f>
        <v>0</v>
      </c>
      <c r="BI947" s="172">
        <f>IF(N947="nulová",J947,0)</f>
        <v>0</v>
      </c>
      <c r="BJ947" s="25" t="s">
        <v>89</v>
      </c>
      <c r="BK947" s="172">
        <f>ROUND(I947*H947,2)</f>
        <v>0</v>
      </c>
      <c r="BL947" s="25" t="s">
        <v>257</v>
      </c>
      <c r="BM947" s="25" t="s">
        <v>1543</v>
      </c>
    </row>
    <row r="948" spans="2:65" s="1" customFormat="1" ht="144">
      <c r="B948" s="40"/>
      <c r="D948" s="174" t="s">
        <v>185</v>
      </c>
      <c r="F948" s="181" t="s">
        <v>1506</v>
      </c>
      <c r="L948" s="40"/>
      <c r="M948" s="182"/>
      <c r="N948" s="41"/>
      <c r="O948" s="41"/>
      <c r="P948" s="41"/>
      <c r="Q948" s="41"/>
      <c r="R948" s="41"/>
      <c r="S948" s="41"/>
      <c r="T948" s="69"/>
      <c r="AT948" s="25" t="s">
        <v>185</v>
      </c>
      <c r="AU948" s="25" t="s">
        <v>89</v>
      </c>
    </row>
    <row r="949" spans="2:65" s="1" customFormat="1" ht="25.5" customHeight="1">
      <c r="B949" s="161"/>
      <c r="C949" s="190" t="s">
        <v>1544</v>
      </c>
      <c r="D949" s="190" t="s">
        <v>236</v>
      </c>
      <c r="E949" s="191" t="s">
        <v>1545</v>
      </c>
      <c r="F949" s="192" t="s">
        <v>1546</v>
      </c>
      <c r="G949" s="193" t="s">
        <v>330</v>
      </c>
      <c r="H949" s="194">
        <v>4</v>
      </c>
      <c r="I949" s="348"/>
      <c r="J949" s="195">
        <f>ROUND(I949*H949,2)</f>
        <v>0</v>
      </c>
      <c r="K949" s="192" t="s">
        <v>177</v>
      </c>
      <c r="L949" s="196"/>
      <c r="M949" s="197" t="s">
        <v>5</v>
      </c>
      <c r="N949" s="198" t="s">
        <v>49</v>
      </c>
      <c r="O949" s="170">
        <v>0</v>
      </c>
      <c r="P949" s="170">
        <f>O949*H949</f>
        <v>0</v>
      </c>
      <c r="Q949" s="170">
        <v>2.7E-2</v>
      </c>
      <c r="R949" s="170">
        <f>Q949*H949</f>
        <v>0.108</v>
      </c>
      <c r="S949" s="170">
        <v>0</v>
      </c>
      <c r="T949" s="171">
        <f>S949*H949</f>
        <v>0</v>
      </c>
      <c r="AR949" s="25" t="s">
        <v>349</v>
      </c>
      <c r="AT949" s="25" t="s">
        <v>236</v>
      </c>
      <c r="AU949" s="25" t="s">
        <v>89</v>
      </c>
      <c r="AY949" s="25" t="s">
        <v>171</v>
      </c>
      <c r="BE949" s="172">
        <f>IF(N949="základní",J949,0)</f>
        <v>0</v>
      </c>
      <c r="BF949" s="172">
        <f>IF(N949="snížená",J949,0)</f>
        <v>0</v>
      </c>
      <c r="BG949" s="172">
        <f>IF(N949="zákl. přenesená",J949,0)</f>
        <v>0</v>
      </c>
      <c r="BH949" s="172">
        <f>IF(N949="sníž. přenesená",J949,0)</f>
        <v>0</v>
      </c>
      <c r="BI949" s="172">
        <f>IF(N949="nulová",J949,0)</f>
        <v>0</v>
      </c>
      <c r="BJ949" s="25" t="s">
        <v>89</v>
      </c>
      <c r="BK949" s="172">
        <f>ROUND(I949*H949,2)</f>
        <v>0</v>
      </c>
      <c r="BL949" s="25" t="s">
        <v>257</v>
      </c>
      <c r="BM949" s="25" t="s">
        <v>1547</v>
      </c>
    </row>
    <row r="950" spans="2:65" s="1" customFormat="1" ht="25.5" customHeight="1">
      <c r="B950" s="161"/>
      <c r="C950" s="162" t="s">
        <v>1548</v>
      </c>
      <c r="D950" s="162" t="s">
        <v>173</v>
      </c>
      <c r="E950" s="163" t="s">
        <v>1549</v>
      </c>
      <c r="F950" s="164" t="s">
        <v>1550</v>
      </c>
      <c r="G950" s="165" t="s">
        <v>330</v>
      </c>
      <c r="H950" s="166">
        <v>44</v>
      </c>
      <c r="I950" s="347"/>
      <c r="J950" s="167">
        <f>ROUND(I950*H950,2)</f>
        <v>0</v>
      </c>
      <c r="K950" s="164" t="s">
        <v>177</v>
      </c>
      <c r="L950" s="40"/>
      <c r="M950" s="168" t="s">
        <v>5</v>
      </c>
      <c r="N950" s="169" t="s">
        <v>49</v>
      </c>
      <c r="O950" s="170">
        <v>0.54200000000000004</v>
      </c>
      <c r="P950" s="170">
        <f>O950*H950</f>
        <v>23.848000000000003</v>
      </c>
      <c r="Q950" s="170">
        <v>0</v>
      </c>
      <c r="R950" s="170">
        <f>Q950*H950</f>
        <v>0</v>
      </c>
      <c r="S950" s="170">
        <v>0</v>
      </c>
      <c r="T950" s="171">
        <f>S950*H950</f>
        <v>0</v>
      </c>
      <c r="AR950" s="25" t="s">
        <v>257</v>
      </c>
      <c r="AT950" s="25" t="s">
        <v>173</v>
      </c>
      <c r="AU950" s="25" t="s">
        <v>89</v>
      </c>
      <c r="AY950" s="25" t="s">
        <v>171</v>
      </c>
      <c r="BE950" s="172">
        <f>IF(N950="základní",J950,0)</f>
        <v>0</v>
      </c>
      <c r="BF950" s="172">
        <f>IF(N950="snížená",J950,0)</f>
        <v>0</v>
      </c>
      <c r="BG950" s="172">
        <f>IF(N950="zákl. přenesená",J950,0)</f>
        <v>0</v>
      </c>
      <c r="BH950" s="172">
        <f>IF(N950="sníž. přenesená",J950,0)</f>
        <v>0</v>
      </c>
      <c r="BI950" s="172">
        <f>IF(N950="nulová",J950,0)</f>
        <v>0</v>
      </c>
      <c r="BJ950" s="25" t="s">
        <v>89</v>
      </c>
      <c r="BK950" s="172">
        <f>ROUND(I950*H950,2)</f>
        <v>0</v>
      </c>
      <c r="BL950" s="25" t="s">
        <v>257</v>
      </c>
      <c r="BM950" s="25" t="s">
        <v>1551</v>
      </c>
    </row>
    <row r="951" spans="2:65" s="1" customFormat="1" ht="144">
      <c r="B951" s="40"/>
      <c r="D951" s="174" t="s">
        <v>185</v>
      </c>
      <c r="F951" s="181" t="s">
        <v>1506</v>
      </c>
      <c r="L951" s="40"/>
      <c r="M951" s="182"/>
      <c r="N951" s="41"/>
      <c r="O951" s="41"/>
      <c r="P951" s="41"/>
      <c r="Q951" s="41"/>
      <c r="R951" s="41"/>
      <c r="S951" s="41"/>
      <c r="T951" s="69"/>
      <c r="AT951" s="25" t="s">
        <v>185</v>
      </c>
      <c r="AU951" s="25" t="s">
        <v>89</v>
      </c>
    </row>
    <row r="952" spans="2:65" s="12" customFormat="1">
      <c r="B952" s="173"/>
      <c r="D952" s="174" t="s">
        <v>180</v>
      </c>
      <c r="E952" s="175" t="s">
        <v>5</v>
      </c>
      <c r="F952" s="176" t="s">
        <v>1552</v>
      </c>
      <c r="H952" s="177">
        <v>4</v>
      </c>
      <c r="L952" s="173"/>
      <c r="M952" s="178"/>
      <c r="N952" s="179"/>
      <c r="O952" s="179"/>
      <c r="P952" s="179"/>
      <c r="Q952" s="179"/>
      <c r="R952" s="179"/>
      <c r="S952" s="179"/>
      <c r="T952" s="180"/>
      <c r="AT952" s="175" t="s">
        <v>180</v>
      </c>
      <c r="AU952" s="175" t="s">
        <v>89</v>
      </c>
      <c r="AV952" s="12" t="s">
        <v>89</v>
      </c>
      <c r="AW952" s="12" t="s">
        <v>41</v>
      </c>
      <c r="AX952" s="12" t="s">
        <v>77</v>
      </c>
      <c r="AY952" s="175" t="s">
        <v>171</v>
      </c>
    </row>
    <row r="953" spans="2:65" s="12" customFormat="1">
      <c r="B953" s="173"/>
      <c r="D953" s="174" t="s">
        <v>180</v>
      </c>
      <c r="E953" s="175" t="s">
        <v>5</v>
      </c>
      <c r="F953" s="176" t="s">
        <v>1553</v>
      </c>
      <c r="H953" s="177">
        <v>20</v>
      </c>
      <c r="L953" s="173"/>
      <c r="M953" s="178"/>
      <c r="N953" s="179"/>
      <c r="O953" s="179"/>
      <c r="P953" s="179"/>
      <c r="Q953" s="179"/>
      <c r="R953" s="179"/>
      <c r="S953" s="179"/>
      <c r="T953" s="180"/>
      <c r="AT953" s="175" t="s">
        <v>180</v>
      </c>
      <c r="AU953" s="175" t="s">
        <v>89</v>
      </c>
      <c r="AV953" s="12" t="s">
        <v>89</v>
      </c>
      <c r="AW953" s="12" t="s">
        <v>41</v>
      </c>
      <c r="AX953" s="12" t="s">
        <v>77</v>
      </c>
      <c r="AY953" s="175" t="s">
        <v>171</v>
      </c>
    </row>
    <row r="954" spans="2:65" s="12" customFormat="1">
      <c r="B954" s="173"/>
      <c r="D954" s="174" t="s">
        <v>180</v>
      </c>
      <c r="E954" s="175" t="s">
        <v>5</v>
      </c>
      <c r="F954" s="176" t="s">
        <v>1554</v>
      </c>
      <c r="H954" s="177">
        <v>20</v>
      </c>
      <c r="L954" s="173"/>
      <c r="M954" s="178"/>
      <c r="N954" s="179"/>
      <c r="O954" s="179"/>
      <c r="P954" s="179"/>
      <c r="Q954" s="179"/>
      <c r="R954" s="179"/>
      <c r="S954" s="179"/>
      <c r="T954" s="180"/>
      <c r="AT954" s="175" t="s">
        <v>180</v>
      </c>
      <c r="AU954" s="175" t="s">
        <v>89</v>
      </c>
      <c r="AV954" s="12" t="s">
        <v>89</v>
      </c>
      <c r="AW954" s="12" t="s">
        <v>41</v>
      </c>
      <c r="AX954" s="12" t="s">
        <v>77</v>
      </c>
      <c r="AY954" s="175" t="s">
        <v>171</v>
      </c>
    </row>
    <row r="955" spans="2:65" s="13" customFormat="1">
      <c r="B955" s="183"/>
      <c r="D955" s="174" t="s">
        <v>180</v>
      </c>
      <c r="E955" s="184" t="s">
        <v>5</v>
      </c>
      <c r="F955" s="185" t="s">
        <v>228</v>
      </c>
      <c r="H955" s="186">
        <v>44</v>
      </c>
      <c r="L955" s="183"/>
      <c r="M955" s="187"/>
      <c r="N955" s="188"/>
      <c r="O955" s="188"/>
      <c r="P955" s="188"/>
      <c r="Q955" s="188"/>
      <c r="R955" s="188"/>
      <c r="S955" s="188"/>
      <c r="T955" s="189"/>
      <c r="AT955" s="184" t="s">
        <v>180</v>
      </c>
      <c r="AU955" s="184" t="s">
        <v>89</v>
      </c>
      <c r="AV955" s="13" t="s">
        <v>178</v>
      </c>
      <c r="AW955" s="13" t="s">
        <v>41</v>
      </c>
      <c r="AX955" s="13" t="s">
        <v>23</v>
      </c>
      <c r="AY955" s="184" t="s">
        <v>171</v>
      </c>
    </row>
    <row r="956" spans="2:65" s="1" customFormat="1" ht="25.5" customHeight="1">
      <c r="B956" s="161"/>
      <c r="C956" s="190" t="s">
        <v>1555</v>
      </c>
      <c r="D956" s="190" t="s">
        <v>236</v>
      </c>
      <c r="E956" s="191" t="s">
        <v>1556</v>
      </c>
      <c r="F956" s="192" t="s">
        <v>1557</v>
      </c>
      <c r="G956" s="193" t="s">
        <v>330</v>
      </c>
      <c r="H956" s="194">
        <v>20</v>
      </c>
      <c r="I956" s="348"/>
      <c r="J956" s="195">
        <f>ROUND(I956*H956,2)</f>
        <v>0</v>
      </c>
      <c r="K956" s="192" t="s">
        <v>1044</v>
      </c>
      <c r="L956" s="196"/>
      <c r="M956" s="197" t="s">
        <v>5</v>
      </c>
      <c r="N956" s="198" t="s">
        <v>49</v>
      </c>
      <c r="O956" s="170">
        <v>0</v>
      </c>
      <c r="P956" s="170">
        <f>O956*H956</f>
        <v>0</v>
      </c>
      <c r="Q956" s="170">
        <v>1.4999999999999999E-4</v>
      </c>
      <c r="R956" s="170">
        <f>Q956*H956</f>
        <v>2.9999999999999996E-3</v>
      </c>
      <c r="S956" s="170">
        <v>0</v>
      </c>
      <c r="T956" s="171">
        <f>S956*H956</f>
        <v>0</v>
      </c>
      <c r="AR956" s="25" t="s">
        <v>349</v>
      </c>
      <c r="AT956" s="25" t="s">
        <v>236</v>
      </c>
      <c r="AU956" s="25" t="s">
        <v>89</v>
      </c>
      <c r="AY956" s="25" t="s">
        <v>171</v>
      </c>
      <c r="BE956" s="172">
        <f>IF(N956="základní",J956,0)</f>
        <v>0</v>
      </c>
      <c r="BF956" s="172">
        <f>IF(N956="snížená",J956,0)</f>
        <v>0</v>
      </c>
      <c r="BG956" s="172">
        <f>IF(N956="zákl. přenesená",J956,0)</f>
        <v>0</v>
      </c>
      <c r="BH956" s="172">
        <f>IF(N956="sníž. přenesená",J956,0)</f>
        <v>0</v>
      </c>
      <c r="BI956" s="172">
        <f>IF(N956="nulová",J956,0)</f>
        <v>0</v>
      </c>
      <c r="BJ956" s="25" t="s">
        <v>89</v>
      </c>
      <c r="BK956" s="172">
        <f>ROUND(I956*H956,2)</f>
        <v>0</v>
      </c>
      <c r="BL956" s="25" t="s">
        <v>257</v>
      </c>
      <c r="BM956" s="25" t="s">
        <v>1558</v>
      </c>
    </row>
    <row r="957" spans="2:65" s="1" customFormat="1" ht="25.5" customHeight="1">
      <c r="B957" s="161"/>
      <c r="C957" s="190" t="s">
        <v>1559</v>
      </c>
      <c r="D957" s="190" t="s">
        <v>236</v>
      </c>
      <c r="E957" s="191" t="s">
        <v>1560</v>
      </c>
      <c r="F957" s="192" t="s">
        <v>1561</v>
      </c>
      <c r="G957" s="193" t="s">
        <v>330</v>
      </c>
      <c r="H957" s="194">
        <v>20</v>
      </c>
      <c r="I957" s="348"/>
      <c r="J957" s="195">
        <f>ROUND(I957*H957,2)</f>
        <v>0</v>
      </c>
      <c r="K957" s="192" t="s">
        <v>177</v>
      </c>
      <c r="L957" s="196"/>
      <c r="M957" s="197" t="s">
        <v>5</v>
      </c>
      <c r="N957" s="198" t="s">
        <v>49</v>
      </c>
      <c r="O957" s="170">
        <v>0</v>
      </c>
      <c r="P957" s="170">
        <f>O957*H957</f>
        <v>0</v>
      </c>
      <c r="Q957" s="170">
        <v>1.1999999999999999E-3</v>
      </c>
      <c r="R957" s="170">
        <f>Q957*H957</f>
        <v>2.3999999999999997E-2</v>
      </c>
      <c r="S957" s="170">
        <v>0</v>
      </c>
      <c r="T957" s="171">
        <f>S957*H957</f>
        <v>0</v>
      </c>
      <c r="AR957" s="25" t="s">
        <v>349</v>
      </c>
      <c r="AT957" s="25" t="s">
        <v>236</v>
      </c>
      <c r="AU957" s="25" t="s">
        <v>89</v>
      </c>
      <c r="AY957" s="25" t="s">
        <v>171</v>
      </c>
      <c r="BE957" s="172">
        <f>IF(N957="základní",J957,0)</f>
        <v>0</v>
      </c>
      <c r="BF957" s="172">
        <f>IF(N957="snížená",J957,0)</f>
        <v>0</v>
      </c>
      <c r="BG957" s="172">
        <f>IF(N957="zákl. přenesená",J957,0)</f>
        <v>0</v>
      </c>
      <c r="BH957" s="172">
        <f>IF(N957="sníž. přenesená",J957,0)</f>
        <v>0</v>
      </c>
      <c r="BI957" s="172">
        <f>IF(N957="nulová",J957,0)</f>
        <v>0</v>
      </c>
      <c r="BJ957" s="25" t="s">
        <v>89</v>
      </c>
      <c r="BK957" s="172">
        <f>ROUND(I957*H957,2)</f>
        <v>0</v>
      </c>
      <c r="BL957" s="25" t="s">
        <v>257</v>
      </c>
      <c r="BM957" s="25" t="s">
        <v>1562</v>
      </c>
    </row>
    <row r="958" spans="2:65" s="1" customFormat="1" ht="24">
      <c r="B958" s="40"/>
      <c r="D958" s="174" t="s">
        <v>353</v>
      </c>
      <c r="F958" s="181" t="s">
        <v>1563</v>
      </c>
      <c r="L958" s="40"/>
      <c r="M958" s="182"/>
      <c r="N958" s="41"/>
      <c r="O958" s="41"/>
      <c r="P958" s="41"/>
      <c r="Q958" s="41"/>
      <c r="R958" s="41"/>
      <c r="S958" s="41"/>
      <c r="T958" s="69"/>
      <c r="AT958" s="25" t="s">
        <v>353</v>
      </c>
      <c r="AU958" s="25" t="s">
        <v>89</v>
      </c>
    </row>
    <row r="959" spans="2:65" s="1" customFormat="1" ht="16.5" customHeight="1">
      <c r="B959" s="161"/>
      <c r="C959" s="190" t="s">
        <v>1564</v>
      </c>
      <c r="D959" s="190" t="s">
        <v>236</v>
      </c>
      <c r="E959" s="191" t="s">
        <v>1565</v>
      </c>
      <c r="F959" s="192" t="s">
        <v>1566</v>
      </c>
      <c r="G959" s="193" t="s">
        <v>330</v>
      </c>
      <c r="H959" s="194">
        <v>4</v>
      </c>
      <c r="I959" s="348"/>
      <c r="J959" s="195">
        <f t="shared" ref="J959:J966" si="10">ROUND(I959*H959,2)</f>
        <v>0</v>
      </c>
      <c r="K959" s="192" t="s">
        <v>177</v>
      </c>
      <c r="L959" s="196"/>
      <c r="M959" s="197" t="s">
        <v>5</v>
      </c>
      <c r="N959" s="198" t="s">
        <v>49</v>
      </c>
      <c r="O959" s="170">
        <v>0</v>
      </c>
      <c r="P959" s="170">
        <f t="shared" ref="P959:P966" si="11">O959*H959</f>
        <v>0</v>
      </c>
      <c r="Q959" s="170">
        <v>2.0999999999999999E-3</v>
      </c>
      <c r="R959" s="170">
        <f t="shared" ref="R959:R966" si="12">Q959*H959</f>
        <v>8.3999999999999995E-3</v>
      </c>
      <c r="S959" s="170">
        <v>0</v>
      </c>
      <c r="T959" s="171">
        <f t="shared" ref="T959:T966" si="13">S959*H959</f>
        <v>0</v>
      </c>
      <c r="AR959" s="25" t="s">
        <v>349</v>
      </c>
      <c r="AT959" s="25" t="s">
        <v>236</v>
      </c>
      <c r="AU959" s="25" t="s">
        <v>89</v>
      </c>
      <c r="AY959" s="25" t="s">
        <v>171</v>
      </c>
      <c r="BE959" s="172">
        <f t="shared" ref="BE959:BE966" si="14">IF(N959="základní",J959,0)</f>
        <v>0</v>
      </c>
      <c r="BF959" s="172">
        <f t="shared" ref="BF959:BF966" si="15">IF(N959="snížená",J959,0)</f>
        <v>0</v>
      </c>
      <c r="BG959" s="172">
        <f t="shared" ref="BG959:BG966" si="16">IF(N959="zákl. přenesená",J959,0)</f>
        <v>0</v>
      </c>
      <c r="BH959" s="172">
        <f t="shared" ref="BH959:BH966" si="17">IF(N959="sníž. přenesená",J959,0)</f>
        <v>0</v>
      </c>
      <c r="BI959" s="172">
        <f t="shared" ref="BI959:BI966" si="18">IF(N959="nulová",J959,0)</f>
        <v>0</v>
      </c>
      <c r="BJ959" s="25" t="s">
        <v>89</v>
      </c>
      <c r="BK959" s="172">
        <f t="shared" ref="BK959:BK966" si="19">ROUND(I959*H959,2)</f>
        <v>0</v>
      </c>
      <c r="BL959" s="25" t="s">
        <v>257</v>
      </c>
      <c r="BM959" s="25" t="s">
        <v>1567</v>
      </c>
    </row>
    <row r="960" spans="2:65" s="1" customFormat="1" ht="51" customHeight="1">
      <c r="B960" s="161"/>
      <c r="C960" s="162" t="s">
        <v>1568</v>
      </c>
      <c r="D960" s="162" t="s">
        <v>173</v>
      </c>
      <c r="E960" s="163" t="s">
        <v>1569</v>
      </c>
      <c r="F960" s="164" t="s">
        <v>1570</v>
      </c>
      <c r="G960" s="165" t="s">
        <v>330</v>
      </c>
      <c r="H960" s="166">
        <v>5</v>
      </c>
      <c r="I960" s="347"/>
      <c r="J960" s="167">
        <f t="shared" si="10"/>
        <v>0</v>
      </c>
      <c r="K960" s="164" t="s">
        <v>177</v>
      </c>
      <c r="L960" s="40"/>
      <c r="M960" s="168" t="s">
        <v>5</v>
      </c>
      <c r="N960" s="169" t="s">
        <v>49</v>
      </c>
      <c r="O960" s="170">
        <v>4.3650000000000002</v>
      </c>
      <c r="P960" s="170">
        <f t="shared" si="11"/>
        <v>21.825000000000003</v>
      </c>
      <c r="Q960" s="170">
        <v>2.5000000000000001E-4</v>
      </c>
      <c r="R960" s="170">
        <f t="shared" si="12"/>
        <v>1.25E-3</v>
      </c>
      <c r="S960" s="170">
        <v>0</v>
      </c>
      <c r="T960" s="171">
        <f t="shared" si="13"/>
        <v>0</v>
      </c>
      <c r="AR960" s="25" t="s">
        <v>257</v>
      </c>
      <c r="AT960" s="25" t="s">
        <v>173</v>
      </c>
      <c r="AU960" s="25" t="s">
        <v>89</v>
      </c>
      <c r="AY960" s="25" t="s">
        <v>171</v>
      </c>
      <c r="BE960" s="172">
        <f t="shared" si="14"/>
        <v>0</v>
      </c>
      <c r="BF960" s="172">
        <f t="shared" si="15"/>
        <v>0</v>
      </c>
      <c r="BG960" s="172">
        <f t="shared" si="16"/>
        <v>0</v>
      </c>
      <c r="BH960" s="172">
        <f t="shared" si="17"/>
        <v>0</v>
      </c>
      <c r="BI960" s="172">
        <f t="shared" si="18"/>
        <v>0</v>
      </c>
      <c r="BJ960" s="25" t="s">
        <v>89</v>
      </c>
      <c r="BK960" s="172">
        <f t="shared" si="19"/>
        <v>0</v>
      </c>
      <c r="BL960" s="25" t="s">
        <v>257</v>
      </c>
      <c r="BM960" s="25" t="s">
        <v>1571</v>
      </c>
    </row>
    <row r="961" spans="2:65" s="1" customFormat="1" ht="25.5" customHeight="1">
      <c r="B961" s="161"/>
      <c r="C961" s="190" t="s">
        <v>1572</v>
      </c>
      <c r="D961" s="190" t="s">
        <v>236</v>
      </c>
      <c r="E961" s="191" t="s">
        <v>1573</v>
      </c>
      <c r="F961" s="192" t="s">
        <v>1574</v>
      </c>
      <c r="G961" s="193" t="s">
        <v>330</v>
      </c>
      <c r="H961" s="194">
        <v>5</v>
      </c>
      <c r="I961" s="348"/>
      <c r="J961" s="195">
        <f t="shared" si="10"/>
        <v>0</v>
      </c>
      <c r="K961" s="192" t="s">
        <v>177</v>
      </c>
      <c r="L961" s="196"/>
      <c r="M961" s="197" t="s">
        <v>5</v>
      </c>
      <c r="N961" s="198" t="s">
        <v>49</v>
      </c>
      <c r="O961" s="170">
        <v>0</v>
      </c>
      <c r="P961" s="170">
        <f t="shared" si="11"/>
        <v>0</v>
      </c>
      <c r="Q961" s="170">
        <v>4.5999999999999999E-2</v>
      </c>
      <c r="R961" s="170">
        <f t="shared" si="12"/>
        <v>0.22999999999999998</v>
      </c>
      <c r="S961" s="170">
        <v>0</v>
      </c>
      <c r="T961" s="171">
        <f t="shared" si="13"/>
        <v>0</v>
      </c>
      <c r="AR961" s="25" t="s">
        <v>349</v>
      </c>
      <c r="AT961" s="25" t="s">
        <v>236</v>
      </c>
      <c r="AU961" s="25" t="s">
        <v>89</v>
      </c>
      <c r="AY961" s="25" t="s">
        <v>171</v>
      </c>
      <c r="BE961" s="172">
        <f t="shared" si="14"/>
        <v>0</v>
      </c>
      <c r="BF961" s="172">
        <f t="shared" si="15"/>
        <v>0</v>
      </c>
      <c r="BG961" s="172">
        <f t="shared" si="16"/>
        <v>0</v>
      </c>
      <c r="BH961" s="172">
        <f t="shared" si="17"/>
        <v>0</v>
      </c>
      <c r="BI961" s="172">
        <f t="shared" si="18"/>
        <v>0</v>
      </c>
      <c r="BJ961" s="25" t="s">
        <v>89</v>
      </c>
      <c r="BK961" s="172">
        <f t="shared" si="19"/>
        <v>0</v>
      </c>
      <c r="BL961" s="25" t="s">
        <v>257</v>
      </c>
      <c r="BM961" s="25" t="s">
        <v>1575</v>
      </c>
    </row>
    <row r="962" spans="2:65" s="1" customFormat="1" ht="16.5" customHeight="1">
      <c r="B962" s="161"/>
      <c r="C962" s="190" t="s">
        <v>1576</v>
      </c>
      <c r="D962" s="190" t="s">
        <v>236</v>
      </c>
      <c r="E962" s="191" t="s">
        <v>1577</v>
      </c>
      <c r="F962" s="192" t="s">
        <v>1578</v>
      </c>
      <c r="G962" s="193" t="s">
        <v>330</v>
      </c>
      <c r="H962" s="194">
        <v>5</v>
      </c>
      <c r="I962" s="348"/>
      <c r="J962" s="195">
        <f t="shared" si="10"/>
        <v>0</v>
      </c>
      <c r="K962" s="192" t="s">
        <v>177</v>
      </c>
      <c r="L962" s="196"/>
      <c r="M962" s="197" t="s">
        <v>5</v>
      </c>
      <c r="N962" s="198" t="s">
        <v>49</v>
      </c>
      <c r="O962" s="170">
        <v>0</v>
      </c>
      <c r="P962" s="170">
        <f t="shared" si="11"/>
        <v>0</v>
      </c>
      <c r="Q962" s="170">
        <v>7.2999999999999996E-4</v>
      </c>
      <c r="R962" s="170">
        <f t="shared" si="12"/>
        <v>3.6499999999999996E-3</v>
      </c>
      <c r="S962" s="170">
        <v>0</v>
      </c>
      <c r="T962" s="171">
        <f t="shared" si="13"/>
        <v>0</v>
      </c>
      <c r="AR962" s="25" t="s">
        <v>349</v>
      </c>
      <c r="AT962" s="25" t="s">
        <v>236</v>
      </c>
      <c r="AU962" s="25" t="s">
        <v>89</v>
      </c>
      <c r="AY962" s="25" t="s">
        <v>171</v>
      </c>
      <c r="BE962" s="172">
        <f t="shared" si="14"/>
        <v>0</v>
      </c>
      <c r="BF962" s="172">
        <f t="shared" si="15"/>
        <v>0</v>
      </c>
      <c r="BG962" s="172">
        <f t="shared" si="16"/>
        <v>0</v>
      </c>
      <c r="BH962" s="172">
        <f t="shared" si="17"/>
        <v>0</v>
      </c>
      <c r="BI962" s="172">
        <f t="shared" si="18"/>
        <v>0</v>
      </c>
      <c r="BJ962" s="25" t="s">
        <v>89</v>
      </c>
      <c r="BK962" s="172">
        <f t="shared" si="19"/>
        <v>0</v>
      </c>
      <c r="BL962" s="25" t="s">
        <v>257</v>
      </c>
      <c r="BM962" s="25" t="s">
        <v>1579</v>
      </c>
    </row>
    <row r="963" spans="2:65" s="1" customFormat="1" ht="16.5" customHeight="1">
      <c r="B963" s="161"/>
      <c r="C963" s="190" t="s">
        <v>1580</v>
      </c>
      <c r="D963" s="190" t="s">
        <v>236</v>
      </c>
      <c r="E963" s="191" t="s">
        <v>1581</v>
      </c>
      <c r="F963" s="192" t="s">
        <v>1582</v>
      </c>
      <c r="G963" s="193" t="s">
        <v>330</v>
      </c>
      <c r="H963" s="194">
        <v>5</v>
      </c>
      <c r="I963" s="348"/>
      <c r="J963" s="195">
        <f t="shared" si="10"/>
        <v>0</v>
      </c>
      <c r="K963" s="192" t="s">
        <v>177</v>
      </c>
      <c r="L963" s="196"/>
      <c r="M963" s="197" t="s">
        <v>5</v>
      </c>
      <c r="N963" s="198" t="s">
        <v>49</v>
      </c>
      <c r="O963" s="170">
        <v>0</v>
      </c>
      <c r="P963" s="170">
        <f t="shared" si="11"/>
        <v>0</v>
      </c>
      <c r="Q963" s="170">
        <v>3.8999999999999998E-3</v>
      </c>
      <c r="R963" s="170">
        <f t="shared" si="12"/>
        <v>1.95E-2</v>
      </c>
      <c r="S963" s="170">
        <v>0</v>
      </c>
      <c r="T963" s="171">
        <f t="shared" si="13"/>
        <v>0</v>
      </c>
      <c r="AR963" s="25" t="s">
        <v>349</v>
      </c>
      <c r="AT963" s="25" t="s">
        <v>236</v>
      </c>
      <c r="AU963" s="25" t="s">
        <v>89</v>
      </c>
      <c r="AY963" s="25" t="s">
        <v>171</v>
      </c>
      <c r="BE963" s="172">
        <f t="shared" si="14"/>
        <v>0</v>
      </c>
      <c r="BF963" s="172">
        <f t="shared" si="15"/>
        <v>0</v>
      </c>
      <c r="BG963" s="172">
        <f t="shared" si="16"/>
        <v>0</v>
      </c>
      <c r="BH963" s="172">
        <f t="shared" si="17"/>
        <v>0</v>
      </c>
      <c r="BI963" s="172">
        <f t="shared" si="18"/>
        <v>0</v>
      </c>
      <c r="BJ963" s="25" t="s">
        <v>89</v>
      </c>
      <c r="BK963" s="172">
        <f t="shared" si="19"/>
        <v>0</v>
      </c>
      <c r="BL963" s="25" t="s">
        <v>257</v>
      </c>
      <c r="BM963" s="25" t="s">
        <v>1583</v>
      </c>
    </row>
    <row r="964" spans="2:65" s="1" customFormat="1" ht="16.5" customHeight="1">
      <c r="B964" s="161"/>
      <c r="C964" s="190" t="s">
        <v>1584</v>
      </c>
      <c r="D964" s="190" t="s">
        <v>236</v>
      </c>
      <c r="E964" s="191" t="s">
        <v>1585</v>
      </c>
      <c r="F964" s="192" t="s">
        <v>1586</v>
      </c>
      <c r="G964" s="193" t="s">
        <v>330</v>
      </c>
      <c r="H964" s="194">
        <v>5</v>
      </c>
      <c r="I964" s="348"/>
      <c r="J964" s="195">
        <f t="shared" si="10"/>
        <v>0</v>
      </c>
      <c r="K964" s="192" t="s">
        <v>177</v>
      </c>
      <c r="L964" s="196"/>
      <c r="M964" s="197" t="s">
        <v>5</v>
      </c>
      <c r="N964" s="198" t="s">
        <v>49</v>
      </c>
      <c r="O964" s="170">
        <v>0</v>
      </c>
      <c r="P964" s="170">
        <f t="shared" si="11"/>
        <v>0</v>
      </c>
      <c r="Q964" s="170">
        <v>2.9999999999999997E-4</v>
      </c>
      <c r="R964" s="170">
        <f t="shared" si="12"/>
        <v>1.4999999999999998E-3</v>
      </c>
      <c r="S964" s="170">
        <v>0</v>
      </c>
      <c r="T964" s="171">
        <f t="shared" si="13"/>
        <v>0</v>
      </c>
      <c r="AR964" s="25" t="s">
        <v>349</v>
      </c>
      <c r="AT964" s="25" t="s">
        <v>236</v>
      </c>
      <c r="AU964" s="25" t="s">
        <v>89</v>
      </c>
      <c r="AY964" s="25" t="s">
        <v>171</v>
      </c>
      <c r="BE964" s="172">
        <f t="shared" si="14"/>
        <v>0</v>
      </c>
      <c r="BF964" s="172">
        <f t="shared" si="15"/>
        <v>0</v>
      </c>
      <c r="BG964" s="172">
        <f t="shared" si="16"/>
        <v>0</v>
      </c>
      <c r="BH964" s="172">
        <f t="shared" si="17"/>
        <v>0</v>
      </c>
      <c r="BI964" s="172">
        <f t="shared" si="18"/>
        <v>0</v>
      </c>
      <c r="BJ964" s="25" t="s">
        <v>89</v>
      </c>
      <c r="BK964" s="172">
        <f t="shared" si="19"/>
        <v>0</v>
      </c>
      <c r="BL964" s="25" t="s">
        <v>257</v>
      </c>
      <c r="BM964" s="25" t="s">
        <v>1587</v>
      </c>
    </row>
    <row r="965" spans="2:65" s="1" customFormat="1" ht="16.5" customHeight="1">
      <c r="B965" s="161"/>
      <c r="C965" s="190" t="s">
        <v>1588</v>
      </c>
      <c r="D965" s="190" t="s">
        <v>236</v>
      </c>
      <c r="E965" s="191" t="s">
        <v>1589</v>
      </c>
      <c r="F965" s="192" t="s">
        <v>1590</v>
      </c>
      <c r="G965" s="193" t="s">
        <v>330</v>
      </c>
      <c r="H965" s="194">
        <v>5</v>
      </c>
      <c r="I965" s="348"/>
      <c r="J965" s="195">
        <f t="shared" si="10"/>
        <v>0</v>
      </c>
      <c r="K965" s="192" t="s">
        <v>177</v>
      </c>
      <c r="L965" s="196"/>
      <c r="M965" s="197" t="s">
        <v>5</v>
      </c>
      <c r="N965" s="198" t="s">
        <v>49</v>
      </c>
      <c r="O965" s="170">
        <v>0</v>
      </c>
      <c r="P965" s="170">
        <f t="shared" si="11"/>
        <v>0</v>
      </c>
      <c r="Q965" s="170">
        <v>6.7000000000000002E-3</v>
      </c>
      <c r="R965" s="170">
        <f t="shared" si="12"/>
        <v>3.3500000000000002E-2</v>
      </c>
      <c r="S965" s="170">
        <v>0</v>
      </c>
      <c r="T965" s="171">
        <f t="shared" si="13"/>
        <v>0</v>
      </c>
      <c r="AR965" s="25" t="s">
        <v>349</v>
      </c>
      <c r="AT965" s="25" t="s">
        <v>236</v>
      </c>
      <c r="AU965" s="25" t="s">
        <v>89</v>
      </c>
      <c r="AY965" s="25" t="s">
        <v>171</v>
      </c>
      <c r="BE965" s="172">
        <f t="shared" si="14"/>
        <v>0</v>
      </c>
      <c r="BF965" s="172">
        <f t="shared" si="15"/>
        <v>0</v>
      </c>
      <c r="BG965" s="172">
        <f t="shared" si="16"/>
        <v>0</v>
      </c>
      <c r="BH965" s="172">
        <f t="shared" si="17"/>
        <v>0</v>
      </c>
      <c r="BI965" s="172">
        <f t="shared" si="18"/>
        <v>0</v>
      </c>
      <c r="BJ965" s="25" t="s">
        <v>89</v>
      </c>
      <c r="BK965" s="172">
        <f t="shared" si="19"/>
        <v>0</v>
      </c>
      <c r="BL965" s="25" t="s">
        <v>257</v>
      </c>
      <c r="BM965" s="25" t="s">
        <v>1591</v>
      </c>
    </row>
    <row r="966" spans="2:65" s="1" customFormat="1" ht="16.5" customHeight="1">
      <c r="B966" s="161"/>
      <c r="C966" s="162" t="s">
        <v>1592</v>
      </c>
      <c r="D966" s="162" t="s">
        <v>173</v>
      </c>
      <c r="E966" s="163" t="s">
        <v>1593</v>
      </c>
      <c r="F966" s="164" t="s">
        <v>1594</v>
      </c>
      <c r="G966" s="165" t="s">
        <v>493</v>
      </c>
      <c r="H966" s="166">
        <v>21.8</v>
      </c>
      <c r="I966" s="347"/>
      <c r="J966" s="167">
        <f t="shared" si="10"/>
        <v>0</v>
      </c>
      <c r="K966" s="164" t="s">
        <v>177</v>
      </c>
      <c r="L966" s="40"/>
      <c r="M966" s="168" t="s">
        <v>5</v>
      </c>
      <c r="N966" s="169" t="s">
        <v>49</v>
      </c>
      <c r="O966" s="170">
        <v>0.16500000000000001</v>
      </c>
      <c r="P966" s="170">
        <f t="shared" si="11"/>
        <v>3.5970000000000004</v>
      </c>
      <c r="Q966" s="170">
        <v>0</v>
      </c>
      <c r="R966" s="170">
        <f t="shared" si="12"/>
        <v>0</v>
      </c>
      <c r="S966" s="170">
        <v>0</v>
      </c>
      <c r="T966" s="171">
        <f t="shared" si="13"/>
        <v>0</v>
      </c>
      <c r="AR966" s="25" t="s">
        <v>257</v>
      </c>
      <c r="AT966" s="25" t="s">
        <v>173</v>
      </c>
      <c r="AU966" s="25" t="s">
        <v>89</v>
      </c>
      <c r="AY966" s="25" t="s">
        <v>171</v>
      </c>
      <c r="BE966" s="172">
        <f t="shared" si="14"/>
        <v>0</v>
      </c>
      <c r="BF966" s="172">
        <f t="shared" si="15"/>
        <v>0</v>
      </c>
      <c r="BG966" s="172">
        <f t="shared" si="16"/>
        <v>0</v>
      </c>
      <c r="BH966" s="172">
        <f t="shared" si="17"/>
        <v>0</v>
      </c>
      <c r="BI966" s="172">
        <f t="shared" si="18"/>
        <v>0</v>
      </c>
      <c r="BJ966" s="25" t="s">
        <v>89</v>
      </c>
      <c r="BK966" s="172">
        <f t="shared" si="19"/>
        <v>0</v>
      </c>
      <c r="BL966" s="25" t="s">
        <v>257</v>
      </c>
      <c r="BM966" s="25" t="s">
        <v>1595</v>
      </c>
    </row>
    <row r="967" spans="2:65" s="12" customFormat="1">
      <c r="B967" s="173"/>
      <c r="D967" s="174" t="s">
        <v>180</v>
      </c>
      <c r="E967" s="175" t="s">
        <v>5</v>
      </c>
      <c r="F967" s="176" t="s">
        <v>1596</v>
      </c>
      <c r="H967" s="177">
        <v>21.8</v>
      </c>
      <c r="L967" s="173"/>
      <c r="M967" s="178"/>
      <c r="N967" s="179"/>
      <c r="O967" s="179"/>
      <c r="P967" s="179"/>
      <c r="Q967" s="179"/>
      <c r="R967" s="179"/>
      <c r="S967" s="179"/>
      <c r="T967" s="180"/>
      <c r="AT967" s="175" t="s">
        <v>180</v>
      </c>
      <c r="AU967" s="175" t="s">
        <v>89</v>
      </c>
      <c r="AV967" s="12" t="s">
        <v>89</v>
      </c>
      <c r="AW967" s="12" t="s">
        <v>41</v>
      </c>
      <c r="AX967" s="12" t="s">
        <v>23</v>
      </c>
      <c r="AY967" s="175" t="s">
        <v>171</v>
      </c>
    </row>
    <row r="968" spans="2:65" s="1" customFormat="1" ht="25.5" customHeight="1">
      <c r="B968" s="161"/>
      <c r="C968" s="162" t="s">
        <v>1597</v>
      </c>
      <c r="D968" s="162" t="s">
        <v>173</v>
      </c>
      <c r="E968" s="163" t="s">
        <v>1598</v>
      </c>
      <c r="F968" s="164" t="s">
        <v>1599</v>
      </c>
      <c r="G968" s="165" t="s">
        <v>330</v>
      </c>
      <c r="H968" s="166">
        <v>5</v>
      </c>
      <c r="I968" s="347"/>
      <c r="J968" s="167">
        <f>ROUND(I968*H968,2)</f>
        <v>0</v>
      </c>
      <c r="K968" s="164" t="s">
        <v>177</v>
      </c>
      <c r="L968" s="40"/>
      <c r="M968" s="168" t="s">
        <v>5</v>
      </c>
      <c r="N968" s="169" t="s">
        <v>49</v>
      </c>
      <c r="O968" s="170">
        <v>0.28799999999999998</v>
      </c>
      <c r="P968" s="170">
        <f>O968*H968</f>
        <v>1.44</v>
      </c>
      <c r="Q968" s="170">
        <v>0</v>
      </c>
      <c r="R968" s="170">
        <f>Q968*H968</f>
        <v>0</v>
      </c>
      <c r="S968" s="170">
        <v>0</v>
      </c>
      <c r="T968" s="171">
        <f>S968*H968</f>
        <v>0</v>
      </c>
      <c r="AR968" s="25" t="s">
        <v>257</v>
      </c>
      <c r="AT968" s="25" t="s">
        <v>173</v>
      </c>
      <c r="AU968" s="25" t="s">
        <v>89</v>
      </c>
      <c r="AY968" s="25" t="s">
        <v>171</v>
      </c>
      <c r="BE968" s="172">
        <f>IF(N968="základní",J968,0)</f>
        <v>0</v>
      </c>
      <c r="BF968" s="172">
        <f>IF(N968="snížená",J968,0)</f>
        <v>0</v>
      </c>
      <c r="BG968" s="172">
        <f>IF(N968="zákl. přenesená",J968,0)</f>
        <v>0</v>
      </c>
      <c r="BH968" s="172">
        <f>IF(N968="sníž. přenesená",J968,0)</f>
        <v>0</v>
      </c>
      <c r="BI968" s="172">
        <f>IF(N968="nulová",J968,0)</f>
        <v>0</v>
      </c>
      <c r="BJ968" s="25" t="s">
        <v>89</v>
      </c>
      <c r="BK968" s="172">
        <f>ROUND(I968*H968,2)</f>
        <v>0</v>
      </c>
      <c r="BL968" s="25" t="s">
        <v>257</v>
      </c>
      <c r="BM968" s="25" t="s">
        <v>1600</v>
      </c>
    </row>
    <row r="969" spans="2:65" s="1" customFormat="1" ht="25.5" customHeight="1">
      <c r="B969" s="161"/>
      <c r="C969" s="162" t="s">
        <v>1601</v>
      </c>
      <c r="D969" s="162" t="s">
        <v>173</v>
      </c>
      <c r="E969" s="163" t="s">
        <v>1602</v>
      </c>
      <c r="F969" s="164" t="s">
        <v>1603</v>
      </c>
      <c r="G969" s="165" t="s">
        <v>330</v>
      </c>
      <c r="H969" s="166">
        <v>11</v>
      </c>
      <c r="I969" s="347"/>
      <c r="J969" s="167">
        <f>ROUND(I969*H969,2)</f>
        <v>0</v>
      </c>
      <c r="K969" s="164" t="s">
        <v>5</v>
      </c>
      <c r="L969" s="40"/>
      <c r="M969" s="168" t="s">
        <v>5</v>
      </c>
      <c r="N969" s="169" t="s">
        <v>49</v>
      </c>
      <c r="O969" s="170">
        <v>0.71799999999999997</v>
      </c>
      <c r="P969" s="170">
        <f>O969*H969</f>
        <v>7.8979999999999997</v>
      </c>
      <c r="Q969" s="170">
        <v>0</v>
      </c>
      <c r="R969" s="170">
        <f>Q969*H969</f>
        <v>0</v>
      </c>
      <c r="S969" s="170">
        <v>0</v>
      </c>
      <c r="T969" s="171">
        <f>S969*H969</f>
        <v>0</v>
      </c>
      <c r="AR969" s="25" t="s">
        <v>257</v>
      </c>
      <c r="AT969" s="25" t="s">
        <v>173</v>
      </c>
      <c r="AU969" s="25" t="s">
        <v>89</v>
      </c>
      <c r="AY969" s="25" t="s">
        <v>171</v>
      </c>
      <c r="BE969" s="172">
        <f>IF(N969="základní",J969,0)</f>
        <v>0</v>
      </c>
      <c r="BF969" s="172">
        <f>IF(N969="snížená",J969,0)</f>
        <v>0</v>
      </c>
      <c r="BG969" s="172">
        <f>IF(N969="zákl. přenesená",J969,0)</f>
        <v>0</v>
      </c>
      <c r="BH969" s="172">
        <f>IF(N969="sníž. přenesená",J969,0)</f>
        <v>0</v>
      </c>
      <c r="BI969" s="172">
        <f>IF(N969="nulová",J969,0)</f>
        <v>0</v>
      </c>
      <c r="BJ969" s="25" t="s">
        <v>89</v>
      </c>
      <c r="BK969" s="172">
        <f>ROUND(I969*H969,2)</f>
        <v>0</v>
      </c>
      <c r="BL969" s="25" t="s">
        <v>257</v>
      </c>
      <c r="BM969" s="25" t="s">
        <v>1604</v>
      </c>
    </row>
    <row r="970" spans="2:65" s="12" customFormat="1">
      <c r="B970" s="173"/>
      <c r="D970" s="174" t="s">
        <v>180</v>
      </c>
      <c r="E970" s="175" t="s">
        <v>5</v>
      </c>
      <c r="F970" s="176" t="s">
        <v>1605</v>
      </c>
      <c r="H970" s="177">
        <v>4</v>
      </c>
      <c r="L970" s="173"/>
      <c r="M970" s="178"/>
      <c r="N970" s="179"/>
      <c r="O970" s="179"/>
      <c r="P970" s="179"/>
      <c r="Q970" s="179"/>
      <c r="R970" s="179"/>
      <c r="S970" s="179"/>
      <c r="T970" s="180"/>
      <c r="AT970" s="175" t="s">
        <v>180</v>
      </c>
      <c r="AU970" s="175" t="s">
        <v>89</v>
      </c>
      <c r="AV970" s="12" t="s">
        <v>89</v>
      </c>
      <c r="AW970" s="12" t="s">
        <v>41</v>
      </c>
      <c r="AX970" s="12" t="s">
        <v>77</v>
      </c>
      <c r="AY970" s="175" t="s">
        <v>171</v>
      </c>
    </row>
    <row r="971" spans="2:65" s="12" customFormat="1">
      <c r="B971" s="173"/>
      <c r="D971" s="174" t="s">
        <v>180</v>
      </c>
      <c r="E971" s="175" t="s">
        <v>5</v>
      </c>
      <c r="F971" s="176" t="s">
        <v>1606</v>
      </c>
      <c r="H971" s="177">
        <v>3</v>
      </c>
      <c r="L971" s="173"/>
      <c r="M971" s="178"/>
      <c r="N971" s="179"/>
      <c r="O971" s="179"/>
      <c r="P971" s="179"/>
      <c r="Q971" s="179"/>
      <c r="R971" s="179"/>
      <c r="S971" s="179"/>
      <c r="T971" s="180"/>
      <c r="AT971" s="175" t="s">
        <v>180</v>
      </c>
      <c r="AU971" s="175" t="s">
        <v>89</v>
      </c>
      <c r="AV971" s="12" t="s">
        <v>89</v>
      </c>
      <c r="AW971" s="12" t="s">
        <v>41</v>
      </c>
      <c r="AX971" s="12" t="s">
        <v>77</v>
      </c>
      <c r="AY971" s="175" t="s">
        <v>171</v>
      </c>
    </row>
    <row r="972" spans="2:65" s="12" customFormat="1">
      <c r="B972" s="173"/>
      <c r="D972" s="174" t="s">
        <v>180</v>
      </c>
      <c r="E972" s="175" t="s">
        <v>5</v>
      </c>
      <c r="F972" s="176" t="s">
        <v>1607</v>
      </c>
      <c r="H972" s="177">
        <v>4</v>
      </c>
      <c r="L972" s="173"/>
      <c r="M972" s="178"/>
      <c r="N972" s="179"/>
      <c r="O972" s="179"/>
      <c r="P972" s="179"/>
      <c r="Q972" s="179"/>
      <c r="R972" s="179"/>
      <c r="S972" s="179"/>
      <c r="T972" s="180"/>
      <c r="AT972" s="175" t="s">
        <v>180</v>
      </c>
      <c r="AU972" s="175" t="s">
        <v>89</v>
      </c>
      <c r="AV972" s="12" t="s">
        <v>89</v>
      </c>
      <c r="AW972" s="12" t="s">
        <v>41</v>
      </c>
      <c r="AX972" s="12" t="s">
        <v>77</v>
      </c>
      <c r="AY972" s="175" t="s">
        <v>171</v>
      </c>
    </row>
    <row r="973" spans="2:65" s="13" customFormat="1">
      <c r="B973" s="183"/>
      <c r="D973" s="174" t="s">
        <v>180</v>
      </c>
      <c r="E973" s="184" t="s">
        <v>5</v>
      </c>
      <c r="F973" s="185" t="s">
        <v>228</v>
      </c>
      <c r="H973" s="186">
        <v>11</v>
      </c>
      <c r="L973" s="183"/>
      <c r="M973" s="187"/>
      <c r="N973" s="188"/>
      <c r="O973" s="188"/>
      <c r="P973" s="188"/>
      <c r="Q973" s="188"/>
      <c r="R973" s="188"/>
      <c r="S973" s="188"/>
      <c r="T973" s="189"/>
      <c r="AT973" s="184" t="s">
        <v>180</v>
      </c>
      <c r="AU973" s="184" t="s">
        <v>89</v>
      </c>
      <c r="AV973" s="13" t="s">
        <v>178</v>
      </c>
      <c r="AW973" s="13" t="s">
        <v>41</v>
      </c>
      <c r="AX973" s="13" t="s">
        <v>23</v>
      </c>
      <c r="AY973" s="184" t="s">
        <v>171</v>
      </c>
    </row>
    <row r="974" spans="2:65" s="1" customFormat="1" ht="16.5" customHeight="1">
      <c r="B974" s="161"/>
      <c r="C974" s="190" t="s">
        <v>1608</v>
      </c>
      <c r="D974" s="190" t="s">
        <v>236</v>
      </c>
      <c r="E974" s="191" t="s">
        <v>1609</v>
      </c>
      <c r="F974" s="192" t="s">
        <v>3354</v>
      </c>
      <c r="G974" s="193" t="s">
        <v>493</v>
      </c>
      <c r="H974" s="194">
        <v>14.484</v>
      </c>
      <c r="I974" s="348"/>
      <c r="J974" s="195">
        <f>ROUND(I974*H974,2)</f>
        <v>0</v>
      </c>
      <c r="K974" s="192" t="s">
        <v>5</v>
      </c>
      <c r="L974" s="196"/>
      <c r="M974" s="197" t="s">
        <v>5</v>
      </c>
      <c r="N974" s="198" t="s">
        <v>49</v>
      </c>
      <c r="O974" s="170">
        <v>0</v>
      </c>
      <c r="P974" s="170">
        <f>O974*H974</f>
        <v>0</v>
      </c>
      <c r="Q974" s="170">
        <v>1.8E-3</v>
      </c>
      <c r="R974" s="170">
        <f>Q974*H974</f>
        <v>2.6071199999999999E-2</v>
      </c>
      <c r="S974" s="170">
        <v>0</v>
      </c>
      <c r="T974" s="171">
        <f>S974*H974</f>
        <v>0</v>
      </c>
      <c r="AR974" s="25" t="s">
        <v>349</v>
      </c>
      <c r="AT974" s="25" t="s">
        <v>236</v>
      </c>
      <c r="AU974" s="25" t="s">
        <v>89</v>
      </c>
      <c r="AY974" s="25" t="s">
        <v>171</v>
      </c>
      <c r="BE974" s="172">
        <f>IF(N974="základní",J974,0)</f>
        <v>0</v>
      </c>
      <c r="BF974" s="172">
        <f>IF(N974="snížená",J974,0)</f>
        <v>0</v>
      </c>
      <c r="BG974" s="172">
        <f>IF(N974="zákl. přenesená",J974,0)</f>
        <v>0</v>
      </c>
      <c r="BH974" s="172">
        <f>IF(N974="sníž. přenesená",J974,0)</f>
        <v>0</v>
      </c>
      <c r="BI974" s="172">
        <f>IF(N974="nulová",J974,0)</f>
        <v>0</v>
      </c>
      <c r="BJ974" s="25" t="s">
        <v>89</v>
      </c>
      <c r="BK974" s="172">
        <f>ROUND(I974*H974,2)</f>
        <v>0</v>
      </c>
      <c r="BL974" s="25" t="s">
        <v>257</v>
      </c>
      <c r="BM974" s="25" t="s">
        <v>1611</v>
      </c>
    </row>
    <row r="975" spans="2:65" s="12" customFormat="1">
      <c r="B975" s="173"/>
      <c r="D975" s="174" t="s">
        <v>180</v>
      </c>
      <c r="E975" s="175" t="s">
        <v>5</v>
      </c>
      <c r="F975" s="176" t="s">
        <v>1612</v>
      </c>
      <c r="H975" s="177">
        <v>4.08</v>
      </c>
      <c r="L975" s="173"/>
      <c r="M975" s="178"/>
      <c r="N975" s="179"/>
      <c r="O975" s="179"/>
      <c r="P975" s="179"/>
      <c r="Q975" s="179"/>
      <c r="R975" s="179"/>
      <c r="S975" s="179"/>
      <c r="T975" s="180"/>
      <c r="AT975" s="175" t="s">
        <v>180</v>
      </c>
      <c r="AU975" s="175" t="s">
        <v>89</v>
      </c>
      <c r="AV975" s="12" t="s">
        <v>89</v>
      </c>
      <c r="AW975" s="12" t="s">
        <v>41</v>
      </c>
      <c r="AX975" s="12" t="s">
        <v>77</v>
      </c>
      <c r="AY975" s="175" t="s">
        <v>171</v>
      </c>
    </row>
    <row r="976" spans="2:65" s="12" customFormat="1">
      <c r="B976" s="173"/>
      <c r="D976" s="174" t="s">
        <v>180</v>
      </c>
      <c r="E976" s="175" t="s">
        <v>5</v>
      </c>
      <c r="F976" s="176" t="s">
        <v>1613</v>
      </c>
      <c r="H976" s="177">
        <v>3.06</v>
      </c>
      <c r="L976" s="173"/>
      <c r="M976" s="178"/>
      <c r="N976" s="179"/>
      <c r="O976" s="179"/>
      <c r="P976" s="179"/>
      <c r="Q976" s="179"/>
      <c r="R976" s="179"/>
      <c r="S976" s="179"/>
      <c r="T976" s="180"/>
      <c r="AT976" s="175" t="s">
        <v>180</v>
      </c>
      <c r="AU976" s="175" t="s">
        <v>89</v>
      </c>
      <c r="AV976" s="12" t="s">
        <v>89</v>
      </c>
      <c r="AW976" s="12" t="s">
        <v>41</v>
      </c>
      <c r="AX976" s="12" t="s">
        <v>77</v>
      </c>
      <c r="AY976" s="175" t="s">
        <v>171</v>
      </c>
    </row>
    <row r="977" spans="2:65" s="12" customFormat="1">
      <c r="B977" s="173"/>
      <c r="D977" s="174" t="s">
        <v>180</v>
      </c>
      <c r="E977" s="175" t="s">
        <v>5</v>
      </c>
      <c r="F977" s="176" t="s">
        <v>1614</v>
      </c>
      <c r="H977" s="177">
        <v>7.3440000000000003</v>
      </c>
      <c r="L977" s="173"/>
      <c r="M977" s="178"/>
      <c r="N977" s="179"/>
      <c r="O977" s="179"/>
      <c r="P977" s="179"/>
      <c r="Q977" s="179"/>
      <c r="R977" s="179"/>
      <c r="S977" s="179"/>
      <c r="T977" s="180"/>
      <c r="AT977" s="175" t="s">
        <v>180</v>
      </c>
      <c r="AU977" s="175" t="s">
        <v>89</v>
      </c>
      <c r="AV977" s="12" t="s">
        <v>89</v>
      </c>
      <c r="AW977" s="12" t="s">
        <v>41</v>
      </c>
      <c r="AX977" s="12" t="s">
        <v>77</v>
      </c>
      <c r="AY977" s="175" t="s">
        <v>171</v>
      </c>
    </row>
    <row r="978" spans="2:65" s="13" customFormat="1">
      <c r="B978" s="183"/>
      <c r="D978" s="174" t="s">
        <v>180</v>
      </c>
      <c r="E978" s="184" t="s">
        <v>5</v>
      </c>
      <c r="F978" s="185" t="s">
        <v>228</v>
      </c>
      <c r="H978" s="186">
        <v>14.484</v>
      </c>
      <c r="L978" s="183"/>
      <c r="M978" s="187"/>
      <c r="N978" s="188"/>
      <c r="O978" s="188"/>
      <c r="P978" s="188"/>
      <c r="Q978" s="188"/>
      <c r="R978" s="188"/>
      <c r="S978" s="188"/>
      <c r="T978" s="189"/>
      <c r="AT978" s="184" t="s">
        <v>180</v>
      </c>
      <c r="AU978" s="184" t="s">
        <v>89</v>
      </c>
      <c r="AV978" s="13" t="s">
        <v>178</v>
      </c>
      <c r="AW978" s="13" t="s">
        <v>41</v>
      </c>
      <c r="AX978" s="13" t="s">
        <v>23</v>
      </c>
      <c r="AY978" s="184" t="s">
        <v>171</v>
      </c>
    </row>
    <row r="979" spans="2:65" s="1" customFormat="1" ht="16.5" customHeight="1">
      <c r="B979" s="161"/>
      <c r="C979" s="190" t="s">
        <v>1615</v>
      </c>
      <c r="D979" s="190" t="s">
        <v>236</v>
      </c>
      <c r="E979" s="191" t="s">
        <v>1616</v>
      </c>
      <c r="F979" s="192" t="s">
        <v>1617</v>
      </c>
      <c r="G979" s="193" t="s">
        <v>330</v>
      </c>
      <c r="H979" s="194">
        <v>22</v>
      </c>
      <c r="I979" s="348"/>
      <c r="J979" s="195">
        <f>ROUND(I979*H979,2)</f>
        <v>0</v>
      </c>
      <c r="K979" s="192" t="s">
        <v>177</v>
      </c>
      <c r="L979" s="196"/>
      <c r="M979" s="197" t="s">
        <v>5</v>
      </c>
      <c r="N979" s="198" t="s">
        <v>49</v>
      </c>
      <c r="O979" s="170">
        <v>0</v>
      </c>
      <c r="P979" s="170">
        <f>O979*H979</f>
        <v>0</v>
      </c>
      <c r="Q979" s="170">
        <v>2.0000000000000001E-4</v>
      </c>
      <c r="R979" s="170">
        <f>Q979*H979</f>
        <v>4.4000000000000003E-3</v>
      </c>
      <c r="S979" s="170">
        <v>0</v>
      </c>
      <c r="T979" s="171">
        <f>S979*H979</f>
        <v>0</v>
      </c>
      <c r="AR979" s="25" t="s">
        <v>349</v>
      </c>
      <c r="AT979" s="25" t="s">
        <v>236</v>
      </c>
      <c r="AU979" s="25" t="s">
        <v>89</v>
      </c>
      <c r="AY979" s="25" t="s">
        <v>171</v>
      </c>
      <c r="BE979" s="172">
        <f>IF(N979="základní",J979,0)</f>
        <v>0</v>
      </c>
      <c r="BF979" s="172">
        <f>IF(N979="snížená",J979,0)</f>
        <v>0</v>
      </c>
      <c r="BG979" s="172">
        <f>IF(N979="zákl. přenesená",J979,0)</f>
        <v>0</v>
      </c>
      <c r="BH979" s="172">
        <f>IF(N979="sníž. přenesená",J979,0)</f>
        <v>0</v>
      </c>
      <c r="BI979" s="172">
        <f>IF(N979="nulová",J979,0)</f>
        <v>0</v>
      </c>
      <c r="BJ979" s="25" t="s">
        <v>89</v>
      </c>
      <c r="BK979" s="172">
        <f>ROUND(I979*H979,2)</f>
        <v>0</v>
      </c>
      <c r="BL979" s="25" t="s">
        <v>257</v>
      </c>
      <c r="BM979" s="25" t="s">
        <v>1618</v>
      </c>
    </row>
    <row r="980" spans="2:65" s="12" customFormat="1">
      <c r="B980" s="173"/>
      <c r="D980" s="174" t="s">
        <v>180</v>
      </c>
      <c r="E980" s="175" t="s">
        <v>5</v>
      </c>
      <c r="F980" s="176" t="s">
        <v>1619</v>
      </c>
      <c r="H980" s="177">
        <v>22</v>
      </c>
      <c r="L980" s="173"/>
      <c r="M980" s="178"/>
      <c r="N980" s="179"/>
      <c r="O980" s="179"/>
      <c r="P980" s="179"/>
      <c r="Q980" s="179"/>
      <c r="R980" s="179"/>
      <c r="S980" s="179"/>
      <c r="T980" s="180"/>
      <c r="AT980" s="175" t="s">
        <v>180</v>
      </c>
      <c r="AU980" s="175" t="s">
        <v>89</v>
      </c>
      <c r="AV980" s="12" t="s">
        <v>89</v>
      </c>
      <c r="AW980" s="12" t="s">
        <v>41</v>
      </c>
      <c r="AX980" s="12" t="s">
        <v>23</v>
      </c>
      <c r="AY980" s="175" t="s">
        <v>171</v>
      </c>
    </row>
    <row r="981" spans="2:65" s="1" customFormat="1" ht="25.5" customHeight="1">
      <c r="B981" s="161"/>
      <c r="C981" s="162" t="s">
        <v>1620</v>
      </c>
      <c r="D981" s="162" t="s">
        <v>173</v>
      </c>
      <c r="E981" s="163" t="s">
        <v>1621</v>
      </c>
      <c r="F981" s="164" t="s">
        <v>1622</v>
      </c>
      <c r="G981" s="165" t="s">
        <v>330</v>
      </c>
      <c r="H981" s="166">
        <v>16</v>
      </c>
      <c r="I981" s="347"/>
      <c r="J981" s="167">
        <f>ROUND(I981*H981,2)</f>
        <v>0</v>
      </c>
      <c r="K981" s="164" t="s">
        <v>177</v>
      </c>
      <c r="L981" s="40"/>
      <c r="M981" s="168" t="s">
        <v>5</v>
      </c>
      <c r="N981" s="169" t="s">
        <v>49</v>
      </c>
      <c r="O981" s="170">
        <v>0.26</v>
      </c>
      <c r="P981" s="170">
        <f>O981*H981</f>
        <v>4.16</v>
      </c>
      <c r="Q981" s="170">
        <v>0</v>
      </c>
      <c r="R981" s="170">
        <f>Q981*H981</f>
        <v>0</v>
      </c>
      <c r="S981" s="170">
        <v>0</v>
      </c>
      <c r="T981" s="171">
        <f>S981*H981</f>
        <v>0</v>
      </c>
      <c r="AR981" s="25" t="s">
        <v>257</v>
      </c>
      <c r="AT981" s="25" t="s">
        <v>173</v>
      </c>
      <c r="AU981" s="25" t="s">
        <v>89</v>
      </c>
      <c r="AY981" s="25" t="s">
        <v>171</v>
      </c>
      <c r="BE981" s="172">
        <f>IF(N981="základní",J981,0)</f>
        <v>0</v>
      </c>
      <c r="BF981" s="172">
        <f>IF(N981="snížená",J981,0)</f>
        <v>0</v>
      </c>
      <c r="BG981" s="172">
        <f>IF(N981="zákl. přenesená",J981,0)</f>
        <v>0</v>
      </c>
      <c r="BH981" s="172">
        <f>IF(N981="sníž. přenesená",J981,0)</f>
        <v>0</v>
      </c>
      <c r="BI981" s="172">
        <f>IF(N981="nulová",J981,0)</f>
        <v>0</v>
      </c>
      <c r="BJ981" s="25" t="s">
        <v>89</v>
      </c>
      <c r="BK981" s="172">
        <f>ROUND(I981*H981,2)</f>
        <v>0</v>
      </c>
      <c r="BL981" s="25" t="s">
        <v>257</v>
      </c>
      <c r="BM981" s="25" t="s">
        <v>1623</v>
      </c>
    </row>
    <row r="982" spans="2:65" s="12" customFormat="1">
      <c r="B982" s="173"/>
      <c r="D982" s="174" t="s">
        <v>180</v>
      </c>
      <c r="E982" s="175" t="s">
        <v>5</v>
      </c>
      <c r="F982" s="176" t="s">
        <v>1624</v>
      </c>
      <c r="H982" s="177">
        <v>16</v>
      </c>
      <c r="L982" s="173"/>
      <c r="M982" s="178"/>
      <c r="N982" s="179"/>
      <c r="O982" s="179"/>
      <c r="P982" s="179"/>
      <c r="Q982" s="179"/>
      <c r="R982" s="179"/>
      <c r="S982" s="179"/>
      <c r="T982" s="180"/>
      <c r="AT982" s="175" t="s">
        <v>180</v>
      </c>
      <c r="AU982" s="175" t="s">
        <v>89</v>
      </c>
      <c r="AV982" s="12" t="s">
        <v>89</v>
      </c>
      <c r="AW982" s="12" t="s">
        <v>41</v>
      </c>
      <c r="AX982" s="12" t="s">
        <v>23</v>
      </c>
      <c r="AY982" s="175" t="s">
        <v>171</v>
      </c>
    </row>
    <row r="983" spans="2:65" s="1" customFormat="1" ht="16.5" customHeight="1">
      <c r="B983" s="161"/>
      <c r="C983" s="190" t="s">
        <v>1625</v>
      </c>
      <c r="D983" s="190" t="s">
        <v>236</v>
      </c>
      <c r="E983" s="191" t="s">
        <v>1626</v>
      </c>
      <c r="F983" s="192" t="s">
        <v>1627</v>
      </c>
      <c r="G983" s="193" t="s">
        <v>330</v>
      </c>
      <c r="H983" s="194">
        <v>6</v>
      </c>
      <c r="I983" s="348"/>
      <c r="J983" s="195">
        <f>ROUND(I983*H983,2)</f>
        <v>0</v>
      </c>
      <c r="K983" s="192" t="s">
        <v>177</v>
      </c>
      <c r="L983" s="196"/>
      <c r="M983" s="197" t="s">
        <v>5</v>
      </c>
      <c r="N983" s="198" t="s">
        <v>49</v>
      </c>
      <c r="O983" s="170">
        <v>0</v>
      </c>
      <c r="P983" s="170">
        <f>O983*H983</f>
        <v>0</v>
      </c>
      <c r="Q983" s="170">
        <v>2.0799999999999998E-3</v>
      </c>
      <c r="R983" s="170">
        <f>Q983*H983</f>
        <v>1.2479999999999998E-2</v>
      </c>
      <c r="S983" s="170">
        <v>0</v>
      </c>
      <c r="T983" s="171">
        <f>S983*H983</f>
        <v>0</v>
      </c>
      <c r="AR983" s="25" t="s">
        <v>349</v>
      </c>
      <c r="AT983" s="25" t="s">
        <v>236</v>
      </c>
      <c r="AU983" s="25" t="s">
        <v>89</v>
      </c>
      <c r="AY983" s="25" t="s">
        <v>171</v>
      </c>
      <c r="BE983" s="172">
        <f>IF(N983="základní",J983,0)</f>
        <v>0</v>
      </c>
      <c r="BF983" s="172">
        <f>IF(N983="snížená",J983,0)</f>
        <v>0</v>
      </c>
      <c r="BG983" s="172">
        <f>IF(N983="zákl. přenesená",J983,0)</f>
        <v>0</v>
      </c>
      <c r="BH983" s="172">
        <f>IF(N983="sníž. přenesená",J983,0)</f>
        <v>0</v>
      </c>
      <c r="BI983" s="172">
        <f>IF(N983="nulová",J983,0)</f>
        <v>0</v>
      </c>
      <c r="BJ983" s="25" t="s">
        <v>89</v>
      </c>
      <c r="BK983" s="172">
        <f>ROUND(I983*H983,2)</f>
        <v>0</v>
      </c>
      <c r="BL983" s="25" t="s">
        <v>257</v>
      </c>
      <c r="BM983" s="25" t="s">
        <v>1628</v>
      </c>
    </row>
    <row r="984" spans="2:65" s="12" customFormat="1">
      <c r="B984" s="173"/>
      <c r="D984" s="174" t="s">
        <v>180</v>
      </c>
      <c r="E984" s="175" t="s">
        <v>5</v>
      </c>
      <c r="F984" s="176" t="s">
        <v>1629</v>
      </c>
      <c r="H984" s="177">
        <v>4</v>
      </c>
      <c r="L984" s="173"/>
      <c r="M984" s="178"/>
      <c r="N984" s="179"/>
      <c r="O984" s="179"/>
      <c r="P984" s="179"/>
      <c r="Q984" s="179"/>
      <c r="R984" s="179"/>
      <c r="S984" s="179"/>
      <c r="T984" s="180"/>
      <c r="AT984" s="175" t="s">
        <v>180</v>
      </c>
      <c r="AU984" s="175" t="s">
        <v>89</v>
      </c>
      <c r="AV984" s="12" t="s">
        <v>89</v>
      </c>
      <c r="AW984" s="12" t="s">
        <v>41</v>
      </c>
      <c r="AX984" s="12" t="s">
        <v>77</v>
      </c>
      <c r="AY984" s="175" t="s">
        <v>171</v>
      </c>
    </row>
    <row r="985" spans="2:65" s="12" customFormat="1">
      <c r="B985" s="173"/>
      <c r="D985" s="174" t="s">
        <v>180</v>
      </c>
      <c r="E985" s="175" t="s">
        <v>5</v>
      </c>
      <c r="F985" s="176" t="s">
        <v>1630</v>
      </c>
      <c r="H985" s="177">
        <v>2</v>
      </c>
      <c r="L985" s="173"/>
      <c r="M985" s="178"/>
      <c r="N985" s="179"/>
      <c r="O985" s="179"/>
      <c r="P985" s="179"/>
      <c r="Q985" s="179"/>
      <c r="R985" s="179"/>
      <c r="S985" s="179"/>
      <c r="T985" s="180"/>
      <c r="AT985" s="175" t="s">
        <v>180</v>
      </c>
      <c r="AU985" s="175" t="s">
        <v>89</v>
      </c>
      <c r="AV985" s="12" t="s">
        <v>89</v>
      </c>
      <c r="AW985" s="12" t="s">
        <v>41</v>
      </c>
      <c r="AX985" s="12" t="s">
        <v>77</v>
      </c>
      <c r="AY985" s="175" t="s">
        <v>171</v>
      </c>
    </row>
    <row r="986" spans="2:65" s="13" customFormat="1">
      <c r="B986" s="183"/>
      <c r="D986" s="174" t="s">
        <v>180</v>
      </c>
      <c r="E986" s="184" t="s">
        <v>5</v>
      </c>
      <c r="F986" s="185" t="s">
        <v>228</v>
      </c>
      <c r="H986" s="186">
        <v>6</v>
      </c>
      <c r="L986" s="183"/>
      <c r="M986" s="187"/>
      <c r="N986" s="188"/>
      <c r="O986" s="188"/>
      <c r="P986" s="188"/>
      <c r="Q986" s="188"/>
      <c r="R986" s="188"/>
      <c r="S986" s="188"/>
      <c r="T986" s="189"/>
      <c r="AT986" s="184" t="s">
        <v>180</v>
      </c>
      <c r="AU986" s="184" t="s">
        <v>89</v>
      </c>
      <c r="AV986" s="13" t="s">
        <v>178</v>
      </c>
      <c r="AW986" s="13" t="s">
        <v>41</v>
      </c>
      <c r="AX986" s="13" t="s">
        <v>23</v>
      </c>
      <c r="AY986" s="184" t="s">
        <v>171</v>
      </c>
    </row>
    <row r="987" spans="2:65" s="1" customFormat="1" ht="16.5" customHeight="1">
      <c r="B987" s="161"/>
      <c r="C987" s="190" t="s">
        <v>1631</v>
      </c>
      <c r="D987" s="190" t="s">
        <v>236</v>
      </c>
      <c r="E987" s="191" t="s">
        <v>1632</v>
      </c>
      <c r="F987" s="192" t="s">
        <v>1633</v>
      </c>
      <c r="G987" s="193" t="s">
        <v>330</v>
      </c>
      <c r="H987" s="194">
        <v>1</v>
      </c>
      <c r="I987" s="348"/>
      <c r="J987" s="195">
        <f>ROUND(I987*H987,2)</f>
        <v>0</v>
      </c>
      <c r="K987" s="192" t="s">
        <v>177</v>
      </c>
      <c r="L987" s="196"/>
      <c r="M987" s="197" t="s">
        <v>5</v>
      </c>
      <c r="N987" s="198" t="s">
        <v>49</v>
      </c>
      <c r="O987" s="170">
        <v>0</v>
      </c>
      <c r="P987" s="170">
        <f>O987*H987</f>
        <v>0</v>
      </c>
      <c r="Q987" s="170">
        <v>1.39E-3</v>
      </c>
      <c r="R987" s="170">
        <f>Q987*H987</f>
        <v>1.39E-3</v>
      </c>
      <c r="S987" s="170">
        <v>0</v>
      </c>
      <c r="T987" s="171">
        <f>S987*H987</f>
        <v>0</v>
      </c>
      <c r="AR987" s="25" t="s">
        <v>349</v>
      </c>
      <c r="AT987" s="25" t="s">
        <v>236</v>
      </c>
      <c r="AU987" s="25" t="s">
        <v>89</v>
      </c>
      <c r="AY987" s="25" t="s">
        <v>171</v>
      </c>
      <c r="BE987" s="172">
        <f>IF(N987="základní",J987,0)</f>
        <v>0</v>
      </c>
      <c r="BF987" s="172">
        <f>IF(N987="snížená",J987,0)</f>
        <v>0</v>
      </c>
      <c r="BG987" s="172">
        <f>IF(N987="zákl. přenesená",J987,0)</f>
        <v>0</v>
      </c>
      <c r="BH987" s="172">
        <f>IF(N987="sníž. přenesená",J987,0)</f>
        <v>0</v>
      </c>
      <c r="BI987" s="172">
        <f>IF(N987="nulová",J987,0)</f>
        <v>0</v>
      </c>
      <c r="BJ987" s="25" t="s">
        <v>89</v>
      </c>
      <c r="BK987" s="172">
        <f>ROUND(I987*H987,2)</f>
        <v>0</v>
      </c>
      <c r="BL987" s="25" t="s">
        <v>257</v>
      </c>
      <c r="BM987" s="25" t="s">
        <v>1634</v>
      </c>
    </row>
    <row r="988" spans="2:65" s="12" customFormat="1">
      <c r="B988" s="173"/>
      <c r="D988" s="174" t="s">
        <v>180</v>
      </c>
      <c r="E988" s="175" t="s">
        <v>5</v>
      </c>
      <c r="F988" s="176" t="s">
        <v>1635</v>
      </c>
      <c r="H988" s="177">
        <v>1</v>
      </c>
      <c r="L988" s="173"/>
      <c r="M988" s="178"/>
      <c r="N988" s="179"/>
      <c r="O988" s="179"/>
      <c r="P988" s="179"/>
      <c r="Q988" s="179"/>
      <c r="R988" s="179"/>
      <c r="S988" s="179"/>
      <c r="T988" s="180"/>
      <c r="AT988" s="175" t="s">
        <v>180</v>
      </c>
      <c r="AU988" s="175" t="s">
        <v>89</v>
      </c>
      <c r="AV988" s="12" t="s">
        <v>89</v>
      </c>
      <c r="AW988" s="12" t="s">
        <v>41</v>
      </c>
      <c r="AX988" s="12" t="s">
        <v>23</v>
      </c>
      <c r="AY988" s="175" t="s">
        <v>171</v>
      </c>
    </row>
    <row r="989" spans="2:65" s="1" customFormat="1" ht="16.5" customHeight="1">
      <c r="B989" s="161"/>
      <c r="C989" s="190" t="s">
        <v>1636</v>
      </c>
      <c r="D989" s="190" t="s">
        <v>236</v>
      </c>
      <c r="E989" s="191" t="s">
        <v>1637</v>
      </c>
      <c r="F989" s="192" t="s">
        <v>1638</v>
      </c>
      <c r="G989" s="193" t="s">
        <v>330</v>
      </c>
      <c r="H989" s="194">
        <v>5</v>
      </c>
      <c r="I989" s="348"/>
      <c r="J989" s="195">
        <f>ROUND(I989*H989,2)</f>
        <v>0</v>
      </c>
      <c r="K989" s="192" t="s">
        <v>177</v>
      </c>
      <c r="L989" s="196"/>
      <c r="M989" s="197" t="s">
        <v>5</v>
      </c>
      <c r="N989" s="198" t="s">
        <v>49</v>
      </c>
      <c r="O989" s="170">
        <v>0</v>
      </c>
      <c r="P989" s="170">
        <f>O989*H989</f>
        <v>0</v>
      </c>
      <c r="Q989" s="170">
        <v>1.8500000000000001E-3</v>
      </c>
      <c r="R989" s="170">
        <f>Q989*H989</f>
        <v>9.2500000000000013E-3</v>
      </c>
      <c r="S989" s="170">
        <v>0</v>
      </c>
      <c r="T989" s="171">
        <f>S989*H989</f>
        <v>0</v>
      </c>
      <c r="AR989" s="25" t="s">
        <v>349</v>
      </c>
      <c r="AT989" s="25" t="s">
        <v>236</v>
      </c>
      <c r="AU989" s="25" t="s">
        <v>89</v>
      </c>
      <c r="AY989" s="25" t="s">
        <v>171</v>
      </c>
      <c r="BE989" s="172">
        <f>IF(N989="základní",J989,0)</f>
        <v>0</v>
      </c>
      <c r="BF989" s="172">
        <f>IF(N989="snížená",J989,0)</f>
        <v>0</v>
      </c>
      <c r="BG989" s="172">
        <f>IF(N989="zákl. přenesená",J989,0)</f>
        <v>0</v>
      </c>
      <c r="BH989" s="172">
        <f>IF(N989="sníž. přenesená",J989,0)</f>
        <v>0</v>
      </c>
      <c r="BI989" s="172">
        <f>IF(N989="nulová",J989,0)</f>
        <v>0</v>
      </c>
      <c r="BJ989" s="25" t="s">
        <v>89</v>
      </c>
      <c r="BK989" s="172">
        <f>ROUND(I989*H989,2)</f>
        <v>0</v>
      </c>
      <c r="BL989" s="25" t="s">
        <v>257</v>
      </c>
      <c r="BM989" s="25" t="s">
        <v>1639</v>
      </c>
    </row>
    <row r="990" spans="2:65" s="12" customFormat="1">
      <c r="B990" s="173"/>
      <c r="D990" s="174" t="s">
        <v>180</v>
      </c>
      <c r="E990" s="175" t="s">
        <v>5</v>
      </c>
      <c r="F990" s="176" t="s">
        <v>1640</v>
      </c>
      <c r="H990" s="177">
        <v>5</v>
      </c>
      <c r="L990" s="173"/>
      <c r="M990" s="178"/>
      <c r="N990" s="179"/>
      <c r="O990" s="179"/>
      <c r="P990" s="179"/>
      <c r="Q990" s="179"/>
      <c r="R990" s="179"/>
      <c r="S990" s="179"/>
      <c r="T990" s="180"/>
      <c r="AT990" s="175" t="s">
        <v>180</v>
      </c>
      <c r="AU990" s="175" t="s">
        <v>89</v>
      </c>
      <c r="AV990" s="12" t="s">
        <v>89</v>
      </c>
      <c r="AW990" s="12" t="s">
        <v>41</v>
      </c>
      <c r="AX990" s="12" t="s">
        <v>23</v>
      </c>
      <c r="AY990" s="175" t="s">
        <v>171</v>
      </c>
    </row>
    <row r="991" spans="2:65" s="1" customFormat="1" ht="16.5" customHeight="1">
      <c r="B991" s="161"/>
      <c r="C991" s="190" t="s">
        <v>1641</v>
      </c>
      <c r="D991" s="190" t="s">
        <v>236</v>
      </c>
      <c r="E991" s="191" t="s">
        <v>1642</v>
      </c>
      <c r="F991" s="192" t="s">
        <v>1643</v>
      </c>
      <c r="G991" s="193" t="s">
        <v>330</v>
      </c>
      <c r="H991" s="194">
        <v>4</v>
      </c>
      <c r="I991" s="348"/>
      <c r="J991" s="195">
        <f>ROUND(I991*H991,2)</f>
        <v>0</v>
      </c>
      <c r="K991" s="192" t="s">
        <v>177</v>
      </c>
      <c r="L991" s="196"/>
      <c r="M991" s="197" t="s">
        <v>5</v>
      </c>
      <c r="N991" s="198" t="s">
        <v>49</v>
      </c>
      <c r="O991" s="170">
        <v>0</v>
      </c>
      <c r="P991" s="170">
        <f>O991*H991</f>
        <v>0</v>
      </c>
      <c r="Q991" s="170">
        <v>1.08E-3</v>
      </c>
      <c r="R991" s="170">
        <f>Q991*H991</f>
        <v>4.3200000000000001E-3</v>
      </c>
      <c r="S991" s="170">
        <v>0</v>
      </c>
      <c r="T991" s="171">
        <f>S991*H991</f>
        <v>0</v>
      </c>
      <c r="AR991" s="25" t="s">
        <v>349</v>
      </c>
      <c r="AT991" s="25" t="s">
        <v>236</v>
      </c>
      <c r="AU991" s="25" t="s">
        <v>89</v>
      </c>
      <c r="AY991" s="25" t="s">
        <v>171</v>
      </c>
      <c r="BE991" s="172">
        <f>IF(N991="základní",J991,0)</f>
        <v>0</v>
      </c>
      <c r="BF991" s="172">
        <f>IF(N991="snížená",J991,0)</f>
        <v>0</v>
      </c>
      <c r="BG991" s="172">
        <f>IF(N991="zákl. přenesená",J991,0)</f>
        <v>0</v>
      </c>
      <c r="BH991" s="172">
        <f>IF(N991="sníž. přenesená",J991,0)</f>
        <v>0</v>
      </c>
      <c r="BI991" s="172">
        <f>IF(N991="nulová",J991,0)</f>
        <v>0</v>
      </c>
      <c r="BJ991" s="25" t="s">
        <v>89</v>
      </c>
      <c r="BK991" s="172">
        <f>ROUND(I991*H991,2)</f>
        <v>0</v>
      </c>
      <c r="BL991" s="25" t="s">
        <v>257</v>
      </c>
      <c r="BM991" s="25" t="s">
        <v>1644</v>
      </c>
    </row>
    <row r="992" spans="2:65" s="12" customFormat="1">
      <c r="B992" s="173"/>
      <c r="D992" s="174" t="s">
        <v>180</v>
      </c>
      <c r="E992" s="175" t="s">
        <v>5</v>
      </c>
      <c r="F992" s="176" t="s">
        <v>1629</v>
      </c>
      <c r="H992" s="177">
        <v>4</v>
      </c>
      <c r="L992" s="173"/>
      <c r="M992" s="178"/>
      <c r="N992" s="179"/>
      <c r="O992" s="179"/>
      <c r="P992" s="179"/>
      <c r="Q992" s="179"/>
      <c r="R992" s="179"/>
      <c r="S992" s="179"/>
      <c r="T992" s="180"/>
      <c r="AT992" s="175" t="s">
        <v>180</v>
      </c>
      <c r="AU992" s="175" t="s">
        <v>89</v>
      </c>
      <c r="AV992" s="12" t="s">
        <v>89</v>
      </c>
      <c r="AW992" s="12" t="s">
        <v>41</v>
      </c>
      <c r="AX992" s="12" t="s">
        <v>23</v>
      </c>
      <c r="AY992" s="175" t="s">
        <v>171</v>
      </c>
    </row>
    <row r="993" spans="2:65" s="1" customFormat="1" ht="38.25" customHeight="1">
      <c r="B993" s="161"/>
      <c r="C993" s="162" t="s">
        <v>1645</v>
      </c>
      <c r="D993" s="162" t="s">
        <v>173</v>
      </c>
      <c r="E993" s="163" t="s">
        <v>1646</v>
      </c>
      <c r="F993" s="164" t="s">
        <v>1647</v>
      </c>
      <c r="G993" s="165" t="s">
        <v>260</v>
      </c>
      <c r="H993" s="166">
        <v>0.76500000000000001</v>
      </c>
      <c r="I993" s="347"/>
      <c r="J993" s="167">
        <f>ROUND(I993*H993,2)</f>
        <v>0</v>
      </c>
      <c r="K993" s="164" t="s">
        <v>1044</v>
      </c>
      <c r="L993" s="40"/>
      <c r="M993" s="168" t="s">
        <v>5</v>
      </c>
      <c r="N993" s="169" t="s">
        <v>49</v>
      </c>
      <c r="O993" s="170">
        <v>2.4470000000000001</v>
      </c>
      <c r="P993" s="170">
        <f>O993*H993</f>
        <v>1.871955</v>
      </c>
      <c r="Q993" s="170">
        <v>0</v>
      </c>
      <c r="R993" s="170">
        <f>Q993*H993</f>
        <v>0</v>
      </c>
      <c r="S993" s="170">
        <v>0</v>
      </c>
      <c r="T993" s="171">
        <f>S993*H993</f>
        <v>0</v>
      </c>
      <c r="AR993" s="25" t="s">
        <v>257</v>
      </c>
      <c r="AT993" s="25" t="s">
        <v>173</v>
      </c>
      <c r="AU993" s="25" t="s">
        <v>89</v>
      </c>
      <c r="AY993" s="25" t="s">
        <v>171</v>
      </c>
      <c r="BE993" s="172">
        <f>IF(N993="základní",J993,0)</f>
        <v>0</v>
      </c>
      <c r="BF993" s="172">
        <f>IF(N993="snížená",J993,0)</f>
        <v>0</v>
      </c>
      <c r="BG993" s="172">
        <f>IF(N993="zákl. přenesená",J993,0)</f>
        <v>0</v>
      </c>
      <c r="BH993" s="172">
        <f>IF(N993="sníž. přenesená",J993,0)</f>
        <v>0</v>
      </c>
      <c r="BI993" s="172">
        <f>IF(N993="nulová",J993,0)</f>
        <v>0</v>
      </c>
      <c r="BJ993" s="25" t="s">
        <v>89</v>
      </c>
      <c r="BK993" s="172">
        <f>ROUND(I993*H993,2)</f>
        <v>0</v>
      </c>
      <c r="BL993" s="25" t="s">
        <v>257</v>
      </c>
      <c r="BM993" s="25" t="s">
        <v>1648</v>
      </c>
    </row>
    <row r="994" spans="2:65" s="1" customFormat="1" ht="38.25" customHeight="1">
      <c r="B994" s="161"/>
      <c r="C994" s="162" t="s">
        <v>1649</v>
      </c>
      <c r="D994" s="162" t="s">
        <v>173</v>
      </c>
      <c r="E994" s="163" t="s">
        <v>1650</v>
      </c>
      <c r="F994" s="164" t="s">
        <v>1651</v>
      </c>
      <c r="G994" s="165" t="s">
        <v>260</v>
      </c>
      <c r="H994" s="166">
        <v>0.76500000000000001</v>
      </c>
      <c r="I994" s="347"/>
      <c r="J994" s="167">
        <f>ROUND(I994*H994,2)</f>
        <v>0</v>
      </c>
      <c r="K994" s="164" t="s">
        <v>5</v>
      </c>
      <c r="L994" s="40"/>
      <c r="M994" s="168" t="s">
        <v>5</v>
      </c>
      <c r="N994" s="169" t="s">
        <v>49</v>
      </c>
      <c r="O994" s="170">
        <v>1.45</v>
      </c>
      <c r="P994" s="170">
        <f>O994*H994</f>
        <v>1.1092500000000001</v>
      </c>
      <c r="Q994" s="170">
        <v>0</v>
      </c>
      <c r="R994" s="170">
        <f>Q994*H994</f>
        <v>0</v>
      </c>
      <c r="S994" s="170">
        <v>0</v>
      </c>
      <c r="T994" s="171">
        <f>S994*H994</f>
        <v>0</v>
      </c>
      <c r="AR994" s="25" t="s">
        <v>257</v>
      </c>
      <c r="AT994" s="25" t="s">
        <v>173</v>
      </c>
      <c r="AU994" s="25" t="s">
        <v>89</v>
      </c>
      <c r="AY994" s="25" t="s">
        <v>171</v>
      </c>
      <c r="BE994" s="172">
        <f>IF(N994="základní",J994,0)</f>
        <v>0</v>
      </c>
      <c r="BF994" s="172">
        <f>IF(N994="snížená",J994,0)</f>
        <v>0</v>
      </c>
      <c r="BG994" s="172">
        <f>IF(N994="zákl. přenesená",J994,0)</f>
        <v>0</v>
      </c>
      <c r="BH994" s="172">
        <f>IF(N994="sníž. přenesená",J994,0)</f>
        <v>0</v>
      </c>
      <c r="BI994" s="172">
        <f>IF(N994="nulová",J994,0)</f>
        <v>0</v>
      </c>
      <c r="BJ994" s="25" t="s">
        <v>89</v>
      </c>
      <c r="BK994" s="172">
        <f>ROUND(I994*H994,2)</f>
        <v>0</v>
      </c>
      <c r="BL994" s="25" t="s">
        <v>257</v>
      </c>
      <c r="BM994" s="25" t="s">
        <v>1652</v>
      </c>
    </row>
    <row r="995" spans="2:65" s="1" customFormat="1" ht="38.25" customHeight="1">
      <c r="B995" s="161"/>
      <c r="C995" s="162" t="s">
        <v>1653</v>
      </c>
      <c r="D995" s="162" t="s">
        <v>173</v>
      </c>
      <c r="E995" s="163" t="s">
        <v>1654</v>
      </c>
      <c r="F995" s="164" t="s">
        <v>1655</v>
      </c>
      <c r="G995" s="165" t="s">
        <v>260</v>
      </c>
      <c r="H995" s="166">
        <v>0.76500000000000001</v>
      </c>
      <c r="I995" s="347"/>
      <c r="J995" s="167">
        <f>ROUND(I995*H995,2)</f>
        <v>0</v>
      </c>
      <c r="K995" s="164" t="s">
        <v>177</v>
      </c>
      <c r="L995" s="40"/>
      <c r="M995" s="168" t="s">
        <v>5</v>
      </c>
      <c r="N995" s="169" t="s">
        <v>49</v>
      </c>
      <c r="O995" s="170">
        <v>1.1910000000000001</v>
      </c>
      <c r="P995" s="170">
        <f>O995*H995</f>
        <v>0.91111500000000001</v>
      </c>
      <c r="Q995" s="170">
        <v>0</v>
      </c>
      <c r="R995" s="170">
        <f>Q995*H995</f>
        <v>0</v>
      </c>
      <c r="S995" s="170">
        <v>0</v>
      </c>
      <c r="T995" s="171">
        <f>S995*H995</f>
        <v>0</v>
      </c>
      <c r="AR995" s="25" t="s">
        <v>257</v>
      </c>
      <c r="AT995" s="25" t="s">
        <v>173</v>
      </c>
      <c r="AU995" s="25" t="s">
        <v>89</v>
      </c>
      <c r="AY995" s="25" t="s">
        <v>171</v>
      </c>
      <c r="BE995" s="172">
        <f>IF(N995="základní",J995,0)</f>
        <v>0</v>
      </c>
      <c r="BF995" s="172">
        <f>IF(N995="snížená",J995,0)</f>
        <v>0</v>
      </c>
      <c r="BG995" s="172">
        <f>IF(N995="zákl. přenesená",J995,0)</f>
        <v>0</v>
      </c>
      <c r="BH995" s="172">
        <f>IF(N995="sníž. přenesená",J995,0)</f>
        <v>0</v>
      </c>
      <c r="BI995" s="172">
        <f>IF(N995="nulová",J995,0)</f>
        <v>0</v>
      </c>
      <c r="BJ995" s="25" t="s">
        <v>89</v>
      </c>
      <c r="BK995" s="172">
        <f>ROUND(I995*H995,2)</f>
        <v>0</v>
      </c>
      <c r="BL995" s="25" t="s">
        <v>257</v>
      </c>
      <c r="BM995" s="25" t="s">
        <v>1656</v>
      </c>
    </row>
    <row r="996" spans="2:65" s="11" customFormat="1" ht="29.85" customHeight="1">
      <c r="B996" s="149"/>
      <c r="D996" s="150" t="s">
        <v>76</v>
      </c>
      <c r="E996" s="159" t="s">
        <v>1657</v>
      </c>
      <c r="F996" s="159" t="s">
        <v>1658</v>
      </c>
      <c r="J996" s="160">
        <f>BK996</f>
        <v>0</v>
      </c>
      <c r="L996" s="149"/>
      <c r="M996" s="153"/>
      <c r="N996" s="154"/>
      <c r="O996" s="154"/>
      <c r="P996" s="155">
        <f>SUM(P997:P1001)</f>
        <v>15.898754</v>
      </c>
      <c r="Q996" s="154"/>
      <c r="R996" s="155">
        <f>SUM(R997:R1001)</f>
        <v>2.0976000000000002E-3</v>
      </c>
      <c r="S996" s="154"/>
      <c r="T996" s="156">
        <f>SUM(T997:T1001)</f>
        <v>0</v>
      </c>
      <c r="AR996" s="150" t="s">
        <v>89</v>
      </c>
      <c r="AT996" s="157" t="s">
        <v>76</v>
      </c>
      <c r="AU996" s="157" t="s">
        <v>23</v>
      </c>
      <c r="AY996" s="150" t="s">
        <v>171</v>
      </c>
      <c r="BK996" s="158">
        <f>SUM(BK997:BK1001)</f>
        <v>0</v>
      </c>
    </row>
    <row r="997" spans="2:65" s="1" customFormat="1" ht="25.5" customHeight="1">
      <c r="B997" s="161"/>
      <c r="C997" s="162" t="s">
        <v>1659</v>
      </c>
      <c r="D997" s="162" t="s">
        <v>173</v>
      </c>
      <c r="E997" s="163" t="s">
        <v>1660</v>
      </c>
      <c r="F997" s="164" t="s">
        <v>1661</v>
      </c>
      <c r="G997" s="165" t="s">
        <v>223</v>
      </c>
      <c r="H997" s="166">
        <v>8.74</v>
      </c>
      <c r="I997" s="347"/>
      <c r="J997" s="167">
        <f>ROUND(I997*H997,2)</f>
        <v>0</v>
      </c>
      <c r="K997" s="164" t="s">
        <v>177</v>
      </c>
      <c r="L997" s="40"/>
      <c r="M997" s="168" t="s">
        <v>5</v>
      </c>
      <c r="N997" s="169" t="s">
        <v>49</v>
      </c>
      <c r="O997" s="170">
        <v>1.8180000000000001</v>
      </c>
      <c r="P997" s="170">
        <f>O997*H997</f>
        <v>15.889320000000001</v>
      </c>
      <c r="Q997" s="170">
        <v>2.4000000000000001E-4</v>
      </c>
      <c r="R997" s="170">
        <f>Q997*H997</f>
        <v>2.0976000000000002E-3</v>
      </c>
      <c r="S997" s="170">
        <v>0</v>
      </c>
      <c r="T997" s="171">
        <f>S997*H997</f>
        <v>0</v>
      </c>
      <c r="AR997" s="25" t="s">
        <v>257</v>
      </c>
      <c r="AT997" s="25" t="s">
        <v>173</v>
      </c>
      <c r="AU997" s="25" t="s">
        <v>89</v>
      </c>
      <c r="AY997" s="25" t="s">
        <v>171</v>
      </c>
      <c r="BE997" s="172">
        <f>IF(N997="základní",J997,0)</f>
        <v>0</v>
      </c>
      <c r="BF997" s="172">
        <f>IF(N997="snížená",J997,0)</f>
        <v>0</v>
      </c>
      <c r="BG997" s="172">
        <f>IF(N997="zákl. přenesená",J997,0)</f>
        <v>0</v>
      </c>
      <c r="BH997" s="172">
        <f>IF(N997="sníž. přenesená",J997,0)</f>
        <v>0</v>
      </c>
      <c r="BI997" s="172">
        <f>IF(N997="nulová",J997,0)</f>
        <v>0</v>
      </c>
      <c r="BJ997" s="25" t="s">
        <v>89</v>
      </c>
      <c r="BK997" s="172">
        <f>ROUND(I997*H997,2)</f>
        <v>0</v>
      </c>
      <c r="BL997" s="25" t="s">
        <v>257</v>
      </c>
      <c r="BM997" s="25" t="s">
        <v>1662</v>
      </c>
    </row>
    <row r="998" spans="2:65" s="12" customFormat="1">
      <c r="B998" s="173"/>
      <c r="D998" s="174" t="s">
        <v>180</v>
      </c>
      <c r="E998" s="175" t="s">
        <v>5</v>
      </c>
      <c r="F998" s="176" t="s">
        <v>1663</v>
      </c>
      <c r="H998" s="177">
        <v>8.74</v>
      </c>
      <c r="L998" s="173"/>
      <c r="M998" s="178"/>
      <c r="N998" s="179"/>
      <c r="O998" s="179"/>
      <c r="P998" s="179"/>
      <c r="Q998" s="179"/>
      <c r="R998" s="179"/>
      <c r="S998" s="179"/>
      <c r="T998" s="180"/>
      <c r="AT998" s="175" t="s">
        <v>180</v>
      </c>
      <c r="AU998" s="175" t="s">
        <v>89</v>
      </c>
      <c r="AV998" s="12" t="s">
        <v>89</v>
      </c>
      <c r="AW998" s="12" t="s">
        <v>41</v>
      </c>
      <c r="AX998" s="12" t="s">
        <v>23</v>
      </c>
      <c r="AY998" s="175" t="s">
        <v>171</v>
      </c>
    </row>
    <row r="999" spans="2:65" s="1" customFormat="1" ht="16.5" customHeight="1">
      <c r="B999" s="161"/>
      <c r="C999" s="190" t="s">
        <v>1664</v>
      </c>
      <c r="D999" s="190" t="s">
        <v>236</v>
      </c>
      <c r="E999" s="191" t="s">
        <v>1665</v>
      </c>
      <c r="F999" s="192" t="s">
        <v>1666</v>
      </c>
      <c r="G999" s="193" t="s">
        <v>330</v>
      </c>
      <c r="H999" s="194">
        <v>4</v>
      </c>
      <c r="I999" s="348"/>
      <c r="J999" s="195">
        <f>ROUND(I999*H999,2)</f>
        <v>0</v>
      </c>
      <c r="K999" s="192" t="s">
        <v>5</v>
      </c>
      <c r="L999" s="196"/>
      <c r="M999" s="197" t="s">
        <v>5</v>
      </c>
      <c r="N999" s="198" t="s">
        <v>49</v>
      </c>
      <c r="O999" s="170">
        <v>0</v>
      </c>
      <c r="P999" s="170">
        <f>O999*H999</f>
        <v>0</v>
      </c>
      <c r="Q999" s="170">
        <v>0</v>
      </c>
      <c r="R999" s="170">
        <f>Q999*H999</f>
        <v>0</v>
      </c>
      <c r="S999" s="170">
        <v>0</v>
      </c>
      <c r="T999" s="171">
        <f>S999*H999</f>
        <v>0</v>
      </c>
      <c r="AR999" s="25" t="s">
        <v>349</v>
      </c>
      <c r="AT999" s="25" t="s">
        <v>236</v>
      </c>
      <c r="AU999" s="25" t="s">
        <v>89</v>
      </c>
      <c r="AY999" s="25" t="s">
        <v>171</v>
      </c>
      <c r="BE999" s="172">
        <f>IF(N999="základní",J999,0)</f>
        <v>0</v>
      </c>
      <c r="BF999" s="172">
        <f>IF(N999="snížená",J999,0)</f>
        <v>0</v>
      </c>
      <c r="BG999" s="172">
        <f>IF(N999="zákl. přenesená",J999,0)</f>
        <v>0</v>
      </c>
      <c r="BH999" s="172">
        <f>IF(N999="sníž. přenesená",J999,0)</f>
        <v>0</v>
      </c>
      <c r="BI999" s="172">
        <f>IF(N999="nulová",J999,0)</f>
        <v>0</v>
      </c>
      <c r="BJ999" s="25" t="s">
        <v>89</v>
      </c>
      <c r="BK999" s="172">
        <f>ROUND(I999*H999,2)</f>
        <v>0</v>
      </c>
      <c r="BL999" s="25" t="s">
        <v>257</v>
      </c>
      <c r="BM999" s="25" t="s">
        <v>1667</v>
      </c>
    </row>
    <row r="1000" spans="2:65" s="1" customFormat="1" ht="38.25" customHeight="1">
      <c r="B1000" s="161"/>
      <c r="C1000" s="162" t="s">
        <v>1668</v>
      </c>
      <c r="D1000" s="162" t="s">
        <v>173</v>
      </c>
      <c r="E1000" s="163" t="s">
        <v>1669</v>
      </c>
      <c r="F1000" s="164" t="s">
        <v>1670</v>
      </c>
      <c r="G1000" s="165" t="s">
        <v>260</v>
      </c>
      <c r="H1000" s="166">
        <v>2E-3</v>
      </c>
      <c r="I1000" s="347"/>
      <c r="J1000" s="167">
        <f>ROUND(I1000*H1000,2)</f>
        <v>0</v>
      </c>
      <c r="K1000" s="164" t="s">
        <v>5</v>
      </c>
      <c r="L1000" s="40"/>
      <c r="M1000" s="168" t="s">
        <v>5</v>
      </c>
      <c r="N1000" s="169" t="s">
        <v>49</v>
      </c>
      <c r="O1000" s="170">
        <v>3.327</v>
      </c>
      <c r="P1000" s="170">
        <f>O1000*H1000</f>
        <v>6.6540000000000002E-3</v>
      </c>
      <c r="Q1000" s="170">
        <v>0</v>
      </c>
      <c r="R1000" s="170">
        <f>Q1000*H1000</f>
        <v>0</v>
      </c>
      <c r="S1000" s="170">
        <v>0</v>
      </c>
      <c r="T1000" s="171">
        <f>S1000*H1000</f>
        <v>0</v>
      </c>
      <c r="AR1000" s="25" t="s">
        <v>257</v>
      </c>
      <c r="AT1000" s="25" t="s">
        <v>173</v>
      </c>
      <c r="AU1000" s="25" t="s">
        <v>89</v>
      </c>
      <c r="AY1000" s="25" t="s">
        <v>171</v>
      </c>
      <c r="BE1000" s="172">
        <f>IF(N1000="základní",J1000,0)</f>
        <v>0</v>
      </c>
      <c r="BF1000" s="172">
        <f>IF(N1000="snížená",J1000,0)</f>
        <v>0</v>
      </c>
      <c r="BG1000" s="172">
        <f>IF(N1000="zákl. přenesená",J1000,0)</f>
        <v>0</v>
      </c>
      <c r="BH1000" s="172">
        <f>IF(N1000="sníž. přenesená",J1000,0)</f>
        <v>0</v>
      </c>
      <c r="BI1000" s="172">
        <f>IF(N1000="nulová",J1000,0)</f>
        <v>0</v>
      </c>
      <c r="BJ1000" s="25" t="s">
        <v>89</v>
      </c>
      <c r="BK1000" s="172">
        <f>ROUND(I1000*H1000,2)</f>
        <v>0</v>
      </c>
      <c r="BL1000" s="25" t="s">
        <v>257</v>
      </c>
      <c r="BM1000" s="25" t="s">
        <v>1671</v>
      </c>
    </row>
    <row r="1001" spans="2:65" s="1" customFormat="1" ht="38.25" customHeight="1">
      <c r="B1001" s="161"/>
      <c r="C1001" s="162" t="s">
        <v>1672</v>
      </c>
      <c r="D1001" s="162" t="s">
        <v>173</v>
      </c>
      <c r="E1001" s="163" t="s">
        <v>1673</v>
      </c>
      <c r="F1001" s="164" t="s">
        <v>1674</v>
      </c>
      <c r="G1001" s="165" t="s">
        <v>260</v>
      </c>
      <c r="H1001" s="166">
        <v>2E-3</v>
      </c>
      <c r="I1001" s="347"/>
      <c r="J1001" s="167">
        <f>ROUND(I1001*H1001,2)</f>
        <v>0</v>
      </c>
      <c r="K1001" s="164" t="s">
        <v>177</v>
      </c>
      <c r="L1001" s="40"/>
      <c r="M1001" s="168" t="s">
        <v>5</v>
      </c>
      <c r="N1001" s="169" t="s">
        <v>49</v>
      </c>
      <c r="O1001" s="170">
        <v>1.39</v>
      </c>
      <c r="P1001" s="170">
        <f>O1001*H1001</f>
        <v>2.7799999999999999E-3</v>
      </c>
      <c r="Q1001" s="170">
        <v>0</v>
      </c>
      <c r="R1001" s="170">
        <f>Q1001*H1001</f>
        <v>0</v>
      </c>
      <c r="S1001" s="170">
        <v>0</v>
      </c>
      <c r="T1001" s="171">
        <f>S1001*H1001</f>
        <v>0</v>
      </c>
      <c r="AR1001" s="25" t="s">
        <v>257</v>
      </c>
      <c r="AT1001" s="25" t="s">
        <v>173</v>
      </c>
      <c r="AU1001" s="25" t="s">
        <v>89</v>
      </c>
      <c r="AY1001" s="25" t="s">
        <v>171</v>
      </c>
      <c r="BE1001" s="172">
        <f>IF(N1001="základní",J1001,0)</f>
        <v>0</v>
      </c>
      <c r="BF1001" s="172">
        <f>IF(N1001="snížená",J1001,0)</f>
        <v>0</v>
      </c>
      <c r="BG1001" s="172">
        <f>IF(N1001="zákl. přenesená",J1001,0)</f>
        <v>0</v>
      </c>
      <c r="BH1001" s="172">
        <f>IF(N1001="sníž. přenesená",J1001,0)</f>
        <v>0</v>
      </c>
      <c r="BI1001" s="172">
        <f>IF(N1001="nulová",J1001,0)</f>
        <v>0</v>
      </c>
      <c r="BJ1001" s="25" t="s">
        <v>89</v>
      </c>
      <c r="BK1001" s="172">
        <f>ROUND(I1001*H1001,2)</f>
        <v>0</v>
      </c>
      <c r="BL1001" s="25" t="s">
        <v>257</v>
      </c>
      <c r="BM1001" s="25" t="s">
        <v>1675</v>
      </c>
    </row>
    <row r="1002" spans="2:65" s="11" customFormat="1" ht="29.85" customHeight="1">
      <c r="B1002" s="149"/>
      <c r="D1002" s="150" t="s">
        <v>76</v>
      </c>
      <c r="E1002" s="159" t="s">
        <v>1676</v>
      </c>
      <c r="F1002" s="159" t="s">
        <v>1677</v>
      </c>
      <c r="J1002" s="160">
        <f>BK1002</f>
        <v>0</v>
      </c>
      <c r="L1002" s="149"/>
      <c r="M1002" s="153"/>
      <c r="N1002" s="154"/>
      <c r="O1002" s="154"/>
      <c r="P1002" s="155">
        <f>SUM(P1003:P1073)</f>
        <v>107.644375</v>
      </c>
      <c r="Q1002" s="154"/>
      <c r="R1002" s="155">
        <f>SUM(R1003:R1073)</f>
        <v>2.6152483499999999</v>
      </c>
      <c r="S1002" s="154"/>
      <c r="T1002" s="156">
        <f>SUM(T1003:T1073)</f>
        <v>0</v>
      </c>
      <c r="AR1002" s="150" t="s">
        <v>89</v>
      </c>
      <c r="AT1002" s="157" t="s">
        <v>76</v>
      </c>
      <c r="AU1002" s="157" t="s">
        <v>23</v>
      </c>
      <c r="AY1002" s="150" t="s">
        <v>171</v>
      </c>
      <c r="BK1002" s="158">
        <f>SUM(BK1003:BK1073)</f>
        <v>0</v>
      </c>
    </row>
    <row r="1003" spans="2:65" s="1" customFormat="1" ht="25.5" customHeight="1">
      <c r="B1003" s="161"/>
      <c r="C1003" s="162" t="s">
        <v>1678</v>
      </c>
      <c r="D1003" s="162" t="s">
        <v>173</v>
      </c>
      <c r="E1003" s="163" t="s">
        <v>1679</v>
      </c>
      <c r="F1003" s="164" t="s">
        <v>1680</v>
      </c>
      <c r="G1003" s="165" t="s">
        <v>493</v>
      </c>
      <c r="H1003" s="166">
        <v>23.7</v>
      </c>
      <c r="I1003" s="347"/>
      <c r="J1003" s="167">
        <f>ROUND(I1003*H1003,2)</f>
        <v>0</v>
      </c>
      <c r="K1003" s="164" t="s">
        <v>177</v>
      </c>
      <c r="L1003" s="40"/>
      <c r="M1003" s="168" t="s">
        <v>5</v>
      </c>
      <c r="N1003" s="169" t="s">
        <v>49</v>
      </c>
      <c r="O1003" s="170">
        <v>0.53900000000000003</v>
      </c>
      <c r="P1003" s="170">
        <f>O1003*H1003</f>
        <v>12.7743</v>
      </c>
      <c r="Q1003" s="170">
        <v>1.47E-3</v>
      </c>
      <c r="R1003" s="170">
        <f>Q1003*H1003</f>
        <v>3.4838999999999995E-2</v>
      </c>
      <c r="S1003" s="170">
        <v>0</v>
      </c>
      <c r="T1003" s="171">
        <f>S1003*H1003</f>
        <v>0</v>
      </c>
      <c r="AR1003" s="25" t="s">
        <v>257</v>
      </c>
      <c r="AT1003" s="25" t="s">
        <v>173</v>
      </c>
      <c r="AU1003" s="25" t="s">
        <v>89</v>
      </c>
      <c r="AY1003" s="25" t="s">
        <v>171</v>
      </c>
      <c r="BE1003" s="172">
        <f>IF(N1003="základní",J1003,0)</f>
        <v>0</v>
      </c>
      <c r="BF1003" s="172">
        <f>IF(N1003="snížená",J1003,0)</f>
        <v>0</v>
      </c>
      <c r="BG1003" s="172">
        <f>IF(N1003="zákl. přenesená",J1003,0)</f>
        <v>0</v>
      </c>
      <c r="BH1003" s="172">
        <f>IF(N1003="sníž. přenesená",J1003,0)</f>
        <v>0</v>
      </c>
      <c r="BI1003" s="172">
        <f>IF(N1003="nulová",J1003,0)</f>
        <v>0</v>
      </c>
      <c r="BJ1003" s="25" t="s">
        <v>89</v>
      </c>
      <c r="BK1003" s="172">
        <f>ROUND(I1003*H1003,2)</f>
        <v>0</v>
      </c>
      <c r="BL1003" s="25" t="s">
        <v>257</v>
      </c>
      <c r="BM1003" s="25" t="s">
        <v>1681</v>
      </c>
    </row>
    <row r="1004" spans="2:65" s="12" customFormat="1">
      <c r="B1004" s="173"/>
      <c r="D1004" s="174" t="s">
        <v>180</v>
      </c>
      <c r="E1004" s="175" t="s">
        <v>5</v>
      </c>
      <c r="F1004" s="176" t="s">
        <v>1682</v>
      </c>
      <c r="H1004" s="177">
        <v>19.8</v>
      </c>
      <c r="L1004" s="173"/>
      <c r="M1004" s="178"/>
      <c r="N1004" s="179"/>
      <c r="O1004" s="179"/>
      <c r="P1004" s="179"/>
      <c r="Q1004" s="179"/>
      <c r="R1004" s="179"/>
      <c r="S1004" s="179"/>
      <c r="T1004" s="180"/>
      <c r="AT1004" s="175" t="s">
        <v>180</v>
      </c>
      <c r="AU1004" s="175" t="s">
        <v>89</v>
      </c>
      <c r="AV1004" s="12" t="s">
        <v>89</v>
      </c>
      <c r="AW1004" s="12" t="s">
        <v>41</v>
      </c>
      <c r="AX1004" s="12" t="s">
        <v>77</v>
      </c>
      <c r="AY1004" s="175" t="s">
        <v>171</v>
      </c>
    </row>
    <row r="1005" spans="2:65" s="12" customFormat="1">
      <c r="B1005" s="173"/>
      <c r="D1005" s="174" t="s">
        <v>180</v>
      </c>
      <c r="E1005" s="175" t="s">
        <v>5</v>
      </c>
      <c r="F1005" s="176" t="s">
        <v>1683</v>
      </c>
      <c r="H1005" s="177">
        <v>1.8</v>
      </c>
      <c r="L1005" s="173"/>
      <c r="M1005" s="178"/>
      <c r="N1005" s="179"/>
      <c r="O1005" s="179"/>
      <c r="P1005" s="179"/>
      <c r="Q1005" s="179"/>
      <c r="R1005" s="179"/>
      <c r="S1005" s="179"/>
      <c r="T1005" s="180"/>
      <c r="AT1005" s="175" t="s">
        <v>180</v>
      </c>
      <c r="AU1005" s="175" t="s">
        <v>89</v>
      </c>
      <c r="AV1005" s="12" t="s">
        <v>89</v>
      </c>
      <c r="AW1005" s="12" t="s">
        <v>41</v>
      </c>
      <c r="AX1005" s="12" t="s">
        <v>77</v>
      </c>
      <c r="AY1005" s="175" t="s">
        <v>171</v>
      </c>
    </row>
    <row r="1006" spans="2:65" s="12" customFormat="1">
      <c r="B1006" s="173"/>
      <c r="D1006" s="174" t="s">
        <v>180</v>
      </c>
      <c r="E1006" s="175" t="s">
        <v>5</v>
      </c>
      <c r="F1006" s="176" t="s">
        <v>1684</v>
      </c>
      <c r="H1006" s="177">
        <v>2.1</v>
      </c>
      <c r="L1006" s="173"/>
      <c r="M1006" s="178"/>
      <c r="N1006" s="179"/>
      <c r="O1006" s="179"/>
      <c r="P1006" s="179"/>
      <c r="Q1006" s="179"/>
      <c r="R1006" s="179"/>
      <c r="S1006" s="179"/>
      <c r="T1006" s="180"/>
      <c r="AT1006" s="175" t="s">
        <v>180</v>
      </c>
      <c r="AU1006" s="175" t="s">
        <v>89</v>
      </c>
      <c r="AV1006" s="12" t="s">
        <v>89</v>
      </c>
      <c r="AW1006" s="12" t="s">
        <v>41</v>
      </c>
      <c r="AX1006" s="12" t="s">
        <v>77</v>
      </c>
      <c r="AY1006" s="175" t="s">
        <v>171</v>
      </c>
    </row>
    <row r="1007" spans="2:65" s="13" customFormat="1">
      <c r="B1007" s="183"/>
      <c r="D1007" s="174" t="s">
        <v>180</v>
      </c>
      <c r="E1007" s="184" t="s">
        <v>5</v>
      </c>
      <c r="F1007" s="185" t="s">
        <v>228</v>
      </c>
      <c r="H1007" s="186">
        <v>23.7</v>
      </c>
      <c r="L1007" s="183"/>
      <c r="M1007" s="187"/>
      <c r="N1007" s="188"/>
      <c r="O1007" s="188"/>
      <c r="P1007" s="188"/>
      <c r="Q1007" s="188"/>
      <c r="R1007" s="188"/>
      <c r="S1007" s="188"/>
      <c r="T1007" s="189"/>
      <c r="AT1007" s="184" t="s">
        <v>180</v>
      </c>
      <c r="AU1007" s="184" t="s">
        <v>89</v>
      </c>
      <c r="AV1007" s="13" t="s">
        <v>178</v>
      </c>
      <c r="AW1007" s="13" t="s">
        <v>41</v>
      </c>
      <c r="AX1007" s="13" t="s">
        <v>23</v>
      </c>
      <c r="AY1007" s="184" t="s">
        <v>171</v>
      </c>
    </row>
    <row r="1008" spans="2:65" s="1" customFormat="1" ht="16.5" customHeight="1">
      <c r="B1008" s="161"/>
      <c r="C1008" s="190" t="s">
        <v>1685</v>
      </c>
      <c r="D1008" s="190" t="s">
        <v>236</v>
      </c>
      <c r="E1008" s="191" t="s">
        <v>1686</v>
      </c>
      <c r="F1008" s="192" t="s">
        <v>3355</v>
      </c>
      <c r="G1008" s="193" t="s">
        <v>330</v>
      </c>
      <c r="H1008" s="194">
        <v>85.68</v>
      </c>
      <c r="I1008" s="348"/>
      <c r="J1008" s="195">
        <f>ROUND(I1008*H1008,2)</f>
        <v>0</v>
      </c>
      <c r="K1008" s="192" t="s">
        <v>5</v>
      </c>
      <c r="L1008" s="196"/>
      <c r="M1008" s="197" t="s">
        <v>5</v>
      </c>
      <c r="N1008" s="198" t="s">
        <v>49</v>
      </c>
      <c r="O1008" s="170">
        <v>0</v>
      </c>
      <c r="P1008" s="170">
        <f>O1008*H1008</f>
        <v>0</v>
      </c>
      <c r="Q1008" s="170">
        <v>3.8999999999999999E-4</v>
      </c>
      <c r="R1008" s="170">
        <f>Q1008*H1008</f>
        <v>3.3415199999999999E-2</v>
      </c>
      <c r="S1008" s="170">
        <v>0</v>
      </c>
      <c r="T1008" s="171">
        <f>S1008*H1008</f>
        <v>0</v>
      </c>
      <c r="AR1008" s="25" t="s">
        <v>349</v>
      </c>
      <c r="AT1008" s="25" t="s">
        <v>236</v>
      </c>
      <c r="AU1008" s="25" t="s">
        <v>89</v>
      </c>
      <c r="AY1008" s="25" t="s">
        <v>171</v>
      </c>
      <c r="BE1008" s="172">
        <f>IF(N1008="základní",J1008,0)</f>
        <v>0</v>
      </c>
      <c r="BF1008" s="172">
        <f>IF(N1008="snížená",J1008,0)</f>
        <v>0</v>
      </c>
      <c r="BG1008" s="172">
        <f>IF(N1008="zákl. přenesená",J1008,0)</f>
        <v>0</v>
      </c>
      <c r="BH1008" s="172">
        <f>IF(N1008="sníž. přenesená",J1008,0)</f>
        <v>0</v>
      </c>
      <c r="BI1008" s="172">
        <f>IF(N1008="nulová",J1008,0)</f>
        <v>0</v>
      </c>
      <c r="BJ1008" s="25" t="s">
        <v>89</v>
      </c>
      <c r="BK1008" s="172">
        <f>ROUND(I1008*H1008,2)</f>
        <v>0</v>
      </c>
      <c r="BL1008" s="25" t="s">
        <v>257</v>
      </c>
      <c r="BM1008" s="25" t="s">
        <v>1687</v>
      </c>
    </row>
    <row r="1009" spans="2:65" s="12" customFormat="1">
      <c r="B1009" s="173"/>
      <c r="D1009" s="174" t="s">
        <v>180</v>
      </c>
      <c r="F1009" s="176" t="s">
        <v>1688</v>
      </c>
      <c r="H1009" s="177">
        <v>85.68</v>
      </c>
      <c r="L1009" s="173"/>
      <c r="M1009" s="178"/>
      <c r="N1009" s="179"/>
      <c r="O1009" s="179"/>
      <c r="P1009" s="179"/>
      <c r="Q1009" s="179"/>
      <c r="R1009" s="179"/>
      <c r="S1009" s="179"/>
      <c r="T1009" s="180"/>
      <c r="AT1009" s="175" t="s">
        <v>180</v>
      </c>
      <c r="AU1009" s="175" t="s">
        <v>89</v>
      </c>
      <c r="AV1009" s="12" t="s">
        <v>89</v>
      </c>
      <c r="AW1009" s="12" t="s">
        <v>6</v>
      </c>
      <c r="AX1009" s="12" t="s">
        <v>23</v>
      </c>
      <c r="AY1009" s="175" t="s">
        <v>171</v>
      </c>
    </row>
    <row r="1010" spans="2:65" s="1" customFormat="1" ht="25.5" customHeight="1">
      <c r="B1010" s="161"/>
      <c r="C1010" s="162" t="s">
        <v>1689</v>
      </c>
      <c r="D1010" s="162" t="s">
        <v>173</v>
      </c>
      <c r="E1010" s="163" t="s">
        <v>1690</v>
      </c>
      <c r="F1010" s="164" t="s">
        <v>1691</v>
      </c>
      <c r="G1010" s="165" t="s">
        <v>493</v>
      </c>
      <c r="H1010" s="166">
        <v>23.8</v>
      </c>
      <c r="I1010" s="347"/>
      <c r="J1010" s="167">
        <f>ROUND(I1010*H1010,2)</f>
        <v>0</v>
      </c>
      <c r="K1010" s="164" t="s">
        <v>177</v>
      </c>
      <c r="L1010" s="40"/>
      <c r="M1010" s="168" t="s">
        <v>5</v>
      </c>
      <c r="N1010" s="169" t="s">
        <v>49</v>
      </c>
      <c r="O1010" s="170">
        <v>0.27600000000000002</v>
      </c>
      <c r="P1010" s="170">
        <f>O1010*H1010</f>
        <v>6.5688000000000004</v>
      </c>
      <c r="Q1010" s="170">
        <v>9.7999999999999997E-4</v>
      </c>
      <c r="R1010" s="170">
        <f>Q1010*H1010</f>
        <v>2.3324000000000001E-2</v>
      </c>
      <c r="S1010" s="170">
        <v>0</v>
      </c>
      <c r="T1010" s="171">
        <f>S1010*H1010</f>
        <v>0</v>
      </c>
      <c r="AR1010" s="25" t="s">
        <v>257</v>
      </c>
      <c r="AT1010" s="25" t="s">
        <v>173</v>
      </c>
      <c r="AU1010" s="25" t="s">
        <v>89</v>
      </c>
      <c r="AY1010" s="25" t="s">
        <v>171</v>
      </c>
      <c r="BE1010" s="172">
        <f>IF(N1010="základní",J1010,0)</f>
        <v>0</v>
      </c>
      <c r="BF1010" s="172">
        <f>IF(N1010="snížená",J1010,0)</f>
        <v>0</v>
      </c>
      <c r="BG1010" s="172">
        <f>IF(N1010="zákl. přenesená",J1010,0)</f>
        <v>0</v>
      </c>
      <c r="BH1010" s="172">
        <f>IF(N1010="sníž. přenesená",J1010,0)</f>
        <v>0</v>
      </c>
      <c r="BI1010" s="172">
        <f>IF(N1010="nulová",J1010,0)</f>
        <v>0</v>
      </c>
      <c r="BJ1010" s="25" t="s">
        <v>89</v>
      </c>
      <c r="BK1010" s="172">
        <f>ROUND(I1010*H1010,2)</f>
        <v>0</v>
      </c>
      <c r="BL1010" s="25" t="s">
        <v>257</v>
      </c>
      <c r="BM1010" s="25" t="s">
        <v>1692</v>
      </c>
    </row>
    <row r="1011" spans="2:65" s="12" customFormat="1">
      <c r="B1011" s="173"/>
      <c r="D1011" s="174" t="s">
        <v>180</v>
      </c>
      <c r="E1011" s="175" t="s">
        <v>5</v>
      </c>
      <c r="F1011" s="176" t="s">
        <v>1682</v>
      </c>
      <c r="H1011" s="177">
        <v>19.8</v>
      </c>
      <c r="L1011" s="173"/>
      <c r="M1011" s="178"/>
      <c r="N1011" s="179"/>
      <c r="O1011" s="179"/>
      <c r="P1011" s="179"/>
      <c r="Q1011" s="179"/>
      <c r="R1011" s="179"/>
      <c r="S1011" s="179"/>
      <c r="T1011" s="180"/>
      <c r="AT1011" s="175" t="s">
        <v>180</v>
      </c>
      <c r="AU1011" s="175" t="s">
        <v>89</v>
      </c>
      <c r="AV1011" s="12" t="s">
        <v>89</v>
      </c>
      <c r="AW1011" s="12" t="s">
        <v>41</v>
      </c>
      <c r="AX1011" s="12" t="s">
        <v>77</v>
      </c>
      <c r="AY1011" s="175" t="s">
        <v>171</v>
      </c>
    </row>
    <row r="1012" spans="2:65" s="12" customFormat="1">
      <c r="B1012" s="173"/>
      <c r="D1012" s="174" t="s">
        <v>180</v>
      </c>
      <c r="E1012" s="175" t="s">
        <v>5</v>
      </c>
      <c r="F1012" s="176" t="s">
        <v>1693</v>
      </c>
      <c r="H1012" s="177">
        <v>1.8</v>
      </c>
      <c r="L1012" s="173"/>
      <c r="M1012" s="178"/>
      <c r="N1012" s="179"/>
      <c r="O1012" s="179"/>
      <c r="P1012" s="179"/>
      <c r="Q1012" s="179"/>
      <c r="R1012" s="179"/>
      <c r="S1012" s="179"/>
      <c r="T1012" s="180"/>
      <c r="AT1012" s="175" t="s">
        <v>180</v>
      </c>
      <c r="AU1012" s="175" t="s">
        <v>89</v>
      </c>
      <c r="AV1012" s="12" t="s">
        <v>89</v>
      </c>
      <c r="AW1012" s="12" t="s">
        <v>41</v>
      </c>
      <c r="AX1012" s="12" t="s">
        <v>77</v>
      </c>
      <c r="AY1012" s="175" t="s">
        <v>171</v>
      </c>
    </row>
    <row r="1013" spans="2:65" s="12" customFormat="1">
      <c r="B1013" s="173"/>
      <c r="D1013" s="174" t="s">
        <v>180</v>
      </c>
      <c r="E1013" s="175" t="s">
        <v>5</v>
      </c>
      <c r="F1013" s="176" t="s">
        <v>1694</v>
      </c>
      <c r="H1013" s="177">
        <v>2.2000000000000002</v>
      </c>
      <c r="L1013" s="173"/>
      <c r="M1013" s="178"/>
      <c r="N1013" s="179"/>
      <c r="O1013" s="179"/>
      <c r="P1013" s="179"/>
      <c r="Q1013" s="179"/>
      <c r="R1013" s="179"/>
      <c r="S1013" s="179"/>
      <c r="T1013" s="180"/>
      <c r="AT1013" s="175" t="s">
        <v>180</v>
      </c>
      <c r="AU1013" s="175" t="s">
        <v>89</v>
      </c>
      <c r="AV1013" s="12" t="s">
        <v>89</v>
      </c>
      <c r="AW1013" s="12" t="s">
        <v>41</v>
      </c>
      <c r="AX1013" s="12" t="s">
        <v>77</v>
      </c>
      <c r="AY1013" s="175" t="s">
        <v>171</v>
      </c>
    </row>
    <row r="1014" spans="2:65" s="13" customFormat="1">
      <c r="B1014" s="183"/>
      <c r="D1014" s="174" t="s">
        <v>180</v>
      </c>
      <c r="E1014" s="184" t="s">
        <v>5</v>
      </c>
      <c r="F1014" s="185" t="s">
        <v>228</v>
      </c>
      <c r="H1014" s="186">
        <v>23.8</v>
      </c>
      <c r="L1014" s="183"/>
      <c r="M1014" s="187"/>
      <c r="N1014" s="188"/>
      <c r="O1014" s="188"/>
      <c r="P1014" s="188"/>
      <c r="Q1014" s="188"/>
      <c r="R1014" s="188"/>
      <c r="S1014" s="188"/>
      <c r="T1014" s="189"/>
      <c r="AT1014" s="184" t="s">
        <v>180</v>
      </c>
      <c r="AU1014" s="184" t="s">
        <v>89</v>
      </c>
      <c r="AV1014" s="13" t="s">
        <v>178</v>
      </c>
      <c r="AW1014" s="13" t="s">
        <v>41</v>
      </c>
      <c r="AX1014" s="13" t="s">
        <v>23</v>
      </c>
      <c r="AY1014" s="184" t="s">
        <v>171</v>
      </c>
    </row>
    <row r="1015" spans="2:65" s="1" customFormat="1" ht="25.5" customHeight="1">
      <c r="B1015" s="161"/>
      <c r="C1015" s="190" t="s">
        <v>1695</v>
      </c>
      <c r="D1015" s="190" t="s">
        <v>236</v>
      </c>
      <c r="E1015" s="191" t="s">
        <v>1696</v>
      </c>
      <c r="F1015" s="192" t="s">
        <v>1697</v>
      </c>
      <c r="G1015" s="193" t="s">
        <v>223</v>
      </c>
      <c r="H1015" s="194">
        <v>8.5679999999999996</v>
      </c>
      <c r="I1015" s="348"/>
      <c r="J1015" s="195">
        <f>ROUND(I1015*H1015,2)</f>
        <v>0</v>
      </c>
      <c r="K1015" s="192" t="s">
        <v>177</v>
      </c>
      <c r="L1015" s="196"/>
      <c r="M1015" s="197" t="s">
        <v>5</v>
      </c>
      <c r="N1015" s="198" t="s">
        <v>49</v>
      </c>
      <c r="O1015" s="170">
        <v>0</v>
      </c>
      <c r="P1015" s="170">
        <f>O1015*H1015</f>
        <v>0</v>
      </c>
      <c r="Q1015" s="170">
        <v>1.9199999999999998E-2</v>
      </c>
      <c r="R1015" s="170">
        <f>Q1015*H1015</f>
        <v>0.16450559999999997</v>
      </c>
      <c r="S1015" s="170">
        <v>0</v>
      </c>
      <c r="T1015" s="171">
        <f>S1015*H1015</f>
        <v>0</v>
      </c>
      <c r="AR1015" s="25" t="s">
        <v>349</v>
      </c>
      <c r="AT1015" s="25" t="s">
        <v>236</v>
      </c>
      <c r="AU1015" s="25" t="s">
        <v>89</v>
      </c>
      <c r="AY1015" s="25" t="s">
        <v>171</v>
      </c>
      <c r="BE1015" s="172">
        <f>IF(N1015="základní",J1015,0)</f>
        <v>0</v>
      </c>
      <c r="BF1015" s="172">
        <f>IF(N1015="snížená",J1015,0)</f>
        <v>0</v>
      </c>
      <c r="BG1015" s="172">
        <f>IF(N1015="zákl. přenesená",J1015,0)</f>
        <v>0</v>
      </c>
      <c r="BH1015" s="172">
        <f>IF(N1015="sníž. přenesená",J1015,0)</f>
        <v>0</v>
      </c>
      <c r="BI1015" s="172">
        <f>IF(N1015="nulová",J1015,0)</f>
        <v>0</v>
      </c>
      <c r="BJ1015" s="25" t="s">
        <v>89</v>
      </c>
      <c r="BK1015" s="172">
        <f>ROUND(I1015*H1015,2)</f>
        <v>0</v>
      </c>
      <c r="BL1015" s="25" t="s">
        <v>257</v>
      </c>
      <c r="BM1015" s="25" t="s">
        <v>1698</v>
      </c>
    </row>
    <row r="1016" spans="2:65" s="12" customFormat="1">
      <c r="B1016" s="173"/>
      <c r="D1016" s="174" t="s">
        <v>180</v>
      </c>
      <c r="E1016" s="175" t="s">
        <v>5</v>
      </c>
      <c r="F1016" s="176" t="s">
        <v>1699</v>
      </c>
      <c r="H1016" s="177">
        <v>8.5679999999999996</v>
      </c>
      <c r="L1016" s="173"/>
      <c r="M1016" s="178"/>
      <c r="N1016" s="179"/>
      <c r="O1016" s="179"/>
      <c r="P1016" s="179"/>
      <c r="Q1016" s="179"/>
      <c r="R1016" s="179"/>
      <c r="S1016" s="179"/>
      <c r="T1016" s="180"/>
      <c r="AT1016" s="175" t="s">
        <v>180</v>
      </c>
      <c r="AU1016" s="175" t="s">
        <v>89</v>
      </c>
      <c r="AV1016" s="12" t="s">
        <v>89</v>
      </c>
      <c r="AW1016" s="12" t="s">
        <v>41</v>
      </c>
      <c r="AX1016" s="12" t="s">
        <v>23</v>
      </c>
      <c r="AY1016" s="175" t="s">
        <v>171</v>
      </c>
    </row>
    <row r="1017" spans="2:65" s="1" customFormat="1" ht="25.5" customHeight="1">
      <c r="B1017" s="161"/>
      <c r="C1017" s="162" t="s">
        <v>1700</v>
      </c>
      <c r="D1017" s="162" t="s">
        <v>173</v>
      </c>
      <c r="E1017" s="163" t="s">
        <v>1701</v>
      </c>
      <c r="F1017" s="164" t="s">
        <v>1702</v>
      </c>
      <c r="G1017" s="165" t="s">
        <v>493</v>
      </c>
      <c r="H1017" s="166">
        <v>10.8</v>
      </c>
      <c r="I1017" s="347"/>
      <c r="J1017" s="167">
        <f>ROUND(I1017*H1017,2)</f>
        <v>0</v>
      </c>
      <c r="K1017" s="164" t="s">
        <v>177</v>
      </c>
      <c r="L1017" s="40"/>
      <c r="M1017" s="168" t="s">
        <v>5</v>
      </c>
      <c r="N1017" s="169" t="s">
        <v>49</v>
      </c>
      <c r="O1017" s="170">
        <v>0.44800000000000001</v>
      </c>
      <c r="P1017" s="170">
        <f>O1017*H1017</f>
        <v>4.8384</v>
      </c>
      <c r="Q1017" s="170">
        <v>3.7599999999999999E-3</v>
      </c>
      <c r="R1017" s="170">
        <f>Q1017*H1017</f>
        <v>4.0607999999999998E-2</v>
      </c>
      <c r="S1017" s="170">
        <v>0</v>
      </c>
      <c r="T1017" s="171">
        <f>S1017*H1017</f>
        <v>0</v>
      </c>
      <c r="AR1017" s="25" t="s">
        <v>257</v>
      </c>
      <c r="AT1017" s="25" t="s">
        <v>173</v>
      </c>
      <c r="AU1017" s="25" t="s">
        <v>89</v>
      </c>
      <c r="AY1017" s="25" t="s">
        <v>171</v>
      </c>
      <c r="BE1017" s="172">
        <f>IF(N1017="základní",J1017,0)</f>
        <v>0</v>
      </c>
      <c r="BF1017" s="172">
        <f>IF(N1017="snížená",J1017,0)</f>
        <v>0</v>
      </c>
      <c r="BG1017" s="172">
        <f>IF(N1017="zákl. přenesená",J1017,0)</f>
        <v>0</v>
      </c>
      <c r="BH1017" s="172">
        <f>IF(N1017="sníž. přenesená",J1017,0)</f>
        <v>0</v>
      </c>
      <c r="BI1017" s="172">
        <f>IF(N1017="nulová",J1017,0)</f>
        <v>0</v>
      </c>
      <c r="BJ1017" s="25" t="s">
        <v>89</v>
      </c>
      <c r="BK1017" s="172">
        <f>ROUND(I1017*H1017,2)</f>
        <v>0</v>
      </c>
      <c r="BL1017" s="25" t="s">
        <v>257</v>
      </c>
      <c r="BM1017" s="25" t="s">
        <v>1703</v>
      </c>
    </row>
    <row r="1018" spans="2:65" s="12" customFormat="1">
      <c r="B1018" s="173"/>
      <c r="D1018" s="174" t="s">
        <v>180</v>
      </c>
      <c r="E1018" s="175" t="s">
        <v>5</v>
      </c>
      <c r="F1018" s="176" t="s">
        <v>1704</v>
      </c>
      <c r="H1018" s="177">
        <v>10.8</v>
      </c>
      <c r="L1018" s="173"/>
      <c r="M1018" s="178"/>
      <c r="N1018" s="179"/>
      <c r="O1018" s="179"/>
      <c r="P1018" s="179"/>
      <c r="Q1018" s="179"/>
      <c r="R1018" s="179"/>
      <c r="S1018" s="179"/>
      <c r="T1018" s="180"/>
      <c r="AT1018" s="175" t="s">
        <v>180</v>
      </c>
      <c r="AU1018" s="175" t="s">
        <v>89</v>
      </c>
      <c r="AV1018" s="12" t="s">
        <v>89</v>
      </c>
      <c r="AW1018" s="12" t="s">
        <v>41</v>
      </c>
      <c r="AX1018" s="12" t="s">
        <v>23</v>
      </c>
      <c r="AY1018" s="175" t="s">
        <v>171</v>
      </c>
    </row>
    <row r="1019" spans="2:65" s="1" customFormat="1" ht="16.5" customHeight="1">
      <c r="B1019" s="161"/>
      <c r="C1019" s="190" t="s">
        <v>1705</v>
      </c>
      <c r="D1019" s="190" t="s">
        <v>236</v>
      </c>
      <c r="E1019" s="191" t="s">
        <v>1706</v>
      </c>
      <c r="F1019" s="192" t="s">
        <v>1707</v>
      </c>
      <c r="G1019" s="193" t="s">
        <v>330</v>
      </c>
      <c r="H1019" s="194">
        <v>36.72</v>
      </c>
      <c r="I1019" s="348"/>
      <c r="J1019" s="195">
        <f>ROUND(I1019*H1019,2)</f>
        <v>0</v>
      </c>
      <c r="K1019" s="192" t="s">
        <v>5</v>
      </c>
      <c r="L1019" s="196"/>
      <c r="M1019" s="197" t="s">
        <v>5</v>
      </c>
      <c r="N1019" s="198" t="s">
        <v>49</v>
      </c>
      <c r="O1019" s="170">
        <v>0</v>
      </c>
      <c r="P1019" s="170">
        <f>O1019*H1019</f>
        <v>0</v>
      </c>
      <c r="Q1019" s="170">
        <v>4.4999999999999999E-4</v>
      </c>
      <c r="R1019" s="170">
        <f>Q1019*H1019</f>
        <v>1.6524E-2</v>
      </c>
      <c r="S1019" s="170">
        <v>0</v>
      </c>
      <c r="T1019" s="171">
        <f>S1019*H1019</f>
        <v>0</v>
      </c>
      <c r="AR1019" s="25" t="s">
        <v>349</v>
      </c>
      <c r="AT1019" s="25" t="s">
        <v>236</v>
      </c>
      <c r="AU1019" s="25" t="s">
        <v>89</v>
      </c>
      <c r="AY1019" s="25" t="s">
        <v>171</v>
      </c>
      <c r="BE1019" s="172">
        <f>IF(N1019="základní",J1019,0)</f>
        <v>0</v>
      </c>
      <c r="BF1019" s="172">
        <f>IF(N1019="snížená",J1019,0)</f>
        <v>0</v>
      </c>
      <c r="BG1019" s="172">
        <f>IF(N1019="zákl. přenesená",J1019,0)</f>
        <v>0</v>
      </c>
      <c r="BH1019" s="172">
        <f>IF(N1019="sníž. přenesená",J1019,0)</f>
        <v>0</v>
      </c>
      <c r="BI1019" s="172">
        <f>IF(N1019="nulová",J1019,0)</f>
        <v>0</v>
      </c>
      <c r="BJ1019" s="25" t="s">
        <v>89</v>
      </c>
      <c r="BK1019" s="172">
        <f>ROUND(I1019*H1019,2)</f>
        <v>0</v>
      </c>
      <c r="BL1019" s="25" t="s">
        <v>257</v>
      </c>
      <c r="BM1019" s="25" t="s">
        <v>1708</v>
      </c>
    </row>
    <row r="1020" spans="2:65" s="12" customFormat="1">
      <c r="B1020" s="173"/>
      <c r="D1020" s="174" t="s">
        <v>180</v>
      </c>
      <c r="F1020" s="176" t="s">
        <v>1709</v>
      </c>
      <c r="H1020" s="177">
        <v>36.72</v>
      </c>
      <c r="L1020" s="173"/>
      <c r="M1020" s="178"/>
      <c r="N1020" s="179"/>
      <c r="O1020" s="179"/>
      <c r="P1020" s="179"/>
      <c r="Q1020" s="179"/>
      <c r="R1020" s="179"/>
      <c r="S1020" s="179"/>
      <c r="T1020" s="180"/>
      <c r="AT1020" s="175" t="s">
        <v>180</v>
      </c>
      <c r="AU1020" s="175" t="s">
        <v>89</v>
      </c>
      <c r="AV1020" s="12" t="s">
        <v>89</v>
      </c>
      <c r="AW1020" s="12" t="s">
        <v>6</v>
      </c>
      <c r="AX1020" s="12" t="s">
        <v>23</v>
      </c>
      <c r="AY1020" s="175" t="s">
        <v>171</v>
      </c>
    </row>
    <row r="1021" spans="2:65" s="1" customFormat="1" ht="25.5" customHeight="1">
      <c r="B1021" s="161"/>
      <c r="C1021" s="162" t="s">
        <v>1710</v>
      </c>
      <c r="D1021" s="162" t="s">
        <v>173</v>
      </c>
      <c r="E1021" s="163" t="s">
        <v>1711</v>
      </c>
      <c r="F1021" s="164" t="s">
        <v>1712</v>
      </c>
      <c r="G1021" s="165" t="s">
        <v>493</v>
      </c>
      <c r="H1021" s="166">
        <v>34.82</v>
      </c>
      <c r="I1021" s="347"/>
      <c r="J1021" s="167">
        <f>ROUND(I1021*H1021,2)</f>
        <v>0</v>
      </c>
      <c r="K1021" s="164" t="s">
        <v>177</v>
      </c>
      <c r="L1021" s="40"/>
      <c r="M1021" s="168" t="s">
        <v>5</v>
      </c>
      <c r="N1021" s="169" t="s">
        <v>49</v>
      </c>
      <c r="O1021" s="170">
        <v>0.316</v>
      </c>
      <c r="P1021" s="170">
        <f>O1021*H1021</f>
        <v>11.003120000000001</v>
      </c>
      <c r="Q1021" s="170">
        <v>3.7399999999999998E-3</v>
      </c>
      <c r="R1021" s="170">
        <f>Q1021*H1021</f>
        <v>0.1302268</v>
      </c>
      <c r="S1021" s="170">
        <v>0</v>
      </c>
      <c r="T1021" s="171">
        <f>S1021*H1021</f>
        <v>0</v>
      </c>
      <c r="AR1021" s="25" t="s">
        <v>257</v>
      </c>
      <c r="AT1021" s="25" t="s">
        <v>173</v>
      </c>
      <c r="AU1021" s="25" t="s">
        <v>89</v>
      </c>
      <c r="AY1021" s="25" t="s">
        <v>171</v>
      </c>
      <c r="BE1021" s="172">
        <f>IF(N1021="základní",J1021,0)</f>
        <v>0</v>
      </c>
      <c r="BF1021" s="172">
        <f>IF(N1021="snížená",J1021,0)</f>
        <v>0</v>
      </c>
      <c r="BG1021" s="172">
        <f>IF(N1021="zákl. přenesená",J1021,0)</f>
        <v>0</v>
      </c>
      <c r="BH1021" s="172">
        <f>IF(N1021="sníž. přenesená",J1021,0)</f>
        <v>0</v>
      </c>
      <c r="BI1021" s="172">
        <f>IF(N1021="nulová",J1021,0)</f>
        <v>0</v>
      </c>
      <c r="BJ1021" s="25" t="s">
        <v>89</v>
      </c>
      <c r="BK1021" s="172">
        <f>ROUND(I1021*H1021,2)</f>
        <v>0</v>
      </c>
      <c r="BL1021" s="25" t="s">
        <v>257</v>
      </c>
      <c r="BM1021" s="25" t="s">
        <v>1713</v>
      </c>
    </row>
    <row r="1022" spans="2:65" s="15" customFormat="1">
      <c r="B1022" s="206"/>
      <c r="D1022" s="174" t="s">
        <v>180</v>
      </c>
      <c r="E1022" s="207" t="s">
        <v>5</v>
      </c>
      <c r="F1022" s="208" t="s">
        <v>1714</v>
      </c>
      <c r="H1022" s="207" t="s">
        <v>5</v>
      </c>
      <c r="L1022" s="206"/>
      <c r="M1022" s="209"/>
      <c r="N1022" s="210"/>
      <c r="O1022" s="210"/>
      <c r="P1022" s="210"/>
      <c r="Q1022" s="210"/>
      <c r="R1022" s="210"/>
      <c r="S1022" s="210"/>
      <c r="T1022" s="211"/>
      <c r="AT1022" s="207" t="s">
        <v>180</v>
      </c>
      <c r="AU1022" s="207" t="s">
        <v>89</v>
      </c>
      <c r="AV1022" s="15" t="s">
        <v>23</v>
      </c>
      <c r="AW1022" s="15" t="s">
        <v>41</v>
      </c>
      <c r="AX1022" s="15" t="s">
        <v>77</v>
      </c>
      <c r="AY1022" s="207" t="s">
        <v>171</v>
      </c>
    </row>
    <row r="1023" spans="2:65" s="12" customFormat="1">
      <c r="B1023" s="173"/>
      <c r="D1023" s="174" t="s">
        <v>180</v>
      </c>
      <c r="E1023" s="175" t="s">
        <v>5</v>
      </c>
      <c r="F1023" s="176" t="s">
        <v>1715</v>
      </c>
      <c r="H1023" s="177">
        <v>10.45</v>
      </c>
      <c r="L1023" s="173"/>
      <c r="M1023" s="178"/>
      <c r="N1023" s="179"/>
      <c r="O1023" s="179"/>
      <c r="P1023" s="179"/>
      <c r="Q1023" s="179"/>
      <c r="R1023" s="179"/>
      <c r="S1023" s="179"/>
      <c r="T1023" s="180"/>
      <c r="AT1023" s="175" t="s">
        <v>180</v>
      </c>
      <c r="AU1023" s="175" t="s">
        <v>89</v>
      </c>
      <c r="AV1023" s="12" t="s">
        <v>89</v>
      </c>
      <c r="AW1023" s="12" t="s">
        <v>41</v>
      </c>
      <c r="AX1023" s="12" t="s">
        <v>77</v>
      </c>
      <c r="AY1023" s="175" t="s">
        <v>171</v>
      </c>
    </row>
    <row r="1024" spans="2:65" s="12" customFormat="1">
      <c r="B1024" s="173"/>
      <c r="D1024" s="174" t="s">
        <v>180</v>
      </c>
      <c r="E1024" s="175" t="s">
        <v>5</v>
      </c>
      <c r="F1024" s="176" t="s">
        <v>1716</v>
      </c>
      <c r="H1024" s="177">
        <v>24.37</v>
      </c>
      <c r="L1024" s="173"/>
      <c r="M1024" s="178"/>
      <c r="N1024" s="179"/>
      <c r="O1024" s="179"/>
      <c r="P1024" s="179"/>
      <c r="Q1024" s="179"/>
      <c r="R1024" s="179"/>
      <c r="S1024" s="179"/>
      <c r="T1024" s="180"/>
      <c r="AT1024" s="175" t="s">
        <v>180</v>
      </c>
      <c r="AU1024" s="175" t="s">
        <v>89</v>
      </c>
      <c r="AV1024" s="12" t="s">
        <v>89</v>
      </c>
      <c r="AW1024" s="12" t="s">
        <v>41</v>
      </c>
      <c r="AX1024" s="12" t="s">
        <v>77</v>
      </c>
      <c r="AY1024" s="175" t="s">
        <v>171</v>
      </c>
    </row>
    <row r="1025" spans="2:65" s="13" customFormat="1">
      <c r="B1025" s="183"/>
      <c r="D1025" s="174" t="s">
        <v>180</v>
      </c>
      <c r="E1025" s="184" t="s">
        <v>5</v>
      </c>
      <c r="F1025" s="185" t="s">
        <v>228</v>
      </c>
      <c r="H1025" s="186">
        <v>34.82</v>
      </c>
      <c r="L1025" s="183"/>
      <c r="M1025" s="187"/>
      <c r="N1025" s="188"/>
      <c r="O1025" s="188"/>
      <c r="P1025" s="188"/>
      <c r="Q1025" s="188"/>
      <c r="R1025" s="188"/>
      <c r="S1025" s="188"/>
      <c r="T1025" s="189"/>
      <c r="AT1025" s="184" t="s">
        <v>180</v>
      </c>
      <c r="AU1025" s="184" t="s">
        <v>89</v>
      </c>
      <c r="AV1025" s="13" t="s">
        <v>178</v>
      </c>
      <c r="AW1025" s="13" t="s">
        <v>41</v>
      </c>
      <c r="AX1025" s="13" t="s">
        <v>23</v>
      </c>
      <c r="AY1025" s="184" t="s">
        <v>171</v>
      </c>
    </row>
    <row r="1026" spans="2:65" s="1" customFormat="1" ht="16.5" customHeight="1">
      <c r="B1026" s="161"/>
      <c r="C1026" s="190" t="s">
        <v>1717</v>
      </c>
      <c r="D1026" s="190" t="s">
        <v>236</v>
      </c>
      <c r="E1026" s="191" t="s">
        <v>1706</v>
      </c>
      <c r="F1026" s="192" t="s">
        <v>1707</v>
      </c>
      <c r="G1026" s="193" t="s">
        <v>330</v>
      </c>
      <c r="H1026" s="194">
        <v>118.38800000000001</v>
      </c>
      <c r="I1026" s="348"/>
      <c r="J1026" s="195">
        <f>ROUND(I1026*H1026,2)</f>
        <v>0</v>
      </c>
      <c r="K1026" s="192" t="s">
        <v>5</v>
      </c>
      <c r="L1026" s="196"/>
      <c r="M1026" s="197" t="s">
        <v>5</v>
      </c>
      <c r="N1026" s="198" t="s">
        <v>49</v>
      </c>
      <c r="O1026" s="170">
        <v>0</v>
      </c>
      <c r="P1026" s="170">
        <f>O1026*H1026</f>
        <v>0</v>
      </c>
      <c r="Q1026" s="170">
        <v>4.4999999999999999E-4</v>
      </c>
      <c r="R1026" s="170">
        <f>Q1026*H1026</f>
        <v>5.3274599999999998E-2</v>
      </c>
      <c r="S1026" s="170">
        <v>0</v>
      </c>
      <c r="T1026" s="171">
        <f>S1026*H1026</f>
        <v>0</v>
      </c>
      <c r="AR1026" s="25" t="s">
        <v>349</v>
      </c>
      <c r="AT1026" s="25" t="s">
        <v>236</v>
      </c>
      <c r="AU1026" s="25" t="s">
        <v>89</v>
      </c>
      <c r="AY1026" s="25" t="s">
        <v>171</v>
      </c>
      <c r="BE1026" s="172">
        <f>IF(N1026="základní",J1026,0)</f>
        <v>0</v>
      </c>
      <c r="BF1026" s="172">
        <f>IF(N1026="snížená",J1026,0)</f>
        <v>0</v>
      </c>
      <c r="BG1026" s="172">
        <f>IF(N1026="zákl. přenesená",J1026,0)</f>
        <v>0</v>
      </c>
      <c r="BH1026" s="172">
        <f>IF(N1026="sníž. přenesená",J1026,0)</f>
        <v>0</v>
      </c>
      <c r="BI1026" s="172">
        <f>IF(N1026="nulová",J1026,0)</f>
        <v>0</v>
      </c>
      <c r="BJ1026" s="25" t="s">
        <v>89</v>
      </c>
      <c r="BK1026" s="172">
        <f>ROUND(I1026*H1026,2)</f>
        <v>0</v>
      </c>
      <c r="BL1026" s="25" t="s">
        <v>257</v>
      </c>
      <c r="BM1026" s="25" t="s">
        <v>1718</v>
      </c>
    </row>
    <row r="1027" spans="2:65" s="12" customFormat="1">
      <c r="B1027" s="173"/>
      <c r="D1027" s="174" t="s">
        <v>180</v>
      </c>
      <c r="F1027" s="176" t="s">
        <v>1719</v>
      </c>
      <c r="H1027" s="177">
        <v>118.38800000000001</v>
      </c>
      <c r="L1027" s="173"/>
      <c r="M1027" s="178"/>
      <c r="N1027" s="179"/>
      <c r="O1027" s="179"/>
      <c r="P1027" s="179"/>
      <c r="Q1027" s="179"/>
      <c r="R1027" s="179"/>
      <c r="S1027" s="179"/>
      <c r="T1027" s="180"/>
      <c r="AT1027" s="175" t="s">
        <v>180</v>
      </c>
      <c r="AU1027" s="175" t="s">
        <v>89</v>
      </c>
      <c r="AV1027" s="12" t="s">
        <v>89</v>
      </c>
      <c r="AW1027" s="12" t="s">
        <v>6</v>
      </c>
      <c r="AX1027" s="12" t="s">
        <v>23</v>
      </c>
      <c r="AY1027" s="175" t="s">
        <v>171</v>
      </c>
    </row>
    <row r="1028" spans="2:65" s="1" customFormat="1" ht="25.5" customHeight="1">
      <c r="B1028" s="161"/>
      <c r="C1028" s="162" t="s">
        <v>1720</v>
      </c>
      <c r="D1028" s="162" t="s">
        <v>173</v>
      </c>
      <c r="E1028" s="163" t="s">
        <v>1721</v>
      </c>
      <c r="F1028" s="164" t="s">
        <v>1722</v>
      </c>
      <c r="G1028" s="165" t="s">
        <v>223</v>
      </c>
      <c r="H1028" s="166">
        <v>65.55</v>
      </c>
      <c r="I1028" s="347"/>
      <c r="J1028" s="167">
        <f>ROUND(I1028*H1028,2)</f>
        <v>0</v>
      </c>
      <c r="K1028" s="164" t="s">
        <v>177</v>
      </c>
      <c r="L1028" s="40"/>
      <c r="M1028" s="168" t="s">
        <v>5</v>
      </c>
      <c r="N1028" s="169" t="s">
        <v>49</v>
      </c>
      <c r="O1028" s="170">
        <v>0.55000000000000004</v>
      </c>
      <c r="P1028" s="170">
        <f>O1028*H1028</f>
        <v>36.052500000000002</v>
      </c>
      <c r="Q1028" s="170">
        <v>3.6700000000000001E-3</v>
      </c>
      <c r="R1028" s="170">
        <f>Q1028*H1028</f>
        <v>0.24056849999999999</v>
      </c>
      <c r="S1028" s="170">
        <v>0</v>
      </c>
      <c r="T1028" s="171">
        <f>S1028*H1028</f>
        <v>0</v>
      </c>
      <c r="AR1028" s="25" t="s">
        <v>257</v>
      </c>
      <c r="AT1028" s="25" t="s">
        <v>173</v>
      </c>
      <c r="AU1028" s="25" t="s">
        <v>89</v>
      </c>
      <c r="AY1028" s="25" t="s">
        <v>171</v>
      </c>
      <c r="BE1028" s="172">
        <f>IF(N1028="základní",J1028,0)</f>
        <v>0</v>
      </c>
      <c r="BF1028" s="172">
        <f>IF(N1028="snížená",J1028,0)</f>
        <v>0</v>
      </c>
      <c r="BG1028" s="172">
        <f>IF(N1028="zákl. přenesená",J1028,0)</f>
        <v>0</v>
      </c>
      <c r="BH1028" s="172">
        <f>IF(N1028="sníž. přenesená",J1028,0)</f>
        <v>0</v>
      </c>
      <c r="BI1028" s="172">
        <f>IF(N1028="nulová",J1028,0)</f>
        <v>0</v>
      </c>
      <c r="BJ1028" s="25" t="s">
        <v>89</v>
      </c>
      <c r="BK1028" s="172">
        <f>ROUND(I1028*H1028,2)</f>
        <v>0</v>
      </c>
      <c r="BL1028" s="25" t="s">
        <v>257</v>
      </c>
      <c r="BM1028" s="25" t="s">
        <v>1723</v>
      </c>
    </row>
    <row r="1029" spans="2:65" s="15" customFormat="1">
      <c r="B1029" s="206"/>
      <c r="D1029" s="174" t="s">
        <v>180</v>
      </c>
      <c r="E1029" s="207" t="s">
        <v>5</v>
      </c>
      <c r="F1029" s="208" t="s">
        <v>1714</v>
      </c>
      <c r="H1029" s="207" t="s">
        <v>5</v>
      </c>
      <c r="L1029" s="206"/>
      <c r="M1029" s="209"/>
      <c r="N1029" s="210"/>
      <c r="O1029" s="210"/>
      <c r="P1029" s="210"/>
      <c r="Q1029" s="210"/>
      <c r="R1029" s="210"/>
      <c r="S1029" s="210"/>
      <c r="T1029" s="211"/>
      <c r="AT1029" s="207" t="s">
        <v>180</v>
      </c>
      <c r="AU1029" s="207" t="s">
        <v>89</v>
      </c>
      <c r="AV1029" s="15" t="s">
        <v>23</v>
      </c>
      <c r="AW1029" s="15" t="s">
        <v>41</v>
      </c>
      <c r="AX1029" s="15" t="s">
        <v>77</v>
      </c>
      <c r="AY1029" s="207" t="s">
        <v>171</v>
      </c>
    </row>
    <row r="1030" spans="2:65" s="12" customFormat="1">
      <c r="B1030" s="173"/>
      <c r="D1030" s="174" t="s">
        <v>180</v>
      </c>
      <c r="E1030" s="175" t="s">
        <v>5</v>
      </c>
      <c r="F1030" s="176" t="s">
        <v>1724</v>
      </c>
      <c r="H1030" s="177">
        <v>17.739999999999998</v>
      </c>
      <c r="L1030" s="173"/>
      <c r="M1030" s="178"/>
      <c r="N1030" s="179"/>
      <c r="O1030" s="179"/>
      <c r="P1030" s="179"/>
      <c r="Q1030" s="179"/>
      <c r="R1030" s="179"/>
      <c r="S1030" s="179"/>
      <c r="T1030" s="180"/>
      <c r="AT1030" s="175" t="s">
        <v>180</v>
      </c>
      <c r="AU1030" s="175" t="s">
        <v>89</v>
      </c>
      <c r="AV1030" s="12" t="s">
        <v>89</v>
      </c>
      <c r="AW1030" s="12" t="s">
        <v>41</v>
      </c>
      <c r="AX1030" s="12" t="s">
        <v>77</v>
      </c>
      <c r="AY1030" s="175" t="s">
        <v>171</v>
      </c>
    </row>
    <row r="1031" spans="2:65" s="12" customFormat="1">
      <c r="B1031" s="173"/>
      <c r="D1031" s="174" t="s">
        <v>180</v>
      </c>
      <c r="E1031" s="175" t="s">
        <v>5</v>
      </c>
      <c r="F1031" s="176" t="s">
        <v>1725</v>
      </c>
      <c r="H1031" s="177">
        <v>21.73</v>
      </c>
      <c r="L1031" s="173"/>
      <c r="M1031" s="178"/>
      <c r="N1031" s="179"/>
      <c r="O1031" s="179"/>
      <c r="P1031" s="179"/>
      <c r="Q1031" s="179"/>
      <c r="R1031" s="179"/>
      <c r="S1031" s="179"/>
      <c r="T1031" s="180"/>
      <c r="AT1031" s="175" t="s">
        <v>180</v>
      </c>
      <c r="AU1031" s="175" t="s">
        <v>89</v>
      </c>
      <c r="AV1031" s="12" t="s">
        <v>89</v>
      </c>
      <c r="AW1031" s="12" t="s">
        <v>41</v>
      </c>
      <c r="AX1031" s="12" t="s">
        <v>77</v>
      </c>
      <c r="AY1031" s="175" t="s">
        <v>171</v>
      </c>
    </row>
    <row r="1032" spans="2:65" s="14" customFormat="1">
      <c r="B1032" s="199"/>
      <c r="D1032" s="174" t="s">
        <v>180</v>
      </c>
      <c r="E1032" s="200" t="s">
        <v>5</v>
      </c>
      <c r="F1032" s="201" t="s">
        <v>310</v>
      </c>
      <c r="H1032" s="202">
        <v>39.47</v>
      </c>
      <c r="L1032" s="199"/>
      <c r="M1032" s="203"/>
      <c r="N1032" s="204"/>
      <c r="O1032" s="204"/>
      <c r="P1032" s="204"/>
      <c r="Q1032" s="204"/>
      <c r="R1032" s="204"/>
      <c r="S1032" s="204"/>
      <c r="T1032" s="205"/>
      <c r="AT1032" s="200" t="s">
        <v>180</v>
      </c>
      <c r="AU1032" s="200" t="s">
        <v>89</v>
      </c>
      <c r="AV1032" s="14" t="s">
        <v>188</v>
      </c>
      <c r="AW1032" s="14" t="s">
        <v>41</v>
      </c>
      <c r="AX1032" s="14" t="s">
        <v>77</v>
      </c>
      <c r="AY1032" s="200" t="s">
        <v>171</v>
      </c>
    </row>
    <row r="1033" spans="2:65" s="15" customFormat="1">
      <c r="B1033" s="206"/>
      <c r="D1033" s="174" t="s">
        <v>180</v>
      </c>
      <c r="E1033" s="207" t="s">
        <v>5</v>
      </c>
      <c r="F1033" s="208" t="s">
        <v>1726</v>
      </c>
      <c r="H1033" s="207" t="s">
        <v>5</v>
      </c>
      <c r="L1033" s="206"/>
      <c r="M1033" s="209"/>
      <c r="N1033" s="210"/>
      <c r="O1033" s="210"/>
      <c r="P1033" s="210"/>
      <c r="Q1033" s="210"/>
      <c r="R1033" s="210"/>
      <c r="S1033" s="210"/>
      <c r="T1033" s="211"/>
      <c r="AT1033" s="207" t="s">
        <v>180</v>
      </c>
      <c r="AU1033" s="207" t="s">
        <v>89</v>
      </c>
      <c r="AV1033" s="15" t="s">
        <v>23</v>
      </c>
      <c r="AW1033" s="15" t="s">
        <v>41</v>
      </c>
      <c r="AX1033" s="15" t="s">
        <v>77</v>
      </c>
      <c r="AY1033" s="207" t="s">
        <v>171</v>
      </c>
    </row>
    <row r="1034" spans="2:65" s="12" customFormat="1">
      <c r="B1034" s="173"/>
      <c r="D1034" s="174" t="s">
        <v>180</v>
      </c>
      <c r="E1034" s="175" t="s">
        <v>5</v>
      </c>
      <c r="F1034" s="176" t="s">
        <v>1727</v>
      </c>
      <c r="H1034" s="177">
        <v>5.17</v>
      </c>
      <c r="L1034" s="173"/>
      <c r="M1034" s="178"/>
      <c r="N1034" s="179"/>
      <c r="O1034" s="179"/>
      <c r="P1034" s="179"/>
      <c r="Q1034" s="179"/>
      <c r="R1034" s="179"/>
      <c r="S1034" s="179"/>
      <c r="T1034" s="180"/>
      <c r="AT1034" s="175" t="s">
        <v>180</v>
      </c>
      <c r="AU1034" s="175" t="s">
        <v>89</v>
      </c>
      <c r="AV1034" s="12" t="s">
        <v>89</v>
      </c>
      <c r="AW1034" s="12" t="s">
        <v>41</v>
      </c>
      <c r="AX1034" s="12" t="s">
        <v>77</v>
      </c>
      <c r="AY1034" s="175" t="s">
        <v>171</v>
      </c>
    </row>
    <row r="1035" spans="2:65" s="12" customFormat="1">
      <c r="B1035" s="173"/>
      <c r="D1035" s="174" t="s">
        <v>180</v>
      </c>
      <c r="E1035" s="175" t="s">
        <v>5</v>
      </c>
      <c r="F1035" s="176" t="s">
        <v>1728</v>
      </c>
      <c r="H1035" s="177">
        <v>5.57</v>
      </c>
      <c r="L1035" s="173"/>
      <c r="M1035" s="178"/>
      <c r="N1035" s="179"/>
      <c r="O1035" s="179"/>
      <c r="P1035" s="179"/>
      <c r="Q1035" s="179"/>
      <c r="R1035" s="179"/>
      <c r="S1035" s="179"/>
      <c r="T1035" s="180"/>
      <c r="AT1035" s="175" t="s">
        <v>180</v>
      </c>
      <c r="AU1035" s="175" t="s">
        <v>89</v>
      </c>
      <c r="AV1035" s="12" t="s">
        <v>89</v>
      </c>
      <c r="AW1035" s="12" t="s">
        <v>41</v>
      </c>
      <c r="AX1035" s="12" t="s">
        <v>77</v>
      </c>
      <c r="AY1035" s="175" t="s">
        <v>171</v>
      </c>
    </row>
    <row r="1036" spans="2:65" s="12" customFormat="1">
      <c r="B1036" s="173"/>
      <c r="D1036" s="174" t="s">
        <v>180</v>
      </c>
      <c r="E1036" s="175" t="s">
        <v>5</v>
      </c>
      <c r="F1036" s="176" t="s">
        <v>1729</v>
      </c>
      <c r="H1036" s="177">
        <v>6</v>
      </c>
      <c r="L1036" s="173"/>
      <c r="M1036" s="178"/>
      <c r="N1036" s="179"/>
      <c r="O1036" s="179"/>
      <c r="P1036" s="179"/>
      <c r="Q1036" s="179"/>
      <c r="R1036" s="179"/>
      <c r="S1036" s="179"/>
      <c r="T1036" s="180"/>
      <c r="AT1036" s="175" t="s">
        <v>180</v>
      </c>
      <c r="AU1036" s="175" t="s">
        <v>89</v>
      </c>
      <c r="AV1036" s="12" t="s">
        <v>89</v>
      </c>
      <c r="AW1036" s="12" t="s">
        <v>41</v>
      </c>
      <c r="AX1036" s="12" t="s">
        <v>77</v>
      </c>
      <c r="AY1036" s="175" t="s">
        <v>171</v>
      </c>
    </row>
    <row r="1037" spans="2:65" s="12" customFormat="1">
      <c r="B1037" s="173"/>
      <c r="D1037" s="174" t="s">
        <v>180</v>
      </c>
      <c r="E1037" s="175" t="s">
        <v>5</v>
      </c>
      <c r="F1037" s="176" t="s">
        <v>1730</v>
      </c>
      <c r="H1037" s="177">
        <v>6.3</v>
      </c>
      <c r="L1037" s="173"/>
      <c r="M1037" s="178"/>
      <c r="N1037" s="179"/>
      <c r="O1037" s="179"/>
      <c r="P1037" s="179"/>
      <c r="Q1037" s="179"/>
      <c r="R1037" s="179"/>
      <c r="S1037" s="179"/>
      <c r="T1037" s="180"/>
      <c r="AT1037" s="175" t="s">
        <v>180</v>
      </c>
      <c r="AU1037" s="175" t="s">
        <v>89</v>
      </c>
      <c r="AV1037" s="12" t="s">
        <v>89</v>
      </c>
      <c r="AW1037" s="12" t="s">
        <v>41</v>
      </c>
      <c r="AX1037" s="12" t="s">
        <v>77</v>
      </c>
      <c r="AY1037" s="175" t="s">
        <v>171</v>
      </c>
    </row>
    <row r="1038" spans="2:65" s="14" customFormat="1">
      <c r="B1038" s="199"/>
      <c r="D1038" s="174" t="s">
        <v>180</v>
      </c>
      <c r="E1038" s="200" t="s">
        <v>5</v>
      </c>
      <c r="F1038" s="201" t="s">
        <v>310</v>
      </c>
      <c r="H1038" s="202">
        <v>23.04</v>
      </c>
      <c r="L1038" s="199"/>
      <c r="M1038" s="203"/>
      <c r="N1038" s="204"/>
      <c r="O1038" s="204"/>
      <c r="P1038" s="204"/>
      <c r="Q1038" s="204"/>
      <c r="R1038" s="204"/>
      <c r="S1038" s="204"/>
      <c r="T1038" s="205"/>
      <c r="AT1038" s="200" t="s">
        <v>180</v>
      </c>
      <c r="AU1038" s="200" t="s">
        <v>89</v>
      </c>
      <c r="AV1038" s="14" t="s">
        <v>188</v>
      </c>
      <c r="AW1038" s="14" t="s">
        <v>41</v>
      </c>
      <c r="AX1038" s="14" t="s">
        <v>77</v>
      </c>
      <c r="AY1038" s="200" t="s">
        <v>171</v>
      </c>
    </row>
    <row r="1039" spans="2:65" s="12" customFormat="1">
      <c r="B1039" s="173"/>
      <c r="D1039" s="174" t="s">
        <v>180</v>
      </c>
      <c r="E1039" s="175" t="s">
        <v>5</v>
      </c>
      <c r="F1039" s="176" t="s">
        <v>1731</v>
      </c>
      <c r="H1039" s="177">
        <v>3.04</v>
      </c>
      <c r="L1039" s="173"/>
      <c r="M1039" s="178"/>
      <c r="N1039" s="179"/>
      <c r="O1039" s="179"/>
      <c r="P1039" s="179"/>
      <c r="Q1039" s="179"/>
      <c r="R1039" s="179"/>
      <c r="S1039" s="179"/>
      <c r="T1039" s="180"/>
      <c r="AT1039" s="175" t="s">
        <v>180</v>
      </c>
      <c r="AU1039" s="175" t="s">
        <v>89</v>
      </c>
      <c r="AV1039" s="12" t="s">
        <v>89</v>
      </c>
      <c r="AW1039" s="12" t="s">
        <v>41</v>
      </c>
      <c r="AX1039" s="12" t="s">
        <v>77</v>
      </c>
      <c r="AY1039" s="175" t="s">
        <v>171</v>
      </c>
    </row>
    <row r="1040" spans="2:65" s="14" customFormat="1">
      <c r="B1040" s="199"/>
      <c r="D1040" s="174" t="s">
        <v>180</v>
      </c>
      <c r="E1040" s="200" t="s">
        <v>5</v>
      </c>
      <c r="F1040" s="201" t="s">
        <v>310</v>
      </c>
      <c r="H1040" s="202">
        <v>3.04</v>
      </c>
      <c r="L1040" s="199"/>
      <c r="M1040" s="203"/>
      <c r="N1040" s="204"/>
      <c r="O1040" s="204"/>
      <c r="P1040" s="204"/>
      <c r="Q1040" s="204"/>
      <c r="R1040" s="204"/>
      <c r="S1040" s="204"/>
      <c r="T1040" s="205"/>
      <c r="AT1040" s="200" t="s">
        <v>180</v>
      </c>
      <c r="AU1040" s="200" t="s">
        <v>89</v>
      </c>
      <c r="AV1040" s="14" t="s">
        <v>188</v>
      </c>
      <c r="AW1040" s="14" t="s">
        <v>41</v>
      </c>
      <c r="AX1040" s="14" t="s">
        <v>77</v>
      </c>
      <c r="AY1040" s="200" t="s">
        <v>171</v>
      </c>
    </row>
    <row r="1041" spans="2:65" s="13" customFormat="1">
      <c r="B1041" s="183"/>
      <c r="D1041" s="174" t="s">
        <v>180</v>
      </c>
      <c r="E1041" s="184" t="s">
        <v>5</v>
      </c>
      <c r="F1041" s="185" t="s">
        <v>228</v>
      </c>
      <c r="H1041" s="186">
        <v>65.55</v>
      </c>
      <c r="L1041" s="183"/>
      <c r="M1041" s="187"/>
      <c r="N1041" s="188"/>
      <c r="O1041" s="188"/>
      <c r="P1041" s="188"/>
      <c r="Q1041" s="188"/>
      <c r="R1041" s="188"/>
      <c r="S1041" s="188"/>
      <c r="T1041" s="189"/>
      <c r="AT1041" s="184" t="s">
        <v>180</v>
      </c>
      <c r="AU1041" s="184" t="s">
        <v>89</v>
      </c>
      <c r="AV1041" s="13" t="s">
        <v>178</v>
      </c>
      <c r="AW1041" s="13" t="s">
        <v>41</v>
      </c>
      <c r="AX1041" s="13" t="s">
        <v>23</v>
      </c>
      <c r="AY1041" s="184" t="s">
        <v>171</v>
      </c>
    </row>
    <row r="1042" spans="2:65" s="1" customFormat="1" ht="25.5" customHeight="1">
      <c r="B1042" s="161"/>
      <c r="C1042" s="190" t="s">
        <v>1732</v>
      </c>
      <c r="D1042" s="190" t="s">
        <v>236</v>
      </c>
      <c r="E1042" s="191" t="s">
        <v>1696</v>
      </c>
      <c r="F1042" s="192" t="s">
        <v>1697</v>
      </c>
      <c r="G1042" s="193" t="s">
        <v>223</v>
      </c>
      <c r="H1042" s="194">
        <v>32.149000000000001</v>
      </c>
      <c r="I1042" s="348"/>
      <c r="J1042" s="195">
        <f>ROUND(I1042*H1042,2)</f>
        <v>0</v>
      </c>
      <c r="K1042" s="192" t="s">
        <v>177</v>
      </c>
      <c r="L1042" s="196"/>
      <c r="M1042" s="197" t="s">
        <v>5</v>
      </c>
      <c r="N1042" s="198" t="s">
        <v>49</v>
      </c>
      <c r="O1042" s="170">
        <v>0</v>
      </c>
      <c r="P1042" s="170">
        <f>O1042*H1042</f>
        <v>0</v>
      </c>
      <c r="Q1042" s="170">
        <v>1.9199999999999998E-2</v>
      </c>
      <c r="R1042" s="170">
        <f>Q1042*H1042</f>
        <v>0.61726079999999994</v>
      </c>
      <c r="S1042" s="170">
        <v>0</v>
      </c>
      <c r="T1042" s="171">
        <f>S1042*H1042</f>
        <v>0</v>
      </c>
      <c r="AR1042" s="25" t="s">
        <v>349</v>
      </c>
      <c r="AT1042" s="25" t="s">
        <v>236</v>
      </c>
      <c r="AU1042" s="25" t="s">
        <v>89</v>
      </c>
      <c r="AY1042" s="25" t="s">
        <v>171</v>
      </c>
      <c r="BE1042" s="172">
        <f>IF(N1042="základní",J1042,0)</f>
        <v>0</v>
      </c>
      <c r="BF1042" s="172">
        <f>IF(N1042="snížená",J1042,0)</f>
        <v>0</v>
      </c>
      <c r="BG1042" s="172">
        <f>IF(N1042="zákl. přenesená",J1042,0)</f>
        <v>0</v>
      </c>
      <c r="BH1042" s="172">
        <f>IF(N1042="sníž. přenesená",J1042,0)</f>
        <v>0</v>
      </c>
      <c r="BI1042" s="172">
        <f>IF(N1042="nulová",J1042,0)</f>
        <v>0</v>
      </c>
      <c r="BJ1042" s="25" t="s">
        <v>89</v>
      </c>
      <c r="BK1042" s="172">
        <f>ROUND(I1042*H1042,2)</f>
        <v>0</v>
      </c>
      <c r="BL1042" s="25" t="s">
        <v>257</v>
      </c>
      <c r="BM1042" s="25" t="s">
        <v>1733</v>
      </c>
    </row>
    <row r="1043" spans="2:65" s="12" customFormat="1">
      <c r="B1043" s="173"/>
      <c r="D1043" s="174" t="s">
        <v>180</v>
      </c>
      <c r="E1043" s="175" t="s">
        <v>5</v>
      </c>
      <c r="F1043" s="176" t="s">
        <v>1734</v>
      </c>
      <c r="H1043" s="177">
        <v>32.149000000000001</v>
      </c>
      <c r="L1043" s="173"/>
      <c r="M1043" s="178"/>
      <c r="N1043" s="179"/>
      <c r="O1043" s="179"/>
      <c r="P1043" s="179"/>
      <c r="Q1043" s="179"/>
      <c r="R1043" s="179"/>
      <c r="S1043" s="179"/>
      <c r="T1043" s="180"/>
      <c r="AT1043" s="175" t="s">
        <v>180</v>
      </c>
      <c r="AU1043" s="175" t="s">
        <v>89</v>
      </c>
      <c r="AV1043" s="12" t="s">
        <v>89</v>
      </c>
      <c r="AW1043" s="12" t="s">
        <v>41</v>
      </c>
      <c r="AX1043" s="12" t="s">
        <v>23</v>
      </c>
      <c r="AY1043" s="175" t="s">
        <v>171</v>
      </c>
    </row>
    <row r="1044" spans="2:65" s="1" customFormat="1" ht="25.5" customHeight="1">
      <c r="B1044" s="161"/>
      <c r="C1044" s="190" t="s">
        <v>1735</v>
      </c>
      <c r="D1044" s="190" t="s">
        <v>236</v>
      </c>
      <c r="E1044" s="191" t="s">
        <v>1736</v>
      </c>
      <c r="F1044" s="192" t="s">
        <v>1737</v>
      </c>
      <c r="G1044" s="193" t="s">
        <v>223</v>
      </c>
      <c r="H1044" s="194">
        <v>3.101</v>
      </c>
      <c r="I1044" s="348"/>
      <c r="J1044" s="195">
        <f>ROUND(I1044*H1044,2)</f>
        <v>0</v>
      </c>
      <c r="K1044" s="192" t="s">
        <v>177</v>
      </c>
      <c r="L1044" s="196"/>
      <c r="M1044" s="197" t="s">
        <v>5</v>
      </c>
      <c r="N1044" s="198" t="s">
        <v>49</v>
      </c>
      <c r="O1044" s="170">
        <v>0</v>
      </c>
      <c r="P1044" s="170">
        <f>O1044*H1044</f>
        <v>0</v>
      </c>
      <c r="Q1044" s="170">
        <v>2.5000000000000001E-2</v>
      </c>
      <c r="R1044" s="170">
        <f>Q1044*H1044</f>
        <v>7.7525000000000011E-2</v>
      </c>
      <c r="S1044" s="170">
        <v>0</v>
      </c>
      <c r="T1044" s="171">
        <f>S1044*H1044</f>
        <v>0</v>
      </c>
      <c r="AR1044" s="25" t="s">
        <v>349</v>
      </c>
      <c r="AT1044" s="25" t="s">
        <v>236</v>
      </c>
      <c r="AU1044" s="25" t="s">
        <v>89</v>
      </c>
      <c r="AY1044" s="25" t="s">
        <v>171</v>
      </c>
      <c r="BE1044" s="172">
        <f>IF(N1044="základní",J1044,0)</f>
        <v>0</v>
      </c>
      <c r="BF1044" s="172">
        <f>IF(N1044="snížená",J1044,0)</f>
        <v>0</v>
      </c>
      <c r="BG1044" s="172">
        <f>IF(N1044="zákl. přenesená",J1044,0)</f>
        <v>0</v>
      </c>
      <c r="BH1044" s="172">
        <f>IF(N1044="sníž. přenesená",J1044,0)</f>
        <v>0</v>
      </c>
      <c r="BI1044" s="172">
        <f>IF(N1044="nulová",J1044,0)</f>
        <v>0</v>
      </c>
      <c r="BJ1044" s="25" t="s">
        <v>89</v>
      </c>
      <c r="BK1044" s="172">
        <f>ROUND(I1044*H1044,2)</f>
        <v>0</v>
      </c>
      <c r="BL1044" s="25" t="s">
        <v>257</v>
      </c>
      <c r="BM1044" s="25" t="s">
        <v>1738</v>
      </c>
    </row>
    <row r="1045" spans="2:65" s="12" customFormat="1">
      <c r="B1045" s="173"/>
      <c r="D1045" s="174" t="s">
        <v>180</v>
      </c>
      <c r="E1045" s="175" t="s">
        <v>5</v>
      </c>
      <c r="F1045" s="176" t="s">
        <v>1739</v>
      </c>
      <c r="H1045" s="177">
        <v>3.101</v>
      </c>
      <c r="L1045" s="173"/>
      <c r="M1045" s="178"/>
      <c r="N1045" s="179"/>
      <c r="O1045" s="179"/>
      <c r="P1045" s="179"/>
      <c r="Q1045" s="179"/>
      <c r="R1045" s="179"/>
      <c r="S1045" s="179"/>
      <c r="T1045" s="180"/>
      <c r="AT1045" s="175" t="s">
        <v>180</v>
      </c>
      <c r="AU1045" s="175" t="s">
        <v>89</v>
      </c>
      <c r="AV1045" s="12" t="s">
        <v>89</v>
      </c>
      <c r="AW1045" s="12" t="s">
        <v>41</v>
      </c>
      <c r="AX1045" s="12" t="s">
        <v>23</v>
      </c>
      <c r="AY1045" s="175" t="s">
        <v>171</v>
      </c>
    </row>
    <row r="1046" spans="2:65" s="1" customFormat="1" ht="16.5" customHeight="1">
      <c r="B1046" s="161"/>
      <c r="C1046" s="190" t="s">
        <v>1740</v>
      </c>
      <c r="D1046" s="190" t="s">
        <v>236</v>
      </c>
      <c r="E1046" s="191" t="s">
        <v>1741</v>
      </c>
      <c r="F1046" s="192" t="s">
        <v>1742</v>
      </c>
      <c r="G1046" s="193" t="s">
        <v>223</v>
      </c>
      <c r="H1046" s="194">
        <v>23.501000000000001</v>
      </c>
      <c r="I1046" s="348"/>
      <c r="J1046" s="195">
        <f>ROUND(I1046*H1046,2)</f>
        <v>0</v>
      </c>
      <c r="K1046" s="192" t="s">
        <v>177</v>
      </c>
      <c r="L1046" s="196"/>
      <c r="M1046" s="197" t="s">
        <v>5</v>
      </c>
      <c r="N1046" s="198" t="s">
        <v>49</v>
      </c>
      <c r="O1046" s="170">
        <v>0</v>
      </c>
      <c r="P1046" s="170">
        <f>O1046*H1046</f>
        <v>0</v>
      </c>
      <c r="Q1046" s="170">
        <v>2.0199999999999999E-2</v>
      </c>
      <c r="R1046" s="170">
        <f>Q1046*H1046</f>
        <v>0.47472019999999998</v>
      </c>
      <c r="S1046" s="170">
        <v>0</v>
      </c>
      <c r="T1046" s="171">
        <f>S1046*H1046</f>
        <v>0</v>
      </c>
      <c r="AR1046" s="25" t="s">
        <v>349</v>
      </c>
      <c r="AT1046" s="25" t="s">
        <v>236</v>
      </c>
      <c r="AU1046" s="25" t="s">
        <v>89</v>
      </c>
      <c r="AY1046" s="25" t="s">
        <v>171</v>
      </c>
      <c r="BE1046" s="172">
        <f>IF(N1046="základní",J1046,0)</f>
        <v>0</v>
      </c>
      <c r="BF1046" s="172">
        <f>IF(N1046="snížená",J1046,0)</f>
        <v>0</v>
      </c>
      <c r="BG1046" s="172">
        <f>IF(N1046="zákl. přenesená",J1046,0)</f>
        <v>0</v>
      </c>
      <c r="BH1046" s="172">
        <f>IF(N1046="sníž. přenesená",J1046,0)</f>
        <v>0</v>
      </c>
      <c r="BI1046" s="172">
        <f>IF(N1046="nulová",J1046,0)</f>
        <v>0</v>
      </c>
      <c r="BJ1046" s="25" t="s">
        <v>89</v>
      </c>
      <c r="BK1046" s="172">
        <f>ROUND(I1046*H1046,2)</f>
        <v>0</v>
      </c>
      <c r="BL1046" s="25" t="s">
        <v>257</v>
      </c>
      <c r="BM1046" s="25" t="s">
        <v>1743</v>
      </c>
    </row>
    <row r="1047" spans="2:65" s="12" customFormat="1">
      <c r="B1047" s="173"/>
      <c r="D1047" s="174" t="s">
        <v>180</v>
      </c>
      <c r="E1047" s="175" t="s">
        <v>5</v>
      </c>
      <c r="F1047" s="176" t="s">
        <v>1744</v>
      </c>
      <c r="H1047" s="177">
        <v>23.501000000000001</v>
      </c>
      <c r="L1047" s="173"/>
      <c r="M1047" s="178"/>
      <c r="N1047" s="179"/>
      <c r="O1047" s="179"/>
      <c r="P1047" s="179"/>
      <c r="Q1047" s="179"/>
      <c r="R1047" s="179"/>
      <c r="S1047" s="179"/>
      <c r="T1047" s="180"/>
      <c r="AT1047" s="175" t="s">
        <v>180</v>
      </c>
      <c r="AU1047" s="175" t="s">
        <v>89</v>
      </c>
      <c r="AV1047" s="12" t="s">
        <v>89</v>
      </c>
      <c r="AW1047" s="12" t="s">
        <v>41</v>
      </c>
      <c r="AX1047" s="12" t="s">
        <v>23</v>
      </c>
      <c r="AY1047" s="175" t="s">
        <v>171</v>
      </c>
    </row>
    <row r="1048" spans="2:65" s="1" customFormat="1" ht="16.5" customHeight="1">
      <c r="B1048" s="161"/>
      <c r="C1048" s="162" t="s">
        <v>1745</v>
      </c>
      <c r="D1048" s="162" t="s">
        <v>173</v>
      </c>
      <c r="E1048" s="163" t="s">
        <v>1746</v>
      </c>
      <c r="F1048" s="164" t="s">
        <v>1747</v>
      </c>
      <c r="G1048" s="165" t="s">
        <v>223</v>
      </c>
      <c r="H1048" s="166">
        <v>77.045000000000002</v>
      </c>
      <c r="I1048" s="347"/>
      <c r="J1048" s="167">
        <f>ROUND(I1048*H1048,2)</f>
        <v>0</v>
      </c>
      <c r="K1048" s="164" t="s">
        <v>177</v>
      </c>
      <c r="L1048" s="40"/>
      <c r="M1048" s="168" t="s">
        <v>5</v>
      </c>
      <c r="N1048" s="169" t="s">
        <v>49</v>
      </c>
      <c r="O1048" s="170">
        <v>4.3999999999999997E-2</v>
      </c>
      <c r="P1048" s="170">
        <f>O1048*H1048</f>
        <v>3.38998</v>
      </c>
      <c r="Q1048" s="170">
        <v>2.9999999999999997E-4</v>
      </c>
      <c r="R1048" s="170">
        <f>Q1048*H1048</f>
        <v>2.3113499999999999E-2</v>
      </c>
      <c r="S1048" s="170">
        <v>0</v>
      </c>
      <c r="T1048" s="171">
        <f>S1048*H1048</f>
        <v>0</v>
      </c>
      <c r="AR1048" s="25" t="s">
        <v>257</v>
      </c>
      <c r="AT1048" s="25" t="s">
        <v>173</v>
      </c>
      <c r="AU1048" s="25" t="s">
        <v>89</v>
      </c>
      <c r="AY1048" s="25" t="s">
        <v>171</v>
      </c>
      <c r="BE1048" s="172">
        <f>IF(N1048="základní",J1048,0)</f>
        <v>0</v>
      </c>
      <c r="BF1048" s="172">
        <f>IF(N1048="snížená",J1048,0)</f>
        <v>0</v>
      </c>
      <c r="BG1048" s="172">
        <f>IF(N1048="zákl. přenesená",J1048,0)</f>
        <v>0</v>
      </c>
      <c r="BH1048" s="172">
        <f>IF(N1048="sníž. přenesená",J1048,0)</f>
        <v>0</v>
      </c>
      <c r="BI1048" s="172">
        <f>IF(N1048="nulová",J1048,0)</f>
        <v>0</v>
      </c>
      <c r="BJ1048" s="25" t="s">
        <v>89</v>
      </c>
      <c r="BK1048" s="172">
        <f>ROUND(I1048*H1048,2)</f>
        <v>0</v>
      </c>
      <c r="BL1048" s="25" t="s">
        <v>257</v>
      </c>
      <c r="BM1048" s="25" t="s">
        <v>1748</v>
      </c>
    </row>
    <row r="1049" spans="2:65" s="1" customFormat="1" ht="48">
      <c r="B1049" s="40"/>
      <c r="D1049" s="174" t="s">
        <v>185</v>
      </c>
      <c r="F1049" s="181" t="s">
        <v>1749</v>
      </c>
      <c r="L1049" s="40"/>
      <c r="M1049" s="182"/>
      <c r="N1049" s="41"/>
      <c r="O1049" s="41"/>
      <c r="P1049" s="41"/>
      <c r="Q1049" s="41"/>
      <c r="R1049" s="41"/>
      <c r="S1049" s="41"/>
      <c r="T1049" s="69"/>
      <c r="AT1049" s="25" t="s">
        <v>185</v>
      </c>
      <c r="AU1049" s="25" t="s">
        <v>89</v>
      </c>
    </row>
    <row r="1050" spans="2:65" s="12" customFormat="1">
      <c r="B1050" s="173"/>
      <c r="D1050" s="174" t="s">
        <v>180</v>
      </c>
      <c r="E1050" s="175" t="s">
        <v>5</v>
      </c>
      <c r="F1050" s="176" t="s">
        <v>1750</v>
      </c>
      <c r="H1050" s="177">
        <v>65.55</v>
      </c>
      <c r="L1050" s="173"/>
      <c r="M1050" s="178"/>
      <c r="N1050" s="179"/>
      <c r="O1050" s="179"/>
      <c r="P1050" s="179"/>
      <c r="Q1050" s="179"/>
      <c r="R1050" s="179"/>
      <c r="S1050" s="179"/>
      <c r="T1050" s="180"/>
      <c r="AT1050" s="175" t="s">
        <v>180</v>
      </c>
      <c r="AU1050" s="175" t="s">
        <v>89</v>
      </c>
      <c r="AV1050" s="12" t="s">
        <v>89</v>
      </c>
      <c r="AW1050" s="12" t="s">
        <v>41</v>
      </c>
      <c r="AX1050" s="12" t="s">
        <v>77</v>
      </c>
      <c r="AY1050" s="175" t="s">
        <v>171</v>
      </c>
    </row>
    <row r="1051" spans="2:65" s="12" customFormat="1">
      <c r="B1051" s="173"/>
      <c r="D1051" s="174" t="s">
        <v>180</v>
      </c>
      <c r="E1051" s="175" t="s">
        <v>5</v>
      </c>
      <c r="F1051" s="176" t="s">
        <v>1751</v>
      </c>
      <c r="H1051" s="177">
        <v>7.11</v>
      </c>
      <c r="L1051" s="173"/>
      <c r="M1051" s="178"/>
      <c r="N1051" s="179"/>
      <c r="O1051" s="179"/>
      <c r="P1051" s="179"/>
      <c r="Q1051" s="179"/>
      <c r="R1051" s="179"/>
      <c r="S1051" s="179"/>
      <c r="T1051" s="180"/>
      <c r="AT1051" s="175" t="s">
        <v>180</v>
      </c>
      <c r="AU1051" s="175" t="s">
        <v>89</v>
      </c>
      <c r="AV1051" s="12" t="s">
        <v>89</v>
      </c>
      <c r="AW1051" s="12" t="s">
        <v>41</v>
      </c>
      <c r="AX1051" s="12" t="s">
        <v>77</v>
      </c>
      <c r="AY1051" s="175" t="s">
        <v>171</v>
      </c>
    </row>
    <row r="1052" spans="2:65" s="12" customFormat="1">
      <c r="B1052" s="173"/>
      <c r="D1052" s="174" t="s">
        <v>180</v>
      </c>
      <c r="E1052" s="175" t="s">
        <v>5</v>
      </c>
      <c r="F1052" s="176" t="s">
        <v>1752</v>
      </c>
      <c r="H1052" s="177">
        <v>4.3849999999999998</v>
      </c>
      <c r="L1052" s="173"/>
      <c r="M1052" s="178"/>
      <c r="N1052" s="179"/>
      <c r="O1052" s="179"/>
      <c r="P1052" s="179"/>
      <c r="Q1052" s="179"/>
      <c r="R1052" s="179"/>
      <c r="S1052" s="179"/>
      <c r="T1052" s="180"/>
      <c r="AT1052" s="175" t="s">
        <v>180</v>
      </c>
      <c r="AU1052" s="175" t="s">
        <v>89</v>
      </c>
      <c r="AV1052" s="12" t="s">
        <v>89</v>
      </c>
      <c r="AW1052" s="12" t="s">
        <v>41</v>
      </c>
      <c r="AX1052" s="12" t="s">
        <v>77</v>
      </c>
      <c r="AY1052" s="175" t="s">
        <v>171</v>
      </c>
    </row>
    <row r="1053" spans="2:65" s="13" customFormat="1">
      <c r="B1053" s="183"/>
      <c r="D1053" s="174" t="s">
        <v>180</v>
      </c>
      <c r="E1053" s="184" t="s">
        <v>5</v>
      </c>
      <c r="F1053" s="185" t="s">
        <v>228</v>
      </c>
      <c r="H1053" s="186">
        <v>77.045000000000002</v>
      </c>
      <c r="L1053" s="183"/>
      <c r="M1053" s="187"/>
      <c r="N1053" s="188"/>
      <c r="O1053" s="188"/>
      <c r="P1053" s="188"/>
      <c r="Q1053" s="188"/>
      <c r="R1053" s="188"/>
      <c r="S1053" s="188"/>
      <c r="T1053" s="189"/>
      <c r="AT1053" s="184" t="s">
        <v>180</v>
      </c>
      <c r="AU1053" s="184" t="s">
        <v>89</v>
      </c>
      <c r="AV1053" s="13" t="s">
        <v>178</v>
      </c>
      <c r="AW1053" s="13" t="s">
        <v>41</v>
      </c>
      <c r="AX1053" s="13" t="s">
        <v>23</v>
      </c>
      <c r="AY1053" s="184" t="s">
        <v>171</v>
      </c>
    </row>
    <row r="1054" spans="2:65" s="1" customFormat="1" ht="16.5" customHeight="1">
      <c r="B1054" s="161"/>
      <c r="C1054" s="162" t="s">
        <v>1753</v>
      </c>
      <c r="D1054" s="162" t="s">
        <v>173</v>
      </c>
      <c r="E1054" s="163" t="s">
        <v>1754</v>
      </c>
      <c r="F1054" s="164" t="s">
        <v>1755</v>
      </c>
      <c r="G1054" s="165" t="s">
        <v>223</v>
      </c>
      <c r="H1054" s="166">
        <v>77.045000000000002</v>
      </c>
      <c r="I1054" s="347"/>
      <c r="J1054" s="167">
        <f>ROUND(I1054*H1054,2)</f>
        <v>0</v>
      </c>
      <c r="K1054" s="164" t="s">
        <v>177</v>
      </c>
      <c r="L1054" s="40"/>
      <c r="M1054" s="168" t="s">
        <v>5</v>
      </c>
      <c r="N1054" s="169" t="s">
        <v>49</v>
      </c>
      <c r="O1054" s="170">
        <v>0.05</v>
      </c>
      <c r="P1054" s="170">
        <f>O1054*H1054</f>
        <v>3.8522500000000002</v>
      </c>
      <c r="Q1054" s="170">
        <v>3.0000000000000001E-5</v>
      </c>
      <c r="R1054" s="170">
        <f>Q1054*H1054</f>
        <v>2.3113500000000002E-3</v>
      </c>
      <c r="S1054" s="170">
        <v>0</v>
      </c>
      <c r="T1054" s="171">
        <f>S1054*H1054</f>
        <v>0</v>
      </c>
      <c r="AR1054" s="25" t="s">
        <v>257</v>
      </c>
      <c r="AT1054" s="25" t="s">
        <v>173</v>
      </c>
      <c r="AU1054" s="25" t="s">
        <v>89</v>
      </c>
      <c r="AY1054" s="25" t="s">
        <v>171</v>
      </c>
      <c r="BE1054" s="172">
        <f>IF(N1054="základní",J1054,0)</f>
        <v>0</v>
      </c>
      <c r="BF1054" s="172">
        <f>IF(N1054="snížená",J1054,0)</f>
        <v>0</v>
      </c>
      <c r="BG1054" s="172">
        <f>IF(N1054="zákl. přenesená",J1054,0)</f>
        <v>0</v>
      </c>
      <c r="BH1054" s="172">
        <f>IF(N1054="sníž. přenesená",J1054,0)</f>
        <v>0</v>
      </c>
      <c r="BI1054" s="172">
        <f>IF(N1054="nulová",J1054,0)</f>
        <v>0</v>
      </c>
      <c r="BJ1054" s="25" t="s">
        <v>89</v>
      </c>
      <c r="BK1054" s="172">
        <f>ROUND(I1054*H1054,2)</f>
        <v>0</v>
      </c>
      <c r="BL1054" s="25" t="s">
        <v>257</v>
      </c>
      <c r="BM1054" s="25" t="s">
        <v>1756</v>
      </c>
    </row>
    <row r="1055" spans="2:65" s="1" customFormat="1" ht="48">
      <c r="B1055" s="40"/>
      <c r="D1055" s="174" t="s">
        <v>185</v>
      </c>
      <c r="F1055" s="181" t="s">
        <v>1749</v>
      </c>
      <c r="L1055" s="40"/>
      <c r="M1055" s="182"/>
      <c r="N1055" s="41"/>
      <c r="O1055" s="41"/>
      <c r="P1055" s="41"/>
      <c r="Q1055" s="41"/>
      <c r="R1055" s="41"/>
      <c r="S1055" s="41"/>
      <c r="T1055" s="69"/>
      <c r="AT1055" s="25" t="s">
        <v>185</v>
      </c>
      <c r="AU1055" s="25" t="s">
        <v>89</v>
      </c>
    </row>
    <row r="1056" spans="2:65" s="1" customFormat="1" ht="25.5" customHeight="1">
      <c r="B1056" s="161"/>
      <c r="C1056" s="162" t="s">
        <v>1757</v>
      </c>
      <c r="D1056" s="162" t="s">
        <v>173</v>
      </c>
      <c r="E1056" s="163" t="s">
        <v>1758</v>
      </c>
      <c r="F1056" s="164" t="s">
        <v>1759</v>
      </c>
      <c r="G1056" s="165" t="s">
        <v>223</v>
      </c>
      <c r="H1056" s="166">
        <v>44.77</v>
      </c>
      <c r="I1056" s="347"/>
      <c r="J1056" s="167">
        <f>ROUND(I1056*H1056,2)</f>
        <v>0</v>
      </c>
      <c r="K1056" s="164" t="s">
        <v>177</v>
      </c>
      <c r="L1056" s="40"/>
      <c r="M1056" s="168" t="s">
        <v>5</v>
      </c>
      <c r="N1056" s="169" t="s">
        <v>49</v>
      </c>
      <c r="O1056" s="170">
        <v>0.125</v>
      </c>
      <c r="P1056" s="170">
        <f>O1056*H1056</f>
        <v>5.5962500000000004</v>
      </c>
      <c r="Q1056" s="170">
        <v>5.3499999999999997E-3</v>
      </c>
      <c r="R1056" s="170">
        <f>Q1056*H1056</f>
        <v>0.2395195</v>
      </c>
      <c r="S1056" s="170">
        <v>0</v>
      </c>
      <c r="T1056" s="171">
        <f>S1056*H1056</f>
        <v>0</v>
      </c>
      <c r="AR1056" s="25" t="s">
        <v>257</v>
      </c>
      <c r="AT1056" s="25" t="s">
        <v>173</v>
      </c>
      <c r="AU1056" s="25" t="s">
        <v>89</v>
      </c>
      <c r="AY1056" s="25" t="s">
        <v>171</v>
      </c>
      <c r="BE1056" s="172">
        <f>IF(N1056="základní",J1056,0)</f>
        <v>0</v>
      </c>
      <c r="BF1056" s="172">
        <f>IF(N1056="snížená",J1056,0)</f>
        <v>0</v>
      </c>
      <c r="BG1056" s="172">
        <f>IF(N1056="zákl. přenesená",J1056,0)</f>
        <v>0</v>
      </c>
      <c r="BH1056" s="172">
        <f>IF(N1056="sníž. přenesená",J1056,0)</f>
        <v>0</v>
      </c>
      <c r="BI1056" s="172">
        <f>IF(N1056="nulová",J1056,0)</f>
        <v>0</v>
      </c>
      <c r="BJ1056" s="25" t="s">
        <v>89</v>
      </c>
      <c r="BK1056" s="172">
        <f>ROUND(I1056*H1056,2)</f>
        <v>0</v>
      </c>
      <c r="BL1056" s="25" t="s">
        <v>257</v>
      </c>
      <c r="BM1056" s="25" t="s">
        <v>1760</v>
      </c>
    </row>
    <row r="1057" spans="2:65" s="1" customFormat="1" ht="36">
      <c r="B1057" s="40"/>
      <c r="D1057" s="174" t="s">
        <v>185</v>
      </c>
      <c r="F1057" s="181" t="s">
        <v>1761</v>
      </c>
      <c r="L1057" s="40"/>
      <c r="M1057" s="182"/>
      <c r="N1057" s="41"/>
      <c r="O1057" s="41"/>
      <c r="P1057" s="41"/>
      <c r="Q1057" s="41"/>
      <c r="R1057" s="41"/>
      <c r="S1057" s="41"/>
      <c r="T1057" s="69"/>
      <c r="AT1057" s="25" t="s">
        <v>185</v>
      </c>
      <c r="AU1057" s="25" t="s">
        <v>89</v>
      </c>
    </row>
    <row r="1058" spans="2:65" s="15" customFormat="1">
      <c r="B1058" s="206"/>
      <c r="D1058" s="174" t="s">
        <v>180</v>
      </c>
      <c r="E1058" s="207" t="s">
        <v>5</v>
      </c>
      <c r="F1058" s="208" t="s">
        <v>1726</v>
      </c>
      <c r="H1058" s="207" t="s">
        <v>5</v>
      </c>
      <c r="L1058" s="206"/>
      <c r="M1058" s="209"/>
      <c r="N1058" s="210"/>
      <c r="O1058" s="210"/>
      <c r="P1058" s="210"/>
      <c r="Q1058" s="210"/>
      <c r="R1058" s="210"/>
      <c r="S1058" s="210"/>
      <c r="T1058" s="211"/>
      <c r="AT1058" s="207" t="s">
        <v>180</v>
      </c>
      <c r="AU1058" s="207" t="s">
        <v>89</v>
      </c>
      <c r="AV1058" s="15" t="s">
        <v>23</v>
      </c>
      <c r="AW1058" s="15" t="s">
        <v>41</v>
      </c>
      <c r="AX1058" s="15" t="s">
        <v>77</v>
      </c>
      <c r="AY1058" s="207" t="s">
        <v>171</v>
      </c>
    </row>
    <row r="1059" spans="2:65" s="12" customFormat="1">
      <c r="B1059" s="173"/>
      <c r="D1059" s="174" t="s">
        <v>180</v>
      </c>
      <c r="E1059" s="175" t="s">
        <v>5</v>
      </c>
      <c r="F1059" s="176" t="s">
        <v>1727</v>
      </c>
      <c r="H1059" s="177">
        <v>5.17</v>
      </c>
      <c r="L1059" s="173"/>
      <c r="M1059" s="178"/>
      <c r="N1059" s="179"/>
      <c r="O1059" s="179"/>
      <c r="P1059" s="179"/>
      <c r="Q1059" s="179"/>
      <c r="R1059" s="179"/>
      <c r="S1059" s="179"/>
      <c r="T1059" s="180"/>
      <c r="AT1059" s="175" t="s">
        <v>180</v>
      </c>
      <c r="AU1059" s="175" t="s">
        <v>89</v>
      </c>
      <c r="AV1059" s="12" t="s">
        <v>89</v>
      </c>
      <c r="AW1059" s="12" t="s">
        <v>41</v>
      </c>
      <c r="AX1059" s="12" t="s">
        <v>77</v>
      </c>
      <c r="AY1059" s="175" t="s">
        <v>171</v>
      </c>
    </row>
    <row r="1060" spans="2:65" s="12" customFormat="1">
      <c r="B1060" s="173"/>
      <c r="D1060" s="174" t="s">
        <v>180</v>
      </c>
      <c r="E1060" s="175" t="s">
        <v>5</v>
      </c>
      <c r="F1060" s="176" t="s">
        <v>1728</v>
      </c>
      <c r="H1060" s="177">
        <v>5.57</v>
      </c>
      <c r="L1060" s="173"/>
      <c r="M1060" s="178"/>
      <c r="N1060" s="179"/>
      <c r="O1060" s="179"/>
      <c r="P1060" s="179"/>
      <c r="Q1060" s="179"/>
      <c r="R1060" s="179"/>
      <c r="S1060" s="179"/>
      <c r="T1060" s="180"/>
      <c r="AT1060" s="175" t="s">
        <v>180</v>
      </c>
      <c r="AU1060" s="175" t="s">
        <v>89</v>
      </c>
      <c r="AV1060" s="12" t="s">
        <v>89</v>
      </c>
      <c r="AW1060" s="12" t="s">
        <v>41</v>
      </c>
      <c r="AX1060" s="12" t="s">
        <v>77</v>
      </c>
      <c r="AY1060" s="175" t="s">
        <v>171</v>
      </c>
    </row>
    <row r="1061" spans="2:65" s="12" customFormat="1">
      <c r="B1061" s="173"/>
      <c r="D1061" s="174" t="s">
        <v>180</v>
      </c>
      <c r="E1061" s="175" t="s">
        <v>5</v>
      </c>
      <c r="F1061" s="176" t="s">
        <v>1729</v>
      </c>
      <c r="H1061" s="177">
        <v>6</v>
      </c>
      <c r="L1061" s="173"/>
      <c r="M1061" s="178"/>
      <c r="N1061" s="179"/>
      <c r="O1061" s="179"/>
      <c r="P1061" s="179"/>
      <c r="Q1061" s="179"/>
      <c r="R1061" s="179"/>
      <c r="S1061" s="179"/>
      <c r="T1061" s="180"/>
      <c r="AT1061" s="175" t="s">
        <v>180</v>
      </c>
      <c r="AU1061" s="175" t="s">
        <v>89</v>
      </c>
      <c r="AV1061" s="12" t="s">
        <v>89</v>
      </c>
      <c r="AW1061" s="12" t="s">
        <v>41</v>
      </c>
      <c r="AX1061" s="12" t="s">
        <v>77</v>
      </c>
      <c r="AY1061" s="175" t="s">
        <v>171</v>
      </c>
    </row>
    <row r="1062" spans="2:65" s="12" customFormat="1">
      <c r="B1062" s="173"/>
      <c r="D1062" s="174" t="s">
        <v>180</v>
      </c>
      <c r="E1062" s="175" t="s">
        <v>5</v>
      </c>
      <c r="F1062" s="176" t="s">
        <v>1730</v>
      </c>
      <c r="H1062" s="177">
        <v>6.3</v>
      </c>
      <c r="L1062" s="173"/>
      <c r="M1062" s="178"/>
      <c r="N1062" s="179"/>
      <c r="O1062" s="179"/>
      <c r="P1062" s="179"/>
      <c r="Q1062" s="179"/>
      <c r="R1062" s="179"/>
      <c r="S1062" s="179"/>
      <c r="T1062" s="180"/>
      <c r="AT1062" s="175" t="s">
        <v>180</v>
      </c>
      <c r="AU1062" s="175" t="s">
        <v>89</v>
      </c>
      <c r="AV1062" s="12" t="s">
        <v>89</v>
      </c>
      <c r="AW1062" s="12" t="s">
        <v>41</v>
      </c>
      <c r="AX1062" s="12" t="s">
        <v>77</v>
      </c>
      <c r="AY1062" s="175" t="s">
        <v>171</v>
      </c>
    </row>
    <row r="1063" spans="2:65" s="14" customFormat="1">
      <c r="B1063" s="199"/>
      <c r="D1063" s="174" t="s">
        <v>180</v>
      </c>
      <c r="E1063" s="200" t="s">
        <v>5</v>
      </c>
      <c r="F1063" s="201" t="s">
        <v>310</v>
      </c>
      <c r="H1063" s="202">
        <v>23.04</v>
      </c>
      <c r="L1063" s="199"/>
      <c r="M1063" s="203"/>
      <c r="N1063" s="204"/>
      <c r="O1063" s="204"/>
      <c r="P1063" s="204"/>
      <c r="Q1063" s="204"/>
      <c r="R1063" s="204"/>
      <c r="S1063" s="204"/>
      <c r="T1063" s="205"/>
      <c r="AT1063" s="200" t="s">
        <v>180</v>
      </c>
      <c r="AU1063" s="200" t="s">
        <v>89</v>
      </c>
      <c r="AV1063" s="14" t="s">
        <v>188</v>
      </c>
      <c r="AW1063" s="14" t="s">
        <v>41</v>
      </c>
      <c r="AX1063" s="14" t="s">
        <v>77</v>
      </c>
      <c r="AY1063" s="200" t="s">
        <v>171</v>
      </c>
    </row>
    <row r="1064" spans="2:65" s="15" customFormat="1">
      <c r="B1064" s="206"/>
      <c r="D1064" s="174" t="s">
        <v>180</v>
      </c>
      <c r="E1064" s="207" t="s">
        <v>5</v>
      </c>
      <c r="F1064" s="208" t="s">
        <v>1714</v>
      </c>
      <c r="H1064" s="207" t="s">
        <v>5</v>
      </c>
      <c r="L1064" s="206"/>
      <c r="M1064" s="209"/>
      <c r="N1064" s="210"/>
      <c r="O1064" s="210"/>
      <c r="P1064" s="210"/>
      <c r="Q1064" s="210"/>
      <c r="R1064" s="210"/>
      <c r="S1064" s="210"/>
      <c r="T1064" s="211"/>
      <c r="AT1064" s="207" t="s">
        <v>180</v>
      </c>
      <c r="AU1064" s="207" t="s">
        <v>89</v>
      </c>
      <c r="AV1064" s="15" t="s">
        <v>23</v>
      </c>
      <c r="AW1064" s="15" t="s">
        <v>41</v>
      </c>
      <c r="AX1064" s="15" t="s">
        <v>77</v>
      </c>
      <c r="AY1064" s="207" t="s">
        <v>171</v>
      </c>
    </row>
    <row r="1065" spans="2:65" s="12" customFormat="1">
      <c r="B1065" s="173"/>
      <c r="D1065" s="174" t="s">
        <v>180</v>
      </c>
      <c r="E1065" s="175" t="s">
        <v>5</v>
      </c>
      <c r="F1065" s="176" t="s">
        <v>1725</v>
      </c>
      <c r="H1065" s="177">
        <v>21.73</v>
      </c>
      <c r="L1065" s="173"/>
      <c r="M1065" s="178"/>
      <c r="N1065" s="179"/>
      <c r="O1065" s="179"/>
      <c r="P1065" s="179"/>
      <c r="Q1065" s="179"/>
      <c r="R1065" s="179"/>
      <c r="S1065" s="179"/>
      <c r="T1065" s="180"/>
      <c r="AT1065" s="175" t="s">
        <v>180</v>
      </c>
      <c r="AU1065" s="175" t="s">
        <v>89</v>
      </c>
      <c r="AV1065" s="12" t="s">
        <v>89</v>
      </c>
      <c r="AW1065" s="12" t="s">
        <v>41</v>
      </c>
      <c r="AX1065" s="12" t="s">
        <v>77</v>
      </c>
      <c r="AY1065" s="175" t="s">
        <v>171</v>
      </c>
    </row>
    <row r="1066" spans="2:65" s="14" customFormat="1">
      <c r="B1066" s="199"/>
      <c r="D1066" s="174" t="s">
        <v>180</v>
      </c>
      <c r="E1066" s="200" t="s">
        <v>5</v>
      </c>
      <c r="F1066" s="201" t="s">
        <v>310</v>
      </c>
      <c r="H1066" s="202">
        <v>21.73</v>
      </c>
      <c r="L1066" s="199"/>
      <c r="M1066" s="203"/>
      <c r="N1066" s="204"/>
      <c r="O1066" s="204"/>
      <c r="P1066" s="204"/>
      <c r="Q1066" s="204"/>
      <c r="R1066" s="204"/>
      <c r="S1066" s="204"/>
      <c r="T1066" s="205"/>
      <c r="AT1066" s="200" t="s">
        <v>180</v>
      </c>
      <c r="AU1066" s="200" t="s">
        <v>89</v>
      </c>
      <c r="AV1066" s="14" t="s">
        <v>188</v>
      </c>
      <c r="AW1066" s="14" t="s">
        <v>41</v>
      </c>
      <c r="AX1066" s="14" t="s">
        <v>77</v>
      </c>
      <c r="AY1066" s="200" t="s">
        <v>171</v>
      </c>
    </row>
    <row r="1067" spans="2:65" s="13" customFormat="1">
      <c r="B1067" s="183"/>
      <c r="D1067" s="174" t="s">
        <v>180</v>
      </c>
      <c r="E1067" s="184" t="s">
        <v>5</v>
      </c>
      <c r="F1067" s="185" t="s">
        <v>228</v>
      </c>
      <c r="H1067" s="186">
        <v>44.77</v>
      </c>
      <c r="L1067" s="183"/>
      <c r="M1067" s="187"/>
      <c r="N1067" s="188"/>
      <c r="O1067" s="188"/>
      <c r="P1067" s="188"/>
      <c r="Q1067" s="188"/>
      <c r="R1067" s="188"/>
      <c r="S1067" s="188"/>
      <c r="T1067" s="189"/>
      <c r="AT1067" s="184" t="s">
        <v>180</v>
      </c>
      <c r="AU1067" s="184" t="s">
        <v>89</v>
      </c>
      <c r="AV1067" s="13" t="s">
        <v>178</v>
      </c>
      <c r="AW1067" s="13" t="s">
        <v>41</v>
      </c>
      <c r="AX1067" s="13" t="s">
        <v>23</v>
      </c>
      <c r="AY1067" s="184" t="s">
        <v>171</v>
      </c>
    </row>
    <row r="1068" spans="2:65" s="1" customFormat="1" ht="25.5" customHeight="1">
      <c r="B1068" s="161"/>
      <c r="C1068" s="162" t="s">
        <v>1762</v>
      </c>
      <c r="D1068" s="162" t="s">
        <v>173</v>
      </c>
      <c r="E1068" s="163" t="s">
        <v>1763</v>
      </c>
      <c r="F1068" s="164" t="s">
        <v>1764</v>
      </c>
      <c r="G1068" s="165" t="s">
        <v>223</v>
      </c>
      <c r="H1068" s="166">
        <v>57.598999999999997</v>
      </c>
      <c r="I1068" s="347"/>
      <c r="J1068" s="167">
        <f>ROUND(I1068*H1068,2)</f>
        <v>0</v>
      </c>
      <c r="K1068" s="164" t="s">
        <v>177</v>
      </c>
      <c r="L1068" s="40"/>
      <c r="M1068" s="168" t="s">
        <v>5</v>
      </c>
      <c r="N1068" s="169" t="s">
        <v>49</v>
      </c>
      <c r="O1068" s="170">
        <v>0.3</v>
      </c>
      <c r="P1068" s="170">
        <f>O1068*H1068</f>
        <v>17.279699999999998</v>
      </c>
      <c r="Q1068" s="170">
        <v>7.7000000000000002E-3</v>
      </c>
      <c r="R1068" s="170">
        <f>Q1068*H1068</f>
        <v>0.44351229999999997</v>
      </c>
      <c r="S1068" s="170">
        <v>0</v>
      </c>
      <c r="T1068" s="171">
        <f>S1068*H1068</f>
        <v>0</v>
      </c>
      <c r="AR1068" s="25" t="s">
        <v>257</v>
      </c>
      <c r="AT1068" s="25" t="s">
        <v>173</v>
      </c>
      <c r="AU1068" s="25" t="s">
        <v>89</v>
      </c>
      <c r="AY1068" s="25" t="s">
        <v>171</v>
      </c>
      <c r="BE1068" s="172">
        <f>IF(N1068="základní",J1068,0)</f>
        <v>0</v>
      </c>
      <c r="BF1068" s="172">
        <f>IF(N1068="snížená",J1068,0)</f>
        <v>0</v>
      </c>
      <c r="BG1068" s="172">
        <f>IF(N1068="zákl. přenesená",J1068,0)</f>
        <v>0</v>
      </c>
      <c r="BH1068" s="172">
        <f>IF(N1068="sníž. přenesená",J1068,0)</f>
        <v>0</v>
      </c>
      <c r="BI1068" s="172">
        <f>IF(N1068="nulová",J1068,0)</f>
        <v>0</v>
      </c>
      <c r="BJ1068" s="25" t="s">
        <v>89</v>
      </c>
      <c r="BK1068" s="172">
        <f>ROUND(I1068*H1068,2)</f>
        <v>0</v>
      </c>
      <c r="BL1068" s="25" t="s">
        <v>257</v>
      </c>
      <c r="BM1068" s="25" t="s">
        <v>1765</v>
      </c>
    </row>
    <row r="1069" spans="2:65" s="1" customFormat="1" ht="36">
      <c r="B1069" s="40"/>
      <c r="D1069" s="174" t="s">
        <v>185</v>
      </c>
      <c r="F1069" s="181" t="s">
        <v>1766</v>
      </c>
      <c r="L1069" s="40"/>
      <c r="M1069" s="182"/>
      <c r="N1069" s="41"/>
      <c r="O1069" s="41"/>
      <c r="P1069" s="41"/>
      <c r="Q1069" s="41"/>
      <c r="R1069" s="41"/>
      <c r="S1069" s="41"/>
      <c r="T1069" s="69"/>
      <c r="AT1069" s="25" t="s">
        <v>185</v>
      </c>
      <c r="AU1069" s="25" t="s">
        <v>89</v>
      </c>
    </row>
    <row r="1070" spans="2:65" s="1" customFormat="1" ht="38.25" customHeight="1">
      <c r="B1070" s="161"/>
      <c r="C1070" s="162" t="s">
        <v>1767</v>
      </c>
      <c r="D1070" s="162" t="s">
        <v>173</v>
      </c>
      <c r="E1070" s="163" t="s">
        <v>1768</v>
      </c>
      <c r="F1070" s="164" t="s">
        <v>1769</v>
      </c>
      <c r="G1070" s="165" t="s">
        <v>260</v>
      </c>
      <c r="H1070" s="166">
        <v>2.6150000000000002</v>
      </c>
      <c r="I1070" s="347"/>
      <c r="J1070" s="167">
        <f>ROUND(I1070*H1070,2)</f>
        <v>0</v>
      </c>
      <c r="K1070" s="164" t="s">
        <v>177</v>
      </c>
      <c r="L1070" s="40"/>
      <c r="M1070" s="168" t="s">
        <v>5</v>
      </c>
      <c r="N1070" s="169" t="s">
        <v>49</v>
      </c>
      <c r="O1070" s="170">
        <v>1.2649999999999999</v>
      </c>
      <c r="P1070" s="170">
        <f>O1070*H1070</f>
        <v>3.3079749999999999</v>
      </c>
      <c r="Q1070" s="170">
        <v>0</v>
      </c>
      <c r="R1070" s="170">
        <f>Q1070*H1070</f>
        <v>0</v>
      </c>
      <c r="S1070" s="170">
        <v>0</v>
      </c>
      <c r="T1070" s="171">
        <f>S1070*H1070</f>
        <v>0</v>
      </c>
      <c r="AR1070" s="25" t="s">
        <v>257</v>
      </c>
      <c r="AT1070" s="25" t="s">
        <v>173</v>
      </c>
      <c r="AU1070" s="25" t="s">
        <v>89</v>
      </c>
      <c r="AY1070" s="25" t="s">
        <v>171</v>
      </c>
      <c r="BE1070" s="172">
        <f>IF(N1070="základní",J1070,0)</f>
        <v>0</v>
      </c>
      <c r="BF1070" s="172">
        <f>IF(N1070="snížená",J1070,0)</f>
        <v>0</v>
      </c>
      <c r="BG1070" s="172">
        <f>IF(N1070="zákl. přenesená",J1070,0)</f>
        <v>0</v>
      </c>
      <c r="BH1070" s="172">
        <f>IF(N1070="sníž. přenesená",J1070,0)</f>
        <v>0</v>
      </c>
      <c r="BI1070" s="172">
        <f>IF(N1070="nulová",J1070,0)</f>
        <v>0</v>
      </c>
      <c r="BJ1070" s="25" t="s">
        <v>89</v>
      </c>
      <c r="BK1070" s="172">
        <f>ROUND(I1070*H1070,2)</f>
        <v>0</v>
      </c>
      <c r="BL1070" s="25" t="s">
        <v>257</v>
      </c>
      <c r="BM1070" s="25" t="s">
        <v>1770</v>
      </c>
    </row>
    <row r="1071" spans="2:65" s="1" customFormat="1" ht="108">
      <c r="B1071" s="40"/>
      <c r="D1071" s="174" t="s">
        <v>185</v>
      </c>
      <c r="F1071" s="181" t="s">
        <v>965</v>
      </c>
      <c r="L1071" s="40"/>
      <c r="M1071" s="182"/>
      <c r="N1071" s="41"/>
      <c r="O1071" s="41"/>
      <c r="P1071" s="41"/>
      <c r="Q1071" s="41"/>
      <c r="R1071" s="41"/>
      <c r="S1071" s="41"/>
      <c r="T1071" s="69"/>
      <c r="AT1071" s="25" t="s">
        <v>185</v>
      </c>
      <c r="AU1071" s="25" t="s">
        <v>89</v>
      </c>
    </row>
    <row r="1072" spans="2:65" s="1" customFormat="1" ht="38.25" customHeight="1">
      <c r="B1072" s="161"/>
      <c r="C1072" s="162" t="s">
        <v>1771</v>
      </c>
      <c r="D1072" s="162" t="s">
        <v>173</v>
      </c>
      <c r="E1072" s="163" t="s">
        <v>1772</v>
      </c>
      <c r="F1072" s="164" t="s">
        <v>1773</v>
      </c>
      <c r="G1072" s="165" t="s">
        <v>260</v>
      </c>
      <c r="H1072" s="166">
        <v>2.6150000000000002</v>
      </c>
      <c r="I1072" s="347"/>
      <c r="J1072" s="167">
        <f>ROUND(I1072*H1072,2)</f>
        <v>0</v>
      </c>
      <c r="K1072" s="164" t="s">
        <v>177</v>
      </c>
      <c r="L1072" s="40"/>
      <c r="M1072" s="168" t="s">
        <v>5</v>
      </c>
      <c r="N1072" s="169" t="s">
        <v>49</v>
      </c>
      <c r="O1072" s="170">
        <v>1.1399999999999999</v>
      </c>
      <c r="P1072" s="170">
        <f>O1072*H1072</f>
        <v>2.9811000000000001</v>
      </c>
      <c r="Q1072" s="170">
        <v>0</v>
      </c>
      <c r="R1072" s="170">
        <f>Q1072*H1072</f>
        <v>0</v>
      </c>
      <c r="S1072" s="170">
        <v>0</v>
      </c>
      <c r="T1072" s="171">
        <f>S1072*H1072</f>
        <v>0</v>
      </c>
      <c r="AR1072" s="25" t="s">
        <v>257</v>
      </c>
      <c r="AT1072" s="25" t="s">
        <v>173</v>
      </c>
      <c r="AU1072" s="25" t="s">
        <v>89</v>
      </c>
      <c r="AY1072" s="25" t="s">
        <v>171</v>
      </c>
      <c r="BE1072" s="172">
        <f>IF(N1072="základní",J1072,0)</f>
        <v>0</v>
      </c>
      <c r="BF1072" s="172">
        <f>IF(N1072="snížená",J1072,0)</f>
        <v>0</v>
      </c>
      <c r="BG1072" s="172">
        <f>IF(N1072="zákl. přenesená",J1072,0)</f>
        <v>0</v>
      </c>
      <c r="BH1072" s="172">
        <f>IF(N1072="sníž. přenesená",J1072,0)</f>
        <v>0</v>
      </c>
      <c r="BI1072" s="172">
        <f>IF(N1072="nulová",J1072,0)</f>
        <v>0</v>
      </c>
      <c r="BJ1072" s="25" t="s">
        <v>89</v>
      </c>
      <c r="BK1072" s="172">
        <f>ROUND(I1072*H1072,2)</f>
        <v>0</v>
      </c>
      <c r="BL1072" s="25" t="s">
        <v>257</v>
      </c>
      <c r="BM1072" s="25" t="s">
        <v>1774</v>
      </c>
    </row>
    <row r="1073" spans="2:65" s="1" customFormat="1" ht="108">
      <c r="B1073" s="40"/>
      <c r="D1073" s="174" t="s">
        <v>185</v>
      </c>
      <c r="F1073" s="181" t="s">
        <v>965</v>
      </c>
      <c r="L1073" s="40"/>
      <c r="M1073" s="182"/>
      <c r="N1073" s="41"/>
      <c r="O1073" s="41"/>
      <c r="P1073" s="41"/>
      <c r="Q1073" s="41"/>
      <c r="R1073" s="41"/>
      <c r="S1073" s="41"/>
      <c r="T1073" s="69"/>
      <c r="AT1073" s="25" t="s">
        <v>185</v>
      </c>
      <c r="AU1073" s="25" t="s">
        <v>89</v>
      </c>
    </row>
    <row r="1074" spans="2:65" s="11" customFormat="1" ht="29.85" customHeight="1">
      <c r="B1074" s="149"/>
      <c r="D1074" s="150" t="s">
        <v>76</v>
      </c>
      <c r="E1074" s="159" t="s">
        <v>1775</v>
      </c>
      <c r="F1074" s="159" t="s">
        <v>1776</v>
      </c>
      <c r="J1074" s="160">
        <f>BK1074</f>
        <v>0</v>
      </c>
      <c r="L1074" s="149"/>
      <c r="M1074" s="153"/>
      <c r="N1074" s="154"/>
      <c r="O1074" s="154"/>
      <c r="P1074" s="155">
        <f>SUM(P1075:P1084)</f>
        <v>19.977852000000002</v>
      </c>
      <c r="Q1074" s="154"/>
      <c r="R1074" s="155">
        <f>SUM(R1075:R1084)</f>
        <v>5.2451709999999999E-2</v>
      </c>
      <c r="S1074" s="154"/>
      <c r="T1074" s="156">
        <f>SUM(T1075:T1084)</f>
        <v>0</v>
      </c>
      <c r="AR1074" s="150" t="s">
        <v>89</v>
      </c>
      <c r="AT1074" s="157" t="s">
        <v>76</v>
      </c>
      <c r="AU1074" s="157" t="s">
        <v>23</v>
      </c>
      <c r="AY1074" s="150" t="s">
        <v>171</v>
      </c>
      <c r="BK1074" s="158">
        <f>SUM(BK1075:BK1084)</f>
        <v>0</v>
      </c>
    </row>
    <row r="1075" spans="2:65" s="1" customFormat="1" ht="38.25" customHeight="1">
      <c r="B1075" s="161"/>
      <c r="C1075" s="162" t="s">
        <v>1777</v>
      </c>
      <c r="D1075" s="162" t="s">
        <v>173</v>
      </c>
      <c r="E1075" s="163" t="s">
        <v>1778</v>
      </c>
      <c r="F1075" s="164" t="s">
        <v>1779</v>
      </c>
      <c r="G1075" s="165" t="s">
        <v>493</v>
      </c>
      <c r="H1075" s="166">
        <v>198.53</v>
      </c>
      <c r="I1075" s="347"/>
      <c r="J1075" s="167">
        <f>ROUND(I1075*H1075,2)</f>
        <v>0</v>
      </c>
      <c r="K1075" s="164" t="s">
        <v>177</v>
      </c>
      <c r="L1075" s="40"/>
      <c r="M1075" s="168" t="s">
        <v>5</v>
      </c>
      <c r="N1075" s="169" t="s">
        <v>49</v>
      </c>
      <c r="O1075" s="170">
        <v>0.1</v>
      </c>
      <c r="P1075" s="170">
        <f>O1075*H1075</f>
        <v>19.853000000000002</v>
      </c>
      <c r="Q1075" s="170">
        <v>5.0000000000000002E-5</v>
      </c>
      <c r="R1075" s="170">
        <f>Q1075*H1075</f>
        <v>9.9265000000000013E-3</v>
      </c>
      <c r="S1075" s="170">
        <v>0</v>
      </c>
      <c r="T1075" s="171">
        <f>S1075*H1075</f>
        <v>0</v>
      </c>
      <c r="AR1075" s="25" t="s">
        <v>257</v>
      </c>
      <c r="AT1075" s="25" t="s">
        <v>173</v>
      </c>
      <c r="AU1075" s="25" t="s">
        <v>89</v>
      </c>
      <c r="AY1075" s="25" t="s">
        <v>171</v>
      </c>
      <c r="BE1075" s="172">
        <f>IF(N1075="základní",J1075,0)</f>
        <v>0</v>
      </c>
      <c r="BF1075" s="172">
        <f>IF(N1075="snížená",J1075,0)</f>
        <v>0</v>
      </c>
      <c r="BG1075" s="172">
        <f>IF(N1075="zákl. přenesená",J1075,0)</f>
        <v>0</v>
      </c>
      <c r="BH1075" s="172">
        <f>IF(N1075="sníž. přenesená",J1075,0)</f>
        <v>0</v>
      </c>
      <c r="BI1075" s="172">
        <f>IF(N1075="nulová",J1075,0)</f>
        <v>0</v>
      </c>
      <c r="BJ1075" s="25" t="s">
        <v>89</v>
      </c>
      <c r="BK1075" s="172">
        <f>ROUND(I1075*H1075,2)</f>
        <v>0</v>
      </c>
      <c r="BL1075" s="25" t="s">
        <v>257</v>
      </c>
      <c r="BM1075" s="25" t="s">
        <v>1780</v>
      </c>
    </row>
    <row r="1076" spans="2:65" s="12" customFormat="1">
      <c r="B1076" s="173"/>
      <c r="D1076" s="174" t="s">
        <v>180</v>
      </c>
      <c r="E1076" s="175" t="s">
        <v>5</v>
      </c>
      <c r="F1076" s="176" t="s">
        <v>1781</v>
      </c>
      <c r="H1076" s="177">
        <v>58.91</v>
      </c>
      <c r="L1076" s="173"/>
      <c r="M1076" s="178"/>
      <c r="N1076" s="179"/>
      <c r="O1076" s="179"/>
      <c r="P1076" s="179"/>
      <c r="Q1076" s="179"/>
      <c r="R1076" s="179"/>
      <c r="S1076" s="179"/>
      <c r="T1076" s="180"/>
      <c r="AT1076" s="175" t="s">
        <v>180</v>
      </c>
      <c r="AU1076" s="175" t="s">
        <v>89</v>
      </c>
      <c r="AV1076" s="12" t="s">
        <v>89</v>
      </c>
      <c r="AW1076" s="12" t="s">
        <v>41</v>
      </c>
      <c r="AX1076" s="12" t="s">
        <v>77</v>
      </c>
      <c r="AY1076" s="175" t="s">
        <v>171</v>
      </c>
    </row>
    <row r="1077" spans="2:65" s="12" customFormat="1">
      <c r="B1077" s="173"/>
      <c r="D1077" s="174" t="s">
        <v>180</v>
      </c>
      <c r="E1077" s="175" t="s">
        <v>5</v>
      </c>
      <c r="F1077" s="176" t="s">
        <v>1782</v>
      </c>
      <c r="H1077" s="177">
        <v>46.15</v>
      </c>
      <c r="L1077" s="173"/>
      <c r="M1077" s="178"/>
      <c r="N1077" s="179"/>
      <c r="O1077" s="179"/>
      <c r="P1077" s="179"/>
      <c r="Q1077" s="179"/>
      <c r="R1077" s="179"/>
      <c r="S1077" s="179"/>
      <c r="T1077" s="180"/>
      <c r="AT1077" s="175" t="s">
        <v>180</v>
      </c>
      <c r="AU1077" s="175" t="s">
        <v>89</v>
      </c>
      <c r="AV1077" s="12" t="s">
        <v>89</v>
      </c>
      <c r="AW1077" s="12" t="s">
        <v>41</v>
      </c>
      <c r="AX1077" s="12" t="s">
        <v>77</v>
      </c>
      <c r="AY1077" s="175" t="s">
        <v>171</v>
      </c>
    </row>
    <row r="1078" spans="2:65" s="12" customFormat="1">
      <c r="B1078" s="173"/>
      <c r="D1078" s="174" t="s">
        <v>180</v>
      </c>
      <c r="E1078" s="175" t="s">
        <v>5</v>
      </c>
      <c r="F1078" s="176" t="s">
        <v>1783</v>
      </c>
      <c r="H1078" s="177">
        <v>51.9</v>
      </c>
      <c r="L1078" s="173"/>
      <c r="M1078" s="178"/>
      <c r="N1078" s="179"/>
      <c r="O1078" s="179"/>
      <c r="P1078" s="179"/>
      <c r="Q1078" s="179"/>
      <c r="R1078" s="179"/>
      <c r="S1078" s="179"/>
      <c r="T1078" s="180"/>
      <c r="AT1078" s="175" t="s">
        <v>180</v>
      </c>
      <c r="AU1078" s="175" t="s">
        <v>89</v>
      </c>
      <c r="AV1078" s="12" t="s">
        <v>89</v>
      </c>
      <c r="AW1078" s="12" t="s">
        <v>41</v>
      </c>
      <c r="AX1078" s="12" t="s">
        <v>77</v>
      </c>
      <c r="AY1078" s="175" t="s">
        <v>171</v>
      </c>
    </row>
    <row r="1079" spans="2:65" s="12" customFormat="1">
      <c r="B1079" s="173"/>
      <c r="D1079" s="174" t="s">
        <v>180</v>
      </c>
      <c r="E1079" s="175" t="s">
        <v>5</v>
      </c>
      <c r="F1079" s="176" t="s">
        <v>1784</v>
      </c>
      <c r="H1079" s="177">
        <v>41.57</v>
      </c>
      <c r="L1079" s="173"/>
      <c r="M1079" s="178"/>
      <c r="N1079" s="179"/>
      <c r="O1079" s="179"/>
      <c r="P1079" s="179"/>
      <c r="Q1079" s="179"/>
      <c r="R1079" s="179"/>
      <c r="S1079" s="179"/>
      <c r="T1079" s="180"/>
      <c r="AT1079" s="175" t="s">
        <v>180</v>
      </c>
      <c r="AU1079" s="175" t="s">
        <v>89</v>
      </c>
      <c r="AV1079" s="12" t="s">
        <v>89</v>
      </c>
      <c r="AW1079" s="12" t="s">
        <v>41</v>
      </c>
      <c r="AX1079" s="12" t="s">
        <v>77</v>
      </c>
      <c r="AY1079" s="175" t="s">
        <v>171</v>
      </c>
    </row>
    <row r="1080" spans="2:65" s="13" customFormat="1">
      <c r="B1080" s="183"/>
      <c r="D1080" s="174" t="s">
        <v>180</v>
      </c>
      <c r="E1080" s="184" t="s">
        <v>5</v>
      </c>
      <c r="F1080" s="185" t="s">
        <v>228</v>
      </c>
      <c r="H1080" s="186">
        <v>198.53</v>
      </c>
      <c r="L1080" s="183"/>
      <c r="M1080" s="187"/>
      <c r="N1080" s="188"/>
      <c r="O1080" s="188"/>
      <c r="P1080" s="188"/>
      <c r="Q1080" s="188"/>
      <c r="R1080" s="188"/>
      <c r="S1080" s="188"/>
      <c r="T1080" s="189"/>
      <c r="AT1080" s="184" t="s">
        <v>180</v>
      </c>
      <c r="AU1080" s="184" t="s">
        <v>89</v>
      </c>
      <c r="AV1080" s="13" t="s">
        <v>178</v>
      </c>
      <c r="AW1080" s="13" t="s">
        <v>41</v>
      </c>
      <c r="AX1080" s="13" t="s">
        <v>23</v>
      </c>
      <c r="AY1080" s="184" t="s">
        <v>171</v>
      </c>
    </row>
    <row r="1081" spans="2:65" s="1" customFormat="1" ht="16.5" customHeight="1">
      <c r="B1081" s="161"/>
      <c r="C1081" s="190" t="s">
        <v>1785</v>
      </c>
      <c r="D1081" s="190" t="s">
        <v>236</v>
      </c>
      <c r="E1081" s="191" t="s">
        <v>1786</v>
      </c>
      <c r="F1081" s="192" t="s">
        <v>1787</v>
      </c>
      <c r="G1081" s="193" t="s">
        <v>493</v>
      </c>
      <c r="H1081" s="194">
        <v>202.501</v>
      </c>
      <c r="I1081" s="348"/>
      <c r="J1081" s="195">
        <f>ROUND(I1081*H1081,2)</f>
        <v>0</v>
      </c>
      <c r="K1081" s="192" t="s">
        <v>177</v>
      </c>
      <c r="L1081" s="196"/>
      <c r="M1081" s="197" t="s">
        <v>5</v>
      </c>
      <c r="N1081" s="198" t="s">
        <v>49</v>
      </c>
      <c r="O1081" s="170">
        <v>0</v>
      </c>
      <c r="P1081" s="170">
        <f>O1081*H1081</f>
        <v>0</v>
      </c>
      <c r="Q1081" s="170">
        <v>2.1000000000000001E-4</v>
      </c>
      <c r="R1081" s="170">
        <f>Q1081*H1081</f>
        <v>4.2525210000000001E-2</v>
      </c>
      <c r="S1081" s="170">
        <v>0</v>
      </c>
      <c r="T1081" s="171">
        <f>S1081*H1081</f>
        <v>0</v>
      </c>
      <c r="AR1081" s="25" t="s">
        <v>349</v>
      </c>
      <c r="AT1081" s="25" t="s">
        <v>236</v>
      </c>
      <c r="AU1081" s="25" t="s">
        <v>89</v>
      </c>
      <c r="AY1081" s="25" t="s">
        <v>171</v>
      </c>
      <c r="BE1081" s="172">
        <f>IF(N1081="základní",J1081,0)</f>
        <v>0</v>
      </c>
      <c r="BF1081" s="172">
        <f>IF(N1081="snížená",J1081,0)</f>
        <v>0</v>
      </c>
      <c r="BG1081" s="172">
        <f>IF(N1081="zákl. přenesená",J1081,0)</f>
        <v>0</v>
      </c>
      <c r="BH1081" s="172">
        <f>IF(N1081="sníž. přenesená",J1081,0)</f>
        <v>0</v>
      </c>
      <c r="BI1081" s="172">
        <f>IF(N1081="nulová",J1081,0)</f>
        <v>0</v>
      </c>
      <c r="BJ1081" s="25" t="s">
        <v>89</v>
      </c>
      <c r="BK1081" s="172">
        <f>ROUND(I1081*H1081,2)</f>
        <v>0</v>
      </c>
      <c r="BL1081" s="25" t="s">
        <v>257</v>
      </c>
      <c r="BM1081" s="25" t="s">
        <v>1788</v>
      </c>
    </row>
    <row r="1082" spans="2:65" s="12" customFormat="1">
      <c r="B1082" s="173"/>
      <c r="D1082" s="174" t="s">
        <v>180</v>
      </c>
      <c r="E1082" s="175" t="s">
        <v>5</v>
      </c>
      <c r="F1082" s="176" t="s">
        <v>1789</v>
      </c>
      <c r="H1082" s="177">
        <v>202.501</v>
      </c>
      <c r="L1082" s="173"/>
      <c r="M1082" s="178"/>
      <c r="N1082" s="179"/>
      <c r="O1082" s="179"/>
      <c r="P1082" s="179"/>
      <c r="Q1082" s="179"/>
      <c r="R1082" s="179"/>
      <c r="S1082" s="179"/>
      <c r="T1082" s="180"/>
      <c r="AT1082" s="175" t="s">
        <v>180</v>
      </c>
      <c r="AU1082" s="175" t="s">
        <v>89</v>
      </c>
      <c r="AV1082" s="12" t="s">
        <v>89</v>
      </c>
      <c r="AW1082" s="12" t="s">
        <v>41</v>
      </c>
      <c r="AX1082" s="12" t="s">
        <v>23</v>
      </c>
      <c r="AY1082" s="175" t="s">
        <v>171</v>
      </c>
    </row>
    <row r="1083" spans="2:65" s="1" customFormat="1" ht="38.25" customHeight="1">
      <c r="B1083" s="161"/>
      <c r="C1083" s="162" t="s">
        <v>1790</v>
      </c>
      <c r="D1083" s="162" t="s">
        <v>173</v>
      </c>
      <c r="E1083" s="163" t="s">
        <v>1791</v>
      </c>
      <c r="F1083" s="164" t="s">
        <v>1792</v>
      </c>
      <c r="G1083" s="165" t="s">
        <v>260</v>
      </c>
      <c r="H1083" s="166">
        <v>5.1999999999999998E-2</v>
      </c>
      <c r="I1083" s="347"/>
      <c r="J1083" s="167">
        <f>ROUND(I1083*H1083,2)</f>
        <v>0</v>
      </c>
      <c r="K1083" s="164" t="s">
        <v>177</v>
      </c>
      <c r="L1083" s="40"/>
      <c r="M1083" s="168" t="s">
        <v>5</v>
      </c>
      <c r="N1083" s="169" t="s">
        <v>49</v>
      </c>
      <c r="O1083" s="170">
        <v>2.4009999999999998</v>
      </c>
      <c r="P1083" s="170">
        <f>O1083*H1083</f>
        <v>0.12485199999999999</v>
      </c>
      <c r="Q1083" s="170">
        <v>0</v>
      </c>
      <c r="R1083" s="170">
        <f>Q1083*H1083</f>
        <v>0</v>
      </c>
      <c r="S1083" s="170">
        <v>0</v>
      </c>
      <c r="T1083" s="171">
        <f>S1083*H1083</f>
        <v>0</v>
      </c>
      <c r="AR1083" s="25" t="s">
        <v>257</v>
      </c>
      <c r="AT1083" s="25" t="s">
        <v>173</v>
      </c>
      <c r="AU1083" s="25" t="s">
        <v>89</v>
      </c>
      <c r="AY1083" s="25" t="s">
        <v>171</v>
      </c>
      <c r="BE1083" s="172">
        <f>IF(N1083="základní",J1083,0)</f>
        <v>0</v>
      </c>
      <c r="BF1083" s="172">
        <f>IF(N1083="snížená",J1083,0)</f>
        <v>0</v>
      </c>
      <c r="BG1083" s="172">
        <f>IF(N1083="zákl. přenesená",J1083,0)</f>
        <v>0</v>
      </c>
      <c r="BH1083" s="172">
        <f>IF(N1083="sníž. přenesená",J1083,0)</f>
        <v>0</v>
      </c>
      <c r="BI1083" s="172">
        <f>IF(N1083="nulová",J1083,0)</f>
        <v>0</v>
      </c>
      <c r="BJ1083" s="25" t="s">
        <v>89</v>
      </c>
      <c r="BK1083" s="172">
        <f>ROUND(I1083*H1083,2)</f>
        <v>0</v>
      </c>
      <c r="BL1083" s="25" t="s">
        <v>257</v>
      </c>
      <c r="BM1083" s="25" t="s">
        <v>1793</v>
      </c>
    </row>
    <row r="1084" spans="2:65" s="1" customFormat="1" ht="108">
      <c r="B1084" s="40"/>
      <c r="D1084" s="174" t="s">
        <v>185</v>
      </c>
      <c r="F1084" s="181" t="s">
        <v>1794</v>
      </c>
      <c r="L1084" s="40"/>
      <c r="M1084" s="182"/>
      <c r="N1084" s="41"/>
      <c r="O1084" s="41"/>
      <c r="P1084" s="41"/>
      <c r="Q1084" s="41"/>
      <c r="R1084" s="41"/>
      <c r="S1084" s="41"/>
      <c r="T1084" s="69"/>
      <c r="AT1084" s="25" t="s">
        <v>185</v>
      </c>
      <c r="AU1084" s="25" t="s">
        <v>89</v>
      </c>
    </row>
    <row r="1085" spans="2:65" s="11" customFormat="1" ht="29.85" customHeight="1">
      <c r="B1085" s="149"/>
      <c r="D1085" s="150" t="s">
        <v>76</v>
      </c>
      <c r="E1085" s="159" t="s">
        <v>1795</v>
      </c>
      <c r="F1085" s="159" t="s">
        <v>1796</v>
      </c>
      <c r="J1085" s="160">
        <f>BK1085</f>
        <v>0</v>
      </c>
      <c r="L1085" s="149"/>
      <c r="M1085" s="153"/>
      <c r="N1085" s="154"/>
      <c r="O1085" s="154"/>
      <c r="P1085" s="155">
        <f>SUM(P1086:P1100)</f>
        <v>123.35856600000001</v>
      </c>
      <c r="Q1085" s="154"/>
      <c r="R1085" s="155">
        <f>SUM(R1086:R1100)</f>
        <v>1.932658</v>
      </c>
      <c r="S1085" s="154"/>
      <c r="T1085" s="156">
        <f>SUM(T1086:T1100)</f>
        <v>0</v>
      </c>
      <c r="AR1085" s="150" t="s">
        <v>89</v>
      </c>
      <c r="AT1085" s="157" t="s">
        <v>76</v>
      </c>
      <c r="AU1085" s="157" t="s">
        <v>23</v>
      </c>
      <c r="AY1085" s="150" t="s">
        <v>171</v>
      </c>
      <c r="BK1085" s="158">
        <f>SUM(BK1086:BK1100)</f>
        <v>0</v>
      </c>
    </row>
    <row r="1086" spans="2:65" s="1" customFormat="1" ht="16.5" customHeight="1">
      <c r="B1086" s="161"/>
      <c r="C1086" s="162" t="s">
        <v>1797</v>
      </c>
      <c r="D1086" s="162" t="s">
        <v>173</v>
      </c>
      <c r="E1086" s="163" t="s">
        <v>1798</v>
      </c>
      <c r="F1086" s="164" t="s">
        <v>1799</v>
      </c>
      <c r="G1086" s="165" t="s">
        <v>223</v>
      </c>
      <c r="H1086" s="166">
        <v>181.3</v>
      </c>
      <c r="I1086" s="347"/>
      <c r="J1086" s="167">
        <f>ROUND(I1086*H1086,2)</f>
        <v>0</v>
      </c>
      <c r="K1086" s="164" t="s">
        <v>251</v>
      </c>
      <c r="L1086" s="40"/>
      <c r="M1086" s="168" t="s">
        <v>5</v>
      </c>
      <c r="N1086" s="169" t="s">
        <v>49</v>
      </c>
      <c r="O1086" s="170">
        <v>2.4E-2</v>
      </c>
      <c r="P1086" s="170">
        <f>O1086*H1086</f>
        <v>4.3512000000000004</v>
      </c>
      <c r="Q1086" s="170">
        <v>0</v>
      </c>
      <c r="R1086" s="170">
        <f>Q1086*H1086</f>
        <v>0</v>
      </c>
      <c r="S1086" s="170">
        <v>0</v>
      </c>
      <c r="T1086" s="171">
        <f>S1086*H1086</f>
        <v>0</v>
      </c>
      <c r="AR1086" s="25" t="s">
        <v>257</v>
      </c>
      <c r="AT1086" s="25" t="s">
        <v>173</v>
      </c>
      <c r="AU1086" s="25" t="s">
        <v>89</v>
      </c>
      <c r="AY1086" s="25" t="s">
        <v>171</v>
      </c>
      <c r="BE1086" s="172">
        <f>IF(N1086="základní",J1086,0)</f>
        <v>0</v>
      </c>
      <c r="BF1086" s="172">
        <f>IF(N1086="snížená",J1086,0)</f>
        <v>0</v>
      </c>
      <c r="BG1086" s="172">
        <f>IF(N1086="zákl. přenesená",J1086,0)</f>
        <v>0</v>
      </c>
      <c r="BH1086" s="172">
        <f>IF(N1086="sníž. přenesená",J1086,0)</f>
        <v>0</v>
      </c>
      <c r="BI1086" s="172">
        <f>IF(N1086="nulová",J1086,0)</f>
        <v>0</v>
      </c>
      <c r="BJ1086" s="25" t="s">
        <v>89</v>
      </c>
      <c r="BK1086" s="172">
        <f>ROUND(I1086*H1086,2)</f>
        <v>0</v>
      </c>
      <c r="BL1086" s="25" t="s">
        <v>257</v>
      </c>
      <c r="BM1086" s="25" t="s">
        <v>1800</v>
      </c>
    </row>
    <row r="1087" spans="2:65" s="1" customFormat="1" ht="25.5" customHeight="1">
      <c r="B1087" s="161"/>
      <c r="C1087" s="162" t="s">
        <v>1801</v>
      </c>
      <c r="D1087" s="162" t="s">
        <v>173</v>
      </c>
      <c r="E1087" s="163" t="s">
        <v>1802</v>
      </c>
      <c r="F1087" s="164" t="s">
        <v>1803</v>
      </c>
      <c r="G1087" s="165" t="s">
        <v>223</v>
      </c>
      <c r="H1087" s="166">
        <v>181.3</v>
      </c>
      <c r="I1087" s="347"/>
      <c r="J1087" s="167">
        <f>ROUND(I1087*H1087,2)</f>
        <v>0</v>
      </c>
      <c r="K1087" s="164" t="s">
        <v>251</v>
      </c>
      <c r="L1087" s="40"/>
      <c r="M1087" s="168" t="s">
        <v>5</v>
      </c>
      <c r="N1087" s="169" t="s">
        <v>49</v>
      </c>
      <c r="O1087" s="170">
        <v>5.8000000000000003E-2</v>
      </c>
      <c r="P1087" s="170">
        <f>O1087*H1087</f>
        <v>10.515400000000001</v>
      </c>
      <c r="Q1087" s="170">
        <v>3.0000000000000001E-5</v>
      </c>
      <c r="R1087" s="170">
        <f>Q1087*H1087</f>
        <v>5.4390000000000003E-3</v>
      </c>
      <c r="S1087" s="170">
        <v>0</v>
      </c>
      <c r="T1087" s="171">
        <f>S1087*H1087</f>
        <v>0</v>
      </c>
      <c r="AR1087" s="25" t="s">
        <v>257</v>
      </c>
      <c r="AT1087" s="25" t="s">
        <v>173</v>
      </c>
      <c r="AU1087" s="25" t="s">
        <v>89</v>
      </c>
      <c r="AY1087" s="25" t="s">
        <v>171</v>
      </c>
      <c r="BE1087" s="172">
        <f>IF(N1087="základní",J1087,0)</f>
        <v>0</v>
      </c>
      <c r="BF1087" s="172">
        <f>IF(N1087="snížená",J1087,0)</f>
        <v>0</v>
      </c>
      <c r="BG1087" s="172">
        <f>IF(N1087="zákl. přenesená",J1087,0)</f>
        <v>0</v>
      </c>
      <c r="BH1087" s="172">
        <f>IF(N1087="sníž. přenesená",J1087,0)</f>
        <v>0</v>
      </c>
      <c r="BI1087" s="172">
        <f>IF(N1087="nulová",J1087,0)</f>
        <v>0</v>
      </c>
      <c r="BJ1087" s="25" t="s">
        <v>89</v>
      </c>
      <c r="BK1087" s="172">
        <f>ROUND(I1087*H1087,2)</f>
        <v>0</v>
      </c>
      <c r="BL1087" s="25" t="s">
        <v>257</v>
      </c>
      <c r="BM1087" s="25" t="s">
        <v>1804</v>
      </c>
    </row>
    <row r="1088" spans="2:65" s="1" customFormat="1" ht="25.5" customHeight="1">
      <c r="B1088" s="161"/>
      <c r="C1088" s="162" t="s">
        <v>1805</v>
      </c>
      <c r="D1088" s="162" t="s">
        <v>173</v>
      </c>
      <c r="E1088" s="163" t="s">
        <v>1806</v>
      </c>
      <c r="F1088" s="164" t="s">
        <v>1807</v>
      </c>
      <c r="G1088" s="165" t="s">
        <v>223</v>
      </c>
      <c r="H1088" s="166">
        <v>181.3</v>
      </c>
      <c r="I1088" s="347"/>
      <c r="J1088" s="167">
        <f>ROUND(I1088*H1088,2)</f>
        <v>0</v>
      </c>
      <c r="K1088" s="164" t="s">
        <v>177</v>
      </c>
      <c r="L1088" s="40"/>
      <c r="M1088" s="168" t="s">
        <v>5</v>
      </c>
      <c r="N1088" s="169" t="s">
        <v>49</v>
      </c>
      <c r="O1088" s="170">
        <v>0.245</v>
      </c>
      <c r="P1088" s="170">
        <f>O1088*H1088</f>
        <v>44.418500000000002</v>
      </c>
      <c r="Q1088" s="170">
        <v>7.4999999999999997E-3</v>
      </c>
      <c r="R1088" s="170">
        <f>Q1088*H1088</f>
        <v>1.35975</v>
      </c>
      <c r="S1088" s="170">
        <v>0</v>
      </c>
      <c r="T1088" s="171">
        <f>S1088*H1088</f>
        <v>0</v>
      </c>
      <c r="AR1088" s="25" t="s">
        <v>257</v>
      </c>
      <c r="AT1088" s="25" t="s">
        <v>173</v>
      </c>
      <c r="AU1088" s="25" t="s">
        <v>89</v>
      </c>
      <c r="AY1088" s="25" t="s">
        <v>171</v>
      </c>
      <c r="BE1088" s="172">
        <f>IF(N1088="základní",J1088,0)</f>
        <v>0</v>
      </c>
      <c r="BF1088" s="172">
        <f>IF(N1088="snížená",J1088,0)</f>
        <v>0</v>
      </c>
      <c r="BG1088" s="172">
        <f>IF(N1088="zákl. přenesená",J1088,0)</f>
        <v>0</v>
      </c>
      <c r="BH1088" s="172">
        <f>IF(N1088="sníž. přenesená",J1088,0)</f>
        <v>0</v>
      </c>
      <c r="BI1088" s="172">
        <f>IF(N1088="nulová",J1088,0)</f>
        <v>0</v>
      </c>
      <c r="BJ1088" s="25" t="s">
        <v>89</v>
      </c>
      <c r="BK1088" s="172">
        <f>ROUND(I1088*H1088,2)</f>
        <v>0</v>
      </c>
      <c r="BL1088" s="25" t="s">
        <v>257</v>
      </c>
      <c r="BM1088" s="25" t="s">
        <v>1808</v>
      </c>
    </row>
    <row r="1089" spans="2:65" s="1" customFormat="1" ht="60">
      <c r="B1089" s="40"/>
      <c r="D1089" s="174" t="s">
        <v>185</v>
      </c>
      <c r="F1089" s="181" t="s">
        <v>1809</v>
      </c>
      <c r="L1089" s="40"/>
      <c r="M1089" s="182"/>
      <c r="N1089" s="41"/>
      <c r="O1089" s="41"/>
      <c r="P1089" s="41"/>
      <c r="Q1089" s="41"/>
      <c r="R1089" s="41"/>
      <c r="S1089" s="41"/>
      <c r="T1089" s="69"/>
      <c r="AT1089" s="25" t="s">
        <v>185</v>
      </c>
      <c r="AU1089" s="25" t="s">
        <v>89</v>
      </c>
    </row>
    <row r="1090" spans="2:65" s="1" customFormat="1" ht="16.5" customHeight="1">
      <c r="B1090" s="161"/>
      <c r="C1090" s="162" t="s">
        <v>1810</v>
      </c>
      <c r="D1090" s="162" t="s">
        <v>173</v>
      </c>
      <c r="E1090" s="163" t="s">
        <v>1811</v>
      </c>
      <c r="F1090" s="164" t="s">
        <v>1812</v>
      </c>
      <c r="G1090" s="165" t="s">
        <v>223</v>
      </c>
      <c r="H1090" s="166">
        <v>181.3</v>
      </c>
      <c r="I1090" s="347"/>
      <c r="J1090" s="167">
        <f>ROUND(I1090*H1090,2)</f>
        <v>0</v>
      </c>
      <c r="K1090" s="164" t="s">
        <v>177</v>
      </c>
      <c r="L1090" s="40"/>
      <c r="M1090" s="168" t="s">
        <v>5</v>
      </c>
      <c r="N1090" s="169" t="s">
        <v>49</v>
      </c>
      <c r="O1090" s="170">
        <v>0.23300000000000001</v>
      </c>
      <c r="P1090" s="170">
        <f>O1090*H1090</f>
        <v>42.242900000000006</v>
      </c>
      <c r="Q1090" s="170">
        <v>2.9999999999999997E-4</v>
      </c>
      <c r="R1090" s="170">
        <f>Q1090*H1090</f>
        <v>5.4390000000000001E-2</v>
      </c>
      <c r="S1090" s="170">
        <v>0</v>
      </c>
      <c r="T1090" s="171">
        <f>S1090*H1090</f>
        <v>0</v>
      </c>
      <c r="AR1090" s="25" t="s">
        <v>257</v>
      </c>
      <c r="AT1090" s="25" t="s">
        <v>173</v>
      </c>
      <c r="AU1090" s="25" t="s">
        <v>89</v>
      </c>
      <c r="AY1090" s="25" t="s">
        <v>171</v>
      </c>
      <c r="BE1090" s="172">
        <f>IF(N1090="základní",J1090,0)</f>
        <v>0</v>
      </c>
      <c r="BF1090" s="172">
        <f>IF(N1090="snížená",J1090,0)</f>
        <v>0</v>
      </c>
      <c r="BG1090" s="172">
        <f>IF(N1090="zákl. přenesená",J1090,0)</f>
        <v>0</v>
      </c>
      <c r="BH1090" s="172">
        <f>IF(N1090="sníž. přenesená",J1090,0)</f>
        <v>0</v>
      </c>
      <c r="BI1090" s="172">
        <f>IF(N1090="nulová",J1090,0)</f>
        <v>0</v>
      </c>
      <c r="BJ1090" s="25" t="s">
        <v>89</v>
      </c>
      <c r="BK1090" s="172">
        <f>ROUND(I1090*H1090,2)</f>
        <v>0</v>
      </c>
      <c r="BL1090" s="25" t="s">
        <v>257</v>
      </c>
      <c r="BM1090" s="25" t="s">
        <v>1813</v>
      </c>
    </row>
    <row r="1091" spans="2:65" s="12" customFormat="1">
      <c r="B1091" s="173"/>
      <c r="D1091" s="174" t="s">
        <v>180</v>
      </c>
      <c r="E1091" s="175" t="s">
        <v>5</v>
      </c>
      <c r="F1091" s="176" t="s">
        <v>1814</v>
      </c>
      <c r="H1091" s="177">
        <v>47.75</v>
      </c>
      <c r="L1091" s="173"/>
      <c r="M1091" s="178"/>
      <c r="N1091" s="179"/>
      <c r="O1091" s="179"/>
      <c r="P1091" s="179"/>
      <c r="Q1091" s="179"/>
      <c r="R1091" s="179"/>
      <c r="S1091" s="179"/>
      <c r="T1091" s="180"/>
      <c r="AT1091" s="175" t="s">
        <v>180</v>
      </c>
      <c r="AU1091" s="175" t="s">
        <v>89</v>
      </c>
      <c r="AV1091" s="12" t="s">
        <v>89</v>
      </c>
      <c r="AW1091" s="12" t="s">
        <v>41</v>
      </c>
      <c r="AX1091" s="12" t="s">
        <v>77</v>
      </c>
      <c r="AY1091" s="175" t="s">
        <v>171</v>
      </c>
    </row>
    <row r="1092" spans="2:65" s="12" customFormat="1">
      <c r="B1092" s="173"/>
      <c r="D1092" s="174" t="s">
        <v>180</v>
      </c>
      <c r="E1092" s="175" t="s">
        <v>5</v>
      </c>
      <c r="F1092" s="176" t="s">
        <v>1815</v>
      </c>
      <c r="H1092" s="177">
        <v>46.33</v>
      </c>
      <c r="L1092" s="173"/>
      <c r="M1092" s="178"/>
      <c r="N1092" s="179"/>
      <c r="O1092" s="179"/>
      <c r="P1092" s="179"/>
      <c r="Q1092" s="179"/>
      <c r="R1092" s="179"/>
      <c r="S1092" s="179"/>
      <c r="T1092" s="180"/>
      <c r="AT1092" s="175" t="s">
        <v>180</v>
      </c>
      <c r="AU1092" s="175" t="s">
        <v>89</v>
      </c>
      <c r="AV1092" s="12" t="s">
        <v>89</v>
      </c>
      <c r="AW1092" s="12" t="s">
        <v>41</v>
      </c>
      <c r="AX1092" s="12" t="s">
        <v>77</v>
      </c>
      <c r="AY1092" s="175" t="s">
        <v>171</v>
      </c>
    </row>
    <row r="1093" spans="2:65" s="12" customFormat="1">
      <c r="B1093" s="173"/>
      <c r="D1093" s="174" t="s">
        <v>180</v>
      </c>
      <c r="E1093" s="175" t="s">
        <v>5</v>
      </c>
      <c r="F1093" s="176" t="s">
        <v>1816</v>
      </c>
      <c r="H1093" s="177">
        <v>41.62</v>
      </c>
      <c r="L1093" s="173"/>
      <c r="M1093" s="178"/>
      <c r="N1093" s="179"/>
      <c r="O1093" s="179"/>
      <c r="P1093" s="179"/>
      <c r="Q1093" s="179"/>
      <c r="R1093" s="179"/>
      <c r="S1093" s="179"/>
      <c r="T1093" s="180"/>
      <c r="AT1093" s="175" t="s">
        <v>180</v>
      </c>
      <c r="AU1093" s="175" t="s">
        <v>89</v>
      </c>
      <c r="AV1093" s="12" t="s">
        <v>89</v>
      </c>
      <c r="AW1093" s="12" t="s">
        <v>41</v>
      </c>
      <c r="AX1093" s="12" t="s">
        <v>77</v>
      </c>
      <c r="AY1093" s="175" t="s">
        <v>171</v>
      </c>
    </row>
    <row r="1094" spans="2:65" s="12" customFormat="1">
      <c r="B1094" s="173"/>
      <c r="D1094" s="174" t="s">
        <v>180</v>
      </c>
      <c r="E1094" s="175" t="s">
        <v>5</v>
      </c>
      <c r="F1094" s="176" t="s">
        <v>1817</v>
      </c>
      <c r="H1094" s="177">
        <v>45.6</v>
      </c>
      <c r="L1094" s="173"/>
      <c r="M1094" s="178"/>
      <c r="N1094" s="179"/>
      <c r="O1094" s="179"/>
      <c r="P1094" s="179"/>
      <c r="Q1094" s="179"/>
      <c r="R1094" s="179"/>
      <c r="S1094" s="179"/>
      <c r="T1094" s="180"/>
      <c r="AT1094" s="175" t="s">
        <v>180</v>
      </c>
      <c r="AU1094" s="175" t="s">
        <v>89</v>
      </c>
      <c r="AV1094" s="12" t="s">
        <v>89</v>
      </c>
      <c r="AW1094" s="12" t="s">
        <v>41</v>
      </c>
      <c r="AX1094" s="12" t="s">
        <v>77</v>
      </c>
      <c r="AY1094" s="175" t="s">
        <v>171</v>
      </c>
    </row>
    <row r="1095" spans="2:65" s="13" customFormat="1">
      <c r="B1095" s="183"/>
      <c r="D1095" s="174" t="s">
        <v>180</v>
      </c>
      <c r="E1095" s="184" t="s">
        <v>5</v>
      </c>
      <c r="F1095" s="185" t="s">
        <v>228</v>
      </c>
      <c r="H1095" s="186">
        <v>181.3</v>
      </c>
      <c r="L1095" s="183"/>
      <c r="M1095" s="187"/>
      <c r="N1095" s="188"/>
      <c r="O1095" s="188"/>
      <c r="P1095" s="188"/>
      <c r="Q1095" s="188"/>
      <c r="R1095" s="188"/>
      <c r="S1095" s="188"/>
      <c r="T1095" s="189"/>
      <c r="AT1095" s="184" t="s">
        <v>180</v>
      </c>
      <c r="AU1095" s="184" t="s">
        <v>89</v>
      </c>
      <c r="AV1095" s="13" t="s">
        <v>178</v>
      </c>
      <c r="AW1095" s="13" t="s">
        <v>41</v>
      </c>
      <c r="AX1095" s="13" t="s">
        <v>23</v>
      </c>
      <c r="AY1095" s="184" t="s">
        <v>171</v>
      </c>
    </row>
    <row r="1096" spans="2:65" s="1" customFormat="1" ht="16.5" customHeight="1">
      <c r="B1096" s="161"/>
      <c r="C1096" s="190" t="s">
        <v>1818</v>
      </c>
      <c r="D1096" s="190" t="s">
        <v>236</v>
      </c>
      <c r="E1096" s="191" t="s">
        <v>1819</v>
      </c>
      <c r="F1096" s="192" t="s">
        <v>1820</v>
      </c>
      <c r="G1096" s="193" t="s">
        <v>223</v>
      </c>
      <c r="H1096" s="194">
        <v>181.3</v>
      </c>
      <c r="I1096" s="348"/>
      <c r="J1096" s="195">
        <f>ROUND(I1096*H1096,2)</f>
        <v>0</v>
      </c>
      <c r="K1096" s="192" t="s">
        <v>177</v>
      </c>
      <c r="L1096" s="196"/>
      <c r="M1096" s="197" t="s">
        <v>5</v>
      </c>
      <c r="N1096" s="198" t="s">
        <v>49</v>
      </c>
      <c r="O1096" s="170">
        <v>0</v>
      </c>
      <c r="P1096" s="170">
        <f>O1096*H1096</f>
        <v>0</v>
      </c>
      <c r="Q1096" s="170">
        <v>2.8300000000000001E-3</v>
      </c>
      <c r="R1096" s="170">
        <f>Q1096*H1096</f>
        <v>0.51307900000000006</v>
      </c>
      <c r="S1096" s="170">
        <v>0</v>
      </c>
      <c r="T1096" s="171">
        <f>S1096*H1096</f>
        <v>0</v>
      </c>
      <c r="AR1096" s="25" t="s">
        <v>349</v>
      </c>
      <c r="AT1096" s="25" t="s">
        <v>236</v>
      </c>
      <c r="AU1096" s="25" t="s">
        <v>89</v>
      </c>
      <c r="AY1096" s="25" t="s">
        <v>171</v>
      </c>
      <c r="BE1096" s="172">
        <f>IF(N1096="základní",J1096,0)</f>
        <v>0</v>
      </c>
      <c r="BF1096" s="172">
        <f>IF(N1096="snížená",J1096,0)</f>
        <v>0</v>
      </c>
      <c r="BG1096" s="172">
        <f>IF(N1096="zákl. přenesená",J1096,0)</f>
        <v>0</v>
      </c>
      <c r="BH1096" s="172">
        <f>IF(N1096="sníž. přenesená",J1096,0)</f>
        <v>0</v>
      </c>
      <c r="BI1096" s="172">
        <f>IF(N1096="nulová",J1096,0)</f>
        <v>0</v>
      </c>
      <c r="BJ1096" s="25" t="s">
        <v>89</v>
      </c>
      <c r="BK1096" s="172">
        <f>ROUND(I1096*H1096,2)</f>
        <v>0</v>
      </c>
      <c r="BL1096" s="25" t="s">
        <v>257</v>
      </c>
      <c r="BM1096" s="25" t="s">
        <v>1821</v>
      </c>
    </row>
    <row r="1097" spans="2:65" s="1" customFormat="1" ht="16.5" customHeight="1">
      <c r="B1097" s="161"/>
      <c r="C1097" s="162" t="s">
        <v>1822</v>
      </c>
      <c r="D1097" s="162" t="s">
        <v>173</v>
      </c>
      <c r="E1097" s="163" t="s">
        <v>1823</v>
      </c>
      <c r="F1097" s="164" t="s">
        <v>1824</v>
      </c>
      <c r="G1097" s="165" t="s">
        <v>223</v>
      </c>
      <c r="H1097" s="166">
        <v>181.3</v>
      </c>
      <c r="I1097" s="347"/>
      <c r="J1097" s="167">
        <f>ROUND(I1097*H1097,2)</f>
        <v>0</v>
      </c>
      <c r="K1097" s="164" t="s">
        <v>177</v>
      </c>
      <c r="L1097" s="40"/>
      <c r="M1097" s="168" t="s">
        <v>5</v>
      </c>
      <c r="N1097" s="169" t="s">
        <v>49</v>
      </c>
      <c r="O1097" s="170">
        <v>9.8000000000000004E-2</v>
      </c>
      <c r="P1097" s="170">
        <f>O1097*H1097</f>
        <v>17.767400000000002</v>
      </c>
      <c r="Q1097" s="170">
        <v>0</v>
      </c>
      <c r="R1097" s="170">
        <f>Q1097*H1097</f>
        <v>0</v>
      </c>
      <c r="S1097" s="170">
        <v>0</v>
      </c>
      <c r="T1097" s="171">
        <f>S1097*H1097</f>
        <v>0</v>
      </c>
      <c r="AR1097" s="25" t="s">
        <v>257</v>
      </c>
      <c r="AT1097" s="25" t="s">
        <v>173</v>
      </c>
      <c r="AU1097" s="25" t="s">
        <v>89</v>
      </c>
      <c r="AY1097" s="25" t="s">
        <v>171</v>
      </c>
      <c r="BE1097" s="172">
        <f>IF(N1097="základní",J1097,0)</f>
        <v>0</v>
      </c>
      <c r="BF1097" s="172">
        <f>IF(N1097="snížená",J1097,0)</f>
        <v>0</v>
      </c>
      <c r="BG1097" s="172">
        <f>IF(N1097="zákl. přenesená",J1097,0)</f>
        <v>0</v>
      </c>
      <c r="BH1097" s="172">
        <f>IF(N1097="sníž. přenesená",J1097,0)</f>
        <v>0</v>
      </c>
      <c r="BI1097" s="172">
        <f>IF(N1097="nulová",J1097,0)</f>
        <v>0</v>
      </c>
      <c r="BJ1097" s="25" t="s">
        <v>89</v>
      </c>
      <c r="BK1097" s="172">
        <f>ROUND(I1097*H1097,2)</f>
        <v>0</v>
      </c>
      <c r="BL1097" s="25" t="s">
        <v>257</v>
      </c>
      <c r="BM1097" s="25" t="s">
        <v>1825</v>
      </c>
    </row>
    <row r="1098" spans="2:65" s="1" customFormat="1" ht="36">
      <c r="B1098" s="40"/>
      <c r="D1098" s="174" t="s">
        <v>185</v>
      </c>
      <c r="F1098" s="181" t="s">
        <v>1826</v>
      </c>
      <c r="L1098" s="40"/>
      <c r="M1098" s="182"/>
      <c r="N1098" s="41"/>
      <c r="O1098" s="41"/>
      <c r="P1098" s="41"/>
      <c r="Q1098" s="41"/>
      <c r="R1098" s="41"/>
      <c r="S1098" s="41"/>
      <c r="T1098" s="69"/>
      <c r="AT1098" s="25" t="s">
        <v>185</v>
      </c>
      <c r="AU1098" s="25" t="s">
        <v>89</v>
      </c>
    </row>
    <row r="1099" spans="2:65" s="1" customFormat="1" ht="16.5" customHeight="1">
      <c r="B1099" s="161"/>
      <c r="C1099" s="162" t="s">
        <v>1827</v>
      </c>
      <c r="D1099" s="162" t="s">
        <v>173</v>
      </c>
      <c r="E1099" s="163" t="s">
        <v>1828</v>
      </c>
      <c r="F1099" s="164" t="s">
        <v>1829</v>
      </c>
      <c r="G1099" s="165" t="s">
        <v>260</v>
      </c>
      <c r="H1099" s="166">
        <v>1.9330000000000001</v>
      </c>
      <c r="I1099" s="347"/>
      <c r="J1099" s="167">
        <f>ROUND(I1099*H1099,2)</f>
        <v>0</v>
      </c>
      <c r="K1099" s="164" t="s">
        <v>5</v>
      </c>
      <c r="L1099" s="40"/>
      <c r="M1099" s="168" t="s">
        <v>5</v>
      </c>
      <c r="N1099" s="169" t="s">
        <v>49</v>
      </c>
      <c r="O1099" s="170">
        <v>1.1020000000000001</v>
      </c>
      <c r="P1099" s="170">
        <f>O1099*H1099</f>
        <v>2.1301660000000004</v>
      </c>
      <c r="Q1099" s="170">
        <v>0</v>
      </c>
      <c r="R1099" s="170">
        <f>Q1099*H1099</f>
        <v>0</v>
      </c>
      <c r="S1099" s="170">
        <v>0</v>
      </c>
      <c r="T1099" s="171">
        <f>S1099*H1099</f>
        <v>0</v>
      </c>
      <c r="AR1099" s="25" t="s">
        <v>257</v>
      </c>
      <c r="AT1099" s="25" t="s">
        <v>173</v>
      </c>
      <c r="AU1099" s="25" t="s">
        <v>89</v>
      </c>
      <c r="AY1099" s="25" t="s">
        <v>171</v>
      </c>
      <c r="BE1099" s="172">
        <f>IF(N1099="základní",J1099,0)</f>
        <v>0</v>
      </c>
      <c r="BF1099" s="172">
        <f>IF(N1099="snížená",J1099,0)</f>
        <v>0</v>
      </c>
      <c r="BG1099" s="172">
        <f>IF(N1099="zákl. přenesená",J1099,0)</f>
        <v>0</v>
      </c>
      <c r="BH1099" s="172">
        <f>IF(N1099="sníž. přenesená",J1099,0)</f>
        <v>0</v>
      </c>
      <c r="BI1099" s="172">
        <f>IF(N1099="nulová",J1099,0)</f>
        <v>0</v>
      </c>
      <c r="BJ1099" s="25" t="s">
        <v>89</v>
      </c>
      <c r="BK1099" s="172">
        <f>ROUND(I1099*H1099,2)</f>
        <v>0</v>
      </c>
      <c r="BL1099" s="25" t="s">
        <v>257</v>
      </c>
      <c r="BM1099" s="25" t="s">
        <v>1830</v>
      </c>
    </row>
    <row r="1100" spans="2:65" s="1" customFormat="1" ht="38.25" customHeight="1">
      <c r="B1100" s="161"/>
      <c r="C1100" s="162" t="s">
        <v>1831</v>
      </c>
      <c r="D1100" s="162" t="s">
        <v>173</v>
      </c>
      <c r="E1100" s="163" t="s">
        <v>1832</v>
      </c>
      <c r="F1100" s="164" t="s">
        <v>1833</v>
      </c>
      <c r="G1100" s="165" t="s">
        <v>260</v>
      </c>
      <c r="H1100" s="166">
        <v>1.9330000000000001</v>
      </c>
      <c r="I1100" s="347"/>
      <c r="J1100" s="167">
        <f>ROUND(I1100*H1100,2)</f>
        <v>0</v>
      </c>
      <c r="K1100" s="164" t="s">
        <v>1044</v>
      </c>
      <c r="L1100" s="40"/>
      <c r="M1100" s="168" t="s">
        <v>5</v>
      </c>
      <c r="N1100" s="169" t="s">
        <v>49</v>
      </c>
      <c r="O1100" s="170">
        <v>1</v>
      </c>
      <c r="P1100" s="170">
        <f>O1100*H1100</f>
        <v>1.9330000000000001</v>
      </c>
      <c r="Q1100" s="170">
        <v>0</v>
      </c>
      <c r="R1100" s="170">
        <f>Q1100*H1100</f>
        <v>0</v>
      </c>
      <c r="S1100" s="170">
        <v>0</v>
      </c>
      <c r="T1100" s="171">
        <f>S1100*H1100</f>
        <v>0</v>
      </c>
      <c r="AR1100" s="25" t="s">
        <v>257</v>
      </c>
      <c r="AT1100" s="25" t="s">
        <v>173</v>
      </c>
      <c r="AU1100" s="25" t="s">
        <v>89</v>
      </c>
      <c r="AY1100" s="25" t="s">
        <v>171</v>
      </c>
      <c r="BE1100" s="172">
        <f>IF(N1100="základní",J1100,0)</f>
        <v>0</v>
      </c>
      <c r="BF1100" s="172">
        <f>IF(N1100="snížená",J1100,0)</f>
        <v>0</v>
      </c>
      <c r="BG1100" s="172">
        <f>IF(N1100="zákl. přenesená",J1100,0)</f>
        <v>0</v>
      </c>
      <c r="BH1100" s="172">
        <f>IF(N1100="sníž. přenesená",J1100,0)</f>
        <v>0</v>
      </c>
      <c r="BI1100" s="172">
        <f>IF(N1100="nulová",J1100,0)</f>
        <v>0</v>
      </c>
      <c r="BJ1100" s="25" t="s">
        <v>89</v>
      </c>
      <c r="BK1100" s="172">
        <f>ROUND(I1100*H1100,2)</f>
        <v>0</v>
      </c>
      <c r="BL1100" s="25" t="s">
        <v>257</v>
      </c>
      <c r="BM1100" s="25" t="s">
        <v>1834</v>
      </c>
    </row>
    <row r="1101" spans="2:65" s="11" customFormat="1" ht="29.85" customHeight="1">
      <c r="B1101" s="149"/>
      <c r="D1101" s="150" t="s">
        <v>76</v>
      </c>
      <c r="E1101" s="159" t="s">
        <v>1835</v>
      </c>
      <c r="F1101" s="159" t="s">
        <v>1836</v>
      </c>
      <c r="J1101" s="160">
        <f>BK1101</f>
        <v>0</v>
      </c>
      <c r="L1101" s="149"/>
      <c r="M1101" s="153"/>
      <c r="N1101" s="154"/>
      <c r="O1101" s="154"/>
      <c r="P1101" s="155">
        <f>SUM(P1102:P1133)</f>
        <v>87.78685999999999</v>
      </c>
      <c r="Q1101" s="154"/>
      <c r="R1101" s="155">
        <f>SUM(R1102:R1133)</f>
        <v>1.6839058999999998</v>
      </c>
      <c r="S1101" s="154"/>
      <c r="T1101" s="156">
        <f>SUM(T1102:T1133)</f>
        <v>0</v>
      </c>
      <c r="AR1101" s="150" t="s">
        <v>89</v>
      </c>
      <c r="AT1101" s="157" t="s">
        <v>76</v>
      </c>
      <c r="AU1101" s="157" t="s">
        <v>23</v>
      </c>
      <c r="AY1101" s="150" t="s">
        <v>171</v>
      </c>
      <c r="BK1101" s="158">
        <f>SUM(BK1102:BK1133)</f>
        <v>0</v>
      </c>
    </row>
    <row r="1102" spans="2:65" s="1" customFormat="1" ht="25.5" customHeight="1">
      <c r="B1102" s="161"/>
      <c r="C1102" s="162" t="s">
        <v>1837</v>
      </c>
      <c r="D1102" s="162" t="s">
        <v>173</v>
      </c>
      <c r="E1102" s="163" t="s">
        <v>1838</v>
      </c>
      <c r="F1102" s="164" t="s">
        <v>1839</v>
      </c>
      <c r="G1102" s="165" t="s">
        <v>223</v>
      </c>
      <c r="H1102" s="166">
        <v>81.48</v>
      </c>
      <c r="I1102" s="347"/>
      <c r="J1102" s="167">
        <f>ROUND(I1102*H1102,2)</f>
        <v>0</v>
      </c>
      <c r="K1102" s="164" t="s">
        <v>177</v>
      </c>
      <c r="L1102" s="40"/>
      <c r="M1102" s="168" t="s">
        <v>5</v>
      </c>
      <c r="N1102" s="169" t="s">
        <v>49</v>
      </c>
      <c r="O1102" s="170">
        <v>0.79300000000000004</v>
      </c>
      <c r="P1102" s="170">
        <f>O1102*H1102</f>
        <v>64.613640000000004</v>
      </c>
      <c r="Q1102" s="170">
        <v>3.0000000000000001E-3</v>
      </c>
      <c r="R1102" s="170">
        <f>Q1102*H1102</f>
        <v>0.24444000000000002</v>
      </c>
      <c r="S1102" s="170">
        <v>0</v>
      </c>
      <c r="T1102" s="171">
        <f>S1102*H1102</f>
        <v>0</v>
      </c>
      <c r="AR1102" s="25" t="s">
        <v>257</v>
      </c>
      <c r="AT1102" s="25" t="s">
        <v>173</v>
      </c>
      <c r="AU1102" s="25" t="s">
        <v>89</v>
      </c>
      <c r="AY1102" s="25" t="s">
        <v>171</v>
      </c>
      <c r="BE1102" s="172">
        <f>IF(N1102="základní",J1102,0)</f>
        <v>0</v>
      </c>
      <c r="BF1102" s="172">
        <f>IF(N1102="snížená",J1102,0)</f>
        <v>0</v>
      </c>
      <c r="BG1102" s="172">
        <f>IF(N1102="zákl. přenesená",J1102,0)</f>
        <v>0</v>
      </c>
      <c r="BH1102" s="172">
        <f>IF(N1102="sníž. přenesená",J1102,0)</f>
        <v>0</v>
      </c>
      <c r="BI1102" s="172">
        <f>IF(N1102="nulová",J1102,0)</f>
        <v>0</v>
      </c>
      <c r="BJ1102" s="25" t="s">
        <v>89</v>
      </c>
      <c r="BK1102" s="172">
        <f>ROUND(I1102*H1102,2)</f>
        <v>0</v>
      </c>
      <c r="BL1102" s="25" t="s">
        <v>257</v>
      </c>
      <c r="BM1102" s="25" t="s">
        <v>1840</v>
      </c>
    </row>
    <row r="1103" spans="2:65" s="12" customFormat="1">
      <c r="B1103" s="173"/>
      <c r="D1103" s="174" t="s">
        <v>180</v>
      </c>
      <c r="E1103" s="175" t="s">
        <v>5</v>
      </c>
      <c r="F1103" s="176" t="s">
        <v>1841</v>
      </c>
      <c r="H1103" s="177">
        <v>17.100000000000001</v>
      </c>
      <c r="L1103" s="173"/>
      <c r="M1103" s="178"/>
      <c r="N1103" s="179"/>
      <c r="O1103" s="179"/>
      <c r="P1103" s="179"/>
      <c r="Q1103" s="179"/>
      <c r="R1103" s="179"/>
      <c r="S1103" s="179"/>
      <c r="T1103" s="180"/>
      <c r="AT1103" s="175" t="s">
        <v>180</v>
      </c>
      <c r="AU1103" s="175" t="s">
        <v>89</v>
      </c>
      <c r="AV1103" s="12" t="s">
        <v>89</v>
      </c>
      <c r="AW1103" s="12" t="s">
        <v>41</v>
      </c>
      <c r="AX1103" s="12" t="s">
        <v>77</v>
      </c>
      <c r="AY1103" s="175" t="s">
        <v>171</v>
      </c>
    </row>
    <row r="1104" spans="2:65" s="12" customFormat="1">
      <c r="B1104" s="173"/>
      <c r="D1104" s="174" t="s">
        <v>180</v>
      </c>
      <c r="E1104" s="175" t="s">
        <v>5</v>
      </c>
      <c r="F1104" s="176" t="s">
        <v>1842</v>
      </c>
      <c r="H1104" s="177">
        <v>17.68</v>
      </c>
      <c r="L1104" s="173"/>
      <c r="M1104" s="178"/>
      <c r="N1104" s="179"/>
      <c r="O1104" s="179"/>
      <c r="P1104" s="179"/>
      <c r="Q1104" s="179"/>
      <c r="R1104" s="179"/>
      <c r="S1104" s="179"/>
      <c r="T1104" s="180"/>
      <c r="AT1104" s="175" t="s">
        <v>180</v>
      </c>
      <c r="AU1104" s="175" t="s">
        <v>89</v>
      </c>
      <c r="AV1104" s="12" t="s">
        <v>89</v>
      </c>
      <c r="AW1104" s="12" t="s">
        <v>41</v>
      </c>
      <c r="AX1104" s="12" t="s">
        <v>77</v>
      </c>
      <c r="AY1104" s="175" t="s">
        <v>171</v>
      </c>
    </row>
    <row r="1105" spans="2:65" s="12" customFormat="1">
      <c r="B1105" s="173"/>
      <c r="D1105" s="174" t="s">
        <v>180</v>
      </c>
      <c r="E1105" s="175" t="s">
        <v>5</v>
      </c>
      <c r="F1105" s="176" t="s">
        <v>1843</v>
      </c>
      <c r="H1105" s="177">
        <v>18.3</v>
      </c>
      <c r="L1105" s="173"/>
      <c r="M1105" s="178"/>
      <c r="N1105" s="179"/>
      <c r="O1105" s="179"/>
      <c r="P1105" s="179"/>
      <c r="Q1105" s="179"/>
      <c r="R1105" s="179"/>
      <c r="S1105" s="179"/>
      <c r="T1105" s="180"/>
      <c r="AT1105" s="175" t="s">
        <v>180</v>
      </c>
      <c r="AU1105" s="175" t="s">
        <v>89</v>
      </c>
      <c r="AV1105" s="12" t="s">
        <v>89</v>
      </c>
      <c r="AW1105" s="12" t="s">
        <v>41</v>
      </c>
      <c r="AX1105" s="12" t="s">
        <v>77</v>
      </c>
      <c r="AY1105" s="175" t="s">
        <v>171</v>
      </c>
    </row>
    <row r="1106" spans="2:65" s="12" customFormat="1">
      <c r="B1106" s="173"/>
      <c r="D1106" s="174" t="s">
        <v>180</v>
      </c>
      <c r="E1106" s="175" t="s">
        <v>5</v>
      </c>
      <c r="F1106" s="176" t="s">
        <v>1844</v>
      </c>
      <c r="H1106" s="177">
        <v>19.100000000000001</v>
      </c>
      <c r="L1106" s="173"/>
      <c r="M1106" s="178"/>
      <c r="N1106" s="179"/>
      <c r="O1106" s="179"/>
      <c r="P1106" s="179"/>
      <c r="Q1106" s="179"/>
      <c r="R1106" s="179"/>
      <c r="S1106" s="179"/>
      <c r="T1106" s="180"/>
      <c r="AT1106" s="175" t="s">
        <v>180</v>
      </c>
      <c r="AU1106" s="175" t="s">
        <v>89</v>
      </c>
      <c r="AV1106" s="12" t="s">
        <v>89</v>
      </c>
      <c r="AW1106" s="12" t="s">
        <v>41</v>
      </c>
      <c r="AX1106" s="12" t="s">
        <v>77</v>
      </c>
      <c r="AY1106" s="175" t="s">
        <v>171</v>
      </c>
    </row>
    <row r="1107" spans="2:65" s="14" customFormat="1">
      <c r="B1107" s="199"/>
      <c r="D1107" s="174" t="s">
        <v>180</v>
      </c>
      <c r="E1107" s="200" t="s">
        <v>5</v>
      </c>
      <c r="F1107" s="201" t="s">
        <v>310</v>
      </c>
      <c r="H1107" s="202">
        <v>72.180000000000007</v>
      </c>
      <c r="L1107" s="199"/>
      <c r="M1107" s="203"/>
      <c r="N1107" s="204"/>
      <c r="O1107" s="204"/>
      <c r="P1107" s="204"/>
      <c r="Q1107" s="204"/>
      <c r="R1107" s="204"/>
      <c r="S1107" s="204"/>
      <c r="T1107" s="205"/>
      <c r="AT1107" s="200" t="s">
        <v>180</v>
      </c>
      <c r="AU1107" s="200" t="s">
        <v>89</v>
      </c>
      <c r="AV1107" s="14" t="s">
        <v>188</v>
      </c>
      <c r="AW1107" s="14" t="s">
        <v>41</v>
      </c>
      <c r="AX1107" s="14" t="s">
        <v>77</v>
      </c>
      <c r="AY1107" s="200" t="s">
        <v>171</v>
      </c>
    </row>
    <row r="1108" spans="2:65" s="12" customFormat="1">
      <c r="B1108" s="173"/>
      <c r="D1108" s="174" t="s">
        <v>180</v>
      </c>
      <c r="E1108" s="175" t="s">
        <v>5</v>
      </c>
      <c r="F1108" s="176" t="s">
        <v>1845</v>
      </c>
      <c r="H1108" s="177">
        <v>2.67</v>
      </c>
      <c r="L1108" s="173"/>
      <c r="M1108" s="178"/>
      <c r="N1108" s="179"/>
      <c r="O1108" s="179"/>
      <c r="P1108" s="179"/>
      <c r="Q1108" s="179"/>
      <c r="R1108" s="179"/>
      <c r="S1108" s="179"/>
      <c r="T1108" s="180"/>
      <c r="AT1108" s="175" t="s">
        <v>180</v>
      </c>
      <c r="AU1108" s="175" t="s">
        <v>89</v>
      </c>
      <c r="AV1108" s="12" t="s">
        <v>89</v>
      </c>
      <c r="AW1108" s="12" t="s">
        <v>41</v>
      </c>
      <c r="AX1108" s="12" t="s">
        <v>77</v>
      </c>
      <c r="AY1108" s="175" t="s">
        <v>171</v>
      </c>
    </row>
    <row r="1109" spans="2:65" s="12" customFormat="1">
      <c r="B1109" s="173"/>
      <c r="D1109" s="174" t="s">
        <v>180</v>
      </c>
      <c r="E1109" s="175" t="s">
        <v>5</v>
      </c>
      <c r="F1109" s="176" t="s">
        <v>1846</v>
      </c>
      <c r="H1109" s="177">
        <v>2.76</v>
      </c>
      <c r="L1109" s="173"/>
      <c r="M1109" s="178"/>
      <c r="N1109" s="179"/>
      <c r="O1109" s="179"/>
      <c r="P1109" s="179"/>
      <c r="Q1109" s="179"/>
      <c r="R1109" s="179"/>
      <c r="S1109" s="179"/>
      <c r="T1109" s="180"/>
      <c r="AT1109" s="175" t="s">
        <v>180</v>
      </c>
      <c r="AU1109" s="175" t="s">
        <v>89</v>
      </c>
      <c r="AV1109" s="12" t="s">
        <v>89</v>
      </c>
      <c r="AW1109" s="12" t="s">
        <v>41</v>
      </c>
      <c r="AX1109" s="12" t="s">
        <v>77</v>
      </c>
      <c r="AY1109" s="175" t="s">
        <v>171</v>
      </c>
    </row>
    <row r="1110" spans="2:65" s="12" customFormat="1">
      <c r="B1110" s="173"/>
      <c r="D1110" s="174" t="s">
        <v>180</v>
      </c>
      <c r="E1110" s="175" t="s">
        <v>5</v>
      </c>
      <c r="F1110" s="176" t="s">
        <v>1847</v>
      </c>
      <c r="H1110" s="177">
        <v>1.71</v>
      </c>
      <c r="L1110" s="173"/>
      <c r="M1110" s="178"/>
      <c r="N1110" s="179"/>
      <c r="O1110" s="179"/>
      <c r="P1110" s="179"/>
      <c r="Q1110" s="179"/>
      <c r="R1110" s="179"/>
      <c r="S1110" s="179"/>
      <c r="T1110" s="180"/>
      <c r="AT1110" s="175" t="s">
        <v>180</v>
      </c>
      <c r="AU1110" s="175" t="s">
        <v>89</v>
      </c>
      <c r="AV1110" s="12" t="s">
        <v>89</v>
      </c>
      <c r="AW1110" s="12" t="s">
        <v>41</v>
      </c>
      <c r="AX1110" s="12" t="s">
        <v>77</v>
      </c>
      <c r="AY1110" s="175" t="s">
        <v>171</v>
      </c>
    </row>
    <row r="1111" spans="2:65" s="12" customFormat="1">
      <c r="B1111" s="173"/>
      <c r="D1111" s="174" t="s">
        <v>180</v>
      </c>
      <c r="E1111" s="175" t="s">
        <v>5</v>
      </c>
      <c r="F1111" s="176" t="s">
        <v>1848</v>
      </c>
      <c r="H1111" s="177">
        <v>2.16</v>
      </c>
      <c r="L1111" s="173"/>
      <c r="M1111" s="178"/>
      <c r="N1111" s="179"/>
      <c r="O1111" s="179"/>
      <c r="P1111" s="179"/>
      <c r="Q1111" s="179"/>
      <c r="R1111" s="179"/>
      <c r="S1111" s="179"/>
      <c r="T1111" s="180"/>
      <c r="AT1111" s="175" t="s">
        <v>180</v>
      </c>
      <c r="AU1111" s="175" t="s">
        <v>89</v>
      </c>
      <c r="AV1111" s="12" t="s">
        <v>89</v>
      </c>
      <c r="AW1111" s="12" t="s">
        <v>41</v>
      </c>
      <c r="AX1111" s="12" t="s">
        <v>77</v>
      </c>
      <c r="AY1111" s="175" t="s">
        <v>171</v>
      </c>
    </row>
    <row r="1112" spans="2:65" s="14" customFormat="1">
      <c r="B1112" s="199"/>
      <c r="D1112" s="174" t="s">
        <v>180</v>
      </c>
      <c r="E1112" s="200" t="s">
        <v>5</v>
      </c>
      <c r="F1112" s="201" t="s">
        <v>310</v>
      </c>
      <c r="H1112" s="202">
        <v>9.3000000000000007</v>
      </c>
      <c r="L1112" s="199"/>
      <c r="M1112" s="203"/>
      <c r="N1112" s="204"/>
      <c r="O1112" s="204"/>
      <c r="P1112" s="204"/>
      <c r="Q1112" s="204"/>
      <c r="R1112" s="204"/>
      <c r="S1112" s="204"/>
      <c r="T1112" s="205"/>
      <c r="AT1112" s="200" t="s">
        <v>180</v>
      </c>
      <c r="AU1112" s="200" t="s">
        <v>89</v>
      </c>
      <c r="AV1112" s="14" t="s">
        <v>188</v>
      </c>
      <c r="AW1112" s="14" t="s">
        <v>41</v>
      </c>
      <c r="AX1112" s="14" t="s">
        <v>77</v>
      </c>
      <c r="AY1112" s="200" t="s">
        <v>171</v>
      </c>
    </row>
    <row r="1113" spans="2:65" s="13" customFormat="1">
      <c r="B1113" s="183"/>
      <c r="D1113" s="174" t="s">
        <v>180</v>
      </c>
      <c r="E1113" s="184" t="s">
        <v>5</v>
      </c>
      <c r="F1113" s="185" t="s">
        <v>228</v>
      </c>
      <c r="H1113" s="186">
        <v>81.48</v>
      </c>
      <c r="L1113" s="183"/>
      <c r="M1113" s="187"/>
      <c r="N1113" s="188"/>
      <c r="O1113" s="188"/>
      <c r="P1113" s="188"/>
      <c r="Q1113" s="188"/>
      <c r="R1113" s="188"/>
      <c r="S1113" s="188"/>
      <c r="T1113" s="189"/>
      <c r="AT1113" s="184" t="s">
        <v>180</v>
      </c>
      <c r="AU1113" s="184" t="s">
        <v>89</v>
      </c>
      <c r="AV1113" s="13" t="s">
        <v>178</v>
      </c>
      <c r="AW1113" s="13" t="s">
        <v>41</v>
      </c>
      <c r="AX1113" s="13" t="s">
        <v>23</v>
      </c>
      <c r="AY1113" s="184" t="s">
        <v>171</v>
      </c>
    </row>
    <row r="1114" spans="2:65" s="1" customFormat="1" ht="16.5" customHeight="1">
      <c r="B1114" s="161"/>
      <c r="C1114" s="190" t="s">
        <v>1849</v>
      </c>
      <c r="D1114" s="190" t="s">
        <v>236</v>
      </c>
      <c r="E1114" s="191" t="s">
        <v>1850</v>
      </c>
      <c r="F1114" s="192" t="s">
        <v>1851</v>
      </c>
      <c r="G1114" s="193" t="s">
        <v>223</v>
      </c>
      <c r="H1114" s="194">
        <v>83.11</v>
      </c>
      <c r="I1114" s="348"/>
      <c r="J1114" s="195">
        <f>ROUND(I1114*H1114,2)</f>
        <v>0</v>
      </c>
      <c r="K1114" s="192" t="s">
        <v>177</v>
      </c>
      <c r="L1114" s="196"/>
      <c r="M1114" s="197" t="s">
        <v>5</v>
      </c>
      <c r="N1114" s="198" t="s">
        <v>49</v>
      </c>
      <c r="O1114" s="170">
        <v>0</v>
      </c>
      <c r="P1114" s="170">
        <f>O1114*H1114</f>
        <v>0</v>
      </c>
      <c r="Q1114" s="170">
        <v>1.55E-2</v>
      </c>
      <c r="R1114" s="170">
        <f>Q1114*H1114</f>
        <v>1.288205</v>
      </c>
      <c r="S1114" s="170">
        <v>0</v>
      </c>
      <c r="T1114" s="171">
        <f>S1114*H1114</f>
        <v>0</v>
      </c>
      <c r="AR1114" s="25" t="s">
        <v>349</v>
      </c>
      <c r="AT1114" s="25" t="s">
        <v>236</v>
      </c>
      <c r="AU1114" s="25" t="s">
        <v>89</v>
      </c>
      <c r="AY1114" s="25" t="s">
        <v>171</v>
      </c>
      <c r="BE1114" s="172">
        <f>IF(N1114="základní",J1114,0)</f>
        <v>0</v>
      </c>
      <c r="BF1114" s="172">
        <f>IF(N1114="snížená",J1114,0)</f>
        <v>0</v>
      </c>
      <c r="BG1114" s="172">
        <f>IF(N1114="zákl. přenesená",J1114,0)</f>
        <v>0</v>
      </c>
      <c r="BH1114" s="172">
        <f>IF(N1114="sníž. přenesená",J1114,0)</f>
        <v>0</v>
      </c>
      <c r="BI1114" s="172">
        <f>IF(N1114="nulová",J1114,0)</f>
        <v>0</v>
      </c>
      <c r="BJ1114" s="25" t="s">
        <v>89</v>
      </c>
      <c r="BK1114" s="172">
        <f>ROUND(I1114*H1114,2)</f>
        <v>0</v>
      </c>
      <c r="BL1114" s="25" t="s">
        <v>257</v>
      </c>
      <c r="BM1114" s="25" t="s">
        <v>1852</v>
      </c>
    </row>
    <row r="1115" spans="2:65" s="12" customFormat="1">
      <c r="B1115" s="173"/>
      <c r="D1115" s="174" t="s">
        <v>180</v>
      </c>
      <c r="F1115" s="176" t="s">
        <v>1853</v>
      </c>
      <c r="H1115" s="177">
        <v>83.11</v>
      </c>
      <c r="L1115" s="173"/>
      <c r="M1115" s="178"/>
      <c r="N1115" s="179"/>
      <c r="O1115" s="179"/>
      <c r="P1115" s="179"/>
      <c r="Q1115" s="179"/>
      <c r="R1115" s="179"/>
      <c r="S1115" s="179"/>
      <c r="T1115" s="180"/>
      <c r="AT1115" s="175" t="s">
        <v>180</v>
      </c>
      <c r="AU1115" s="175" t="s">
        <v>89</v>
      </c>
      <c r="AV1115" s="12" t="s">
        <v>89</v>
      </c>
      <c r="AW1115" s="12" t="s">
        <v>6</v>
      </c>
      <c r="AX1115" s="12" t="s">
        <v>23</v>
      </c>
      <c r="AY1115" s="175" t="s">
        <v>171</v>
      </c>
    </row>
    <row r="1116" spans="2:65" s="1" customFormat="1" ht="25.5" customHeight="1">
      <c r="B1116" s="161"/>
      <c r="C1116" s="162" t="s">
        <v>1854</v>
      </c>
      <c r="D1116" s="162" t="s">
        <v>173</v>
      </c>
      <c r="E1116" s="163" t="s">
        <v>1855</v>
      </c>
      <c r="F1116" s="164" t="s">
        <v>1856</v>
      </c>
      <c r="G1116" s="165" t="s">
        <v>223</v>
      </c>
      <c r="H1116" s="166">
        <v>81.48</v>
      </c>
      <c r="I1116" s="347"/>
      <c r="J1116" s="167">
        <f>ROUND(I1116*H1116,2)</f>
        <v>0</v>
      </c>
      <c r="K1116" s="164" t="s">
        <v>251</v>
      </c>
      <c r="L1116" s="40"/>
      <c r="M1116" s="168" t="s">
        <v>5</v>
      </c>
      <c r="N1116" s="169" t="s">
        <v>49</v>
      </c>
      <c r="O1116" s="170">
        <v>0.1</v>
      </c>
      <c r="P1116" s="170">
        <f>O1116*H1116</f>
        <v>8.1480000000000015</v>
      </c>
      <c r="Q1116" s="170">
        <v>0</v>
      </c>
      <c r="R1116" s="170">
        <f>Q1116*H1116</f>
        <v>0</v>
      </c>
      <c r="S1116" s="170">
        <v>0</v>
      </c>
      <c r="T1116" s="171">
        <f>S1116*H1116</f>
        <v>0</v>
      </c>
      <c r="AR1116" s="25" t="s">
        <v>257</v>
      </c>
      <c r="AT1116" s="25" t="s">
        <v>173</v>
      </c>
      <c r="AU1116" s="25" t="s">
        <v>89</v>
      </c>
      <c r="AY1116" s="25" t="s">
        <v>171</v>
      </c>
      <c r="BE1116" s="172">
        <f>IF(N1116="základní",J1116,0)</f>
        <v>0</v>
      </c>
      <c r="BF1116" s="172">
        <f>IF(N1116="snížená",J1116,0)</f>
        <v>0</v>
      </c>
      <c r="BG1116" s="172">
        <f>IF(N1116="zákl. přenesená",J1116,0)</f>
        <v>0</v>
      </c>
      <c r="BH1116" s="172">
        <f>IF(N1116="sníž. přenesená",J1116,0)</f>
        <v>0</v>
      </c>
      <c r="BI1116" s="172">
        <f>IF(N1116="nulová",J1116,0)</f>
        <v>0</v>
      </c>
      <c r="BJ1116" s="25" t="s">
        <v>89</v>
      </c>
      <c r="BK1116" s="172">
        <f>ROUND(I1116*H1116,2)</f>
        <v>0</v>
      </c>
      <c r="BL1116" s="25" t="s">
        <v>257</v>
      </c>
      <c r="BM1116" s="25" t="s">
        <v>1857</v>
      </c>
    </row>
    <row r="1117" spans="2:65" s="1" customFormat="1" ht="25.5" customHeight="1">
      <c r="B1117" s="161"/>
      <c r="C1117" s="162" t="s">
        <v>1858</v>
      </c>
      <c r="D1117" s="162" t="s">
        <v>173</v>
      </c>
      <c r="E1117" s="163" t="s">
        <v>1859</v>
      </c>
      <c r="F1117" s="164" t="s">
        <v>1860</v>
      </c>
      <c r="G1117" s="165" t="s">
        <v>223</v>
      </c>
      <c r="H1117" s="166">
        <v>81.48</v>
      </c>
      <c r="I1117" s="347"/>
      <c r="J1117" s="167">
        <f>ROUND(I1117*H1117,2)</f>
        <v>0</v>
      </c>
      <c r="K1117" s="164" t="s">
        <v>251</v>
      </c>
      <c r="L1117" s="40"/>
      <c r="M1117" s="168" t="s">
        <v>5</v>
      </c>
      <c r="N1117" s="169" t="s">
        <v>49</v>
      </c>
      <c r="O1117" s="170">
        <v>0</v>
      </c>
      <c r="P1117" s="170">
        <f>O1117*H1117</f>
        <v>0</v>
      </c>
      <c r="Q1117" s="170">
        <v>2.7E-4</v>
      </c>
      <c r="R1117" s="170">
        <f>Q1117*H1117</f>
        <v>2.1999600000000001E-2</v>
      </c>
      <c r="S1117" s="170">
        <v>0</v>
      </c>
      <c r="T1117" s="171">
        <f>S1117*H1117</f>
        <v>0</v>
      </c>
      <c r="AR1117" s="25" t="s">
        <v>257</v>
      </c>
      <c r="AT1117" s="25" t="s">
        <v>173</v>
      </c>
      <c r="AU1117" s="25" t="s">
        <v>89</v>
      </c>
      <c r="AY1117" s="25" t="s">
        <v>171</v>
      </c>
      <c r="BE1117" s="172">
        <f>IF(N1117="základní",J1117,0)</f>
        <v>0</v>
      </c>
      <c r="BF1117" s="172">
        <f>IF(N1117="snížená",J1117,0)</f>
        <v>0</v>
      </c>
      <c r="BG1117" s="172">
        <f>IF(N1117="zákl. přenesená",J1117,0)</f>
        <v>0</v>
      </c>
      <c r="BH1117" s="172">
        <f>IF(N1117="sníž. přenesená",J1117,0)</f>
        <v>0</v>
      </c>
      <c r="BI1117" s="172">
        <f>IF(N1117="nulová",J1117,0)</f>
        <v>0</v>
      </c>
      <c r="BJ1117" s="25" t="s">
        <v>89</v>
      </c>
      <c r="BK1117" s="172">
        <f>ROUND(I1117*H1117,2)</f>
        <v>0</v>
      </c>
      <c r="BL1117" s="25" t="s">
        <v>257</v>
      </c>
      <c r="BM1117" s="25" t="s">
        <v>1861</v>
      </c>
    </row>
    <row r="1118" spans="2:65" s="1" customFormat="1" ht="16.5" customHeight="1">
      <c r="B1118" s="161"/>
      <c r="C1118" s="162" t="s">
        <v>1862</v>
      </c>
      <c r="D1118" s="162" t="s">
        <v>173</v>
      </c>
      <c r="E1118" s="163" t="s">
        <v>1863</v>
      </c>
      <c r="F1118" s="164" t="s">
        <v>1864</v>
      </c>
      <c r="G1118" s="165" t="s">
        <v>223</v>
      </c>
      <c r="H1118" s="166">
        <v>81.48</v>
      </c>
      <c r="I1118" s="347"/>
      <c r="J1118" s="167">
        <f>ROUND(I1118*H1118,2)</f>
        <v>0</v>
      </c>
      <c r="K1118" s="164" t="s">
        <v>177</v>
      </c>
      <c r="L1118" s="40"/>
      <c r="M1118" s="168" t="s">
        <v>5</v>
      </c>
      <c r="N1118" s="169" t="s">
        <v>49</v>
      </c>
      <c r="O1118" s="170">
        <v>4.3999999999999997E-2</v>
      </c>
      <c r="P1118" s="170">
        <f>O1118*H1118</f>
        <v>3.5851199999999999</v>
      </c>
      <c r="Q1118" s="170">
        <v>2.9999999999999997E-4</v>
      </c>
      <c r="R1118" s="170">
        <f>Q1118*H1118</f>
        <v>2.4444E-2</v>
      </c>
      <c r="S1118" s="170">
        <v>0</v>
      </c>
      <c r="T1118" s="171">
        <f>S1118*H1118</f>
        <v>0</v>
      </c>
      <c r="AR1118" s="25" t="s">
        <v>257</v>
      </c>
      <c r="AT1118" s="25" t="s">
        <v>173</v>
      </c>
      <c r="AU1118" s="25" t="s">
        <v>89</v>
      </c>
      <c r="AY1118" s="25" t="s">
        <v>171</v>
      </c>
      <c r="BE1118" s="172">
        <f>IF(N1118="základní",J1118,0)</f>
        <v>0</v>
      </c>
      <c r="BF1118" s="172">
        <f>IF(N1118="snížená",J1118,0)</f>
        <v>0</v>
      </c>
      <c r="BG1118" s="172">
        <f>IF(N1118="zákl. přenesená",J1118,0)</f>
        <v>0</v>
      </c>
      <c r="BH1118" s="172">
        <f>IF(N1118="sníž. přenesená",J1118,0)</f>
        <v>0</v>
      </c>
      <c r="BI1118" s="172">
        <f>IF(N1118="nulová",J1118,0)</f>
        <v>0</v>
      </c>
      <c r="BJ1118" s="25" t="s">
        <v>89</v>
      </c>
      <c r="BK1118" s="172">
        <f>ROUND(I1118*H1118,2)</f>
        <v>0</v>
      </c>
      <c r="BL1118" s="25" t="s">
        <v>257</v>
      </c>
      <c r="BM1118" s="25" t="s">
        <v>1865</v>
      </c>
    </row>
    <row r="1119" spans="2:65" s="1" customFormat="1" ht="16.5" customHeight="1">
      <c r="B1119" s="161"/>
      <c r="C1119" s="162" t="s">
        <v>1866</v>
      </c>
      <c r="D1119" s="162" t="s">
        <v>173</v>
      </c>
      <c r="E1119" s="163" t="s">
        <v>1867</v>
      </c>
      <c r="F1119" s="164" t="s">
        <v>1868</v>
      </c>
      <c r="G1119" s="165" t="s">
        <v>223</v>
      </c>
      <c r="H1119" s="166">
        <v>20.234999999999999</v>
      </c>
      <c r="I1119" s="347"/>
      <c r="J1119" s="167">
        <f>ROUND(I1119*H1119,2)</f>
        <v>0</v>
      </c>
      <c r="K1119" s="164" t="s">
        <v>5</v>
      </c>
      <c r="L1119" s="40"/>
      <c r="M1119" s="168" t="s">
        <v>5</v>
      </c>
      <c r="N1119" s="169" t="s">
        <v>49</v>
      </c>
      <c r="O1119" s="170">
        <v>0.128</v>
      </c>
      <c r="P1119" s="170">
        <f>O1119*H1119</f>
        <v>2.5900799999999999</v>
      </c>
      <c r="Q1119" s="170">
        <v>5.1799999999999997E-3</v>
      </c>
      <c r="R1119" s="170">
        <f>Q1119*H1119</f>
        <v>0.10481729999999999</v>
      </c>
      <c r="S1119" s="170">
        <v>0</v>
      </c>
      <c r="T1119" s="171">
        <f>S1119*H1119</f>
        <v>0</v>
      </c>
      <c r="AR1119" s="25" t="s">
        <v>257</v>
      </c>
      <c r="AT1119" s="25" t="s">
        <v>173</v>
      </c>
      <c r="AU1119" s="25" t="s">
        <v>89</v>
      </c>
      <c r="AY1119" s="25" t="s">
        <v>171</v>
      </c>
      <c r="BE1119" s="172">
        <f>IF(N1119="základní",J1119,0)</f>
        <v>0</v>
      </c>
      <c r="BF1119" s="172">
        <f>IF(N1119="snížená",J1119,0)</f>
        <v>0</v>
      </c>
      <c r="BG1119" s="172">
        <f>IF(N1119="zákl. přenesená",J1119,0)</f>
        <v>0</v>
      </c>
      <c r="BH1119" s="172">
        <f>IF(N1119="sníž. přenesená",J1119,0)</f>
        <v>0</v>
      </c>
      <c r="BI1119" s="172">
        <f>IF(N1119="nulová",J1119,0)</f>
        <v>0</v>
      </c>
      <c r="BJ1119" s="25" t="s">
        <v>89</v>
      </c>
      <c r="BK1119" s="172">
        <f>ROUND(I1119*H1119,2)</f>
        <v>0</v>
      </c>
      <c r="BL1119" s="25" t="s">
        <v>257</v>
      </c>
      <c r="BM1119" s="25" t="s">
        <v>1869</v>
      </c>
    </row>
    <row r="1120" spans="2:65" s="15" customFormat="1">
      <c r="B1120" s="206"/>
      <c r="D1120" s="174" t="s">
        <v>180</v>
      </c>
      <c r="E1120" s="207" t="s">
        <v>5</v>
      </c>
      <c r="F1120" s="208" t="s">
        <v>1870</v>
      </c>
      <c r="H1120" s="207" t="s">
        <v>5</v>
      </c>
      <c r="L1120" s="206"/>
      <c r="M1120" s="209"/>
      <c r="N1120" s="210"/>
      <c r="O1120" s="210"/>
      <c r="P1120" s="210"/>
      <c r="Q1120" s="210"/>
      <c r="R1120" s="210"/>
      <c r="S1120" s="210"/>
      <c r="T1120" s="211"/>
      <c r="AT1120" s="207" t="s">
        <v>180</v>
      </c>
      <c r="AU1120" s="207" t="s">
        <v>89</v>
      </c>
      <c r="AV1120" s="15" t="s">
        <v>23</v>
      </c>
      <c r="AW1120" s="15" t="s">
        <v>41</v>
      </c>
      <c r="AX1120" s="15" t="s">
        <v>77</v>
      </c>
      <c r="AY1120" s="207" t="s">
        <v>171</v>
      </c>
    </row>
    <row r="1121" spans="2:65" s="12" customFormat="1">
      <c r="B1121" s="173"/>
      <c r="D1121" s="174" t="s">
        <v>180</v>
      </c>
      <c r="E1121" s="175" t="s">
        <v>5</v>
      </c>
      <c r="F1121" s="176" t="s">
        <v>1871</v>
      </c>
      <c r="H1121" s="177">
        <v>4.9880000000000004</v>
      </c>
      <c r="L1121" s="173"/>
      <c r="M1121" s="178"/>
      <c r="N1121" s="179"/>
      <c r="O1121" s="179"/>
      <c r="P1121" s="179"/>
      <c r="Q1121" s="179"/>
      <c r="R1121" s="179"/>
      <c r="S1121" s="179"/>
      <c r="T1121" s="180"/>
      <c r="AT1121" s="175" t="s">
        <v>180</v>
      </c>
      <c r="AU1121" s="175" t="s">
        <v>89</v>
      </c>
      <c r="AV1121" s="12" t="s">
        <v>89</v>
      </c>
      <c r="AW1121" s="12" t="s">
        <v>41</v>
      </c>
      <c r="AX1121" s="12" t="s">
        <v>77</v>
      </c>
      <c r="AY1121" s="175" t="s">
        <v>171</v>
      </c>
    </row>
    <row r="1122" spans="2:65" s="12" customFormat="1">
      <c r="B1122" s="173"/>
      <c r="D1122" s="174" t="s">
        <v>180</v>
      </c>
      <c r="E1122" s="175" t="s">
        <v>5</v>
      </c>
      <c r="F1122" s="176" t="s">
        <v>1872</v>
      </c>
      <c r="H1122" s="177">
        <v>5.0309999999999997</v>
      </c>
      <c r="L1122" s="173"/>
      <c r="M1122" s="178"/>
      <c r="N1122" s="179"/>
      <c r="O1122" s="179"/>
      <c r="P1122" s="179"/>
      <c r="Q1122" s="179"/>
      <c r="R1122" s="179"/>
      <c r="S1122" s="179"/>
      <c r="T1122" s="180"/>
      <c r="AT1122" s="175" t="s">
        <v>180</v>
      </c>
      <c r="AU1122" s="175" t="s">
        <v>89</v>
      </c>
      <c r="AV1122" s="12" t="s">
        <v>89</v>
      </c>
      <c r="AW1122" s="12" t="s">
        <v>41</v>
      </c>
      <c r="AX1122" s="12" t="s">
        <v>77</v>
      </c>
      <c r="AY1122" s="175" t="s">
        <v>171</v>
      </c>
    </row>
    <row r="1123" spans="2:65" s="12" customFormat="1">
      <c r="B1123" s="173"/>
      <c r="D1123" s="174" t="s">
        <v>180</v>
      </c>
      <c r="E1123" s="175" t="s">
        <v>5</v>
      </c>
      <c r="F1123" s="176" t="s">
        <v>1873</v>
      </c>
      <c r="H1123" s="177">
        <v>5.0780000000000003</v>
      </c>
      <c r="L1123" s="173"/>
      <c r="M1123" s="178"/>
      <c r="N1123" s="179"/>
      <c r="O1123" s="179"/>
      <c r="P1123" s="179"/>
      <c r="Q1123" s="179"/>
      <c r="R1123" s="179"/>
      <c r="S1123" s="179"/>
      <c r="T1123" s="180"/>
      <c r="AT1123" s="175" t="s">
        <v>180</v>
      </c>
      <c r="AU1123" s="175" t="s">
        <v>89</v>
      </c>
      <c r="AV1123" s="12" t="s">
        <v>89</v>
      </c>
      <c r="AW1123" s="12" t="s">
        <v>41</v>
      </c>
      <c r="AX1123" s="12" t="s">
        <v>77</v>
      </c>
      <c r="AY1123" s="175" t="s">
        <v>171</v>
      </c>
    </row>
    <row r="1124" spans="2:65" s="12" customFormat="1">
      <c r="B1124" s="173"/>
      <c r="D1124" s="174" t="s">
        <v>180</v>
      </c>
      <c r="E1124" s="175" t="s">
        <v>5</v>
      </c>
      <c r="F1124" s="176" t="s">
        <v>1874</v>
      </c>
      <c r="H1124" s="177">
        <v>5.1379999999999999</v>
      </c>
      <c r="L1124" s="173"/>
      <c r="M1124" s="178"/>
      <c r="N1124" s="179"/>
      <c r="O1124" s="179"/>
      <c r="P1124" s="179"/>
      <c r="Q1124" s="179"/>
      <c r="R1124" s="179"/>
      <c r="S1124" s="179"/>
      <c r="T1124" s="180"/>
      <c r="AT1124" s="175" t="s">
        <v>180</v>
      </c>
      <c r="AU1124" s="175" t="s">
        <v>89</v>
      </c>
      <c r="AV1124" s="12" t="s">
        <v>89</v>
      </c>
      <c r="AW1124" s="12" t="s">
        <v>41</v>
      </c>
      <c r="AX1124" s="12" t="s">
        <v>77</v>
      </c>
      <c r="AY1124" s="175" t="s">
        <v>171</v>
      </c>
    </row>
    <row r="1125" spans="2:65" s="13" customFormat="1">
      <c r="B1125" s="183"/>
      <c r="D1125" s="174" t="s">
        <v>180</v>
      </c>
      <c r="E1125" s="184" t="s">
        <v>5</v>
      </c>
      <c r="F1125" s="185" t="s">
        <v>228</v>
      </c>
      <c r="H1125" s="186">
        <v>20.234999999999999</v>
      </c>
      <c r="L1125" s="183"/>
      <c r="M1125" s="187"/>
      <c r="N1125" s="188"/>
      <c r="O1125" s="188"/>
      <c r="P1125" s="188"/>
      <c r="Q1125" s="188"/>
      <c r="R1125" s="188"/>
      <c r="S1125" s="188"/>
      <c r="T1125" s="189"/>
      <c r="AT1125" s="184" t="s">
        <v>180</v>
      </c>
      <c r="AU1125" s="184" t="s">
        <v>89</v>
      </c>
      <c r="AV1125" s="13" t="s">
        <v>178</v>
      </c>
      <c r="AW1125" s="13" t="s">
        <v>41</v>
      </c>
      <c r="AX1125" s="13" t="s">
        <v>23</v>
      </c>
      <c r="AY1125" s="184" t="s">
        <v>171</v>
      </c>
    </row>
    <row r="1126" spans="2:65" s="1" customFormat="1" ht="16.5" customHeight="1">
      <c r="B1126" s="161"/>
      <c r="C1126" s="162" t="s">
        <v>1875</v>
      </c>
      <c r="D1126" s="162" t="s">
        <v>173</v>
      </c>
      <c r="E1126" s="163" t="s">
        <v>1876</v>
      </c>
      <c r="F1126" s="164" t="s">
        <v>1877</v>
      </c>
      <c r="G1126" s="165" t="s">
        <v>330</v>
      </c>
      <c r="H1126" s="166">
        <v>40</v>
      </c>
      <c r="I1126" s="347"/>
      <c r="J1126" s="167">
        <f>ROUND(I1126*H1126,2)</f>
        <v>0</v>
      </c>
      <c r="K1126" s="164" t="s">
        <v>5</v>
      </c>
      <c r="L1126" s="40"/>
      <c r="M1126" s="168" t="s">
        <v>5</v>
      </c>
      <c r="N1126" s="169" t="s">
        <v>49</v>
      </c>
      <c r="O1126" s="170">
        <v>0.12</v>
      </c>
      <c r="P1126" s="170">
        <f>O1126*H1126</f>
        <v>4.8</v>
      </c>
      <c r="Q1126" s="170">
        <v>0</v>
      </c>
      <c r="R1126" s="170">
        <f>Q1126*H1126</f>
        <v>0</v>
      </c>
      <c r="S1126" s="170">
        <v>0</v>
      </c>
      <c r="T1126" s="171">
        <f>S1126*H1126</f>
        <v>0</v>
      </c>
      <c r="AR1126" s="25" t="s">
        <v>257</v>
      </c>
      <c r="AT1126" s="25" t="s">
        <v>173</v>
      </c>
      <c r="AU1126" s="25" t="s">
        <v>89</v>
      </c>
      <c r="AY1126" s="25" t="s">
        <v>171</v>
      </c>
      <c r="BE1126" s="172">
        <f>IF(N1126="základní",J1126,0)</f>
        <v>0</v>
      </c>
      <c r="BF1126" s="172">
        <f>IF(N1126="snížená",J1126,0)</f>
        <v>0</v>
      </c>
      <c r="BG1126" s="172">
        <f>IF(N1126="zákl. přenesená",J1126,0)</f>
        <v>0</v>
      </c>
      <c r="BH1126" s="172">
        <f>IF(N1126="sníž. přenesená",J1126,0)</f>
        <v>0</v>
      </c>
      <c r="BI1126" s="172">
        <f>IF(N1126="nulová",J1126,0)</f>
        <v>0</v>
      </c>
      <c r="BJ1126" s="25" t="s">
        <v>89</v>
      </c>
      <c r="BK1126" s="172">
        <f>ROUND(I1126*H1126,2)</f>
        <v>0</v>
      </c>
      <c r="BL1126" s="25" t="s">
        <v>257</v>
      </c>
      <c r="BM1126" s="25" t="s">
        <v>1878</v>
      </c>
    </row>
    <row r="1127" spans="2:65" s="12" customFormat="1">
      <c r="B1127" s="173"/>
      <c r="D1127" s="174" t="s">
        <v>180</v>
      </c>
      <c r="E1127" s="175" t="s">
        <v>5</v>
      </c>
      <c r="F1127" s="176" t="s">
        <v>1879</v>
      </c>
      <c r="H1127" s="177">
        <v>12</v>
      </c>
      <c r="L1127" s="173"/>
      <c r="M1127" s="178"/>
      <c r="N1127" s="179"/>
      <c r="O1127" s="179"/>
      <c r="P1127" s="179"/>
      <c r="Q1127" s="179"/>
      <c r="R1127" s="179"/>
      <c r="S1127" s="179"/>
      <c r="T1127" s="180"/>
      <c r="AT1127" s="175" t="s">
        <v>180</v>
      </c>
      <c r="AU1127" s="175" t="s">
        <v>89</v>
      </c>
      <c r="AV1127" s="12" t="s">
        <v>89</v>
      </c>
      <c r="AW1127" s="12" t="s">
        <v>41</v>
      </c>
      <c r="AX1127" s="12" t="s">
        <v>77</v>
      </c>
      <c r="AY1127" s="175" t="s">
        <v>171</v>
      </c>
    </row>
    <row r="1128" spans="2:65" s="12" customFormat="1">
      <c r="B1128" s="173"/>
      <c r="D1128" s="174" t="s">
        <v>180</v>
      </c>
      <c r="E1128" s="175" t="s">
        <v>5</v>
      </c>
      <c r="F1128" s="176" t="s">
        <v>1880</v>
      </c>
      <c r="H1128" s="177">
        <v>8</v>
      </c>
      <c r="L1128" s="173"/>
      <c r="M1128" s="178"/>
      <c r="N1128" s="179"/>
      <c r="O1128" s="179"/>
      <c r="P1128" s="179"/>
      <c r="Q1128" s="179"/>
      <c r="R1128" s="179"/>
      <c r="S1128" s="179"/>
      <c r="T1128" s="180"/>
      <c r="AT1128" s="175" t="s">
        <v>180</v>
      </c>
      <c r="AU1128" s="175" t="s">
        <v>89</v>
      </c>
      <c r="AV1128" s="12" t="s">
        <v>89</v>
      </c>
      <c r="AW1128" s="12" t="s">
        <v>41</v>
      </c>
      <c r="AX1128" s="12" t="s">
        <v>77</v>
      </c>
      <c r="AY1128" s="175" t="s">
        <v>171</v>
      </c>
    </row>
    <row r="1129" spans="2:65" s="12" customFormat="1">
      <c r="B1129" s="173"/>
      <c r="D1129" s="174" t="s">
        <v>180</v>
      </c>
      <c r="E1129" s="175" t="s">
        <v>5</v>
      </c>
      <c r="F1129" s="176" t="s">
        <v>1881</v>
      </c>
      <c r="H1129" s="177">
        <v>8</v>
      </c>
      <c r="L1129" s="173"/>
      <c r="M1129" s="178"/>
      <c r="N1129" s="179"/>
      <c r="O1129" s="179"/>
      <c r="P1129" s="179"/>
      <c r="Q1129" s="179"/>
      <c r="R1129" s="179"/>
      <c r="S1129" s="179"/>
      <c r="T1129" s="180"/>
      <c r="AT1129" s="175" t="s">
        <v>180</v>
      </c>
      <c r="AU1129" s="175" t="s">
        <v>89</v>
      </c>
      <c r="AV1129" s="12" t="s">
        <v>89</v>
      </c>
      <c r="AW1129" s="12" t="s">
        <v>41</v>
      </c>
      <c r="AX1129" s="12" t="s">
        <v>77</v>
      </c>
      <c r="AY1129" s="175" t="s">
        <v>171</v>
      </c>
    </row>
    <row r="1130" spans="2:65" s="12" customFormat="1">
      <c r="B1130" s="173"/>
      <c r="D1130" s="174" t="s">
        <v>180</v>
      </c>
      <c r="E1130" s="175" t="s">
        <v>5</v>
      </c>
      <c r="F1130" s="176" t="s">
        <v>1882</v>
      </c>
      <c r="H1130" s="177">
        <v>12</v>
      </c>
      <c r="L1130" s="173"/>
      <c r="M1130" s="178"/>
      <c r="N1130" s="179"/>
      <c r="O1130" s="179"/>
      <c r="P1130" s="179"/>
      <c r="Q1130" s="179"/>
      <c r="R1130" s="179"/>
      <c r="S1130" s="179"/>
      <c r="T1130" s="180"/>
      <c r="AT1130" s="175" t="s">
        <v>180</v>
      </c>
      <c r="AU1130" s="175" t="s">
        <v>89</v>
      </c>
      <c r="AV1130" s="12" t="s">
        <v>89</v>
      </c>
      <c r="AW1130" s="12" t="s">
        <v>41</v>
      </c>
      <c r="AX1130" s="12" t="s">
        <v>77</v>
      </c>
      <c r="AY1130" s="175" t="s">
        <v>171</v>
      </c>
    </row>
    <row r="1131" spans="2:65" s="13" customFormat="1">
      <c r="B1131" s="183"/>
      <c r="D1131" s="174" t="s">
        <v>180</v>
      </c>
      <c r="E1131" s="184" t="s">
        <v>5</v>
      </c>
      <c r="F1131" s="185" t="s">
        <v>228</v>
      </c>
      <c r="H1131" s="186">
        <v>40</v>
      </c>
      <c r="L1131" s="183"/>
      <c r="M1131" s="187"/>
      <c r="N1131" s="188"/>
      <c r="O1131" s="188"/>
      <c r="P1131" s="188"/>
      <c r="Q1131" s="188"/>
      <c r="R1131" s="188"/>
      <c r="S1131" s="188"/>
      <c r="T1131" s="189"/>
      <c r="AT1131" s="184" t="s">
        <v>180</v>
      </c>
      <c r="AU1131" s="184" t="s">
        <v>89</v>
      </c>
      <c r="AV1131" s="13" t="s">
        <v>178</v>
      </c>
      <c r="AW1131" s="13" t="s">
        <v>41</v>
      </c>
      <c r="AX1131" s="13" t="s">
        <v>23</v>
      </c>
      <c r="AY1131" s="184" t="s">
        <v>171</v>
      </c>
    </row>
    <row r="1132" spans="2:65" s="1" customFormat="1" ht="16.5" customHeight="1">
      <c r="B1132" s="161"/>
      <c r="C1132" s="162" t="s">
        <v>1883</v>
      </c>
      <c r="D1132" s="162" t="s">
        <v>173</v>
      </c>
      <c r="E1132" s="163" t="s">
        <v>1884</v>
      </c>
      <c r="F1132" s="164" t="s">
        <v>1885</v>
      </c>
      <c r="G1132" s="165" t="s">
        <v>260</v>
      </c>
      <c r="H1132" s="166">
        <v>1.6839999999999999</v>
      </c>
      <c r="I1132" s="347"/>
      <c r="J1132" s="167">
        <f>ROUND(I1132*H1132,2)</f>
        <v>0</v>
      </c>
      <c r="K1132" s="164" t="s">
        <v>5</v>
      </c>
      <c r="L1132" s="40"/>
      <c r="M1132" s="168" t="s">
        <v>5</v>
      </c>
      <c r="N1132" s="169" t="s">
        <v>49</v>
      </c>
      <c r="O1132" s="170">
        <v>1.2649999999999999</v>
      </c>
      <c r="P1132" s="170">
        <f>O1132*H1132</f>
        <v>2.1302599999999998</v>
      </c>
      <c r="Q1132" s="170">
        <v>0</v>
      </c>
      <c r="R1132" s="170">
        <f>Q1132*H1132</f>
        <v>0</v>
      </c>
      <c r="S1132" s="170">
        <v>0</v>
      </c>
      <c r="T1132" s="171">
        <f>S1132*H1132</f>
        <v>0</v>
      </c>
      <c r="AR1132" s="25" t="s">
        <v>257</v>
      </c>
      <c r="AT1132" s="25" t="s">
        <v>173</v>
      </c>
      <c r="AU1132" s="25" t="s">
        <v>89</v>
      </c>
      <c r="AY1132" s="25" t="s">
        <v>171</v>
      </c>
      <c r="BE1132" s="172">
        <f>IF(N1132="základní",J1132,0)</f>
        <v>0</v>
      </c>
      <c r="BF1132" s="172">
        <f>IF(N1132="snížená",J1132,0)</f>
        <v>0</v>
      </c>
      <c r="BG1132" s="172">
        <f>IF(N1132="zákl. přenesená",J1132,0)</f>
        <v>0</v>
      </c>
      <c r="BH1132" s="172">
        <f>IF(N1132="sníž. přenesená",J1132,0)</f>
        <v>0</v>
      </c>
      <c r="BI1132" s="172">
        <f>IF(N1132="nulová",J1132,0)</f>
        <v>0</v>
      </c>
      <c r="BJ1132" s="25" t="s">
        <v>89</v>
      </c>
      <c r="BK1132" s="172">
        <f>ROUND(I1132*H1132,2)</f>
        <v>0</v>
      </c>
      <c r="BL1132" s="25" t="s">
        <v>257</v>
      </c>
      <c r="BM1132" s="25" t="s">
        <v>1886</v>
      </c>
    </row>
    <row r="1133" spans="2:65" s="1" customFormat="1" ht="38.25" customHeight="1">
      <c r="B1133" s="161"/>
      <c r="C1133" s="162" t="s">
        <v>1887</v>
      </c>
      <c r="D1133" s="162" t="s">
        <v>173</v>
      </c>
      <c r="E1133" s="163" t="s">
        <v>1888</v>
      </c>
      <c r="F1133" s="164" t="s">
        <v>1889</v>
      </c>
      <c r="G1133" s="165" t="s">
        <v>260</v>
      </c>
      <c r="H1133" s="166">
        <v>1.6839999999999999</v>
      </c>
      <c r="I1133" s="347"/>
      <c r="J1133" s="167">
        <f>ROUND(I1133*H1133,2)</f>
        <v>0</v>
      </c>
      <c r="K1133" s="164" t="s">
        <v>1044</v>
      </c>
      <c r="L1133" s="40"/>
      <c r="M1133" s="168" t="s">
        <v>5</v>
      </c>
      <c r="N1133" s="169" t="s">
        <v>49</v>
      </c>
      <c r="O1133" s="170">
        <v>1.1399999999999999</v>
      </c>
      <c r="P1133" s="170">
        <f>O1133*H1133</f>
        <v>1.9197599999999997</v>
      </c>
      <c r="Q1133" s="170">
        <v>0</v>
      </c>
      <c r="R1133" s="170">
        <f>Q1133*H1133</f>
        <v>0</v>
      </c>
      <c r="S1133" s="170">
        <v>0</v>
      </c>
      <c r="T1133" s="171">
        <f>S1133*H1133</f>
        <v>0</v>
      </c>
      <c r="AR1133" s="25" t="s">
        <v>257</v>
      </c>
      <c r="AT1133" s="25" t="s">
        <v>173</v>
      </c>
      <c r="AU1133" s="25" t="s">
        <v>89</v>
      </c>
      <c r="AY1133" s="25" t="s">
        <v>171</v>
      </c>
      <c r="BE1133" s="172">
        <f>IF(N1133="základní",J1133,0)</f>
        <v>0</v>
      </c>
      <c r="BF1133" s="172">
        <f>IF(N1133="snížená",J1133,0)</f>
        <v>0</v>
      </c>
      <c r="BG1133" s="172">
        <f>IF(N1133="zákl. přenesená",J1133,0)</f>
        <v>0</v>
      </c>
      <c r="BH1133" s="172">
        <f>IF(N1133="sníž. přenesená",J1133,0)</f>
        <v>0</v>
      </c>
      <c r="BI1133" s="172">
        <f>IF(N1133="nulová",J1133,0)</f>
        <v>0</v>
      </c>
      <c r="BJ1133" s="25" t="s">
        <v>89</v>
      </c>
      <c r="BK1133" s="172">
        <f>ROUND(I1133*H1133,2)</f>
        <v>0</v>
      </c>
      <c r="BL1133" s="25" t="s">
        <v>257</v>
      </c>
      <c r="BM1133" s="25" t="s">
        <v>1890</v>
      </c>
    </row>
    <row r="1134" spans="2:65" s="11" customFormat="1" ht="29.85" customHeight="1">
      <c r="B1134" s="149"/>
      <c r="D1134" s="150" t="s">
        <v>76</v>
      </c>
      <c r="E1134" s="159" t="s">
        <v>1891</v>
      </c>
      <c r="F1134" s="159" t="s">
        <v>1892</v>
      </c>
      <c r="J1134" s="160">
        <f>BK1134</f>
        <v>0</v>
      </c>
      <c r="L1134" s="149"/>
      <c r="M1134" s="153"/>
      <c r="N1134" s="154"/>
      <c r="O1134" s="154"/>
      <c r="P1134" s="155">
        <f>SUM(P1135:P1180)</f>
        <v>146.59887999999998</v>
      </c>
      <c r="Q1134" s="154"/>
      <c r="R1134" s="155">
        <f>SUM(R1135:R1180)</f>
        <v>0.34362275999999997</v>
      </c>
      <c r="S1134" s="154"/>
      <c r="T1134" s="156">
        <f>SUM(T1135:T1180)</f>
        <v>0</v>
      </c>
      <c r="AR1134" s="150" t="s">
        <v>89</v>
      </c>
      <c r="AT1134" s="157" t="s">
        <v>76</v>
      </c>
      <c r="AU1134" s="157" t="s">
        <v>23</v>
      </c>
      <c r="AY1134" s="150" t="s">
        <v>171</v>
      </c>
      <c r="BK1134" s="158">
        <f>SUM(BK1135:BK1180)</f>
        <v>0</v>
      </c>
    </row>
    <row r="1135" spans="2:65" s="1" customFormat="1" ht="25.5" customHeight="1">
      <c r="B1135" s="161"/>
      <c r="C1135" s="162" t="s">
        <v>1893</v>
      </c>
      <c r="D1135" s="162" t="s">
        <v>173</v>
      </c>
      <c r="E1135" s="163" t="s">
        <v>1894</v>
      </c>
      <c r="F1135" s="164" t="s">
        <v>1895</v>
      </c>
      <c r="G1135" s="165" t="s">
        <v>493</v>
      </c>
      <c r="H1135" s="166">
        <v>241.59200000000001</v>
      </c>
      <c r="I1135" s="347"/>
      <c r="J1135" s="167">
        <f>ROUND(I1135*H1135,2)</f>
        <v>0</v>
      </c>
      <c r="K1135" s="164" t="s">
        <v>177</v>
      </c>
      <c r="L1135" s="40"/>
      <c r="M1135" s="168" t="s">
        <v>5</v>
      </c>
      <c r="N1135" s="169" t="s">
        <v>49</v>
      </c>
      <c r="O1135" s="170">
        <v>2.3E-2</v>
      </c>
      <c r="P1135" s="170">
        <f>O1135*H1135</f>
        <v>5.556616</v>
      </c>
      <c r="Q1135" s="170">
        <v>0</v>
      </c>
      <c r="R1135" s="170">
        <f>Q1135*H1135</f>
        <v>0</v>
      </c>
      <c r="S1135" s="170">
        <v>0</v>
      </c>
      <c r="T1135" s="171">
        <f>S1135*H1135</f>
        <v>0</v>
      </c>
      <c r="AR1135" s="25" t="s">
        <v>257</v>
      </c>
      <c r="AT1135" s="25" t="s">
        <v>173</v>
      </c>
      <c r="AU1135" s="25" t="s">
        <v>89</v>
      </c>
      <c r="AY1135" s="25" t="s">
        <v>171</v>
      </c>
      <c r="BE1135" s="172">
        <f>IF(N1135="základní",J1135,0)</f>
        <v>0</v>
      </c>
      <c r="BF1135" s="172">
        <f>IF(N1135="snížená",J1135,0)</f>
        <v>0</v>
      </c>
      <c r="BG1135" s="172">
        <f>IF(N1135="zákl. přenesená",J1135,0)</f>
        <v>0</v>
      </c>
      <c r="BH1135" s="172">
        <f>IF(N1135="sníž. přenesená",J1135,0)</f>
        <v>0</v>
      </c>
      <c r="BI1135" s="172">
        <f>IF(N1135="nulová",J1135,0)</f>
        <v>0</v>
      </c>
      <c r="BJ1135" s="25" t="s">
        <v>89</v>
      </c>
      <c r="BK1135" s="172">
        <f>ROUND(I1135*H1135,2)</f>
        <v>0</v>
      </c>
      <c r="BL1135" s="25" t="s">
        <v>257</v>
      </c>
      <c r="BM1135" s="25" t="s">
        <v>1896</v>
      </c>
    </row>
    <row r="1136" spans="2:65" s="1" customFormat="1" ht="36">
      <c r="B1136" s="40"/>
      <c r="D1136" s="174" t="s">
        <v>185</v>
      </c>
      <c r="F1136" s="181" t="s">
        <v>1897</v>
      </c>
      <c r="L1136" s="40"/>
      <c r="M1136" s="182"/>
      <c r="N1136" s="41"/>
      <c r="O1136" s="41"/>
      <c r="P1136" s="41"/>
      <c r="Q1136" s="41"/>
      <c r="R1136" s="41"/>
      <c r="S1136" s="41"/>
      <c r="T1136" s="69"/>
      <c r="AT1136" s="25" t="s">
        <v>185</v>
      </c>
      <c r="AU1136" s="25" t="s">
        <v>89</v>
      </c>
    </row>
    <row r="1137" spans="2:65" s="15" customFormat="1">
      <c r="B1137" s="206"/>
      <c r="D1137" s="174" t="s">
        <v>180</v>
      </c>
      <c r="E1137" s="207" t="s">
        <v>5</v>
      </c>
      <c r="F1137" s="208" t="s">
        <v>1898</v>
      </c>
      <c r="H1137" s="207" t="s">
        <v>5</v>
      </c>
      <c r="L1137" s="206"/>
      <c r="M1137" s="209"/>
      <c r="N1137" s="210"/>
      <c r="O1137" s="210"/>
      <c r="P1137" s="210"/>
      <c r="Q1137" s="210"/>
      <c r="R1137" s="210"/>
      <c r="S1137" s="210"/>
      <c r="T1137" s="211"/>
      <c r="AT1137" s="207" t="s">
        <v>180</v>
      </c>
      <c r="AU1137" s="207" t="s">
        <v>89</v>
      </c>
      <c r="AV1137" s="15" t="s">
        <v>23</v>
      </c>
      <c r="AW1137" s="15" t="s">
        <v>41</v>
      </c>
      <c r="AX1137" s="15" t="s">
        <v>77</v>
      </c>
      <c r="AY1137" s="207" t="s">
        <v>171</v>
      </c>
    </row>
    <row r="1138" spans="2:65" s="12" customFormat="1">
      <c r="B1138" s="173"/>
      <c r="D1138" s="174" t="s">
        <v>180</v>
      </c>
      <c r="E1138" s="175" t="s">
        <v>5</v>
      </c>
      <c r="F1138" s="176" t="s">
        <v>1899</v>
      </c>
      <c r="H1138" s="177">
        <v>12.21</v>
      </c>
      <c r="L1138" s="173"/>
      <c r="M1138" s="178"/>
      <c r="N1138" s="179"/>
      <c r="O1138" s="179"/>
      <c r="P1138" s="179"/>
      <c r="Q1138" s="179"/>
      <c r="R1138" s="179"/>
      <c r="S1138" s="179"/>
      <c r="T1138" s="180"/>
      <c r="AT1138" s="175" t="s">
        <v>180</v>
      </c>
      <c r="AU1138" s="175" t="s">
        <v>89</v>
      </c>
      <c r="AV1138" s="12" t="s">
        <v>89</v>
      </c>
      <c r="AW1138" s="12" t="s">
        <v>41</v>
      </c>
      <c r="AX1138" s="12" t="s">
        <v>77</v>
      </c>
      <c r="AY1138" s="175" t="s">
        <v>171</v>
      </c>
    </row>
    <row r="1139" spans="2:65" s="14" customFormat="1">
      <c r="B1139" s="199"/>
      <c r="D1139" s="174" t="s">
        <v>180</v>
      </c>
      <c r="E1139" s="200" t="s">
        <v>5</v>
      </c>
      <c r="F1139" s="201" t="s">
        <v>310</v>
      </c>
      <c r="H1139" s="202">
        <v>12.21</v>
      </c>
      <c r="L1139" s="199"/>
      <c r="M1139" s="203"/>
      <c r="N1139" s="204"/>
      <c r="O1139" s="204"/>
      <c r="P1139" s="204"/>
      <c r="Q1139" s="204"/>
      <c r="R1139" s="204"/>
      <c r="S1139" s="204"/>
      <c r="T1139" s="205"/>
      <c r="AT1139" s="200" t="s">
        <v>180</v>
      </c>
      <c r="AU1139" s="200" t="s">
        <v>89</v>
      </c>
      <c r="AV1139" s="14" t="s">
        <v>188</v>
      </c>
      <c r="AW1139" s="14" t="s">
        <v>41</v>
      </c>
      <c r="AX1139" s="14" t="s">
        <v>77</v>
      </c>
      <c r="AY1139" s="200" t="s">
        <v>171</v>
      </c>
    </row>
    <row r="1140" spans="2:65" s="15" customFormat="1">
      <c r="B1140" s="206"/>
      <c r="D1140" s="174" t="s">
        <v>180</v>
      </c>
      <c r="E1140" s="207" t="s">
        <v>5</v>
      </c>
      <c r="F1140" s="208" t="s">
        <v>1900</v>
      </c>
      <c r="H1140" s="207" t="s">
        <v>5</v>
      </c>
      <c r="L1140" s="206"/>
      <c r="M1140" s="209"/>
      <c r="N1140" s="210"/>
      <c r="O1140" s="210"/>
      <c r="P1140" s="210"/>
      <c r="Q1140" s="210"/>
      <c r="R1140" s="210"/>
      <c r="S1140" s="210"/>
      <c r="T1140" s="211"/>
      <c r="AT1140" s="207" t="s">
        <v>180</v>
      </c>
      <c r="AU1140" s="207" t="s">
        <v>89</v>
      </c>
      <c r="AV1140" s="15" t="s">
        <v>23</v>
      </c>
      <c r="AW1140" s="15" t="s">
        <v>41</v>
      </c>
      <c r="AX1140" s="15" t="s">
        <v>77</v>
      </c>
      <c r="AY1140" s="207" t="s">
        <v>171</v>
      </c>
    </row>
    <row r="1141" spans="2:65" s="12" customFormat="1">
      <c r="B1141" s="173"/>
      <c r="D1141" s="174" t="s">
        <v>180</v>
      </c>
      <c r="E1141" s="175" t="s">
        <v>5</v>
      </c>
      <c r="F1141" s="176" t="s">
        <v>1901</v>
      </c>
      <c r="H1141" s="177">
        <v>79.5</v>
      </c>
      <c r="L1141" s="173"/>
      <c r="M1141" s="178"/>
      <c r="N1141" s="179"/>
      <c r="O1141" s="179"/>
      <c r="P1141" s="179"/>
      <c r="Q1141" s="179"/>
      <c r="R1141" s="179"/>
      <c r="S1141" s="179"/>
      <c r="T1141" s="180"/>
      <c r="AT1141" s="175" t="s">
        <v>180</v>
      </c>
      <c r="AU1141" s="175" t="s">
        <v>89</v>
      </c>
      <c r="AV1141" s="12" t="s">
        <v>89</v>
      </c>
      <c r="AW1141" s="12" t="s">
        <v>41</v>
      </c>
      <c r="AX1141" s="12" t="s">
        <v>77</v>
      </c>
      <c r="AY1141" s="175" t="s">
        <v>171</v>
      </c>
    </row>
    <row r="1142" spans="2:65" s="12" customFormat="1">
      <c r="B1142" s="173"/>
      <c r="D1142" s="174" t="s">
        <v>180</v>
      </c>
      <c r="E1142" s="175" t="s">
        <v>5</v>
      </c>
      <c r="F1142" s="176" t="s">
        <v>1902</v>
      </c>
      <c r="H1142" s="177">
        <v>77.099999999999994</v>
      </c>
      <c r="L1142" s="173"/>
      <c r="M1142" s="178"/>
      <c r="N1142" s="179"/>
      <c r="O1142" s="179"/>
      <c r="P1142" s="179"/>
      <c r="Q1142" s="179"/>
      <c r="R1142" s="179"/>
      <c r="S1142" s="179"/>
      <c r="T1142" s="180"/>
      <c r="AT1142" s="175" t="s">
        <v>180</v>
      </c>
      <c r="AU1142" s="175" t="s">
        <v>89</v>
      </c>
      <c r="AV1142" s="12" t="s">
        <v>89</v>
      </c>
      <c r="AW1142" s="12" t="s">
        <v>41</v>
      </c>
      <c r="AX1142" s="12" t="s">
        <v>77</v>
      </c>
      <c r="AY1142" s="175" t="s">
        <v>171</v>
      </c>
    </row>
    <row r="1143" spans="2:65" s="12" customFormat="1">
      <c r="B1143" s="173"/>
      <c r="D1143" s="174" t="s">
        <v>180</v>
      </c>
      <c r="E1143" s="175" t="s">
        <v>5</v>
      </c>
      <c r="F1143" s="176" t="s">
        <v>1903</v>
      </c>
      <c r="H1143" s="177">
        <v>18.649999999999999</v>
      </c>
      <c r="L1143" s="173"/>
      <c r="M1143" s="178"/>
      <c r="N1143" s="179"/>
      <c r="O1143" s="179"/>
      <c r="P1143" s="179"/>
      <c r="Q1143" s="179"/>
      <c r="R1143" s="179"/>
      <c r="S1143" s="179"/>
      <c r="T1143" s="180"/>
      <c r="AT1143" s="175" t="s">
        <v>180</v>
      </c>
      <c r="AU1143" s="175" t="s">
        <v>89</v>
      </c>
      <c r="AV1143" s="12" t="s">
        <v>89</v>
      </c>
      <c r="AW1143" s="12" t="s">
        <v>41</v>
      </c>
      <c r="AX1143" s="12" t="s">
        <v>77</v>
      </c>
      <c r="AY1143" s="175" t="s">
        <v>171</v>
      </c>
    </row>
    <row r="1144" spans="2:65" s="12" customFormat="1">
      <c r="B1144" s="173"/>
      <c r="D1144" s="174" t="s">
        <v>180</v>
      </c>
      <c r="E1144" s="175" t="s">
        <v>5</v>
      </c>
      <c r="F1144" s="176" t="s">
        <v>1904</v>
      </c>
      <c r="H1144" s="177">
        <v>19.036000000000001</v>
      </c>
      <c r="L1144" s="173"/>
      <c r="M1144" s="178"/>
      <c r="N1144" s="179"/>
      <c r="O1144" s="179"/>
      <c r="P1144" s="179"/>
      <c r="Q1144" s="179"/>
      <c r="R1144" s="179"/>
      <c r="S1144" s="179"/>
      <c r="T1144" s="180"/>
      <c r="AT1144" s="175" t="s">
        <v>180</v>
      </c>
      <c r="AU1144" s="175" t="s">
        <v>89</v>
      </c>
      <c r="AV1144" s="12" t="s">
        <v>89</v>
      </c>
      <c r="AW1144" s="12" t="s">
        <v>41</v>
      </c>
      <c r="AX1144" s="12" t="s">
        <v>77</v>
      </c>
      <c r="AY1144" s="175" t="s">
        <v>171</v>
      </c>
    </row>
    <row r="1145" spans="2:65" s="12" customFormat="1">
      <c r="B1145" s="173"/>
      <c r="D1145" s="174" t="s">
        <v>180</v>
      </c>
      <c r="E1145" s="175" t="s">
        <v>5</v>
      </c>
      <c r="F1145" s="176" t="s">
        <v>1905</v>
      </c>
      <c r="H1145" s="177">
        <v>17.55</v>
      </c>
      <c r="L1145" s="173"/>
      <c r="M1145" s="178"/>
      <c r="N1145" s="179"/>
      <c r="O1145" s="179"/>
      <c r="P1145" s="179"/>
      <c r="Q1145" s="179"/>
      <c r="R1145" s="179"/>
      <c r="S1145" s="179"/>
      <c r="T1145" s="180"/>
      <c r="AT1145" s="175" t="s">
        <v>180</v>
      </c>
      <c r="AU1145" s="175" t="s">
        <v>89</v>
      </c>
      <c r="AV1145" s="12" t="s">
        <v>89</v>
      </c>
      <c r="AW1145" s="12" t="s">
        <v>41</v>
      </c>
      <c r="AX1145" s="12" t="s">
        <v>77</v>
      </c>
      <c r="AY1145" s="175" t="s">
        <v>171</v>
      </c>
    </row>
    <row r="1146" spans="2:65" s="12" customFormat="1">
      <c r="B1146" s="173"/>
      <c r="D1146" s="174" t="s">
        <v>180</v>
      </c>
      <c r="E1146" s="175" t="s">
        <v>5</v>
      </c>
      <c r="F1146" s="176" t="s">
        <v>1906</v>
      </c>
      <c r="H1146" s="177">
        <v>17.545999999999999</v>
      </c>
      <c r="L1146" s="173"/>
      <c r="M1146" s="178"/>
      <c r="N1146" s="179"/>
      <c r="O1146" s="179"/>
      <c r="P1146" s="179"/>
      <c r="Q1146" s="179"/>
      <c r="R1146" s="179"/>
      <c r="S1146" s="179"/>
      <c r="T1146" s="180"/>
      <c r="AT1146" s="175" t="s">
        <v>180</v>
      </c>
      <c r="AU1146" s="175" t="s">
        <v>89</v>
      </c>
      <c r="AV1146" s="12" t="s">
        <v>89</v>
      </c>
      <c r="AW1146" s="12" t="s">
        <v>41</v>
      </c>
      <c r="AX1146" s="12" t="s">
        <v>77</v>
      </c>
      <c r="AY1146" s="175" t="s">
        <v>171</v>
      </c>
    </row>
    <row r="1147" spans="2:65" s="14" customFormat="1">
      <c r="B1147" s="199"/>
      <c r="D1147" s="174" t="s">
        <v>180</v>
      </c>
      <c r="E1147" s="200" t="s">
        <v>5</v>
      </c>
      <c r="F1147" s="201" t="s">
        <v>310</v>
      </c>
      <c r="H1147" s="202">
        <v>229.38200000000001</v>
      </c>
      <c r="L1147" s="199"/>
      <c r="M1147" s="203"/>
      <c r="N1147" s="204"/>
      <c r="O1147" s="204"/>
      <c r="P1147" s="204"/>
      <c r="Q1147" s="204"/>
      <c r="R1147" s="204"/>
      <c r="S1147" s="204"/>
      <c r="T1147" s="205"/>
      <c r="AT1147" s="200" t="s">
        <v>180</v>
      </c>
      <c r="AU1147" s="200" t="s">
        <v>89</v>
      </c>
      <c r="AV1147" s="14" t="s">
        <v>188</v>
      </c>
      <c r="AW1147" s="14" t="s">
        <v>41</v>
      </c>
      <c r="AX1147" s="14" t="s">
        <v>77</v>
      </c>
      <c r="AY1147" s="200" t="s">
        <v>171</v>
      </c>
    </row>
    <row r="1148" spans="2:65" s="13" customFormat="1">
      <c r="B1148" s="183"/>
      <c r="D1148" s="174" t="s">
        <v>180</v>
      </c>
      <c r="E1148" s="184" t="s">
        <v>5</v>
      </c>
      <c r="F1148" s="185" t="s">
        <v>228</v>
      </c>
      <c r="H1148" s="186">
        <v>241.59200000000001</v>
      </c>
      <c r="L1148" s="183"/>
      <c r="M1148" s="187"/>
      <c r="N1148" s="188"/>
      <c r="O1148" s="188"/>
      <c r="P1148" s="188"/>
      <c r="Q1148" s="188"/>
      <c r="R1148" s="188"/>
      <c r="S1148" s="188"/>
      <c r="T1148" s="189"/>
      <c r="AT1148" s="184" t="s">
        <v>180</v>
      </c>
      <c r="AU1148" s="184" t="s">
        <v>89</v>
      </c>
      <c r="AV1148" s="13" t="s">
        <v>178</v>
      </c>
      <c r="AW1148" s="13" t="s">
        <v>41</v>
      </c>
      <c r="AX1148" s="13" t="s">
        <v>23</v>
      </c>
      <c r="AY1148" s="184" t="s">
        <v>171</v>
      </c>
    </row>
    <row r="1149" spans="2:65" s="1" customFormat="1" ht="25.5" customHeight="1">
      <c r="B1149" s="161"/>
      <c r="C1149" s="190" t="s">
        <v>1907</v>
      </c>
      <c r="D1149" s="190" t="s">
        <v>236</v>
      </c>
      <c r="E1149" s="191" t="s">
        <v>1908</v>
      </c>
      <c r="F1149" s="192" t="s">
        <v>1909</v>
      </c>
      <c r="G1149" s="193" t="s">
        <v>493</v>
      </c>
      <c r="H1149" s="194">
        <v>246.42400000000001</v>
      </c>
      <c r="I1149" s="348"/>
      <c r="J1149" s="195">
        <f>ROUND(I1149*H1149,2)</f>
        <v>0</v>
      </c>
      <c r="K1149" s="192" t="s">
        <v>177</v>
      </c>
      <c r="L1149" s="196"/>
      <c r="M1149" s="197" t="s">
        <v>5</v>
      </c>
      <c r="N1149" s="198" t="s">
        <v>49</v>
      </c>
      <c r="O1149" s="170">
        <v>0</v>
      </c>
      <c r="P1149" s="170">
        <f>O1149*H1149</f>
        <v>0</v>
      </c>
      <c r="Q1149" s="170">
        <v>0</v>
      </c>
      <c r="R1149" s="170">
        <f>Q1149*H1149</f>
        <v>0</v>
      </c>
      <c r="S1149" s="170">
        <v>0</v>
      </c>
      <c r="T1149" s="171">
        <f>S1149*H1149</f>
        <v>0</v>
      </c>
      <c r="AR1149" s="25" t="s">
        <v>349</v>
      </c>
      <c r="AT1149" s="25" t="s">
        <v>236</v>
      </c>
      <c r="AU1149" s="25" t="s">
        <v>89</v>
      </c>
      <c r="AY1149" s="25" t="s">
        <v>171</v>
      </c>
      <c r="BE1149" s="172">
        <f>IF(N1149="základní",J1149,0)</f>
        <v>0</v>
      </c>
      <c r="BF1149" s="172">
        <f>IF(N1149="snížená",J1149,0)</f>
        <v>0</v>
      </c>
      <c r="BG1149" s="172">
        <f>IF(N1149="zákl. přenesená",J1149,0)</f>
        <v>0</v>
      </c>
      <c r="BH1149" s="172">
        <f>IF(N1149="sníž. přenesená",J1149,0)</f>
        <v>0</v>
      </c>
      <c r="BI1149" s="172">
        <f>IF(N1149="nulová",J1149,0)</f>
        <v>0</v>
      </c>
      <c r="BJ1149" s="25" t="s">
        <v>89</v>
      </c>
      <c r="BK1149" s="172">
        <f>ROUND(I1149*H1149,2)</f>
        <v>0</v>
      </c>
      <c r="BL1149" s="25" t="s">
        <v>257</v>
      </c>
      <c r="BM1149" s="25" t="s">
        <v>1910</v>
      </c>
    </row>
    <row r="1150" spans="2:65" s="12" customFormat="1">
      <c r="B1150" s="173"/>
      <c r="D1150" s="174" t="s">
        <v>180</v>
      </c>
      <c r="E1150" s="175" t="s">
        <v>5</v>
      </c>
      <c r="F1150" s="176" t="s">
        <v>1911</v>
      </c>
      <c r="H1150" s="177">
        <v>246.42400000000001</v>
      </c>
      <c r="L1150" s="173"/>
      <c r="M1150" s="178"/>
      <c r="N1150" s="179"/>
      <c r="O1150" s="179"/>
      <c r="P1150" s="179"/>
      <c r="Q1150" s="179"/>
      <c r="R1150" s="179"/>
      <c r="S1150" s="179"/>
      <c r="T1150" s="180"/>
      <c r="AT1150" s="175" t="s">
        <v>180</v>
      </c>
      <c r="AU1150" s="175" t="s">
        <v>89</v>
      </c>
      <c r="AV1150" s="12" t="s">
        <v>89</v>
      </c>
      <c r="AW1150" s="12" t="s">
        <v>41</v>
      </c>
      <c r="AX1150" s="12" t="s">
        <v>23</v>
      </c>
      <c r="AY1150" s="175" t="s">
        <v>171</v>
      </c>
    </row>
    <row r="1151" spans="2:65" s="1" customFormat="1" ht="25.5" customHeight="1">
      <c r="B1151" s="161"/>
      <c r="C1151" s="162" t="s">
        <v>1912</v>
      </c>
      <c r="D1151" s="162" t="s">
        <v>173</v>
      </c>
      <c r="E1151" s="163" t="s">
        <v>1913</v>
      </c>
      <c r="F1151" s="164" t="s">
        <v>1914</v>
      </c>
      <c r="G1151" s="165" t="s">
        <v>223</v>
      </c>
      <c r="H1151" s="166">
        <v>299.43</v>
      </c>
      <c r="I1151" s="347"/>
      <c r="J1151" s="167">
        <f>ROUND(I1151*H1151,2)</f>
        <v>0</v>
      </c>
      <c r="K1151" s="164" t="s">
        <v>177</v>
      </c>
      <c r="L1151" s="40"/>
      <c r="M1151" s="168" t="s">
        <v>5</v>
      </c>
      <c r="N1151" s="169" t="s">
        <v>49</v>
      </c>
      <c r="O1151" s="170">
        <v>1.2E-2</v>
      </c>
      <c r="P1151" s="170">
        <f>O1151*H1151</f>
        <v>3.5931600000000001</v>
      </c>
      <c r="Q1151" s="170">
        <v>0</v>
      </c>
      <c r="R1151" s="170">
        <f>Q1151*H1151</f>
        <v>0</v>
      </c>
      <c r="S1151" s="170">
        <v>0</v>
      </c>
      <c r="T1151" s="171">
        <f>S1151*H1151</f>
        <v>0</v>
      </c>
      <c r="AR1151" s="25" t="s">
        <v>257</v>
      </c>
      <c r="AT1151" s="25" t="s">
        <v>173</v>
      </c>
      <c r="AU1151" s="25" t="s">
        <v>89</v>
      </c>
      <c r="AY1151" s="25" t="s">
        <v>171</v>
      </c>
      <c r="BE1151" s="172">
        <f>IF(N1151="základní",J1151,0)</f>
        <v>0</v>
      </c>
      <c r="BF1151" s="172">
        <f>IF(N1151="snížená",J1151,0)</f>
        <v>0</v>
      </c>
      <c r="BG1151" s="172">
        <f>IF(N1151="zákl. přenesená",J1151,0)</f>
        <v>0</v>
      </c>
      <c r="BH1151" s="172">
        <f>IF(N1151="sníž. přenesená",J1151,0)</f>
        <v>0</v>
      </c>
      <c r="BI1151" s="172">
        <f>IF(N1151="nulová",J1151,0)</f>
        <v>0</v>
      </c>
      <c r="BJ1151" s="25" t="s">
        <v>89</v>
      </c>
      <c r="BK1151" s="172">
        <f>ROUND(I1151*H1151,2)</f>
        <v>0</v>
      </c>
      <c r="BL1151" s="25" t="s">
        <v>257</v>
      </c>
      <c r="BM1151" s="25" t="s">
        <v>1915</v>
      </c>
    </row>
    <row r="1152" spans="2:65" s="1" customFormat="1" ht="36">
      <c r="B1152" s="40"/>
      <c r="D1152" s="174" t="s">
        <v>185</v>
      </c>
      <c r="F1152" s="181" t="s">
        <v>1916</v>
      </c>
      <c r="L1152" s="40"/>
      <c r="M1152" s="182"/>
      <c r="N1152" s="41"/>
      <c r="O1152" s="41"/>
      <c r="P1152" s="41"/>
      <c r="Q1152" s="41"/>
      <c r="R1152" s="41"/>
      <c r="S1152" s="41"/>
      <c r="T1152" s="69"/>
      <c r="AT1152" s="25" t="s">
        <v>185</v>
      </c>
      <c r="AU1152" s="25" t="s">
        <v>89</v>
      </c>
    </row>
    <row r="1153" spans="2:65" s="12" customFormat="1">
      <c r="B1153" s="173"/>
      <c r="D1153" s="174" t="s">
        <v>180</v>
      </c>
      <c r="E1153" s="175" t="s">
        <v>5</v>
      </c>
      <c r="F1153" s="176" t="s">
        <v>1917</v>
      </c>
      <c r="H1153" s="177">
        <v>204.41</v>
      </c>
      <c r="L1153" s="173"/>
      <c r="M1153" s="178"/>
      <c r="N1153" s="179"/>
      <c r="O1153" s="179"/>
      <c r="P1153" s="179"/>
      <c r="Q1153" s="179"/>
      <c r="R1153" s="179"/>
      <c r="S1153" s="179"/>
      <c r="T1153" s="180"/>
      <c r="AT1153" s="175" t="s">
        <v>180</v>
      </c>
      <c r="AU1153" s="175" t="s">
        <v>89</v>
      </c>
      <c r="AV1153" s="12" t="s">
        <v>89</v>
      </c>
      <c r="AW1153" s="12" t="s">
        <v>41</v>
      </c>
      <c r="AX1153" s="12" t="s">
        <v>77</v>
      </c>
      <c r="AY1153" s="175" t="s">
        <v>171</v>
      </c>
    </row>
    <row r="1154" spans="2:65" s="12" customFormat="1">
      <c r="B1154" s="173"/>
      <c r="D1154" s="174" t="s">
        <v>180</v>
      </c>
      <c r="E1154" s="175" t="s">
        <v>5</v>
      </c>
      <c r="F1154" s="176" t="s">
        <v>1918</v>
      </c>
      <c r="H1154" s="177">
        <v>95.02</v>
      </c>
      <c r="L1154" s="173"/>
      <c r="M1154" s="178"/>
      <c r="N1154" s="179"/>
      <c r="O1154" s="179"/>
      <c r="P1154" s="179"/>
      <c r="Q1154" s="179"/>
      <c r="R1154" s="179"/>
      <c r="S1154" s="179"/>
      <c r="T1154" s="180"/>
      <c r="AT1154" s="175" t="s">
        <v>180</v>
      </c>
      <c r="AU1154" s="175" t="s">
        <v>89</v>
      </c>
      <c r="AV1154" s="12" t="s">
        <v>89</v>
      </c>
      <c r="AW1154" s="12" t="s">
        <v>41</v>
      </c>
      <c r="AX1154" s="12" t="s">
        <v>77</v>
      </c>
      <c r="AY1154" s="175" t="s">
        <v>171</v>
      </c>
    </row>
    <row r="1155" spans="2:65" s="13" customFormat="1">
      <c r="B1155" s="183"/>
      <c r="D1155" s="174" t="s">
        <v>180</v>
      </c>
      <c r="E1155" s="184" t="s">
        <v>5</v>
      </c>
      <c r="F1155" s="185" t="s">
        <v>228</v>
      </c>
      <c r="H1155" s="186">
        <v>299.43</v>
      </c>
      <c r="L1155" s="183"/>
      <c r="M1155" s="187"/>
      <c r="N1155" s="188"/>
      <c r="O1155" s="188"/>
      <c r="P1155" s="188"/>
      <c r="Q1155" s="188"/>
      <c r="R1155" s="188"/>
      <c r="S1155" s="188"/>
      <c r="T1155" s="189"/>
      <c r="AT1155" s="184" t="s">
        <v>180</v>
      </c>
      <c r="AU1155" s="184" t="s">
        <v>89</v>
      </c>
      <c r="AV1155" s="13" t="s">
        <v>178</v>
      </c>
      <c r="AW1155" s="13" t="s">
        <v>41</v>
      </c>
      <c r="AX1155" s="13" t="s">
        <v>23</v>
      </c>
      <c r="AY1155" s="184" t="s">
        <v>171</v>
      </c>
    </row>
    <row r="1156" spans="2:65" s="1" customFormat="1" ht="16.5" customHeight="1">
      <c r="B1156" s="161"/>
      <c r="C1156" s="190" t="s">
        <v>1919</v>
      </c>
      <c r="D1156" s="190" t="s">
        <v>236</v>
      </c>
      <c r="E1156" s="191" t="s">
        <v>1920</v>
      </c>
      <c r="F1156" s="192" t="s">
        <v>1921</v>
      </c>
      <c r="G1156" s="193" t="s">
        <v>223</v>
      </c>
      <c r="H1156" s="194">
        <v>299.43</v>
      </c>
      <c r="I1156" s="348"/>
      <c r="J1156" s="195">
        <f>ROUND(I1156*H1156,2)</f>
        <v>0</v>
      </c>
      <c r="K1156" s="192" t="s">
        <v>177</v>
      </c>
      <c r="L1156" s="196"/>
      <c r="M1156" s="197" t="s">
        <v>5</v>
      </c>
      <c r="N1156" s="198" t="s">
        <v>49</v>
      </c>
      <c r="O1156" s="170">
        <v>0</v>
      </c>
      <c r="P1156" s="170">
        <f>O1156*H1156</f>
        <v>0</v>
      </c>
      <c r="Q1156" s="170">
        <v>0</v>
      </c>
      <c r="R1156" s="170">
        <f>Q1156*H1156</f>
        <v>0</v>
      </c>
      <c r="S1156" s="170">
        <v>0</v>
      </c>
      <c r="T1156" s="171">
        <f>S1156*H1156</f>
        <v>0</v>
      </c>
      <c r="AR1156" s="25" t="s">
        <v>349</v>
      </c>
      <c r="AT1156" s="25" t="s">
        <v>236</v>
      </c>
      <c r="AU1156" s="25" t="s">
        <v>89</v>
      </c>
      <c r="AY1156" s="25" t="s">
        <v>171</v>
      </c>
      <c r="BE1156" s="172">
        <f>IF(N1156="základní",J1156,0)</f>
        <v>0</v>
      </c>
      <c r="BF1156" s="172">
        <f>IF(N1156="snížená",J1156,0)</f>
        <v>0</v>
      </c>
      <c r="BG1156" s="172">
        <f>IF(N1156="zákl. přenesená",J1156,0)</f>
        <v>0</v>
      </c>
      <c r="BH1156" s="172">
        <f>IF(N1156="sníž. přenesená",J1156,0)</f>
        <v>0</v>
      </c>
      <c r="BI1156" s="172">
        <f>IF(N1156="nulová",J1156,0)</f>
        <v>0</v>
      </c>
      <c r="BJ1156" s="25" t="s">
        <v>89</v>
      </c>
      <c r="BK1156" s="172">
        <f>ROUND(I1156*H1156,2)</f>
        <v>0</v>
      </c>
      <c r="BL1156" s="25" t="s">
        <v>257</v>
      </c>
      <c r="BM1156" s="25" t="s">
        <v>1922</v>
      </c>
    </row>
    <row r="1157" spans="2:65" s="1" customFormat="1" ht="25.5" customHeight="1">
      <c r="B1157" s="161"/>
      <c r="C1157" s="162" t="s">
        <v>1923</v>
      </c>
      <c r="D1157" s="162" t="s">
        <v>173</v>
      </c>
      <c r="E1157" s="163" t="s">
        <v>1924</v>
      </c>
      <c r="F1157" s="164" t="s">
        <v>1925</v>
      </c>
      <c r="G1157" s="165" t="s">
        <v>223</v>
      </c>
      <c r="H1157" s="166">
        <v>1321.626</v>
      </c>
      <c r="I1157" s="347"/>
      <c r="J1157" s="167">
        <f>ROUND(I1157*H1157,2)</f>
        <v>0</v>
      </c>
      <c r="K1157" s="164" t="s">
        <v>177</v>
      </c>
      <c r="L1157" s="40"/>
      <c r="M1157" s="168" t="s">
        <v>5</v>
      </c>
      <c r="N1157" s="169" t="s">
        <v>49</v>
      </c>
      <c r="O1157" s="170">
        <v>0.104</v>
      </c>
      <c r="P1157" s="170">
        <f>O1157*H1157</f>
        <v>137.44910399999998</v>
      </c>
      <c r="Q1157" s="170">
        <v>2.5999999999999998E-4</v>
      </c>
      <c r="R1157" s="170">
        <f>Q1157*H1157</f>
        <v>0.34362275999999997</v>
      </c>
      <c r="S1157" s="170">
        <v>0</v>
      </c>
      <c r="T1157" s="171">
        <f>S1157*H1157</f>
        <v>0</v>
      </c>
      <c r="AR1157" s="25" t="s">
        <v>257</v>
      </c>
      <c r="AT1157" s="25" t="s">
        <v>173</v>
      </c>
      <c r="AU1157" s="25" t="s">
        <v>89</v>
      </c>
      <c r="AY1157" s="25" t="s">
        <v>171</v>
      </c>
      <c r="BE1157" s="172">
        <f>IF(N1157="základní",J1157,0)</f>
        <v>0</v>
      </c>
      <c r="BF1157" s="172">
        <f>IF(N1157="snížená",J1157,0)</f>
        <v>0</v>
      </c>
      <c r="BG1157" s="172">
        <f>IF(N1157="zákl. přenesená",J1157,0)</f>
        <v>0</v>
      </c>
      <c r="BH1157" s="172">
        <f>IF(N1157="sníž. přenesená",J1157,0)</f>
        <v>0</v>
      </c>
      <c r="BI1157" s="172">
        <f>IF(N1157="nulová",J1157,0)</f>
        <v>0</v>
      </c>
      <c r="BJ1157" s="25" t="s">
        <v>89</v>
      </c>
      <c r="BK1157" s="172">
        <f>ROUND(I1157*H1157,2)</f>
        <v>0</v>
      </c>
      <c r="BL1157" s="25" t="s">
        <v>257</v>
      </c>
      <c r="BM1157" s="25" t="s">
        <v>1926</v>
      </c>
    </row>
    <row r="1158" spans="2:65" s="15" customFormat="1">
      <c r="B1158" s="206"/>
      <c r="D1158" s="174" t="s">
        <v>180</v>
      </c>
      <c r="E1158" s="207" t="s">
        <v>5</v>
      </c>
      <c r="F1158" s="208" t="s">
        <v>1927</v>
      </c>
      <c r="H1158" s="207" t="s">
        <v>5</v>
      </c>
      <c r="L1158" s="206"/>
      <c r="M1158" s="209"/>
      <c r="N1158" s="210"/>
      <c r="O1158" s="210"/>
      <c r="P1158" s="210"/>
      <c r="Q1158" s="210"/>
      <c r="R1158" s="210"/>
      <c r="S1158" s="210"/>
      <c r="T1158" s="211"/>
      <c r="AT1158" s="207" t="s">
        <v>180</v>
      </c>
      <c r="AU1158" s="207" t="s">
        <v>89</v>
      </c>
      <c r="AV1158" s="15" t="s">
        <v>23</v>
      </c>
      <c r="AW1158" s="15" t="s">
        <v>41</v>
      </c>
      <c r="AX1158" s="15" t="s">
        <v>77</v>
      </c>
      <c r="AY1158" s="207" t="s">
        <v>171</v>
      </c>
    </row>
    <row r="1159" spans="2:65" s="12" customFormat="1">
      <c r="B1159" s="173"/>
      <c r="D1159" s="174" t="s">
        <v>180</v>
      </c>
      <c r="E1159" s="175" t="s">
        <v>5</v>
      </c>
      <c r="F1159" s="176" t="s">
        <v>1928</v>
      </c>
      <c r="H1159" s="177">
        <v>223.15600000000001</v>
      </c>
      <c r="L1159" s="173"/>
      <c r="M1159" s="178"/>
      <c r="N1159" s="179"/>
      <c r="O1159" s="179"/>
      <c r="P1159" s="179"/>
      <c r="Q1159" s="179"/>
      <c r="R1159" s="179"/>
      <c r="S1159" s="179"/>
      <c r="T1159" s="180"/>
      <c r="AT1159" s="175" t="s">
        <v>180</v>
      </c>
      <c r="AU1159" s="175" t="s">
        <v>89</v>
      </c>
      <c r="AV1159" s="12" t="s">
        <v>89</v>
      </c>
      <c r="AW1159" s="12" t="s">
        <v>41</v>
      </c>
      <c r="AX1159" s="12" t="s">
        <v>77</v>
      </c>
      <c r="AY1159" s="175" t="s">
        <v>171</v>
      </c>
    </row>
    <row r="1160" spans="2:65" s="12" customFormat="1">
      <c r="B1160" s="173"/>
      <c r="D1160" s="174" t="s">
        <v>180</v>
      </c>
      <c r="E1160" s="175" t="s">
        <v>5</v>
      </c>
      <c r="F1160" s="176" t="s">
        <v>1929</v>
      </c>
      <c r="H1160" s="177">
        <v>15.21</v>
      </c>
      <c r="L1160" s="173"/>
      <c r="M1160" s="178"/>
      <c r="N1160" s="179"/>
      <c r="O1160" s="179"/>
      <c r="P1160" s="179"/>
      <c r="Q1160" s="179"/>
      <c r="R1160" s="179"/>
      <c r="S1160" s="179"/>
      <c r="T1160" s="180"/>
      <c r="AT1160" s="175" t="s">
        <v>180</v>
      </c>
      <c r="AU1160" s="175" t="s">
        <v>89</v>
      </c>
      <c r="AV1160" s="12" t="s">
        <v>89</v>
      </c>
      <c r="AW1160" s="12" t="s">
        <v>41</v>
      </c>
      <c r="AX1160" s="12" t="s">
        <v>77</v>
      </c>
      <c r="AY1160" s="175" t="s">
        <v>171</v>
      </c>
    </row>
    <row r="1161" spans="2:65" s="12" customFormat="1">
      <c r="B1161" s="173"/>
      <c r="D1161" s="174" t="s">
        <v>180</v>
      </c>
      <c r="E1161" s="175" t="s">
        <v>5</v>
      </c>
      <c r="F1161" s="176" t="s">
        <v>1930</v>
      </c>
      <c r="H1161" s="177">
        <v>22.395</v>
      </c>
      <c r="L1161" s="173"/>
      <c r="M1161" s="178"/>
      <c r="N1161" s="179"/>
      <c r="O1161" s="179"/>
      <c r="P1161" s="179"/>
      <c r="Q1161" s="179"/>
      <c r="R1161" s="179"/>
      <c r="S1161" s="179"/>
      <c r="T1161" s="180"/>
      <c r="AT1161" s="175" t="s">
        <v>180</v>
      </c>
      <c r="AU1161" s="175" t="s">
        <v>89</v>
      </c>
      <c r="AV1161" s="12" t="s">
        <v>89</v>
      </c>
      <c r="AW1161" s="12" t="s">
        <v>41</v>
      </c>
      <c r="AX1161" s="12" t="s">
        <v>77</v>
      </c>
      <c r="AY1161" s="175" t="s">
        <v>171</v>
      </c>
    </row>
    <row r="1162" spans="2:65" s="14" customFormat="1">
      <c r="B1162" s="199"/>
      <c r="D1162" s="174" t="s">
        <v>180</v>
      </c>
      <c r="E1162" s="200" t="s">
        <v>5</v>
      </c>
      <c r="F1162" s="201" t="s">
        <v>310</v>
      </c>
      <c r="H1162" s="202">
        <v>260.76100000000002</v>
      </c>
      <c r="L1162" s="199"/>
      <c r="M1162" s="203"/>
      <c r="N1162" s="204"/>
      <c r="O1162" s="204"/>
      <c r="P1162" s="204"/>
      <c r="Q1162" s="204"/>
      <c r="R1162" s="204"/>
      <c r="S1162" s="204"/>
      <c r="T1162" s="205"/>
      <c r="AT1162" s="200" t="s">
        <v>180</v>
      </c>
      <c r="AU1162" s="200" t="s">
        <v>89</v>
      </c>
      <c r="AV1162" s="14" t="s">
        <v>188</v>
      </c>
      <c r="AW1162" s="14" t="s">
        <v>41</v>
      </c>
      <c r="AX1162" s="14" t="s">
        <v>77</v>
      </c>
      <c r="AY1162" s="200" t="s">
        <v>171</v>
      </c>
    </row>
    <row r="1163" spans="2:65" s="15" customFormat="1">
      <c r="B1163" s="206"/>
      <c r="D1163" s="174" t="s">
        <v>180</v>
      </c>
      <c r="E1163" s="207" t="s">
        <v>5</v>
      </c>
      <c r="F1163" s="208" t="s">
        <v>1931</v>
      </c>
      <c r="H1163" s="207" t="s">
        <v>5</v>
      </c>
      <c r="L1163" s="206"/>
      <c r="M1163" s="209"/>
      <c r="N1163" s="210"/>
      <c r="O1163" s="210"/>
      <c r="P1163" s="210"/>
      <c r="Q1163" s="210"/>
      <c r="R1163" s="210"/>
      <c r="S1163" s="210"/>
      <c r="T1163" s="211"/>
      <c r="AT1163" s="207" t="s">
        <v>180</v>
      </c>
      <c r="AU1163" s="207" t="s">
        <v>89</v>
      </c>
      <c r="AV1163" s="15" t="s">
        <v>23</v>
      </c>
      <c r="AW1163" s="15" t="s">
        <v>41</v>
      </c>
      <c r="AX1163" s="15" t="s">
        <v>77</v>
      </c>
      <c r="AY1163" s="207" t="s">
        <v>171</v>
      </c>
    </row>
    <row r="1164" spans="2:65" s="12" customFormat="1">
      <c r="B1164" s="173"/>
      <c r="D1164" s="174" t="s">
        <v>180</v>
      </c>
      <c r="E1164" s="175" t="s">
        <v>5</v>
      </c>
      <c r="F1164" s="176" t="s">
        <v>1198</v>
      </c>
      <c r="H1164" s="177">
        <v>249.834</v>
      </c>
      <c r="L1164" s="173"/>
      <c r="M1164" s="178"/>
      <c r="N1164" s="179"/>
      <c r="O1164" s="179"/>
      <c r="P1164" s="179"/>
      <c r="Q1164" s="179"/>
      <c r="R1164" s="179"/>
      <c r="S1164" s="179"/>
      <c r="T1164" s="180"/>
      <c r="AT1164" s="175" t="s">
        <v>180</v>
      </c>
      <c r="AU1164" s="175" t="s">
        <v>89</v>
      </c>
      <c r="AV1164" s="12" t="s">
        <v>89</v>
      </c>
      <c r="AW1164" s="12" t="s">
        <v>41</v>
      </c>
      <c r="AX1164" s="12" t="s">
        <v>77</v>
      </c>
      <c r="AY1164" s="175" t="s">
        <v>171</v>
      </c>
    </row>
    <row r="1165" spans="2:65" s="12" customFormat="1">
      <c r="B1165" s="173"/>
      <c r="D1165" s="174" t="s">
        <v>180</v>
      </c>
      <c r="E1165" s="175" t="s">
        <v>5</v>
      </c>
      <c r="F1165" s="176" t="s">
        <v>1199</v>
      </c>
      <c r="H1165" s="177">
        <v>55.88</v>
      </c>
      <c r="L1165" s="173"/>
      <c r="M1165" s="178"/>
      <c r="N1165" s="179"/>
      <c r="O1165" s="179"/>
      <c r="P1165" s="179"/>
      <c r="Q1165" s="179"/>
      <c r="R1165" s="179"/>
      <c r="S1165" s="179"/>
      <c r="T1165" s="180"/>
      <c r="AT1165" s="175" t="s">
        <v>180</v>
      </c>
      <c r="AU1165" s="175" t="s">
        <v>89</v>
      </c>
      <c r="AV1165" s="12" t="s">
        <v>89</v>
      </c>
      <c r="AW1165" s="12" t="s">
        <v>41</v>
      </c>
      <c r="AX1165" s="12" t="s">
        <v>77</v>
      </c>
      <c r="AY1165" s="175" t="s">
        <v>171</v>
      </c>
    </row>
    <row r="1166" spans="2:65" s="12" customFormat="1">
      <c r="B1166" s="173"/>
      <c r="D1166" s="174" t="s">
        <v>180</v>
      </c>
      <c r="E1166" s="175" t="s">
        <v>5</v>
      </c>
      <c r="F1166" s="176" t="s">
        <v>1200</v>
      </c>
      <c r="H1166" s="177">
        <v>202.952</v>
      </c>
      <c r="L1166" s="173"/>
      <c r="M1166" s="178"/>
      <c r="N1166" s="179"/>
      <c r="O1166" s="179"/>
      <c r="P1166" s="179"/>
      <c r="Q1166" s="179"/>
      <c r="R1166" s="179"/>
      <c r="S1166" s="179"/>
      <c r="T1166" s="180"/>
      <c r="AT1166" s="175" t="s">
        <v>180</v>
      </c>
      <c r="AU1166" s="175" t="s">
        <v>89</v>
      </c>
      <c r="AV1166" s="12" t="s">
        <v>89</v>
      </c>
      <c r="AW1166" s="12" t="s">
        <v>41</v>
      </c>
      <c r="AX1166" s="12" t="s">
        <v>77</v>
      </c>
      <c r="AY1166" s="175" t="s">
        <v>171</v>
      </c>
    </row>
    <row r="1167" spans="2:65" s="12" customFormat="1">
      <c r="B1167" s="173"/>
      <c r="D1167" s="174" t="s">
        <v>180</v>
      </c>
      <c r="E1167" s="175" t="s">
        <v>5</v>
      </c>
      <c r="F1167" s="176" t="s">
        <v>1201</v>
      </c>
      <c r="H1167" s="177">
        <v>8.9390000000000001</v>
      </c>
      <c r="L1167" s="173"/>
      <c r="M1167" s="178"/>
      <c r="N1167" s="179"/>
      <c r="O1167" s="179"/>
      <c r="P1167" s="179"/>
      <c r="Q1167" s="179"/>
      <c r="R1167" s="179"/>
      <c r="S1167" s="179"/>
      <c r="T1167" s="180"/>
      <c r="AT1167" s="175" t="s">
        <v>180</v>
      </c>
      <c r="AU1167" s="175" t="s">
        <v>89</v>
      </c>
      <c r="AV1167" s="12" t="s">
        <v>89</v>
      </c>
      <c r="AW1167" s="12" t="s">
        <v>41</v>
      </c>
      <c r="AX1167" s="12" t="s">
        <v>77</v>
      </c>
      <c r="AY1167" s="175" t="s">
        <v>171</v>
      </c>
    </row>
    <row r="1168" spans="2:65" s="12" customFormat="1">
      <c r="B1168" s="173"/>
      <c r="D1168" s="174" t="s">
        <v>180</v>
      </c>
      <c r="E1168" s="175" t="s">
        <v>5</v>
      </c>
      <c r="F1168" s="176" t="s">
        <v>1202</v>
      </c>
      <c r="H1168" s="177">
        <v>95.421000000000006</v>
      </c>
      <c r="L1168" s="173"/>
      <c r="M1168" s="178"/>
      <c r="N1168" s="179"/>
      <c r="O1168" s="179"/>
      <c r="P1168" s="179"/>
      <c r="Q1168" s="179"/>
      <c r="R1168" s="179"/>
      <c r="S1168" s="179"/>
      <c r="T1168" s="180"/>
      <c r="AT1168" s="175" t="s">
        <v>180</v>
      </c>
      <c r="AU1168" s="175" t="s">
        <v>89</v>
      </c>
      <c r="AV1168" s="12" t="s">
        <v>89</v>
      </c>
      <c r="AW1168" s="12" t="s">
        <v>41</v>
      </c>
      <c r="AX1168" s="12" t="s">
        <v>77</v>
      </c>
      <c r="AY1168" s="175" t="s">
        <v>171</v>
      </c>
    </row>
    <row r="1169" spans="2:65" s="14" customFormat="1">
      <c r="B1169" s="199"/>
      <c r="D1169" s="174" t="s">
        <v>180</v>
      </c>
      <c r="E1169" s="200" t="s">
        <v>5</v>
      </c>
      <c r="F1169" s="201" t="s">
        <v>310</v>
      </c>
      <c r="H1169" s="202">
        <v>613.02599999999995</v>
      </c>
      <c r="L1169" s="199"/>
      <c r="M1169" s="203"/>
      <c r="N1169" s="204"/>
      <c r="O1169" s="204"/>
      <c r="P1169" s="204"/>
      <c r="Q1169" s="204"/>
      <c r="R1169" s="204"/>
      <c r="S1169" s="204"/>
      <c r="T1169" s="205"/>
      <c r="AT1169" s="200" t="s">
        <v>180</v>
      </c>
      <c r="AU1169" s="200" t="s">
        <v>89</v>
      </c>
      <c r="AV1169" s="14" t="s">
        <v>188</v>
      </c>
      <c r="AW1169" s="14" t="s">
        <v>41</v>
      </c>
      <c r="AX1169" s="14" t="s">
        <v>77</v>
      </c>
      <c r="AY1169" s="200" t="s">
        <v>171</v>
      </c>
    </row>
    <row r="1170" spans="2:65" s="15" customFormat="1">
      <c r="B1170" s="206"/>
      <c r="D1170" s="174" t="s">
        <v>180</v>
      </c>
      <c r="E1170" s="207" t="s">
        <v>5</v>
      </c>
      <c r="F1170" s="208" t="s">
        <v>1932</v>
      </c>
      <c r="H1170" s="207" t="s">
        <v>5</v>
      </c>
      <c r="L1170" s="206"/>
      <c r="M1170" s="209"/>
      <c r="N1170" s="210"/>
      <c r="O1170" s="210"/>
      <c r="P1170" s="210"/>
      <c r="Q1170" s="210"/>
      <c r="R1170" s="210"/>
      <c r="S1170" s="210"/>
      <c r="T1170" s="211"/>
      <c r="AT1170" s="207" t="s">
        <v>180</v>
      </c>
      <c r="AU1170" s="207" t="s">
        <v>89</v>
      </c>
      <c r="AV1170" s="15" t="s">
        <v>23</v>
      </c>
      <c r="AW1170" s="15" t="s">
        <v>41</v>
      </c>
      <c r="AX1170" s="15" t="s">
        <v>77</v>
      </c>
      <c r="AY1170" s="207" t="s">
        <v>171</v>
      </c>
    </row>
    <row r="1171" spans="2:65" s="12" customFormat="1">
      <c r="B1171" s="173"/>
      <c r="D1171" s="174" t="s">
        <v>180</v>
      </c>
      <c r="E1171" s="175" t="s">
        <v>5</v>
      </c>
      <c r="F1171" s="176" t="s">
        <v>1933</v>
      </c>
      <c r="H1171" s="177">
        <v>175.65700000000001</v>
      </c>
      <c r="L1171" s="173"/>
      <c r="M1171" s="178"/>
      <c r="N1171" s="179"/>
      <c r="O1171" s="179"/>
      <c r="P1171" s="179"/>
      <c r="Q1171" s="179"/>
      <c r="R1171" s="179"/>
      <c r="S1171" s="179"/>
      <c r="T1171" s="180"/>
      <c r="AT1171" s="175" t="s">
        <v>180</v>
      </c>
      <c r="AU1171" s="175" t="s">
        <v>89</v>
      </c>
      <c r="AV1171" s="12" t="s">
        <v>89</v>
      </c>
      <c r="AW1171" s="12" t="s">
        <v>41</v>
      </c>
      <c r="AX1171" s="12" t="s">
        <v>77</v>
      </c>
      <c r="AY1171" s="175" t="s">
        <v>171</v>
      </c>
    </row>
    <row r="1172" spans="2:65" s="12" customFormat="1">
      <c r="B1172" s="173"/>
      <c r="D1172" s="174" t="s">
        <v>180</v>
      </c>
      <c r="E1172" s="175" t="s">
        <v>5</v>
      </c>
      <c r="F1172" s="176" t="s">
        <v>1934</v>
      </c>
      <c r="H1172" s="177">
        <v>22.88</v>
      </c>
      <c r="L1172" s="173"/>
      <c r="M1172" s="178"/>
      <c r="N1172" s="179"/>
      <c r="O1172" s="179"/>
      <c r="P1172" s="179"/>
      <c r="Q1172" s="179"/>
      <c r="R1172" s="179"/>
      <c r="S1172" s="179"/>
      <c r="T1172" s="180"/>
      <c r="AT1172" s="175" t="s">
        <v>180</v>
      </c>
      <c r="AU1172" s="175" t="s">
        <v>89</v>
      </c>
      <c r="AV1172" s="12" t="s">
        <v>89</v>
      </c>
      <c r="AW1172" s="12" t="s">
        <v>41</v>
      </c>
      <c r="AX1172" s="12" t="s">
        <v>77</v>
      </c>
      <c r="AY1172" s="175" t="s">
        <v>171</v>
      </c>
    </row>
    <row r="1173" spans="2:65" s="12" customFormat="1" ht="24">
      <c r="B1173" s="173"/>
      <c r="D1173" s="174" t="s">
        <v>180</v>
      </c>
      <c r="E1173" s="175" t="s">
        <v>5</v>
      </c>
      <c r="F1173" s="176" t="s">
        <v>1021</v>
      </c>
      <c r="H1173" s="177">
        <v>47.420999999999999</v>
      </c>
      <c r="L1173" s="173"/>
      <c r="M1173" s="178"/>
      <c r="N1173" s="179"/>
      <c r="O1173" s="179"/>
      <c r="P1173" s="179"/>
      <c r="Q1173" s="179"/>
      <c r="R1173" s="179"/>
      <c r="S1173" s="179"/>
      <c r="T1173" s="180"/>
      <c r="AT1173" s="175" t="s">
        <v>180</v>
      </c>
      <c r="AU1173" s="175" t="s">
        <v>89</v>
      </c>
      <c r="AV1173" s="12" t="s">
        <v>89</v>
      </c>
      <c r="AW1173" s="12" t="s">
        <v>41</v>
      </c>
      <c r="AX1173" s="12" t="s">
        <v>77</v>
      </c>
      <c r="AY1173" s="175" t="s">
        <v>171</v>
      </c>
    </row>
    <row r="1174" spans="2:65" s="12" customFormat="1">
      <c r="B1174" s="173"/>
      <c r="D1174" s="174" t="s">
        <v>180</v>
      </c>
      <c r="E1174" s="175" t="s">
        <v>5</v>
      </c>
      <c r="F1174" s="176" t="s">
        <v>1022</v>
      </c>
      <c r="H1174" s="177">
        <v>48</v>
      </c>
      <c r="L1174" s="173"/>
      <c r="M1174" s="178"/>
      <c r="N1174" s="179"/>
      <c r="O1174" s="179"/>
      <c r="P1174" s="179"/>
      <c r="Q1174" s="179"/>
      <c r="R1174" s="179"/>
      <c r="S1174" s="179"/>
      <c r="T1174" s="180"/>
      <c r="AT1174" s="175" t="s">
        <v>180</v>
      </c>
      <c r="AU1174" s="175" t="s">
        <v>89</v>
      </c>
      <c r="AV1174" s="12" t="s">
        <v>89</v>
      </c>
      <c r="AW1174" s="12" t="s">
        <v>41</v>
      </c>
      <c r="AX1174" s="12" t="s">
        <v>77</v>
      </c>
      <c r="AY1174" s="175" t="s">
        <v>171</v>
      </c>
    </row>
    <row r="1175" spans="2:65" s="12" customFormat="1">
      <c r="B1175" s="173"/>
      <c r="D1175" s="174" t="s">
        <v>180</v>
      </c>
      <c r="E1175" s="175" t="s">
        <v>5</v>
      </c>
      <c r="F1175" s="176" t="s">
        <v>1046</v>
      </c>
      <c r="H1175" s="177">
        <v>68.882000000000005</v>
      </c>
      <c r="L1175" s="173"/>
      <c r="M1175" s="178"/>
      <c r="N1175" s="179"/>
      <c r="O1175" s="179"/>
      <c r="P1175" s="179"/>
      <c r="Q1175" s="179"/>
      <c r="R1175" s="179"/>
      <c r="S1175" s="179"/>
      <c r="T1175" s="180"/>
      <c r="AT1175" s="175" t="s">
        <v>180</v>
      </c>
      <c r="AU1175" s="175" t="s">
        <v>89</v>
      </c>
      <c r="AV1175" s="12" t="s">
        <v>89</v>
      </c>
      <c r="AW1175" s="12" t="s">
        <v>41</v>
      </c>
      <c r="AX1175" s="12" t="s">
        <v>77</v>
      </c>
      <c r="AY1175" s="175" t="s">
        <v>171</v>
      </c>
    </row>
    <row r="1176" spans="2:65" s="12" customFormat="1">
      <c r="B1176" s="173"/>
      <c r="D1176" s="174" t="s">
        <v>180</v>
      </c>
      <c r="E1176" s="175" t="s">
        <v>5</v>
      </c>
      <c r="F1176" s="176" t="s">
        <v>1047</v>
      </c>
      <c r="H1176" s="177">
        <v>5.46</v>
      </c>
      <c r="L1176" s="173"/>
      <c r="M1176" s="178"/>
      <c r="N1176" s="179"/>
      <c r="O1176" s="179"/>
      <c r="P1176" s="179"/>
      <c r="Q1176" s="179"/>
      <c r="R1176" s="179"/>
      <c r="S1176" s="179"/>
      <c r="T1176" s="180"/>
      <c r="AT1176" s="175" t="s">
        <v>180</v>
      </c>
      <c r="AU1176" s="175" t="s">
        <v>89</v>
      </c>
      <c r="AV1176" s="12" t="s">
        <v>89</v>
      </c>
      <c r="AW1176" s="12" t="s">
        <v>41</v>
      </c>
      <c r="AX1176" s="12" t="s">
        <v>77</v>
      </c>
      <c r="AY1176" s="175" t="s">
        <v>171</v>
      </c>
    </row>
    <row r="1177" spans="2:65" s="12" customFormat="1">
      <c r="B1177" s="173"/>
      <c r="D1177" s="174" t="s">
        <v>180</v>
      </c>
      <c r="E1177" s="175" t="s">
        <v>5</v>
      </c>
      <c r="F1177" s="176" t="s">
        <v>1048</v>
      </c>
      <c r="H1177" s="177">
        <v>25.564</v>
      </c>
      <c r="L1177" s="173"/>
      <c r="M1177" s="178"/>
      <c r="N1177" s="179"/>
      <c r="O1177" s="179"/>
      <c r="P1177" s="179"/>
      <c r="Q1177" s="179"/>
      <c r="R1177" s="179"/>
      <c r="S1177" s="179"/>
      <c r="T1177" s="180"/>
      <c r="AT1177" s="175" t="s">
        <v>180</v>
      </c>
      <c r="AU1177" s="175" t="s">
        <v>89</v>
      </c>
      <c r="AV1177" s="12" t="s">
        <v>89</v>
      </c>
      <c r="AW1177" s="12" t="s">
        <v>41</v>
      </c>
      <c r="AX1177" s="12" t="s">
        <v>77</v>
      </c>
      <c r="AY1177" s="175" t="s">
        <v>171</v>
      </c>
    </row>
    <row r="1178" spans="2:65" s="12" customFormat="1">
      <c r="B1178" s="173"/>
      <c r="D1178" s="174" t="s">
        <v>180</v>
      </c>
      <c r="E1178" s="175" t="s">
        <v>5</v>
      </c>
      <c r="F1178" s="176" t="s">
        <v>1049</v>
      </c>
      <c r="H1178" s="177">
        <v>53.975000000000001</v>
      </c>
      <c r="L1178" s="173"/>
      <c r="M1178" s="178"/>
      <c r="N1178" s="179"/>
      <c r="O1178" s="179"/>
      <c r="P1178" s="179"/>
      <c r="Q1178" s="179"/>
      <c r="R1178" s="179"/>
      <c r="S1178" s="179"/>
      <c r="T1178" s="180"/>
      <c r="AT1178" s="175" t="s">
        <v>180</v>
      </c>
      <c r="AU1178" s="175" t="s">
        <v>89</v>
      </c>
      <c r="AV1178" s="12" t="s">
        <v>89</v>
      </c>
      <c r="AW1178" s="12" t="s">
        <v>41</v>
      </c>
      <c r="AX1178" s="12" t="s">
        <v>77</v>
      </c>
      <c r="AY1178" s="175" t="s">
        <v>171</v>
      </c>
    </row>
    <row r="1179" spans="2:65" s="14" customFormat="1">
      <c r="B1179" s="199"/>
      <c r="D1179" s="174" t="s">
        <v>180</v>
      </c>
      <c r="E1179" s="200" t="s">
        <v>5</v>
      </c>
      <c r="F1179" s="201" t="s">
        <v>310</v>
      </c>
      <c r="H1179" s="202">
        <v>447.839</v>
      </c>
      <c r="L1179" s="199"/>
      <c r="M1179" s="203"/>
      <c r="N1179" s="204"/>
      <c r="O1179" s="204"/>
      <c r="P1179" s="204"/>
      <c r="Q1179" s="204"/>
      <c r="R1179" s="204"/>
      <c r="S1179" s="204"/>
      <c r="T1179" s="205"/>
      <c r="AT1179" s="200" t="s">
        <v>180</v>
      </c>
      <c r="AU1179" s="200" t="s">
        <v>89</v>
      </c>
      <c r="AV1179" s="14" t="s">
        <v>188</v>
      </c>
      <c r="AW1179" s="14" t="s">
        <v>41</v>
      </c>
      <c r="AX1179" s="14" t="s">
        <v>77</v>
      </c>
      <c r="AY1179" s="200" t="s">
        <v>171</v>
      </c>
    </row>
    <row r="1180" spans="2:65" s="13" customFormat="1">
      <c r="B1180" s="183"/>
      <c r="D1180" s="174" t="s">
        <v>180</v>
      </c>
      <c r="E1180" s="184" t="s">
        <v>5</v>
      </c>
      <c r="F1180" s="185" t="s">
        <v>228</v>
      </c>
      <c r="H1180" s="186">
        <v>1321.626</v>
      </c>
      <c r="L1180" s="183"/>
      <c r="M1180" s="187"/>
      <c r="N1180" s="188"/>
      <c r="O1180" s="188"/>
      <c r="P1180" s="188"/>
      <c r="Q1180" s="188"/>
      <c r="R1180" s="188"/>
      <c r="S1180" s="188"/>
      <c r="T1180" s="189"/>
      <c r="AT1180" s="184" t="s">
        <v>180</v>
      </c>
      <c r="AU1180" s="184" t="s">
        <v>89</v>
      </c>
      <c r="AV1180" s="13" t="s">
        <v>178</v>
      </c>
      <c r="AW1180" s="13" t="s">
        <v>41</v>
      </c>
      <c r="AX1180" s="13" t="s">
        <v>23</v>
      </c>
      <c r="AY1180" s="184" t="s">
        <v>171</v>
      </c>
    </row>
    <row r="1181" spans="2:65" s="11" customFormat="1" ht="37.35" customHeight="1">
      <c r="B1181" s="149"/>
      <c r="D1181" s="150" t="s">
        <v>76</v>
      </c>
      <c r="E1181" s="151" t="s">
        <v>1935</v>
      </c>
      <c r="F1181" s="151" t="s">
        <v>1936</v>
      </c>
      <c r="J1181" s="152">
        <f>BK1181</f>
        <v>0</v>
      </c>
      <c r="L1181" s="149"/>
      <c r="M1181" s="153"/>
      <c r="N1181" s="154"/>
      <c r="O1181" s="154"/>
      <c r="P1181" s="155">
        <f>SUM(P1182:P1184)</f>
        <v>0</v>
      </c>
      <c r="Q1181" s="154"/>
      <c r="R1181" s="155">
        <f>SUM(R1182:R1184)</f>
        <v>0</v>
      </c>
      <c r="S1181" s="154"/>
      <c r="T1181" s="156">
        <f>SUM(T1182:T1184)</f>
        <v>0</v>
      </c>
      <c r="AR1181" s="150" t="s">
        <v>197</v>
      </c>
      <c r="AT1181" s="157" t="s">
        <v>76</v>
      </c>
      <c r="AU1181" s="157" t="s">
        <v>77</v>
      </c>
      <c r="AY1181" s="150" t="s">
        <v>171</v>
      </c>
      <c r="BK1181" s="158">
        <f>SUM(BK1182:BK1184)</f>
        <v>0</v>
      </c>
    </row>
    <row r="1182" spans="2:65" s="1" customFormat="1" ht="16.5" customHeight="1">
      <c r="B1182" s="161"/>
      <c r="C1182" s="162" t="s">
        <v>1937</v>
      </c>
      <c r="D1182" s="162" t="s">
        <v>173</v>
      </c>
      <c r="E1182" s="163" t="s">
        <v>1938</v>
      </c>
      <c r="F1182" s="164" t="s">
        <v>3356</v>
      </c>
      <c r="G1182" s="165" t="s">
        <v>330</v>
      </c>
      <c r="H1182" s="166">
        <v>1</v>
      </c>
      <c r="I1182" s="347"/>
      <c r="J1182" s="167">
        <f>ROUND(I1182*H1182,2)</f>
        <v>0</v>
      </c>
      <c r="K1182" s="164" t="s">
        <v>1044</v>
      </c>
      <c r="L1182" s="40"/>
      <c r="M1182" s="168" t="s">
        <v>5</v>
      </c>
      <c r="N1182" s="169" t="s">
        <v>49</v>
      </c>
      <c r="O1182" s="170">
        <v>0</v>
      </c>
      <c r="P1182" s="170">
        <f>O1182*H1182</f>
        <v>0</v>
      </c>
      <c r="Q1182" s="170">
        <v>0</v>
      </c>
      <c r="R1182" s="170">
        <f>Q1182*H1182</f>
        <v>0</v>
      </c>
      <c r="S1182" s="170">
        <v>0</v>
      </c>
      <c r="T1182" s="171">
        <f>S1182*H1182</f>
        <v>0</v>
      </c>
      <c r="AR1182" s="25" t="s">
        <v>1940</v>
      </c>
      <c r="AT1182" s="25" t="s">
        <v>173</v>
      </c>
      <c r="AU1182" s="25" t="s">
        <v>23</v>
      </c>
      <c r="AY1182" s="25" t="s">
        <v>171</v>
      </c>
      <c r="BE1182" s="172">
        <f>IF(N1182="základní",J1182,0)</f>
        <v>0</v>
      </c>
      <c r="BF1182" s="172">
        <f>IF(N1182="snížená",J1182,0)</f>
        <v>0</v>
      </c>
      <c r="BG1182" s="172">
        <f>IF(N1182="zákl. přenesená",J1182,0)</f>
        <v>0</v>
      </c>
      <c r="BH1182" s="172">
        <f>IF(N1182="sníž. přenesená",J1182,0)</f>
        <v>0</v>
      </c>
      <c r="BI1182" s="172">
        <f>IF(N1182="nulová",J1182,0)</f>
        <v>0</v>
      </c>
      <c r="BJ1182" s="25" t="s">
        <v>89</v>
      </c>
      <c r="BK1182" s="172">
        <f>ROUND(I1182*H1182,2)</f>
        <v>0</v>
      </c>
      <c r="BL1182" s="25" t="s">
        <v>1940</v>
      </c>
      <c r="BM1182" s="25" t="s">
        <v>1941</v>
      </c>
    </row>
    <row r="1183" spans="2:65" s="1" customFormat="1" ht="16.5" customHeight="1">
      <c r="B1183" s="161"/>
      <c r="C1183" s="162" t="s">
        <v>1942</v>
      </c>
      <c r="D1183" s="162" t="s">
        <v>173</v>
      </c>
      <c r="E1183" s="163" t="s">
        <v>1943</v>
      </c>
      <c r="F1183" s="164" t="s">
        <v>3375</v>
      </c>
      <c r="G1183" s="165" t="s">
        <v>330</v>
      </c>
      <c r="H1183" s="166">
        <v>3</v>
      </c>
      <c r="I1183" s="347"/>
      <c r="J1183" s="167">
        <f>ROUND(I1183*H1183,2)</f>
        <v>0</v>
      </c>
      <c r="K1183" s="164" t="s">
        <v>177</v>
      </c>
      <c r="L1183" s="40"/>
      <c r="M1183" s="168" t="s">
        <v>5</v>
      </c>
      <c r="N1183" s="169" t="s">
        <v>49</v>
      </c>
      <c r="O1183" s="170">
        <v>0</v>
      </c>
      <c r="P1183" s="170">
        <f>O1183*H1183</f>
        <v>0</v>
      </c>
      <c r="Q1183" s="170">
        <v>0</v>
      </c>
      <c r="R1183" s="170">
        <f>Q1183*H1183</f>
        <v>0</v>
      </c>
      <c r="S1183" s="170">
        <v>0</v>
      </c>
      <c r="T1183" s="171">
        <f>S1183*H1183</f>
        <v>0</v>
      </c>
      <c r="AR1183" s="25" t="s">
        <v>1940</v>
      </c>
      <c r="AT1183" s="25" t="s">
        <v>173</v>
      </c>
      <c r="AU1183" s="25" t="s">
        <v>23</v>
      </c>
      <c r="AY1183" s="25" t="s">
        <v>171</v>
      </c>
      <c r="BE1183" s="172">
        <f>IF(N1183="základní",J1183,0)</f>
        <v>0</v>
      </c>
      <c r="BF1183" s="172">
        <f>IF(N1183="snížená",J1183,0)</f>
        <v>0</v>
      </c>
      <c r="BG1183" s="172">
        <f>IF(N1183="zákl. přenesená",J1183,0)</f>
        <v>0</v>
      </c>
      <c r="BH1183" s="172">
        <f>IF(N1183="sníž. přenesená",J1183,0)</f>
        <v>0</v>
      </c>
      <c r="BI1183" s="172">
        <f>IF(N1183="nulová",J1183,0)</f>
        <v>0</v>
      </c>
      <c r="BJ1183" s="25" t="s">
        <v>89</v>
      </c>
      <c r="BK1183" s="172">
        <f>ROUND(I1183*H1183,2)</f>
        <v>0</v>
      </c>
      <c r="BL1183" s="25" t="s">
        <v>1940</v>
      </c>
      <c r="BM1183" s="25" t="s">
        <v>1944</v>
      </c>
    </row>
    <row r="1184" spans="2:65" s="1" customFormat="1" ht="25.5" customHeight="1">
      <c r="B1184" s="161"/>
      <c r="C1184" s="162"/>
      <c r="D1184" s="162"/>
      <c r="E1184" s="163"/>
      <c r="F1184" s="164"/>
      <c r="G1184" s="165"/>
      <c r="H1184" s="166"/>
      <c r="I1184" s="167"/>
      <c r="J1184" s="167"/>
      <c r="K1184" s="164"/>
      <c r="L1184" s="40"/>
      <c r="M1184" s="168" t="s">
        <v>5</v>
      </c>
      <c r="N1184" s="212" t="s">
        <v>49</v>
      </c>
      <c r="O1184" s="213">
        <v>0</v>
      </c>
      <c r="P1184" s="213">
        <f>O1184*H1184</f>
        <v>0</v>
      </c>
      <c r="Q1184" s="213">
        <v>0</v>
      </c>
      <c r="R1184" s="213">
        <f>Q1184*H1184</f>
        <v>0</v>
      </c>
      <c r="S1184" s="213">
        <v>0</v>
      </c>
      <c r="T1184" s="214">
        <f>S1184*H1184</f>
        <v>0</v>
      </c>
      <c r="AR1184" s="25" t="s">
        <v>1940</v>
      </c>
      <c r="AT1184" s="25" t="s">
        <v>173</v>
      </c>
      <c r="AU1184" s="25" t="s">
        <v>23</v>
      </c>
      <c r="AY1184" s="25" t="s">
        <v>171</v>
      </c>
      <c r="BE1184" s="172">
        <f>IF(N1184="základní",J1184,0)</f>
        <v>0</v>
      </c>
      <c r="BF1184" s="172">
        <f>IF(N1184="snížená",J1184,0)</f>
        <v>0</v>
      </c>
      <c r="BG1184" s="172">
        <f>IF(N1184="zákl. přenesená",J1184,0)</f>
        <v>0</v>
      </c>
      <c r="BH1184" s="172">
        <f>IF(N1184="sníž. přenesená",J1184,0)</f>
        <v>0</v>
      </c>
      <c r="BI1184" s="172">
        <f>IF(N1184="nulová",J1184,0)</f>
        <v>0</v>
      </c>
      <c r="BJ1184" s="25" t="s">
        <v>89</v>
      </c>
      <c r="BK1184" s="172">
        <f>ROUND(I1184*H1184,2)</f>
        <v>0</v>
      </c>
      <c r="BL1184" s="25" t="s">
        <v>1940</v>
      </c>
      <c r="BM1184" s="25" t="s">
        <v>1945</v>
      </c>
    </row>
    <row r="1185" spans="2:12" s="1" customFormat="1" ht="6.9" customHeight="1">
      <c r="B1185" s="55"/>
      <c r="C1185" s="56"/>
      <c r="D1185" s="56"/>
      <c r="E1185" s="56"/>
      <c r="F1185" s="349"/>
      <c r="G1185" s="56"/>
      <c r="H1185" s="56"/>
      <c r="I1185" s="56"/>
      <c r="J1185" s="56"/>
      <c r="K1185" s="56"/>
      <c r="L1185" s="40"/>
    </row>
  </sheetData>
  <autoFilter ref="C112:K1184" xr:uid="{00000000-0009-0000-0000-000001000000}"/>
  <mergeCells count="13">
    <mergeCell ref="E105:H105"/>
    <mergeCell ref="G1:H1"/>
    <mergeCell ref="L2:V2"/>
    <mergeCell ref="E49:H49"/>
    <mergeCell ref="E51:H51"/>
    <mergeCell ref="J55:J56"/>
    <mergeCell ref="E101:H101"/>
    <mergeCell ref="E103:H103"/>
    <mergeCell ref="E7:H7"/>
    <mergeCell ref="E9:H9"/>
    <mergeCell ref="E11:H11"/>
    <mergeCell ref="E26:H26"/>
    <mergeCell ref="E47:H47"/>
  </mergeCells>
  <hyperlinks>
    <hyperlink ref="F1:G1" location="C2" display="1) Krycí list soupisu" xr:uid="{00000000-0004-0000-0100-000000000000}"/>
    <hyperlink ref="G1:H1" location="C58" display="2) Rekapitulace" xr:uid="{00000000-0004-0000-0100-000001000000}"/>
    <hyperlink ref="J1" location="C112"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23"/>
  <sheetViews>
    <sheetView showGridLines="0" zoomScale="85" zoomScaleNormal="85" workbookViewId="0">
      <pane ySplit="1" topLeftCell="A8" activePane="bottomLeft" state="frozen"/>
      <selection pane="bottomLeft" activeCell="J14" sqref="J14"/>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05"/>
      <c r="B1" s="18"/>
      <c r="C1" s="18"/>
      <c r="D1" s="19" t="s">
        <v>1</v>
      </c>
      <c r="E1" s="18"/>
      <c r="F1" s="106" t="s">
        <v>109</v>
      </c>
      <c r="G1" s="331" t="s">
        <v>110</v>
      </c>
      <c r="H1" s="331"/>
      <c r="I1" s="18"/>
      <c r="J1" s="106" t="s">
        <v>111</v>
      </c>
      <c r="K1" s="19" t="s">
        <v>112</v>
      </c>
      <c r="L1" s="106" t="s">
        <v>113</v>
      </c>
      <c r="M1" s="106"/>
      <c r="N1" s="106"/>
      <c r="O1" s="106"/>
      <c r="P1" s="106"/>
      <c r="Q1" s="106"/>
      <c r="R1" s="106"/>
      <c r="S1" s="106"/>
      <c r="T1" s="106"/>
      <c r="U1" s="107"/>
      <c r="V1" s="107"/>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295" t="s">
        <v>8</v>
      </c>
      <c r="M2" s="296"/>
      <c r="N2" s="296"/>
      <c r="O2" s="296"/>
      <c r="P2" s="296"/>
      <c r="Q2" s="296"/>
      <c r="R2" s="296"/>
      <c r="S2" s="296"/>
      <c r="T2" s="296"/>
      <c r="U2" s="296"/>
      <c r="V2" s="296"/>
      <c r="AT2" s="25" t="s">
        <v>93</v>
      </c>
    </row>
    <row r="3" spans="1:70" ht="6.9" customHeight="1">
      <c r="B3" s="26"/>
      <c r="C3" s="27"/>
      <c r="D3" s="27"/>
      <c r="E3" s="27"/>
      <c r="F3" s="27"/>
      <c r="G3" s="27"/>
      <c r="H3" s="27"/>
      <c r="I3" s="27"/>
      <c r="J3" s="27"/>
      <c r="K3" s="28"/>
      <c r="AT3" s="25" t="s">
        <v>23</v>
      </c>
    </row>
    <row r="4" spans="1:70" ht="36.9" customHeight="1">
      <c r="B4" s="29"/>
      <c r="C4" s="30"/>
      <c r="D4" s="31" t="s">
        <v>114</v>
      </c>
      <c r="E4" s="30"/>
      <c r="F4" s="30"/>
      <c r="G4" s="30"/>
      <c r="H4" s="30"/>
      <c r="I4" s="30"/>
      <c r="J4" s="30"/>
      <c r="K4" s="32"/>
      <c r="M4" s="33" t="s">
        <v>13</v>
      </c>
      <c r="AT4" s="25" t="s">
        <v>6</v>
      </c>
    </row>
    <row r="5" spans="1:70" ht="6.9" customHeight="1">
      <c r="B5" s="29"/>
      <c r="C5" s="30"/>
      <c r="D5" s="30"/>
      <c r="E5" s="30"/>
      <c r="F5" s="30"/>
      <c r="G5" s="30"/>
      <c r="H5" s="30"/>
      <c r="I5" s="30"/>
      <c r="J5" s="30"/>
      <c r="K5" s="32"/>
    </row>
    <row r="6" spans="1:70" ht="13.2">
      <c r="B6" s="29"/>
      <c r="C6" s="30"/>
      <c r="D6" s="37" t="s">
        <v>17</v>
      </c>
      <c r="E6" s="30"/>
      <c r="F6" s="30"/>
      <c r="G6" s="30"/>
      <c r="H6" s="30"/>
      <c r="I6" s="30"/>
      <c r="J6" s="30"/>
      <c r="K6" s="32"/>
    </row>
    <row r="7" spans="1:70" ht="16.5" customHeight="1">
      <c r="B7" s="29"/>
      <c r="C7" s="30"/>
      <c r="D7" s="30"/>
      <c r="E7" s="332" t="str">
        <f>'Rekapitulace stavby'!K6</f>
        <v>Půdní vestavba bytů s přístavbou</v>
      </c>
      <c r="F7" s="338"/>
      <c r="G7" s="338"/>
      <c r="H7" s="338"/>
      <c r="I7" s="30"/>
      <c r="J7" s="30"/>
      <c r="K7" s="32"/>
    </row>
    <row r="8" spans="1:70" ht="13.2">
      <c r="B8" s="29"/>
      <c r="C8" s="30"/>
      <c r="D8" s="37" t="s">
        <v>115</v>
      </c>
      <c r="E8" s="30"/>
      <c r="F8" s="30"/>
      <c r="G8" s="30"/>
      <c r="H8" s="30"/>
      <c r="I8" s="30"/>
      <c r="J8" s="30"/>
      <c r="K8" s="32"/>
    </row>
    <row r="9" spans="1:70" s="1" customFormat="1" ht="16.5" customHeight="1">
      <c r="B9" s="40"/>
      <c r="C9" s="41"/>
      <c r="D9" s="41"/>
      <c r="E9" s="332" t="s">
        <v>116</v>
      </c>
      <c r="F9" s="333"/>
      <c r="G9" s="333"/>
      <c r="H9" s="333"/>
      <c r="I9" s="41"/>
      <c r="J9" s="41"/>
      <c r="K9" s="44"/>
    </row>
    <row r="10" spans="1:70" s="1" customFormat="1" ht="13.2">
      <c r="B10" s="40"/>
      <c r="C10" s="41"/>
      <c r="D10" s="37" t="s">
        <v>117</v>
      </c>
      <c r="E10" s="41"/>
      <c r="F10" s="41"/>
      <c r="G10" s="41"/>
      <c r="H10" s="41"/>
      <c r="I10" s="41"/>
      <c r="J10" s="41"/>
      <c r="K10" s="44"/>
    </row>
    <row r="11" spans="1:70" s="1" customFormat="1" ht="36.9" customHeight="1">
      <c r="B11" s="40"/>
      <c r="C11" s="41"/>
      <c r="D11" s="41"/>
      <c r="E11" s="334" t="s">
        <v>1946</v>
      </c>
      <c r="F11" s="333"/>
      <c r="G11" s="333"/>
      <c r="H11" s="333"/>
      <c r="I11" s="41"/>
      <c r="J11" s="41"/>
      <c r="K11" s="44"/>
    </row>
    <row r="12" spans="1:70" s="1" customFormat="1">
      <c r="B12" s="40"/>
      <c r="C12" s="41"/>
      <c r="D12" s="41"/>
      <c r="E12" s="41"/>
      <c r="F12" s="41"/>
      <c r="G12" s="41"/>
      <c r="H12" s="41"/>
      <c r="I12" s="41"/>
      <c r="J12" s="41"/>
      <c r="K12" s="44"/>
    </row>
    <row r="13" spans="1:70" s="1" customFormat="1" ht="14.4" customHeight="1">
      <c r="B13" s="40"/>
      <c r="C13" s="41"/>
      <c r="D13" s="37" t="s">
        <v>20</v>
      </c>
      <c r="E13" s="41"/>
      <c r="F13" s="35" t="s">
        <v>21</v>
      </c>
      <c r="G13" s="41"/>
      <c r="H13" s="41"/>
      <c r="I13" s="37" t="s">
        <v>22</v>
      </c>
      <c r="J13" s="35" t="s">
        <v>5</v>
      </c>
      <c r="K13" s="44"/>
    </row>
    <row r="14" spans="1:70" s="1" customFormat="1" ht="14.4" customHeight="1">
      <c r="B14" s="40"/>
      <c r="C14" s="41"/>
      <c r="D14" s="37" t="s">
        <v>24</v>
      </c>
      <c r="E14" s="41"/>
      <c r="F14" s="35" t="s">
        <v>25</v>
      </c>
      <c r="G14" s="41"/>
      <c r="H14" s="41"/>
      <c r="I14" s="37" t="s">
        <v>26</v>
      </c>
      <c r="J14" s="108">
        <f>'Rekapitulace stavby'!AN8</f>
        <v>44035</v>
      </c>
      <c r="K14" s="44"/>
    </row>
    <row r="15" spans="1:70" s="1" customFormat="1" ht="10.95" customHeight="1">
      <c r="B15" s="40"/>
      <c r="C15" s="41"/>
      <c r="D15" s="41"/>
      <c r="E15" s="41"/>
      <c r="F15" s="41"/>
      <c r="G15" s="41"/>
      <c r="H15" s="41"/>
      <c r="I15" s="41"/>
      <c r="J15" s="41"/>
      <c r="K15" s="44"/>
    </row>
    <row r="16" spans="1:70" s="1" customFormat="1" ht="14.4" customHeight="1">
      <c r="B16" s="40"/>
      <c r="C16" s="41"/>
      <c r="D16" s="37" t="s">
        <v>31</v>
      </c>
      <c r="E16" s="41"/>
      <c r="F16" s="41"/>
      <c r="G16" s="41"/>
      <c r="H16" s="41"/>
      <c r="I16" s="37" t="s">
        <v>32</v>
      </c>
      <c r="J16" s="35" t="s">
        <v>33</v>
      </c>
      <c r="K16" s="44"/>
    </row>
    <row r="17" spans="2:11" s="1" customFormat="1" ht="18" customHeight="1">
      <c r="B17" s="40"/>
      <c r="C17" s="41"/>
      <c r="D17" s="41"/>
      <c r="E17" s="35" t="s">
        <v>34</v>
      </c>
      <c r="F17" s="41"/>
      <c r="G17" s="41"/>
      <c r="H17" s="41"/>
      <c r="I17" s="37" t="s">
        <v>35</v>
      </c>
      <c r="J17" s="35" t="s">
        <v>5</v>
      </c>
      <c r="K17" s="44"/>
    </row>
    <row r="18" spans="2:11" s="1" customFormat="1" ht="6.9" customHeight="1">
      <c r="B18" s="40"/>
      <c r="C18" s="41"/>
      <c r="D18" s="41"/>
      <c r="E18" s="41"/>
      <c r="F18" s="41"/>
      <c r="G18" s="41"/>
      <c r="H18" s="41"/>
      <c r="I18" s="41"/>
      <c r="J18" s="41"/>
      <c r="K18" s="44"/>
    </row>
    <row r="19" spans="2:11" s="1" customFormat="1" ht="14.4" customHeight="1">
      <c r="B19" s="40"/>
      <c r="C19" s="41"/>
      <c r="D19" s="37" t="s">
        <v>36</v>
      </c>
      <c r="E19" s="41"/>
      <c r="F19" s="41"/>
      <c r="G19" s="41"/>
      <c r="H19" s="41"/>
      <c r="I19" s="37" t="s">
        <v>32</v>
      </c>
      <c r="J19" s="35" t="str">
        <f>IF('Rekapitulace stavby'!AN13="Vyplň údaj","",IF('Rekapitulace stavby'!AN13="","",'Rekapitulace stavby'!AN13))</f>
        <v/>
      </c>
      <c r="K19" s="44"/>
    </row>
    <row r="20" spans="2:11" s="1" customFormat="1" ht="18" customHeight="1">
      <c r="B20" s="40"/>
      <c r="C20" s="41"/>
      <c r="D20" s="41"/>
      <c r="E20" s="35" t="str">
        <f>IF('Rekapitulace stavby'!E14="Vyplň údaj","",IF('Rekapitulace stavby'!E14="","",'Rekapitulace stavby'!E14))</f>
        <v xml:space="preserve"> </v>
      </c>
      <c r="F20" s="41"/>
      <c r="G20" s="41"/>
      <c r="H20" s="41"/>
      <c r="I20" s="37" t="s">
        <v>35</v>
      </c>
      <c r="J20" s="35" t="str">
        <f>IF('Rekapitulace stavby'!AN14="Vyplň údaj","",IF('Rekapitulace stavby'!AN14="","",'Rekapitulace stavby'!AN14))</f>
        <v/>
      </c>
      <c r="K20" s="44"/>
    </row>
    <row r="21" spans="2:11" s="1" customFormat="1" ht="6.9" customHeight="1">
      <c r="B21" s="40"/>
      <c r="C21" s="41"/>
      <c r="D21" s="41"/>
      <c r="E21" s="41"/>
      <c r="F21" s="41"/>
      <c r="G21" s="41"/>
      <c r="H21" s="41"/>
      <c r="I21" s="41"/>
      <c r="J21" s="41"/>
      <c r="K21" s="44"/>
    </row>
    <row r="22" spans="2:11" s="1" customFormat="1" ht="14.4" customHeight="1">
      <c r="B22" s="40"/>
      <c r="C22" s="41"/>
      <c r="D22" s="37" t="s">
        <v>38</v>
      </c>
      <c r="E22" s="41"/>
      <c r="F22" s="41"/>
      <c r="G22" s="41"/>
      <c r="H22" s="41"/>
      <c r="I22" s="37" t="s">
        <v>32</v>
      </c>
      <c r="J22" s="35" t="s">
        <v>39</v>
      </c>
      <c r="K22" s="44"/>
    </row>
    <row r="23" spans="2:11" s="1" customFormat="1" ht="18" customHeight="1">
      <c r="B23" s="40"/>
      <c r="C23" s="41"/>
      <c r="D23" s="41"/>
      <c r="E23" s="35" t="s">
        <v>40</v>
      </c>
      <c r="F23" s="41"/>
      <c r="G23" s="41"/>
      <c r="H23" s="41"/>
      <c r="I23" s="37" t="s">
        <v>35</v>
      </c>
      <c r="J23" s="35" t="s">
        <v>5</v>
      </c>
      <c r="K23" s="44"/>
    </row>
    <row r="24" spans="2:11" s="1" customFormat="1" ht="6.9" customHeight="1">
      <c r="B24" s="40"/>
      <c r="C24" s="41"/>
      <c r="D24" s="41"/>
      <c r="E24" s="41"/>
      <c r="F24" s="41"/>
      <c r="G24" s="41"/>
      <c r="H24" s="41"/>
      <c r="I24" s="41"/>
      <c r="J24" s="41"/>
      <c r="K24" s="44"/>
    </row>
    <row r="25" spans="2:11" s="1" customFormat="1" ht="14.4" customHeight="1">
      <c r="B25" s="40"/>
      <c r="C25" s="41"/>
      <c r="D25" s="37" t="s">
        <v>42</v>
      </c>
      <c r="E25" s="41"/>
      <c r="F25" s="41"/>
      <c r="G25" s="41"/>
      <c r="H25" s="41"/>
      <c r="I25" s="41"/>
      <c r="J25" s="41"/>
      <c r="K25" s="44"/>
    </row>
    <row r="26" spans="2:11" s="7" customFormat="1" ht="16.5" customHeight="1">
      <c r="B26" s="109"/>
      <c r="C26" s="110"/>
      <c r="D26" s="110"/>
      <c r="E26" s="326" t="s">
        <v>5</v>
      </c>
      <c r="F26" s="326"/>
      <c r="G26" s="326"/>
      <c r="H26" s="326"/>
      <c r="I26" s="110"/>
      <c r="J26" s="110"/>
      <c r="K26" s="111"/>
    </row>
    <row r="27" spans="2:11" s="1" customFormat="1" ht="6.9" customHeight="1">
      <c r="B27" s="40"/>
      <c r="C27" s="41"/>
      <c r="D27" s="41"/>
      <c r="E27" s="41"/>
      <c r="F27" s="41"/>
      <c r="G27" s="41"/>
      <c r="H27" s="41"/>
      <c r="I27" s="41"/>
      <c r="J27" s="41"/>
      <c r="K27" s="44"/>
    </row>
    <row r="28" spans="2:11" s="1" customFormat="1" ht="6.9" customHeight="1">
      <c r="B28" s="40"/>
      <c r="C28" s="41"/>
      <c r="D28" s="67"/>
      <c r="E28" s="67"/>
      <c r="F28" s="67"/>
      <c r="G28" s="67"/>
      <c r="H28" s="67"/>
      <c r="I28" s="67"/>
      <c r="J28" s="67"/>
      <c r="K28" s="112"/>
    </row>
    <row r="29" spans="2:11" s="1" customFormat="1" ht="25.35" customHeight="1">
      <c r="B29" s="40"/>
      <c r="C29" s="41"/>
      <c r="D29" s="113" t="s">
        <v>43</v>
      </c>
      <c r="E29" s="41"/>
      <c r="F29" s="41"/>
      <c r="G29" s="41"/>
      <c r="H29" s="41"/>
      <c r="I29" s="41"/>
      <c r="J29" s="114">
        <f>ROUND(J93,2)</f>
        <v>0</v>
      </c>
      <c r="K29" s="44"/>
    </row>
    <row r="30" spans="2:11" s="1" customFormat="1" ht="6.9" customHeight="1">
      <c r="B30" s="40"/>
      <c r="C30" s="41"/>
      <c r="D30" s="67"/>
      <c r="E30" s="67"/>
      <c r="F30" s="67"/>
      <c r="G30" s="67"/>
      <c r="H30" s="67"/>
      <c r="I30" s="67"/>
      <c r="J30" s="67"/>
      <c r="K30" s="112"/>
    </row>
    <row r="31" spans="2:11" s="1" customFormat="1" ht="14.4" customHeight="1">
      <c r="B31" s="40"/>
      <c r="C31" s="41"/>
      <c r="D31" s="41"/>
      <c r="E31" s="41"/>
      <c r="F31" s="45" t="s">
        <v>45</v>
      </c>
      <c r="G31" s="41"/>
      <c r="H31" s="41"/>
      <c r="I31" s="45" t="s">
        <v>44</v>
      </c>
      <c r="J31" s="45" t="s">
        <v>46</v>
      </c>
      <c r="K31" s="44"/>
    </row>
    <row r="32" spans="2:11" s="1" customFormat="1" ht="14.4" customHeight="1">
      <c r="B32" s="40"/>
      <c r="C32" s="41"/>
      <c r="D32" s="48" t="s">
        <v>47</v>
      </c>
      <c r="E32" s="48" t="s">
        <v>48</v>
      </c>
      <c r="F32" s="115">
        <f>ROUND(SUM(BE93:BE222), 2)</f>
        <v>0</v>
      </c>
      <c r="G32" s="41"/>
      <c r="H32" s="41"/>
      <c r="I32" s="116">
        <v>0.21</v>
      </c>
      <c r="J32" s="115">
        <f>ROUND(ROUND((SUM(BE93:BE222)), 2)*I32, 2)</f>
        <v>0</v>
      </c>
      <c r="K32" s="44"/>
    </row>
    <row r="33" spans="2:11" s="1" customFormat="1" ht="14.4" customHeight="1">
      <c r="B33" s="40"/>
      <c r="C33" s="41"/>
      <c r="D33" s="41"/>
      <c r="E33" s="48" t="s">
        <v>49</v>
      </c>
      <c r="F33" s="115">
        <f>ROUND(SUM(BF93:BF222), 2)</f>
        <v>0</v>
      </c>
      <c r="G33" s="41"/>
      <c r="H33" s="41"/>
      <c r="I33" s="116">
        <v>0.15</v>
      </c>
      <c r="J33" s="115">
        <f>ROUND(ROUND((SUM(BF93:BF222)), 2)*I33, 2)</f>
        <v>0</v>
      </c>
      <c r="K33" s="44"/>
    </row>
    <row r="34" spans="2:11" s="1" customFormat="1" ht="14.4" hidden="1" customHeight="1">
      <c r="B34" s="40"/>
      <c r="C34" s="41"/>
      <c r="D34" s="41"/>
      <c r="E34" s="48" t="s">
        <v>50</v>
      </c>
      <c r="F34" s="115">
        <f>ROUND(SUM(BG93:BG222), 2)</f>
        <v>0</v>
      </c>
      <c r="G34" s="41"/>
      <c r="H34" s="41"/>
      <c r="I34" s="116">
        <v>0.21</v>
      </c>
      <c r="J34" s="115">
        <v>0</v>
      </c>
      <c r="K34" s="44"/>
    </row>
    <row r="35" spans="2:11" s="1" customFormat="1" ht="14.4" hidden="1" customHeight="1">
      <c r="B35" s="40"/>
      <c r="C35" s="41"/>
      <c r="D35" s="41"/>
      <c r="E35" s="48" t="s">
        <v>51</v>
      </c>
      <c r="F35" s="115">
        <f>ROUND(SUM(BH93:BH222), 2)</f>
        <v>0</v>
      </c>
      <c r="G35" s="41"/>
      <c r="H35" s="41"/>
      <c r="I35" s="116">
        <v>0.15</v>
      </c>
      <c r="J35" s="115">
        <v>0</v>
      </c>
      <c r="K35" s="44"/>
    </row>
    <row r="36" spans="2:11" s="1" customFormat="1" ht="14.4" hidden="1" customHeight="1">
      <c r="B36" s="40"/>
      <c r="C36" s="41"/>
      <c r="D36" s="41"/>
      <c r="E36" s="48" t="s">
        <v>52</v>
      </c>
      <c r="F36" s="115">
        <f>ROUND(SUM(BI93:BI222), 2)</f>
        <v>0</v>
      </c>
      <c r="G36" s="41"/>
      <c r="H36" s="41"/>
      <c r="I36" s="116">
        <v>0</v>
      </c>
      <c r="J36" s="115">
        <v>0</v>
      </c>
      <c r="K36" s="44"/>
    </row>
    <row r="37" spans="2:11" s="1" customFormat="1" ht="6.9" customHeight="1">
      <c r="B37" s="40"/>
      <c r="C37" s="41"/>
      <c r="D37" s="41"/>
      <c r="E37" s="41"/>
      <c r="F37" s="41"/>
      <c r="G37" s="41"/>
      <c r="H37" s="41"/>
      <c r="I37" s="41"/>
      <c r="J37" s="41"/>
      <c r="K37" s="44"/>
    </row>
    <row r="38" spans="2:11" s="1" customFormat="1" ht="25.35" customHeight="1">
      <c r="B38" s="40"/>
      <c r="C38" s="117"/>
      <c r="D38" s="118" t="s">
        <v>53</v>
      </c>
      <c r="E38" s="70"/>
      <c r="F38" s="70"/>
      <c r="G38" s="119" t="s">
        <v>54</v>
      </c>
      <c r="H38" s="120" t="s">
        <v>55</v>
      </c>
      <c r="I38" s="70"/>
      <c r="J38" s="121">
        <f>SUM(J29:J36)</f>
        <v>0</v>
      </c>
      <c r="K38" s="122"/>
    </row>
    <row r="39" spans="2:11" s="1" customFormat="1" ht="14.4" customHeight="1">
      <c r="B39" s="55"/>
      <c r="C39" s="56"/>
      <c r="D39" s="56"/>
      <c r="E39" s="56"/>
      <c r="F39" s="56"/>
      <c r="G39" s="56"/>
      <c r="H39" s="56"/>
      <c r="I39" s="56"/>
      <c r="J39" s="56"/>
      <c r="K39" s="57"/>
    </row>
    <row r="43" spans="2:11" s="1" customFormat="1" ht="6.9" customHeight="1">
      <c r="B43" s="58"/>
      <c r="C43" s="59"/>
      <c r="D43" s="59"/>
      <c r="E43" s="59"/>
      <c r="F43" s="59"/>
      <c r="G43" s="59"/>
      <c r="H43" s="59"/>
      <c r="I43" s="59"/>
      <c r="J43" s="59"/>
      <c r="K43" s="123"/>
    </row>
    <row r="44" spans="2:11" s="1" customFormat="1" ht="36.9" customHeight="1">
      <c r="B44" s="40"/>
      <c r="C44" s="31" t="s">
        <v>119</v>
      </c>
      <c r="D44" s="41"/>
      <c r="E44" s="41"/>
      <c r="F44" s="41"/>
      <c r="G44" s="41"/>
      <c r="H44" s="41"/>
      <c r="I44" s="41"/>
      <c r="J44" s="41"/>
      <c r="K44" s="44"/>
    </row>
    <row r="45" spans="2:11" s="1" customFormat="1" ht="6.9" customHeight="1">
      <c r="B45" s="40"/>
      <c r="C45" s="41"/>
      <c r="D45" s="41"/>
      <c r="E45" s="41"/>
      <c r="F45" s="41"/>
      <c r="G45" s="41"/>
      <c r="H45" s="41"/>
      <c r="I45" s="41"/>
      <c r="J45" s="41"/>
      <c r="K45" s="44"/>
    </row>
    <row r="46" spans="2:11" s="1" customFormat="1" ht="14.4" customHeight="1">
      <c r="B46" s="40"/>
      <c r="C46" s="37" t="s">
        <v>17</v>
      </c>
      <c r="D46" s="41"/>
      <c r="E46" s="41"/>
      <c r="F46" s="41"/>
      <c r="G46" s="41"/>
      <c r="H46" s="41"/>
      <c r="I46" s="41"/>
      <c r="J46" s="41"/>
      <c r="K46" s="44"/>
    </row>
    <row r="47" spans="2:11" s="1" customFormat="1" ht="16.5" customHeight="1">
      <c r="B47" s="40"/>
      <c r="C47" s="41"/>
      <c r="D47" s="41"/>
      <c r="E47" s="332" t="str">
        <f>E7</f>
        <v>Půdní vestavba bytů s přístavbou</v>
      </c>
      <c r="F47" s="338"/>
      <c r="G47" s="338"/>
      <c r="H47" s="338"/>
      <c r="I47" s="41"/>
      <c r="J47" s="41"/>
      <c r="K47" s="44"/>
    </row>
    <row r="48" spans="2:11" ht="13.2">
      <c r="B48" s="29"/>
      <c r="C48" s="37" t="s">
        <v>115</v>
      </c>
      <c r="D48" s="30"/>
      <c r="E48" s="30"/>
      <c r="F48" s="30"/>
      <c r="G48" s="30"/>
      <c r="H48" s="30"/>
      <c r="I48" s="30"/>
      <c r="J48" s="30"/>
      <c r="K48" s="32"/>
    </row>
    <row r="49" spans="2:47" s="1" customFormat="1" ht="16.5" customHeight="1">
      <c r="B49" s="40"/>
      <c r="C49" s="41"/>
      <c r="D49" s="41"/>
      <c r="E49" s="332" t="s">
        <v>116</v>
      </c>
      <c r="F49" s="333"/>
      <c r="G49" s="333"/>
      <c r="H49" s="333"/>
      <c r="I49" s="41"/>
      <c r="J49" s="41"/>
      <c r="K49" s="44"/>
    </row>
    <row r="50" spans="2:47" s="1" customFormat="1" ht="14.4" customHeight="1">
      <c r="B50" s="40"/>
      <c r="C50" s="37" t="s">
        <v>117</v>
      </c>
      <c r="D50" s="41"/>
      <c r="E50" s="41"/>
      <c r="F50" s="41"/>
      <c r="G50" s="41"/>
      <c r="H50" s="41"/>
      <c r="I50" s="41"/>
      <c r="J50" s="41"/>
      <c r="K50" s="44"/>
    </row>
    <row r="51" spans="2:47" s="1" customFormat="1" ht="17.25" customHeight="1">
      <c r="B51" s="40"/>
      <c r="C51" s="41"/>
      <c r="D51" s="41"/>
      <c r="E51" s="334" t="str">
        <f>E11</f>
        <v>4212 - Zdravoinstalace</v>
      </c>
      <c r="F51" s="333"/>
      <c r="G51" s="333"/>
      <c r="H51" s="333"/>
      <c r="I51" s="41"/>
      <c r="J51" s="41"/>
      <c r="K51" s="44"/>
    </row>
    <row r="52" spans="2:47" s="1" customFormat="1" ht="6.9" customHeight="1">
      <c r="B52" s="40"/>
      <c r="C52" s="41"/>
      <c r="D52" s="41"/>
      <c r="E52" s="41"/>
      <c r="F52" s="41"/>
      <c r="G52" s="41"/>
      <c r="H52" s="41"/>
      <c r="I52" s="41"/>
      <c r="J52" s="41"/>
      <c r="K52" s="44"/>
    </row>
    <row r="53" spans="2:47" s="1" customFormat="1" ht="18" customHeight="1">
      <c r="B53" s="40"/>
      <c r="C53" s="37" t="s">
        <v>24</v>
      </c>
      <c r="D53" s="41"/>
      <c r="E53" s="41"/>
      <c r="F53" s="35" t="str">
        <f>F14</f>
        <v xml:space="preserve">Skřípov 48, p.č.146,k.ú.Skřípov </v>
      </c>
      <c r="G53" s="41"/>
      <c r="H53" s="41"/>
      <c r="I53" s="37" t="s">
        <v>26</v>
      </c>
      <c r="J53" s="108">
        <f>IF(J14="","",J14)</f>
        <v>44035</v>
      </c>
      <c r="K53" s="44"/>
    </row>
    <row r="54" spans="2:47" s="1" customFormat="1" ht="6.9" customHeight="1">
      <c r="B54" s="40"/>
      <c r="C54" s="41"/>
      <c r="D54" s="41"/>
      <c r="E54" s="41"/>
      <c r="F54" s="41"/>
      <c r="G54" s="41"/>
      <c r="H54" s="41"/>
      <c r="I54" s="41"/>
      <c r="J54" s="41"/>
      <c r="K54" s="44"/>
    </row>
    <row r="55" spans="2:47" s="1" customFormat="1" ht="13.2">
      <c r="B55" s="40"/>
      <c r="C55" s="37" t="s">
        <v>31</v>
      </c>
      <c r="D55" s="41"/>
      <c r="E55" s="41"/>
      <c r="F55" s="35" t="str">
        <f>E17</f>
        <v xml:space="preserve">Obec Skřípov,č.p.169, 79852 Skřípov </v>
      </c>
      <c r="G55" s="41"/>
      <c r="H55" s="41"/>
      <c r="I55" s="37" t="s">
        <v>38</v>
      </c>
      <c r="J55" s="326" t="str">
        <f>E23</f>
        <v>Ing.Zdeněk Opletal,Březský vrch 695, Knice 798 52</v>
      </c>
      <c r="K55" s="44"/>
    </row>
    <row r="56" spans="2:47" s="1" customFormat="1" ht="14.4" customHeight="1">
      <c r="B56" s="40"/>
      <c r="C56" s="37" t="s">
        <v>36</v>
      </c>
      <c r="D56" s="41"/>
      <c r="E56" s="41"/>
      <c r="F56" s="35" t="str">
        <f>IF(E20="","",E20)</f>
        <v xml:space="preserve"> </v>
      </c>
      <c r="G56" s="41"/>
      <c r="H56" s="41"/>
      <c r="I56" s="41"/>
      <c r="J56" s="335"/>
      <c r="K56" s="44"/>
    </row>
    <row r="57" spans="2:47" s="1" customFormat="1" ht="10.35" customHeight="1">
      <c r="B57" s="40"/>
      <c r="C57" s="41"/>
      <c r="D57" s="41"/>
      <c r="E57" s="41"/>
      <c r="F57" s="41"/>
      <c r="G57" s="41"/>
      <c r="H57" s="41"/>
      <c r="I57" s="41"/>
      <c r="J57" s="41"/>
      <c r="K57" s="44"/>
    </row>
    <row r="58" spans="2:47" s="1" customFormat="1" ht="29.25" customHeight="1">
      <c r="B58" s="40"/>
      <c r="C58" s="124" t="s">
        <v>120</v>
      </c>
      <c r="D58" s="117"/>
      <c r="E58" s="117"/>
      <c r="F58" s="117"/>
      <c r="G58" s="117"/>
      <c r="H58" s="117"/>
      <c r="I58" s="117"/>
      <c r="J58" s="125" t="s">
        <v>121</v>
      </c>
      <c r="K58" s="126"/>
    </row>
    <row r="59" spans="2:47" s="1" customFormat="1" ht="10.35" customHeight="1">
      <c r="B59" s="40"/>
      <c r="C59" s="41"/>
      <c r="D59" s="41"/>
      <c r="E59" s="41"/>
      <c r="F59" s="41"/>
      <c r="G59" s="41"/>
      <c r="H59" s="41"/>
      <c r="I59" s="41"/>
      <c r="J59" s="41"/>
      <c r="K59" s="44"/>
    </row>
    <row r="60" spans="2:47" s="1" customFormat="1" ht="29.25" customHeight="1">
      <c r="B60" s="40"/>
      <c r="C60" s="127" t="s">
        <v>122</v>
      </c>
      <c r="D60" s="41"/>
      <c r="E60" s="41"/>
      <c r="F60" s="41"/>
      <c r="G60" s="41"/>
      <c r="H60" s="41"/>
      <c r="I60" s="41"/>
      <c r="J60" s="114">
        <f>J93</f>
        <v>0</v>
      </c>
      <c r="K60" s="44"/>
      <c r="AU60" s="25" t="s">
        <v>123</v>
      </c>
    </row>
    <row r="61" spans="2:47" s="8" customFormat="1" ht="24.9" customHeight="1">
      <c r="B61" s="128"/>
      <c r="C61" s="129"/>
      <c r="D61" s="130" t="s">
        <v>124</v>
      </c>
      <c r="E61" s="131"/>
      <c r="F61" s="131"/>
      <c r="G61" s="131"/>
      <c r="H61" s="131"/>
      <c r="I61" s="131"/>
      <c r="J61" s="132">
        <f>J94</f>
        <v>0</v>
      </c>
      <c r="K61" s="133"/>
    </row>
    <row r="62" spans="2:47" s="9" customFormat="1" ht="19.95" customHeight="1">
      <c r="B62" s="134"/>
      <c r="C62" s="135"/>
      <c r="D62" s="136" t="s">
        <v>125</v>
      </c>
      <c r="E62" s="137"/>
      <c r="F62" s="137"/>
      <c r="G62" s="137"/>
      <c r="H62" s="137"/>
      <c r="I62" s="137"/>
      <c r="J62" s="138">
        <f>J95</f>
        <v>0</v>
      </c>
      <c r="K62" s="139"/>
    </row>
    <row r="63" spans="2:47" s="9" customFormat="1" ht="19.95" customHeight="1">
      <c r="B63" s="134"/>
      <c r="C63" s="135"/>
      <c r="D63" s="136" t="s">
        <v>1947</v>
      </c>
      <c r="E63" s="137"/>
      <c r="F63" s="137"/>
      <c r="G63" s="137"/>
      <c r="H63" s="137"/>
      <c r="I63" s="137"/>
      <c r="J63" s="138">
        <f>J120</f>
        <v>0</v>
      </c>
      <c r="K63" s="139"/>
    </row>
    <row r="64" spans="2:47" s="9" customFormat="1" ht="19.95" customHeight="1">
      <c r="B64" s="134"/>
      <c r="C64" s="135"/>
      <c r="D64" s="136" t="s">
        <v>1948</v>
      </c>
      <c r="E64" s="137"/>
      <c r="F64" s="137"/>
      <c r="G64" s="137"/>
      <c r="H64" s="137"/>
      <c r="I64" s="137"/>
      <c r="J64" s="138">
        <f>J126</f>
        <v>0</v>
      </c>
      <c r="K64" s="139"/>
    </row>
    <row r="65" spans="2:12" s="8" customFormat="1" ht="24.9" customHeight="1">
      <c r="B65" s="128"/>
      <c r="C65" s="129"/>
      <c r="D65" s="130" t="s">
        <v>140</v>
      </c>
      <c r="E65" s="131"/>
      <c r="F65" s="131"/>
      <c r="G65" s="131"/>
      <c r="H65" s="131"/>
      <c r="I65" s="131"/>
      <c r="J65" s="132">
        <f>J128</f>
        <v>0</v>
      </c>
      <c r="K65" s="133"/>
    </row>
    <row r="66" spans="2:12" s="9" customFormat="1" ht="19.95" customHeight="1">
      <c r="B66" s="134"/>
      <c r="C66" s="135"/>
      <c r="D66" s="136" t="s">
        <v>142</v>
      </c>
      <c r="E66" s="137"/>
      <c r="F66" s="137"/>
      <c r="G66" s="137"/>
      <c r="H66" s="137"/>
      <c r="I66" s="137"/>
      <c r="J66" s="138">
        <f>J129</f>
        <v>0</v>
      </c>
      <c r="K66" s="139"/>
    </row>
    <row r="67" spans="2:12" s="9" customFormat="1" ht="19.95" customHeight="1">
      <c r="B67" s="134"/>
      <c r="C67" s="135"/>
      <c r="D67" s="136" t="s">
        <v>1949</v>
      </c>
      <c r="E67" s="137"/>
      <c r="F67" s="137"/>
      <c r="G67" s="137"/>
      <c r="H67" s="137"/>
      <c r="I67" s="137"/>
      <c r="J67" s="138">
        <f>J140</f>
        <v>0</v>
      </c>
      <c r="K67" s="139"/>
    </row>
    <row r="68" spans="2:12" s="9" customFormat="1" ht="19.95" customHeight="1">
      <c r="B68" s="134"/>
      <c r="C68" s="135"/>
      <c r="D68" s="136" t="s">
        <v>1950</v>
      </c>
      <c r="E68" s="137"/>
      <c r="F68" s="137"/>
      <c r="G68" s="137"/>
      <c r="H68" s="137"/>
      <c r="I68" s="137"/>
      <c r="J68" s="138">
        <f>J167</f>
        <v>0</v>
      </c>
      <c r="K68" s="139"/>
    </row>
    <row r="69" spans="2:12" s="9" customFormat="1" ht="19.95" customHeight="1">
      <c r="B69" s="134"/>
      <c r="C69" s="135"/>
      <c r="D69" s="136" t="s">
        <v>1951</v>
      </c>
      <c r="E69" s="137"/>
      <c r="F69" s="137"/>
      <c r="G69" s="137"/>
      <c r="H69" s="137"/>
      <c r="I69" s="137"/>
      <c r="J69" s="138">
        <f>J184</f>
        <v>0</v>
      </c>
      <c r="K69" s="139"/>
    </row>
    <row r="70" spans="2:12" s="9" customFormat="1" ht="19.95" customHeight="1">
      <c r="B70" s="134"/>
      <c r="C70" s="135"/>
      <c r="D70" s="136" t="s">
        <v>1952</v>
      </c>
      <c r="E70" s="137"/>
      <c r="F70" s="137"/>
      <c r="G70" s="137"/>
      <c r="H70" s="137"/>
      <c r="I70" s="137"/>
      <c r="J70" s="138">
        <f>J210</f>
        <v>0</v>
      </c>
      <c r="K70" s="139"/>
    </row>
    <row r="71" spans="2:12" s="8" customFormat="1" ht="24.9" customHeight="1">
      <c r="B71" s="128"/>
      <c r="C71" s="129"/>
      <c r="D71" s="130" t="s">
        <v>154</v>
      </c>
      <c r="E71" s="131"/>
      <c r="F71" s="131"/>
      <c r="G71" s="131"/>
      <c r="H71" s="131"/>
      <c r="I71" s="131"/>
      <c r="J71" s="132">
        <f>J220</f>
        <v>0</v>
      </c>
      <c r="K71" s="133"/>
    </row>
    <row r="72" spans="2:12" s="1" customFormat="1" ht="21.75" customHeight="1">
      <c r="B72" s="40"/>
      <c r="C72" s="41"/>
      <c r="D72" s="41"/>
      <c r="E72" s="41"/>
      <c r="F72" s="41"/>
      <c r="G72" s="41"/>
      <c r="H72" s="41"/>
      <c r="I72" s="41"/>
      <c r="J72" s="41"/>
      <c r="K72" s="44"/>
    </row>
    <row r="73" spans="2:12" s="1" customFormat="1" ht="6.9" customHeight="1">
      <c r="B73" s="55"/>
      <c r="C73" s="56"/>
      <c r="D73" s="56"/>
      <c r="E73" s="56"/>
      <c r="F73" s="56"/>
      <c r="G73" s="56"/>
      <c r="H73" s="56"/>
      <c r="I73" s="56"/>
      <c r="J73" s="56"/>
      <c r="K73" s="57"/>
    </row>
    <row r="77" spans="2:12" s="1" customFormat="1" ht="6.9" customHeight="1">
      <c r="B77" s="58"/>
      <c r="C77" s="59"/>
      <c r="D77" s="59"/>
      <c r="E77" s="59"/>
      <c r="F77" s="59"/>
      <c r="G77" s="59"/>
      <c r="H77" s="59"/>
      <c r="I77" s="59"/>
      <c r="J77" s="59"/>
      <c r="K77" s="59"/>
      <c r="L77" s="40"/>
    </row>
    <row r="78" spans="2:12" s="1" customFormat="1" ht="36.9" customHeight="1">
      <c r="B78" s="40"/>
      <c r="C78" s="60" t="s">
        <v>155</v>
      </c>
      <c r="L78" s="40"/>
    </row>
    <row r="79" spans="2:12" s="1" customFormat="1" ht="6.9" customHeight="1">
      <c r="B79" s="40"/>
      <c r="L79" s="40"/>
    </row>
    <row r="80" spans="2:12" s="1" customFormat="1" ht="14.4" customHeight="1">
      <c r="B80" s="40"/>
      <c r="C80" s="62" t="s">
        <v>17</v>
      </c>
      <c r="L80" s="40"/>
    </row>
    <row r="81" spans="2:65" s="1" customFormat="1" ht="16.5" customHeight="1">
      <c r="B81" s="40"/>
      <c r="E81" s="336" t="str">
        <f>E7</f>
        <v>Půdní vestavba bytů s přístavbou</v>
      </c>
      <c r="F81" s="337"/>
      <c r="G81" s="337"/>
      <c r="H81" s="337"/>
      <c r="L81" s="40"/>
    </row>
    <row r="82" spans="2:65" ht="13.2">
      <c r="B82" s="29"/>
      <c r="C82" s="62" t="s">
        <v>115</v>
      </c>
      <c r="L82" s="29"/>
    </row>
    <row r="83" spans="2:65" s="1" customFormat="1" ht="16.5" customHeight="1">
      <c r="B83" s="40"/>
      <c r="E83" s="336" t="s">
        <v>116</v>
      </c>
      <c r="F83" s="330"/>
      <c r="G83" s="330"/>
      <c r="H83" s="330"/>
      <c r="L83" s="40"/>
    </row>
    <row r="84" spans="2:65" s="1" customFormat="1" ht="14.4" customHeight="1">
      <c r="B84" s="40"/>
      <c r="C84" s="62" t="s">
        <v>117</v>
      </c>
      <c r="L84" s="40"/>
    </row>
    <row r="85" spans="2:65" s="1" customFormat="1" ht="17.25" customHeight="1">
      <c r="B85" s="40"/>
      <c r="E85" s="304" t="str">
        <f>E11</f>
        <v>4212 - Zdravoinstalace</v>
      </c>
      <c r="F85" s="330"/>
      <c r="G85" s="330"/>
      <c r="H85" s="330"/>
      <c r="L85" s="40"/>
    </row>
    <row r="86" spans="2:65" s="1" customFormat="1" ht="6.9" customHeight="1">
      <c r="B86" s="40"/>
      <c r="L86" s="40"/>
    </row>
    <row r="87" spans="2:65" s="1" customFormat="1" ht="18" customHeight="1">
      <c r="B87" s="40"/>
      <c r="C87" s="62" t="s">
        <v>24</v>
      </c>
      <c r="F87" s="140" t="str">
        <f>F14</f>
        <v xml:space="preserve">Skřípov 48, p.č.146,k.ú.Skřípov </v>
      </c>
      <c r="I87" s="62" t="s">
        <v>26</v>
      </c>
      <c r="J87" s="66">
        <f>IF(J14="","",J14)</f>
        <v>44035</v>
      </c>
      <c r="L87" s="40"/>
    </row>
    <row r="88" spans="2:65" s="1" customFormat="1" ht="6.9" customHeight="1">
      <c r="B88" s="40"/>
      <c r="L88" s="40"/>
    </row>
    <row r="89" spans="2:65" s="1" customFormat="1" ht="13.2">
      <c r="B89" s="40"/>
      <c r="C89" s="62" t="s">
        <v>31</v>
      </c>
      <c r="F89" s="140" t="str">
        <f>E17</f>
        <v xml:space="preserve">Obec Skřípov,č.p.169, 79852 Skřípov </v>
      </c>
      <c r="I89" s="62" t="s">
        <v>38</v>
      </c>
      <c r="J89" s="140" t="str">
        <f>E23</f>
        <v>Ing.Zdeněk Opletal,Březský vrch 695, Knice 798 52</v>
      </c>
      <c r="L89" s="40"/>
    </row>
    <row r="90" spans="2:65" s="1" customFormat="1" ht="14.4" customHeight="1">
      <c r="B90" s="40"/>
      <c r="C90" s="62" t="s">
        <v>36</v>
      </c>
      <c r="F90" s="140" t="str">
        <f>IF(E20="","",E20)</f>
        <v xml:space="preserve"> </v>
      </c>
      <c r="L90" s="40"/>
    </row>
    <row r="91" spans="2:65" s="1" customFormat="1" ht="10.35" customHeight="1">
      <c r="B91" s="40"/>
      <c r="L91" s="40"/>
    </row>
    <row r="92" spans="2:65" s="10" customFormat="1" ht="29.25" customHeight="1">
      <c r="B92" s="141"/>
      <c r="C92" s="142" t="s">
        <v>156</v>
      </c>
      <c r="D92" s="143" t="s">
        <v>62</v>
      </c>
      <c r="E92" s="143" t="s">
        <v>58</v>
      </c>
      <c r="F92" s="143" t="s">
        <v>157</v>
      </c>
      <c r="G92" s="143" t="s">
        <v>158</v>
      </c>
      <c r="H92" s="143" t="s">
        <v>159</v>
      </c>
      <c r="I92" s="143" t="s">
        <v>160</v>
      </c>
      <c r="J92" s="143" t="s">
        <v>121</v>
      </c>
      <c r="K92" s="144" t="s">
        <v>161</v>
      </c>
      <c r="L92" s="141"/>
      <c r="M92" s="72" t="s">
        <v>162</v>
      </c>
      <c r="N92" s="73" t="s">
        <v>47</v>
      </c>
      <c r="O92" s="73" t="s">
        <v>163</v>
      </c>
      <c r="P92" s="73" t="s">
        <v>164</v>
      </c>
      <c r="Q92" s="73" t="s">
        <v>165</v>
      </c>
      <c r="R92" s="73" t="s">
        <v>166</v>
      </c>
      <c r="S92" s="73" t="s">
        <v>167</v>
      </c>
      <c r="T92" s="74" t="s">
        <v>168</v>
      </c>
    </row>
    <row r="93" spans="2:65" s="1" customFormat="1" ht="29.25" customHeight="1">
      <c r="B93" s="40"/>
      <c r="C93" s="76" t="s">
        <v>122</v>
      </c>
      <c r="J93" s="145">
        <f>BK93</f>
        <v>0</v>
      </c>
      <c r="L93" s="40"/>
      <c r="M93" s="75"/>
      <c r="N93" s="67"/>
      <c r="O93" s="67"/>
      <c r="P93" s="146">
        <f>P94+P128+P220</f>
        <v>375.136754</v>
      </c>
      <c r="Q93" s="67"/>
      <c r="R93" s="146">
        <f>R94+R128+R220</f>
        <v>8.7623669999999994</v>
      </c>
      <c r="S93" s="67"/>
      <c r="T93" s="147">
        <f>T94+T128+T220</f>
        <v>0</v>
      </c>
      <c r="AT93" s="25" t="s">
        <v>76</v>
      </c>
      <c r="AU93" s="25" t="s">
        <v>123</v>
      </c>
      <c r="BK93" s="148">
        <f>BK94+BK128+BK220</f>
        <v>0</v>
      </c>
    </row>
    <row r="94" spans="2:65" s="11" customFormat="1" ht="37.35" customHeight="1">
      <c r="B94" s="149"/>
      <c r="D94" s="150" t="s">
        <v>76</v>
      </c>
      <c r="E94" s="151" t="s">
        <v>169</v>
      </c>
      <c r="F94" s="151" t="s">
        <v>170</v>
      </c>
      <c r="J94" s="152">
        <f>BK94</f>
        <v>0</v>
      </c>
      <c r="L94" s="149"/>
      <c r="M94" s="153"/>
      <c r="N94" s="154"/>
      <c r="O94" s="154"/>
      <c r="P94" s="155">
        <f>P95+P120+P126</f>
        <v>86.93176600000001</v>
      </c>
      <c r="Q94" s="154"/>
      <c r="R94" s="155">
        <f>R95+R120+R126</f>
        <v>8.165049999999999</v>
      </c>
      <c r="S94" s="154"/>
      <c r="T94" s="156">
        <f>T95+T120+T126</f>
        <v>0</v>
      </c>
      <c r="AR94" s="150" t="s">
        <v>23</v>
      </c>
      <c r="AT94" s="157" t="s">
        <v>76</v>
      </c>
      <c r="AU94" s="157" t="s">
        <v>77</v>
      </c>
      <c r="AY94" s="150" t="s">
        <v>171</v>
      </c>
      <c r="BK94" s="158">
        <f>BK95+BK120+BK126</f>
        <v>0</v>
      </c>
    </row>
    <row r="95" spans="2:65" s="11" customFormat="1" ht="19.95" customHeight="1">
      <c r="B95" s="149"/>
      <c r="D95" s="150" t="s">
        <v>76</v>
      </c>
      <c r="E95" s="159" t="s">
        <v>23</v>
      </c>
      <c r="F95" s="159" t="s">
        <v>172</v>
      </c>
      <c r="J95" s="160">
        <f>BK95</f>
        <v>0</v>
      </c>
      <c r="L95" s="149"/>
      <c r="M95" s="153"/>
      <c r="N95" s="154"/>
      <c r="O95" s="154"/>
      <c r="P95" s="155">
        <f>SUM(P96:P119)</f>
        <v>70.685566000000009</v>
      </c>
      <c r="Q95" s="154"/>
      <c r="R95" s="155">
        <f>SUM(R96:R119)</f>
        <v>8.1</v>
      </c>
      <c r="S95" s="154"/>
      <c r="T95" s="156">
        <f>SUM(T96:T119)</f>
        <v>0</v>
      </c>
      <c r="AR95" s="150" t="s">
        <v>23</v>
      </c>
      <c r="AT95" s="157" t="s">
        <v>76</v>
      </c>
      <c r="AU95" s="157" t="s">
        <v>23</v>
      </c>
      <c r="AY95" s="150" t="s">
        <v>171</v>
      </c>
      <c r="BK95" s="158">
        <f>SUM(BK96:BK119)</f>
        <v>0</v>
      </c>
    </row>
    <row r="96" spans="2:65" s="1" customFormat="1" ht="25.5" customHeight="1">
      <c r="B96" s="161"/>
      <c r="C96" s="162" t="s">
        <v>23</v>
      </c>
      <c r="D96" s="162" t="s">
        <v>173</v>
      </c>
      <c r="E96" s="163" t="s">
        <v>1953</v>
      </c>
      <c r="F96" s="164" t="s">
        <v>1954</v>
      </c>
      <c r="G96" s="165" t="s">
        <v>176</v>
      </c>
      <c r="H96" s="166">
        <v>32.4</v>
      </c>
      <c r="I96" s="347"/>
      <c r="J96" s="167">
        <f>ROUND(I96*H96,2)</f>
        <v>0</v>
      </c>
      <c r="K96" s="164" t="s">
        <v>177</v>
      </c>
      <c r="L96" s="40"/>
      <c r="M96" s="168" t="s">
        <v>5</v>
      </c>
      <c r="N96" s="169" t="s">
        <v>49</v>
      </c>
      <c r="O96" s="170">
        <v>1.43</v>
      </c>
      <c r="P96" s="170">
        <f>O96*H96</f>
        <v>46.331999999999994</v>
      </c>
      <c r="Q96" s="170">
        <v>0</v>
      </c>
      <c r="R96" s="170">
        <f>Q96*H96</f>
        <v>0</v>
      </c>
      <c r="S96" s="170">
        <v>0</v>
      </c>
      <c r="T96" s="171">
        <f>S96*H96</f>
        <v>0</v>
      </c>
      <c r="AR96" s="25" t="s">
        <v>178</v>
      </c>
      <c r="AT96" s="25" t="s">
        <v>173</v>
      </c>
      <c r="AU96" s="25" t="s">
        <v>89</v>
      </c>
      <c r="AY96" s="25" t="s">
        <v>171</v>
      </c>
      <c r="BE96" s="172">
        <f>IF(N96="základní",J96,0)</f>
        <v>0</v>
      </c>
      <c r="BF96" s="172">
        <f>IF(N96="snížená",J96,0)</f>
        <v>0</v>
      </c>
      <c r="BG96" s="172">
        <f>IF(N96="zákl. přenesená",J96,0)</f>
        <v>0</v>
      </c>
      <c r="BH96" s="172">
        <f>IF(N96="sníž. přenesená",J96,0)</f>
        <v>0</v>
      </c>
      <c r="BI96" s="172">
        <f>IF(N96="nulová",J96,0)</f>
        <v>0</v>
      </c>
      <c r="BJ96" s="25" t="s">
        <v>89</v>
      </c>
      <c r="BK96" s="172">
        <f>ROUND(I96*H96,2)</f>
        <v>0</v>
      </c>
      <c r="BL96" s="25" t="s">
        <v>178</v>
      </c>
      <c r="BM96" s="25" t="s">
        <v>1955</v>
      </c>
    </row>
    <row r="97" spans="2:65" s="12" customFormat="1">
      <c r="B97" s="173"/>
      <c r="D97" s="174" t="s">
        <v>180</v>
      </c>
      <c r="E97" s="175" t="s">
        <v>5</v>
      </c>
      <c r="F97" s="176" t="s">
        <v>1956</v>
      </c>
      <c r="H97" s="177">
        <v>4.2</v>
      </c>
      <c r="L97" s="173"/>
      <c r="M97" s="178"/>
      <c r="N97" s="179"/>
      <c r="O97" s="179"/>
      <c r="P97" s="179"/>
      <c r="Q97" s="179"/>
      <c r="R97" s="179"/>
      <c r="S97" s="179"/>
      <c r="T97" s="180"/>
      <c r="AT97" s="175" t="s">
        <v>180</v>
      </c>
      <c r="AU97" s="175" t="s">
        <v>89</v>
      </c>
      <c r="AV97" s="12" t="s">
        <v>89</v>
      </c>
      <c r="AW97" s="12" t="s">
        <v>41</v>
      </c>
      <c r="AX97" s="12" t="s">
        <v>77</v>
      </c>
      <c r="AY97" s="175" t="s">
        <v>171</v>
      </c>
    </row>
    <row r="98" spans="2:65" s="14" customFormat="1">
      <c r="B98" s="199"/>
      <c r="D98" s="174" t="s">
        <v>180</v>
      </c>
      <c r="E98" s="200" t="s">
        <v>5</v>
      </c>
      <c r="F98" s="201" t="s">
        <v>310</v>
      </c>
      <c r="H98" s="202">
        <v>4.2</v>
      </c>
      <c r="L98" s="199"/>
      <c r="M98" s="203"/>
      <c r="N98" s="204"/>
      <c r="O98" s="204"/>
      <c r="P98" s="204"/>
      <c r="Q98" s="204"/>
      <c r="R98" s="204"/>
      <c r="S98" s="204"/>
      <c r="T98" s="205"/>
      <c r="AT98" s="200" t="s">
        <v>180</v>
      </c>
      <c r="AU98" s="200" t="s">
        <v>89</v>
      </c>
      <c r="AV98" s="14" t="s">
        <v>188</v>
      </c>
      <c r="AW98" s="14" t="s">
        <v>41</v>
      </c>
      <c r="AX98" s="14" t="s">
        <v>77</v>
      </c>
      <c r="AY98" s="200" t="s">
        <v>171</v>
      </c>
    </row>
    <row r="99" spans="2:65" s="12" customFormat="1">
      <c r="B99" s="173"/>
      <c r="D99" s="174" t="s">
        <v>180</v>
      </c>
      <c r="E99" s="175" t="s">
        <v>5</v>
      </c>
      <c r="F99" s="176" t="s">
        <v>1957</v>
      </c>
      <c r="H99" s="177">
        <v>22.8</v>
      </c>
      <c r="L99" s="173"/>
      <c r="M99" s="178"/>
      <c r="N99" s="179"/>
      <c r="O99" s="179"/>
      <c r="P99" s="179"/>
      <c r="Q99" s="179"/>
      <c r="R99" s="179"/>
      <c r="S99" s="179"/>
      <c r="T99" s="180"/>
      <c r="AT99" s="175" t="s">
        <v>180</v>
      </c>
      <c r="AU99" s="175" t="s">
        <v>89</v>
      </c>
      <c r="AV99" s="12" t="s">
        <v>89</v>
      </c>
      <c r="AW99" s="12" t="s">
        <v>41</v>
      </c>
      <c r="AX99" s="12" t="s">
        <v>77</v>
      </c>
      <c r="AY99" s="175" t="s">
        <v>171</v>
      </c>
    </row>
    <row r="100" spans="2:65" s="12" customFormat="1">
      <c r="B100" s="173"/>
      <c r="D100" s="174" t="s">
        <v>180</v>
      </c>
      <c r="E100" s="175" t="s">
        <v>5</v>
      </c>
      <c r="F100" s="176" t="s">
        <v>1958</v>
      </c>
      <c r="H100" s="177">
        <v>5.4</v>
      </c>
      <c r="L100" s="173"/>
      <c r="M100" s="178"/>
      <c r="N100" s="179"/>
      <c r="O100" s="179"/>
      <c r="P100" s="179"/>
      <c r="Q100" s="179"/>
      <c r="R100" s="179"/>
      <c r="S100" s="179"/>
      <c r="T100" s="180"/>
      <c r="AT100" s="175" t="s">
        <v>180</v>
      </c>
      <c r="AU100" s="175" t="s">
        <v>89</v>
      </c>
      <c r="AV100" s="12" t="s">
        <v>89</v>
      </c>
      <c r="AW100" s="12" t="s">
        <v>41</v>
      </c>
      <c r="AX100" s="12" t="s">
        <v>77</v>
      </c>
      <c r="AY100" s="175" t="s">
        <v>171</v>
      </c>
    </row>
    <row r="101" spans="2:65" s="14" customFormat="1">
      <c r="B101" s="199"/>
      <c r="D101" s="174" t="s">
        <v>180</v>
      </c>
      <c r="E101" s="200" t="s">
        <v>5</v>
      </c>
      <c r="F101" s="201" t="s">
        <v>310</v>
      </c>
      <c r="H101" s="202">
        <v>28.2</v>
      </c>
      <c r="L101" s="199"/>
      <c r="M101" s="203"/>
      <c r="N101" s="204"/>
      <c r="O101" s="204"/>
      <c r="P101" s="204"/>
      <c r="Q101" s="204"/>
      <c r="R101" s="204"/>
      <c r="S101" s="204"/>
      <c r="T101" s="205"/>
      <c r="AT101" s="200" t="s">
        <v>180</v>
      </c>
      <c r="AU101" s="200" t="s">
        <v>89</v>
      </c>
      <c r="AV101" s="14" t="s">
        <v>188</v>
      </c>
      <c r="AW101" s="14" t="s">
        <v>41</v>
      </c>
      <c r="AX101" s="14" t="s">
        <v>77</v>
      </c>
      <c r="AY101" s="200" t="s">
        <v>171</v>
      </c>
    </row>
    <row r="102" spans="2:65" s="13" customFormat="1">
      <c r="B102" s="183"/>
      <c r="D102" s="174" t="s">
        <v>180</v>
      </c>
      <c r="E102" s="184" t="s">
        <v>5</v>
      </c>
      <c r="F102" s="185" t="s">
        <v>228</v>
      </c>
      <c r="H102" s="186">
        <v>32.4</v>
      </c>
      <c r="L102" s="183"/>
      <c r="M102" s="187"/>
      <c r="N102" s="188"/>
      <c r="O102" s="188"/>
      <c r="P102" s="188"/>
      <c r="Q102" s="188"/>
      <c r="R102" s="188"/>
      <c r="S102" s="188"/>
      <c r="T102" s="189"/>
      <c r="AT102" s="184" t="s">
        <v>180</v>
      </c>
      <c r="AU102" s="184" t="s">
        <v>89</v>
      </c>
      <c r="AV102" s="13" t="s">
        <v>178</v>
      </c>
      <c r="AW102" s="13" t="s">
        <v>41</v>
      </c>
      <c r="AX102" s="13" t="s">
        <v>23</v>
      </c>
      <c r="AY102" s="184" t="s">
        <v>171</v>
      </c>
    </row>
    <row r="103" spans="2:65" s="1" customFormat="1" ht="38.25" customHeight="1">
      <c r="B103" s="161"/>
      <c r="C103" s="162" t="s">
        <v>89</v>
      </c>
      <c r="D103" s="162" t="s">
        <v>173</v>
      </c>
      <c r="E103" s="163" t="s">
        <v>1959</v>
      </c>
      <c r="F103" s="164" t="s">
        <v>1960</v>
      </c>
      <c r="G103" s="165" t="s">
        <v>176</v>
      </c>
      <c r="H103" s="166">
        <v>32.4</v>
      </c>
      <c r="I103" s="347"/>
      <c r="J103" s="167">
        <f>ROUND(I103*H103,2)</f>
        <v>0</v>
      </c>
      <c r="K103" s="164" t="s">
        <v>177</v>
      </c>
      <c r="L103" s="40"/>
      <c r="M103" s="168" t="s">
        <v>5</v>
      </c>
      <c r="N103" s="169" t="s">
        <v>49</v>
      </c>
      <c r="O103" s="170">
        <v>0.1</v>
      </c>
      <c r="P103" s="170">
        <f>O103*H103</f>
        <v>3.24</v>
      </c>
      <c r="Q103" s="170">
        <v>0</v>
      </c>
      <c r="R103" s="170">
        <f>Q103*H103</f>
        <v>0</v>
      </c>
      <c r="S103" s="170">
        <v>0</v>
      </c>
      <c r="T103" s="171">
        <f>S103*H103</f>
        <v>0</v>
      </c>
      <c r="AR103" s="25" t="s">
        <v>178</v>
      </c>
      <c r="AT103" s="25" t="s">
        <v>173</v>
      </c>
      <c r="AU103" s="25" t="s">
        <v>89</v>
      </c>
      <c r="AY103" s="25" t="s">
        <v>171</v>
      </c>
      <c r="BE103" s="172">
        <f>IF(N103="základní",J103,0)</f>
        <v>0</v>
      </c>
      <c r="BF103" s="172">
        <f>IF(N103="snížená",J103,0)</f>
        <v>0</v>
      </c>
      <c r="BG103" s="172">
        <f>IF(N103="zákl. přenesená",J103,0)</f>
        <v>0</v>
      </c>
      <c r="BH103" s="172">
        <f>IF(N103="sníž. přenesená",J103,0)</f>
        <v>0</v>
      </c>
      <c r="BI103" s="172">
        <f>IF(N103="nulová",J103,0)</f>
        <v>0</v>
      </c>
      <c r="BJ103" s="25" t="s">
        <v>89</v>
      </c>
      <c r="BK103" s="172">
        <f>ROUND(I103*H103,2)</f>
        <v>0</v>
      </c>
      <c r="BL103" s="25" t="s">
        <v>178</v>
      </c>
      <c r="BM103" s="25" t="s">
        <v>1961</v>
      </c>
    </row>
    <row r="104" spans="2:65" s="1" customFormat="1" ht="38.25" customHeight="1">
      <c r="B104" s="161"/>
      <c r="C104" s="162" t="s">
        <v>188</v>
      </c>
      <c r="D104" s="162" t="s">
        <v>173</v>
      </c>
      <c r="E104" s="163" t="s">
        <v>1962</v>
      </c>
      <c r="F104" s="164" t="s">
        <v>1963</v>
      </c>
      <c r="G104" s="165" t="s">
        <v>176</v>
      </c>
      <c r="H104" s="166">
        <v>9.5890000000000004</v>
      </c>
      <c r="I104" s="347"/>
      <c r="J104" s="167">
        <f>ROUND(I104*H104,2)</f>
        <v>0</v>
      </c>
      <c r="K104" s="164" t="s">
        <v>177</v>
      </c>
      <c r="L104" s="40"/>
      <c r="M104" s="168" t="s">
        <v>5</v>
      </c>
      <c r="N104" s="169" t="s">
        <v>49</v>
      </c>
      <c r="O104" s="170">
        <v>6.2E-2</v>
      </c>
      <c r="P104" s="170">
        <f>O104*H104</f>
        <v>0.59451799999999999</v>
      </c>
      <c r="Q104" s="170">
        <v>0</v>
      </c>
      <c r="R104" s="170">
        <f>Q104*H104</f>
        <v>0</v>
      </c>
      <c r="S104" s="170">
        <v>0</v>
      </c>
      <c r="T104" s="171">
        <f>S104*H104</f>
        <v>0</v>
      </c>
      <c r="AR104" s="25" t="s">
        <v>178</v>
      </c>
      <c r="AT104" s="25" t="s">
        <v>173</v>
      </c>
      <c r="AU104" s="25" t="s">
        <v>89</v>
      </c>
      <c r="AY104" s="25" t="s">
        <v>171</v>
      </c>
      <c r="BE104" s="172">
        <f>IF(N104="základní",J104,0)</f>
        <v>0</v>
      </c>
      <c r="BF104" s="172">
        <f>IF(N104="snížená",J104,0)</f>
        <v>0</v>
      </c>
      <c r="BG104" s="172">
        <f>IF(N104="zákl. přenesená",J104,0)</f>
        <v>0</v>
      </c>
      <c r="BH104" s="172">
        <f>IF(N104="sníž. přenesená",J104,0)</f>
        <v>0</v>
      </c>
      <c r="BI104" s="172">
        <f>IF(N104="nulová",J104,0)</f>
        <v>0</v>
      </c>
      <c r="BJ104" s="25" t="s">
        <v>89</v>
      </c>
      <c r="BK104" s="172">
        <f>ROUND(I104*H104,2)</f>
        <v>0</v>
      </c>
      <c r="BL104" s="25" t="s">
        <v>178</v>
      </c>
      <c r="BM104" s="25" t="s">
        <v>1964</v>
      </c>
    </row>
    <row r="105" spans="2:65" s="12" customFormat="1">
      <c r="B105" s="173"/>
      <c r="D105" s="174" t="s">
        <v>180</v>
      </c>
      <c r="E105" s="175" t="s">
        <v>5</v>
      </c>
      <c r="F105" s="176" t="s">
        <v>1965</v>
      </c>
      <c r="H105" s="177">
        <v>9.5890000000000004</v>
      </c>
      <c r="L105" s="173"/>
      <c r="M105" s="178"/>
      <c r="N105" s="179"/>
      <c r="O105" s="179"/>
      <c r="P105" s="179"/>
      <c r="Q105" s="179"/>
      <c r="R105" s="179"/>
      <c r="S105" s="179"/>
      <c r="T105" s="180"/>
      <c r="AT105" s="175" t="s">
        <v>180</v>
      </c>
      <c r="AU105" s="175" t="s">
        <v>89</v>
      </c>
      <c r="AV105" s="12" t="s">
        <v>89</v>
      </c>
      <c r="AW105" s="12" t="s">
        <v>41</v>
      </c>
      <c r="AX105" s="12" t="s">
        <v>23</v>
      </c>
      <c r="AY105" s="175" t="s">
        <v>171</v>
      </c>
    </row>
    <row r="106" spans="2:65" s="1" customFormat="1" ht="25.5" customHeight="1">
      <c r="B106" s="161"/>
      <c r="C106" s="162" t="s">
        <v>178</v>
      </c>
      <c r="D106" s="162" t="s">
        <v>173</v>
      </c>
      <c r="E106" s="163" t="s">
        <v>208</v>
      </c>
      <c r="F106" s="164" t="s">
        <v>209</v>
      </c>
      <c r="G106" s="165" t="s">
        <v>176</v>
      </c>
      <c r="H106" s="166">
        <v>9.5890000000000004</v>
      </c>
      <c r="I106" s="347"/>
      <c r="J106" s="167">
        <f>ROUND(I106*H106,2)</f>
        <v>0</v>
      </c>
      <c r="K106" s="164" t="s">
        <v>177</v>
      </c>
      <c r="L106" s="40"/>
      <c r="M106" s="168" t="s">
        <v>5</v>
      </c>
      <c r="N106" s="169" t="s">
        <v>49</v>
      </c>
      <c r="O106" s="170">
        <v>0.65200000000000002</v>
      </c>
      <c r="P106" s="170">
        <f>O106*H106</f>
        <v>6.2520280000000001</v>
      </c>
      <c r="Q106" s="170">
        <v>0</v>
      </c>
      <c r="R106" s="170">
        <f>Q106*H106</f>
        <v>0</v>
      </c>
      <c r="S106" s="170">
        <v>0</v>
      </c>
      <c r="T106" s="171">
        <f>S106*H106</f>
        <v>0</v>
      </c>
      <c r="AR106" s="25" t="s">
        <v>178</v>
      </c>
      <c r="AT106" s="25" t="s">
        <v>173</v>
      </c>
      <c r="AU106" s="25" t="s">
        <v>89</v>
      </c>
      <c r="AY106" s="25" t="s">
        <v>171</v>
      </c>
      <c r="BE106" s="172">
        <f>IF(N106="základní",J106,0)</f>
        <v>0</v>
      </c>
      <c r="BF106" s="172">
        <f>IF(N106="snížená",J106,0)</f>
        <v>0</v>
      </c>
      <c r="BG106" s="172">
        <f>IF(N106="zákl. přenesená",J106,0)</f>
        <v>0</v>
      </c>
      <c r="BH106" s="172">
        <f>IF(N106="sníž. přenesená",J106,0)</f>
        <v>0</v>
      </c>
      <c r="BI106" s="172">
        <f>IF(N106="nulová",J106,0)</f>
        <v>0</v>
      </c>
      <c r="BJ106" s="25" t="s">
        <v>89</v>
      </c>
      <c r="BK106" s="172">
        <f>ROUND(I106*H106,2)</f>
        <v>0</v>
      </c>
      <c r="BL106" s="25" t="s">
        <v>178</v>
      </c>
      <c r="BM106" s="25" t="s">
        <v>1966</v>
      </c>
    </row>
    <row r="107" spans="2:65" s="1" customFormat="1" ht="16.5" customHeight="1">
      <c r="B107" s="161"/>
      <c r="C107" s="162" t="s">
        <v>197</v>
      </c>
      <c r="D107" s="162" t="s">
        <v>173</v>
      </c>
      <c r="E107" s="163" t="s">
        <v>212</v>
      </c>
      <c r="F107" s="164" t="s">
        <v>213</v>
      </c>
      <c r="G107" s="165" t="s">
        <v>176</v>
      </c>
      <c r="H107" s="166">
        <v>9.5890000000000004</v>
      </c>
      <c r="I107" s="347"/>
      <c r="J107" s="167">
        <f>ROUND(I107*H107,2)</f>
        <v>0</v>
      </c>
      <c r="K107" s="164" t="s">
        <v>177</v>
      </c>
      <c r="L107" s="40"/>
      <c r="M107" s="168" t="s">
        <v>5</v>
      </c>
      <c r="N107" s="169" t="s">
        <v>49</v>
      </c>
      <c r="O107" s="170">
        <v>8.9999999999999993E-3</v>
      </c>
      <c r="P107" s="170">
        <f>O107*H107</f>
        <v>8.6301000000000003E-2</v>
      </c>
      <c r="Q107" s="170">
        <v>0</v>
      </c>
      <c r="R107" s="170">
        <f>Q107*H107</f>
        <v>0</v>
      </c>
      <c r="S107" s="170">
        <v>0</v>
      </c>
      <c r="T107" s="171">
        <f>S107*H107</f>
        <v>0</v>
      </c>
      <c r="AR107" s="25" t="s">
        <v>178</v>
      </c>
      <c r="AT107" s="25" t="s">
        <v>173</v>
      </c>
      <c r="AU107" s="25" t="s">
        <v>89</v>
      </c>
      <c r="AY107" s="25" t="s">
        <v>171</v>
      </c>
      <c r="BE107" s="172">
        <f>IF(N107="základní",J107,0)</f>
        <v>0</v>
      </c>
      <c r="BF107" s="172">
        <f>IF(N107="snížená",J107,0)</f>
        <v>0</v>
      </c>
      <c r="BG107" s="172">
        <f>IF(N107="zákl. přenesená",J107,0)</f>
        <v>0</v>
      </c>
      <c r="BH107" s="172">
        <f>IF(N107="sníž. přenesená",J107,0)</f>
        <v>0</v>
      </c>
      <c r="BI107" s="172">
        <f>IF(N107="nulová",J107,0)</f>
        <v>0</v>
      </c>
      <c r="BJ107" s="25" t="s">
        <v>89</v>
      </c>
      <c r="BK107" s="172">
        <f>ROUND(I107*H107,2)</f>
        <v>0</v>
      </c>
      <c r="BL107" s="25" t="s">
        <v>178</v>
      </c>
      <c r="BM107" s="25" t="s">
        <v>1967</v>
      </c>
    </row>
    <row r="108" spans="2:65" s="1" customFormat="1" ht="16.5" customHeight="1">
      <c r="B108" s="161"/>
      <c r="C108" s="162" t="s">
        <v>201</v>
      </c>
      <c r="D108" s="162" t="s">
        <v>173</v>
      </c>
      <c r="E108" s="163" t="s">
        <v>1968</v>
      </c>
      <c r="F108" s="164" t="s">
        <v>1969</v>
      </c>
      <c r="G108" s="165" t="s">
        <v>260</v>
      </c>
      <c r="H108" s="166">
        <v>12.906000000000001</v>
      </c>
      <c r="I108" s="347"/>
      <c r="J108" s="167">
        <f>ROUND(I108*H108,2)</f>
        <v>0</v>
      </c>
      <c r="K108" s="164" t="s">
        <v>177</v>
      </c>
      <c r="L108" s="40"/>
      <c r="M108" s="168" t="s">
        <v>5</v>
      </c>
      <c r="N108" s="169" t="s">
        <v>49</v>
      </c>
      <c r="O108" s="170">
        <v>0</v>
      </c>
      <c r="P108" s="170">
        <f>O108*H108</f>
        <v>0</v>
      </c>
      <c r="Q108" s="170">
        <v>0</v>
      </c>
      <c r="R108" s="170">
        <f>Q108*H108</f>
        <v>0</v>
      </c>
      <c r="S108" s="170">
        <v>0</v>
      </c>
      <c r="T108" s="171">
        <f>S108*H108</f>
        <v>0</v>
      </c>
      <c r="AR108" s="25" t="s">
        <v>178</v>
      </c>
      <c r="AT108" s="25" t="s">
        <v>173</v>
      </c>
      <c r="AU108" s="25" t="s">
        <v>89</v>
      </c>
      <c r="AY108" s="25" t="s">
        <v>171</v>
      </c>
      <c r="BE108" s="172">
        <f>IF(N108="základní",J108,0)</f>
        <v>0</v>
      </c>
      <c r="BF108" s="172">
        <f>IF(N108="snížená",J108,0)</f>
        <v>0</v>
      </c>
      <c r="BG108" s="172">
        <f>IF(N108="zákl. přenesená",J108,0)</f>
        <v>0</v>
      </c>
      <c r="BH108" s="172">
        <f>IF(N108="sníž. přenesená",J108,0)</f>
        <v>0</v>
      </c>
      <c r="BI108" s="172">
        <f>IF(N108="nulová",J108,0)</f>
        <v>0</v>
      </c>
      <c r="BJ108" s="25" t="s">
        <v>89</v>
      </c>
      <c r="BK108" s="172">
        <f>ROUND(I108*H108,2)</f>
        <v>0</v>
      </c>
      <c r="BL108" s="25" t="s">
        <v>178</v>
      </c>
      <c r="BM108" s="25" t="s">
        <v>1970</v>
      </c>
    </row>
    <row r="109" spans="2:65" s="12" customFormat="1">
      <c r="B109" s="173"/>
      <c r="D109" s="174" t="s">
        <v>180</v>
      </c>
      <c r="E109" s="175" t="s">
        <v>5</v>
      </c>
      <c r="F109" s="176" t="s">
        <v>1971</v>
      </c>
      <c r="H109" s="177">
        <v>12.906000000000001</v>
      </c>
      <c r="L109" s="173"/>
      <c r="M109" s="178"/>
      <c r="N109" s="179"/>
      <c r="O109" s="179"/>
      <c r="P109" s="179"/>
      <c r="Q109" s="179"/>
      <c r="R109" s="179"/>
      <c r="S109" s="179"/>
      <c r="T109" s="180"/>
      <c r="AT109" s="175" t="s">
        <v>180</v>
      </c>
      <c r="AU109" s="175" t="s">
        <v>89</v>
      </c>
      <c r="AV109" s="12" t="s">
        <v>89</v>
      </c>
      <c r="AW109" s="12" t="s">
        <v>41</v>
      </c>
      <c r="AX109" s="12" t="s">
        <v>23</v>
      </c>
      <c r="AY109" s="175" t="s">
        <v>171</v>
      </c>
    </row>
    <row r="110" spans="2:65" s="1" customFormat="1" ht="25.5" customHeight="1">
      <c r="B110" s="161"/>
      <c r="C110" s="162" t="s">
        <v>207</v>
      </c>
      <c r="D110" s="162" t="s">
        <v>173</v>
      </c>
      <c r="E110" s="163" t="s">
        <v>1972</v>
      </c>
      <c r="F110" s="164" t="s">
        <v>1973</v>
      </c>
      <c r="G110" s="165" t="s">
        <v>176</v>
      </c>
      <c r="H110" s="166">
        <v>25.931000000000001</v>
      </c>
      <c r="I110" s="347"/>
      <c r="J110" s="167">
        <f>ROUND(I110*H110,2)</f>
        <v>0</v>
      </c>
      <c r="K110" s="164" t="s">
        <v>177</v>
      </c>
      <c r="L110" s="40"/>
      <c r="M110" s="168" t="s">
        <v>5</v>
      </c>
      <c r="N110" s="169" t="s">
        <v>49</v>
      </c>
      <c r="O110" s="170">
        <v>0.29899999999999999</v>
      </c>
      <c r="P110" s="170">
        <f>O110*H110</f>
        <v>7.7533690000000002</v>
      </c>
      <c r="Q110" s="170">
        <v>0</v>
      </c>
      <c r="R110" s="170">
        <f>Q110*H110</f>
        <v>0</v>
      </c>
      <c r="S110" s="170">
        <v>0</v>
      </c>
      <c r="T110" s="171">
        <f>S110*H110</f>
        <v>0</v>
      </c>
      <c r="AR110" s="25" t="s">
        <v>178</v>
      </c>
      <c r="AT110" s="25" t="s">
        <v>173</v>
      </c>
      <c r="AU110" s="25" t="s">
        <v>89</v>
      </c>
      <c r="AY110" s="25" t="s">
        <v>171</v>
      </c>
      <c r="BE110" s="172">
        <f>IF(N110="základní",J110,0)</f>
        <v>0</v>
      </c>
      <c r="BF110" s="172">
        <f>IF(N110="snížená",J110,0)</f>
        <v>0</v>
      </c>
      <c r="BG110" s="172">
        <f>IF(N110="zákl. přenesená",J110,0)</f>
        <v>0</v>
      </c>
      <c r="BH110" s="172">
        <f>IF(N110="sníž. přenesená",J110,0)</f>
        <v>0</v>
      </c>
      <c r="BI110" s="172">
        <f>IF(N110="nulová",J110,0)</f>
        <v>0</v>
      </c>
      <c r="BJ110" s="25" t="s">
        <v>89</v>
      </c>
      <c r="BK110" s="172">
        <f>ROUND(I110*H110,2)</f>
        <v>0</v>
      </c>
      <c r="BL110" s="25" t="s">
        <v>178</v>
      </c>
      <c r="BM110" s="25" t="s">
        <v>1974</v>
      </c>
    </row>
    <row r="111" spans="2:65" s="12" customFormat="1">
      <c r="B111" s="173"/>
      <c r="D111" s="174" t="s">
        <v>180</v>
      </c>
      <c r="E111" s="175" t="s">
        <v>5</v>
      </c>
      <c r="F111" s="176" t="s">
        <v>1975</v>
      </c>
      <c r="H111" s="177">
        <v>3.57</v>
      </c>
      <c r="L111" s="173"/>
      <c r="M111" s="178"/>
      <c r="N111" s="179"/>
      <c r="O111" s="179"/>
      <c r="P111" s="179"/>
      <c r="Q111" s="179"/>
      <c r="R111" s="179"/>
      <c r="S111" s="179"/>
      <c r="T111" s="180"/>
      <c r="AT111" s="175" t="s">
        <v>180</v>
      </c>
      <c r="AU111" s="175" t="s">
        <v>89</v>
      </c>
      <c r="AV111" s="12" t="s">
        <v>89</v>
      </c>
      <c r="AW111" s="12" t="s">
        <v>41</v>
      </c>
      <c r="AX111" s="12" t="s">
        <v>77</v>
      </c>
      <c r="AY111" s="175" t="s">
        <v>171</v>
      </c>
    </row>
    <row r="112" spans="2:65" s="12" customFormat="1">
      <c r="B112" s="173"/>
      <c r="D112" s="174" t="s">
        <v>180</v>
      </c>
      <c r="E112" s="175" t="s">
        <v>5</v>
      </c>
      <c r="F112" s="176" t="s">
        <v>1976</v>
      </c>
      <c r="H112" s="177">
        <v>22.361000000000001</v>
      </c>
      <c r="L112" s="173"/>
      <c r="M112" s="178"/>
      <c r="N112" s="179"/>
      <c r="O112" s="179"/>
      <c r="P112" s="179"/>
      <c r="Q112" s="179"/>
      <c r="R112" s="179"/>
      <c r="S112" s="179"/>
      <c r="T112" s="180"/>
      <c r="AT112" s="175" t="s">
        <v>180</v>
      </c>
      <c r="AU112" s="175" t="s">
        <v>89</v>
      </c>
      <c r="AV112" s="12" t="s">
        <v>89</v>
      </c>
      <c r="AW112" s="12" t="s">
        <v>41</v>
      </c>
      <c r="AX112" s="12" t="s">
        <v>77</v>
      </c>
      <c r="AY112" s="175" t="s">
        <v>171</v>
      </c>
    </row>
    <row r="113" spans="2:65" s="13" customFormat="1">
      <c r="B113" s="183"/>
      <c r="D113" s="174" t="s">
        <v>180</v>
      </c>
      <c r="E113" s="184" t="s">
        <v>5</v>
      </c>
      <c r="F113" s="185" t="s">
        <v>228</v>
      </c>
      <c r="H113" s="186">
        <v>25.931000000000001</v>
      </c>
      <c r="L113" s="183"/>
      <c r="M113" s="187"/>
      <c r="N113" s="188"/>
      <c r="O113" s="188"/>
      <c r="P113" s="188"/>
      <c r="Q113" s="188"/>
      <c r="R113" s="188"/>
      <c r="S113" s="188"/>
      <c r="T113" s="189"/>
      <c r="AT113" s="184" t="s">
        <v>180</v>
      </c>
      <c r="AU113" s="184" t="s">
        <v>89</v>
      </c>
      <c r="AV113" s="13" t="s">
        <v>178</v>
      </c>
      <c r="AW113" s="13" t="s">
        <v>41</v>
      </c>
      <c r="AX113" s="13" t="s">
        <v>23</v>
      </c>
      <c r="AY113" s="184" t="s">
        <v>171</v>
      </c>
    </row>
    <row r="114" spans="2:65" s="1" customFormat="1" ht="25.5" customHeight="1">
      <c r="B114" s="161"/>
      <c r="C114" s="162" t="s">
        <v>211</v>
      </c>
      <c r="D114" s="162" t="s">
        <v>173</v>
      </c>
      <c r="E114" s="163" t="s">
        <v>1977</v>
      </c>
      <c r="F114" s="164" t="s">
        <v>1978</v>
      </c>
      <c r="G114" s="165" t="s">
        <v>176</v>
      </c>
      <c r="H114" s="166">
        <v>4.05</v>
      </c>
      <c r="I114" s="347"/>
      <c r="J114" s="167">
        <f>ROUND(I114*H114,2)</f>
        <v>0</v>
      </c>
      <c r="K114" s="164" t="s">
        <v>5</v>
      </c>
      <c r="L114" s="40"/>
      <c r="M114" s="168" t="s">
        <v>5</v>
      </c>
      <c r="N114" s="169" t="s">
        <v>49</v>
      </c>
      <c r="O114" s="170">
        <v>1.587</v>
      </c>
      <c r="P114" s="170">
        <f>O114*H114</f>
        <v>6.4273499999999997</v>
      </c>
      <c r="Q114" s="170">
        <v>0</v>
      </c>
      <c r="R114" s="170">
        <f>Q114*H114</f>
        <v>0</v>
      </c>
      <c r="S114" s="170">
        <v>0</v>
      </c>
      <c r="T114" s="171">
        <f>S114*H114</f>
        <v>0</v>
      </c>
      <c r="AR114" s="25" t="s">
        <v>178</v>
      </c>
      <c r="AT114" s="25" t="s">
        <v>173</v>
      </c>
      <c r="AU114" s="25" t="s">
        <v>89</v>
      </c>
      <c r="AY114" s="25" t="s">
        <v>171</v>
      </c>
      <c r="BE114" s="172">
        <f>IF(N114="základní",J114,0)</f>
        <v>0</v>
      </c>
      <c r="BF114" s="172">
        <f>IF(N114="snížená",J114,0)</f>
        <v>0</v>
      </c>
      <c r="BG114" s="172">
        <f>IF(N114="zákl. přenesená",J114,0)</f>
        <v>0</v>
      </c>
      <c r="BH114" s="172">
        <f>IF(N114="sníž. přenesená",J114,0)</f>
        <v>0</v>
      </c>
      <c r="BI114" s="172">
        <f>IF(N114="nulová",J114,0)</f>
        <v>0</v>
      </c>
      <c r="BJ114" s="25" t="s">
        <v>89</v>
      </c>
      <c r="BK114" s="172">
        <f>ROUND(I114*H114,2)</f>
        <v>0</v>
      </c>
      <c r="BL114" s="25" t="s">
        <v>178</v>
      </c>
      <c r="BM114" s="25" t="s">
        <v>1979</v>
      </c>
    </row>
    <row r="115" spans="2:65" s="12" customFormat="1">
      <c r="B115" s="173"/>
      <c r="D115" s="174" t="s">
        <v>180</v>
      </c>
      <c r="E115" s="175" t="s">
        <v>5</v>
      </c>
      <c r="F115" s="176" t="s">
        <v>1980</v>
      </c>
      <c r="H115" s="177">
        <v>0.63</v>
      </c>
      <c r="L115" s="173"/>
      <c r="M115" s="178"/>
      <c r="N115" s="179"/>
      <c r="O115" s="179"/>
      <c r="P115" s="179"/>
      <c r="Q115" s="179"/>
      <c r="R115" s="179"/>
      <c r="S115" s="179"/>
      <c r="T115" s="180"/>
      <c r="AT115" s="175" t="s">
        <v>180</v>
      </c>
      <c r="AU115" s="175" t="s">
        <v>89</v>
      </c>
      <c r="AV115" s="12" t="s">
        <v>89</v>
      </c>
      <c r="AW115" s="12" t="s">
        <v>41</v>
      </c>
      <c r="AX115" s="12" t="s">
        <v>77</v>
      </c>
      <c r="AY115" s="175" t="s">
        <v>171</v>
      </c>
    </row>
    <row r="116" spans="2:65" s="12" customFormat="1">
      <c r="B116" s="173"/>
      <c r="D116" s="174" t="s">
        <v>180</v>
      </c>
      <c r="E116" s="175" t="s">
        <v>5</v>
      </c>
      <c r="F116" s="176" t="s">
        <v>1981</v>
      </c>
      <c r="H116" s="177">
        <v>3.42</v>
      </c>
      <c r="L116" s="173"/>
      <c r="M116" s="178"/>
      <c r="N116" s="179"/>
      <c r="O116" s="179"/>
      <c r="P116" s="179"/>
      <c r="Q116" s="179"/>
      <c r="R116" s="179"/>
      <c r="S116" s="179"/>
      <c r="T116" s="180"/>
      <c r="AT116" s="175" t="s">
        <v>180</v>
      </c>
      <c r="AU116" s="175" t="s">
        <v>89</v>
      </c>
      <c r="AV116" s="12" t="s">
        <v>89</v>
      </c>
      <c r="AW116" s="12" t="s">
        <v>41</v>
      </c>
      <c r="AX116" s="12" t="s">
        <v>77</v>
      </c>
      <c r="AY116" s="175" t="s">
        <v>171</v>
      </c>
    </row>
    <row r="117" spans="2:65" s="13" customFormat="1">
      <c r="B117" s="183"/>
      <c r="D117" s="174" t="s">
        <v>180</v>
      </c>
      <c r="E117" s="184" t="s">
        <v>5</v>
      </c>
      <c r="F117" s="185" t="s">
        <v>228</v>
      </c>
      <c r="H117" s="186">
        <v>4.05</v>
      </c>
      <c r="L117" s="183"/>
      <c r="M117" s="187"/>
      <c r="N117" s="188"/>
      <c r="O117" s="188"/>
      <c r="P117" s="188"/>
      <c r="Q117" s="188"/>
      <c r="R117" s="188"/>
      <c r="S117" s="188"/>
      <c r="T117" s="189"/>
      <c r="AT117" s="184" t="s">
        <v>180</v>
      </c>
      <c r="AU117" s="184" t="s">
        <v>89</v>
      </c>
      <c r="AV117" s="13" t="s">
        <v>178</v>
      </c>
      <c r="AW117" s="13" t="s">
        <v>41</v>
      </c>
      <c r="AX117" s="13" t="s">
        <v>23</v>
      </c>
      <c r="AY117" s="184" t="s">
        <v>171</v>
      </c>
    </row>
    <row r="118" spans="2:65" s="1" customFormat="1" ht="16.5" customHeight="1">
      <c r="B118" s="161"/>
      <c r="C118" s="190" t="s">
        <v>215</v>
      </c>
      <c r="D118" s="190" t="s">
        <v>236</v>
      </c>
      <c r="E118" s="191" t="s">
        <v>1982</v>
      </c>
      <c r="F118" s="192" t="s">
        <v>1983</v>
      </c>
      <c r="G118" s="193" t="s">
        <v>260</v>
      </c>
      <c r="H118" s="194">
        <v>8.1</v>
      </c>
      <c r="I118" s="348"/>
      <c r="J118" s="195">
        <f>ROUND(I118*H118,2)</f>
        <v>0</v>
      </c>
      <c r="K118" s="192" t="s">
        <v>177</v>
      </c>
      <c r="L118" s="196"/>
      <c r="M118" s="197" t="s">
        <v>5</v>
      </c>
      <c r="N118" s="198" t="s">
        <v>49</v>
      </c>
      <c r="O118" s="170">
        <v>0</v>
      </c>
      <c r="P118" s="170">
        <f>O118*H118</f>
        <v>0</v>
      </c>
      <c r="Q118" s="170">
        <v>1</v>
      </c>
      <c r="R118" s="170">
        <f>Q118*H118</f>
        <v>8.1</v>
      </c>
      <c r="S118" s="170">
        <v>0</v>
      </c>
      <c r="T118" s="171">
        <f>S118*H118</f>
        <v>0</v>
      </c>
      <c r="AR118" s="25" t="s">
        <v>211</v>
      </c>
      <c r="AT118" s="25" t="s">
        <v>236</v>
      </c>
      <c r="AU118" s="25" t="s">
        <v>89</v>
      </c>
      <c r="AY118" s="25" t="s">
        <v>171</v>
      </c>
      <c r="BE118" s="172">
        <f>IF(N118="základní",J118,0)</f>
        <v>0</v>
      </c>
      <c r="BF118" s="172">
        <f>IF(N118="snížená",J118,0)</f>
        <v>0</v>
      </c>
      <c r="BG118" s="172">
        <f>IF(N118="zákl. přenesená",J118,0)</f>
        <v>0</v>
      </c>
      <c r="BH118" s="172">
        <f>IF(N118="sníž. přenesená",J118,0)</f>
        <v>0</v>
      </c>
      <c r="BI118" s="172">
        <f>IF(N118="nulová",J118,0)</f>
        <v>0</v>
      </c>
      <c r="BJ118" s="25" t="s">
        <v>89</v>
      </c>
      <c r="BK118" s="172">
        <f>ROUND(I118*H118,2)</f>
        <v>0</v>
      </c>
      <c r="BL118" s="25" t="s">
        <v>178</v>
      </c>
      <c r="BM118" s="25" t="s">
        <v>1984</v>
      </c>
    </row>
    <row r="119" spans="2:65" s="12" customFormat="1">
      <c r="B119" s="173"/>
      <c r="D119" s="174" t="s">
        <v>180</v>
      </c>
      <c r="E119" s="175" t="s">
        <v>5</v>
      </c>
      <c r="F119" s="176" t="s">
        <v>1985</v>
      </c>
      <c r="H119" s="177">
        <v>8.1</v>
      </c>
      <c r="L119" s="173"/>
      <c r="M119" s="178"/>
      <c r="N119" s="179"/>
      <c r="O119" s="179"/>
      <c r="P119" s="179"/>
      <c r="Q119" s="179"/>
      <c r="R119" s="179"/>
      <c r="S119" s="179"/>
      <c r="T119" s="180"/>
      <c r="AT119" s="175" t="s">
        <v>180</v>
      </c>
      <c r="AU119" s="175" t="s">
        <v>89</v>
      </c>
      <c r="AV119" s="12" t="s">
        <v>89</v>
      </c>
      <c r="AW119" s="12" t="s">
        <v>41</v>
      </c>
      <c r="AX119" s="12" t="s">
        <v>23</v>
      </c>
      <c r="AY119" s="175" t="s">
        <v>171</v>
      </c>
    </row>
    <row r="120" spans="2:65" s="11" customFormat="1" ht="29.85" customHeight="1">
      <c r="B120" s="149"/>
      <c r="D120" s="150" t="s">
        <v>76</v>
      </c>
      <c r="E120" s="159" t="s">
        <v>211</v>
      </c>
      <c r="F120" s="159" t="s">
        <v>1986</v>
      </c>
      <c r="J120" s="160">
        <f>BK120</f>
        <v>0</v>
      </c>
      <c r="L120" s="149"/>
      <c r="M120" s="153"/>
      <c r="N120" s="154"/>
      <c r="O120" s="154"/>
      <c r="P120" s="155">
        <f>SUM(P121:P125)</f>
        <v>4.1619999999999999</v>
      </c>
      <c r="Q120" s="154"/>
      <c r="R120" s="155">
        <f>SUM(R121:R125)</f>
        <v>6.5049999999999997E-2</v>
      </c>
      <c r="S120" s="154"/>
      <c r="T120" s="156">
        <f>SUM(T121:T125)</f>
        <v>0</v>
      </c>
      <c r="AR120" s="150" t="s">
        <v>23</v>
      </c>
      <c r="AT120" s="157" t="s">
        <v>76</v>
      </c>
      <c r="AU120" s="157" t="s">
        <v>23</v>
      </c>
      <c r="AY120" s="150" t="s">
        <v>171</v>
      </c>
      <c r="BK120" s="158">
        <f>SUM(BK121:BK125)</f>
        <v>0</v>
      </c>
    </row>
    <row r="121" spans="2:65" s="1" customFormat="1" ht="38.25" customHeight="1">
      <c r="B121" s="161"/>
      <c r="C121" s="162" t="s">
        <v>220</v>
      </c>
      <c r="D121" s="162" t="s">
        <v>173</v>
      </c>
      <c r="E121" s="163" t="s">
        <v>1987</v>
      </c>
      <c r="F121" s="164" t="s">
        <v>1988</v>
      </c>
      <c r="G121" s="165" t="s">
        <v>330</v>
      </c>
      <c r="H121" s="166">
        <v>1</v>
      </c>
      <c r="I121" s="347"/>
      <c r="J121" s="167">
        <f>ROUND(I121*H121,2)</f>
        <v>0</v>
      </c>
      <c r="K121" s="164" t="s">
        <v>177</v>
      </c>
      <c r="L121" s="40"/>
      <c r="M121" s="168" t="s">
        <v>5</v>
      </c>
      <c r="N121" s="169" t="s">
        <v>49</v>
      </c>
      <c r="O121" s="170">
        <v>2.8479999999999999</v>
      </c>
      <c r="P121" s="170">
        <f>O121*H121</f>
        <v>2.8479999999999999</v>
      </c>
      <c r="Q121" s="170">
        <v>3.8190000000000002E-2</v>
      </c>
      <c r="R121" s="170">
        <f>Q121*H121</f>
        <v>3.8190000000000002E-2</v>
      </c>
      <c r="S121" s="170">
        <v>0</v>
      </c>
      <c r="T121" s="171">
        <f>S121*H121</f>
        <v>0</v>
      </c>
      <c r="AR121" s="25" t="s">
        <v>178</v>
      </c>
      <c r="AT121" s="25" t="s">
        <v>173</v>
      </c>
      <c r="AU121" s="25" t="s">
        <v>89</v>
      </c>
      <c r="AY121" s="25" t="s">
        <v>171</v>
      </c>
      <c r="BE121" s="172">
        <f>IF(N121="základní",J121,0)</f>
        <v>0</v>
      </c>
      <c r="BF121" s="172">
        <f>IF(N121="snížená",J121,0)</f>
        <v>0</v>
      </c>
      <c r="BG121" s="172">
        <f>IF(N121="zákl. přenesená",J121,0)</f>
        <v>0</v>
      </c>
      <c r="BH121" s="172">
        <f>IF(N121="sníž. přenesená",J121,0)</f>
        <v>0</v>
      </c>
      <c r="BI121" s="172">
        <f>IF(N121="nulová",J121,0)</f>
        <v>0</v>
      </c>
      <c r="BJ121" s="25" t="s">
        <v>89</v>
      </c>
      <c r="BK121" s="172">
        <f>ROUND(I121*H121,2)</f>
        <v>0</v>
      </c>
      <c r="BL121" s="25" t="s">
        <v>178</v>
      </c>
      <c r="BM121" s="25" t="s">
        <v>1989</v>
      </c>
    </row>
    <row r="122" spans="2:65" s="1" customFormat="1" ht="16.5" customHeight="1">
      <c r="B122" s="161"/>
      <c r="C122" s="162" t="s">
        <v>230</v>
      </c>
      <c r="D122" s="162" t="s">
        <v>173</v>
      </c>
      <c r="E122" s="163" t="s">
        <v>1990</v>
      </c>
      <c r="F122" s="164" t="s">
        <v>1991</v>
      </c>
      <c r="G122" s="165" t="s">
        <v>330</v>
      </c>
      <c r="H122" s="166">
        <v>2</v>
      </c>
      <c r="I122" s="347"/>
      <c r="J122" s="167">
        <f>ROUND(I122*H122,2)</f>
        <v>0</v>
      </c>
      <c r="K122" s="164" t="s">
        <v>5</v>
      </c>
      <c r="L122" s="40"/>
      <c r="M122" s="168" t="s">
        <v>5</v>
      </c>
      <c r="N122" s="169" t="s">
        <v>49</v>
      </c>
      <c r="O122" s="170">
        <v>0</v>
      </c>
      <c r="P122" s="170">
        <f>O122*H122</f>
        <v>0</v>
      </c>
      <c r="Q122" s="170">
        <v>0</v>
      </c>
      <c r="R122" s="170">
        <f>Q122*H122</f>
        <v>0</v>
      </c>
      <c r="S122" s="170">
        <v>0</v>
      </c>
      <c r="T122" s="171">
        <f>S122*H122</f>
        <v>0</v>
      </c>
      <c r="AR122" s="25" t="s">
        <v>178</v>
      </c>
      <c r="AT122" s="25" t="s">
        <v>173</v>
      </c>
      <c r="AU122" s="25" t="s">
        <v>89</v>
      </c>
      <c r="AY122" s="25" t="s">
        <v>171</v>
      </c>
      <c r="BE122" s="172">
        <f>IF(N122="základní",J122,0)</f>
        <v>0</v>
      </c>
      <c r="BF122" s="172">
        <f>IF(N122="snížená",J122,0)</f>
        <v>0</v>
      </c>
      <c r="BG122" s="172">
        <f>IF(N122="zákl. přenesená",J122,0)</f>
        <v>0</v>
      </c>
      <c r="BH122" s="172">
        <f>IF(N122="sníž. přenesená",J122,0)</f>
        <v>0</v>
      </c>
      <c r="BI122" s="172">
        <f>IF(N122="nulová",J122,0)</f>
        <v>0</v>
      </c>
      <c r="BJ122" s="25" t="s">
        <v>89</v>
      </c>
      <c r="BK122" s="172">
        <f>ROUND(I122*H122,2)</f>
        <v>0</v>
      </c>
      <c r="BL122" s="25" t="s">
        <v>178</v>
      </c>
      <c r="BM122" s="25" t="s">
        <v>1992</v>
      </c>
    </row>
    <row r="123" spans="2:65" s="12" customFormat="1">
      <c r="B123" s="173"/>
      <c r="D123" s="174" t="s">
        <v>180</v>
      </c>
      <c r="E123" s="175" t="s">
        <v>5</v>
      </c>
      <c r="F123" s="176" t="s">
        <v>1993</v>
      </c>
      <c r="H123" s="177">
        <v>2</v>
      </c>
      <c r="L123" s="173"/>
      <c r="M123" s="178"/>
      <c r="N123" s="179"/>
      <c r="O123" s="179"/>
      <c r="P123" s="179"/>
      <c r="Q123" s="179"/>
      <c r="R123" s="179"/>
      <c r="S123" s="179"/>
      <c r="T123" s="180"/>
      <c r="AT123" s="175" t="s">
        <v>180</v>
      </c>
      <c r="AU123" s="175" t="s">
        <v>89</v>
      </c>
      <c r="AV123" s="12" t="s">
        <v>89</v>
      </c>
      <c r="AW123" s="12" t="s">
        <v>41</v>
      </c>
      <c r="AX123" s="12" t="s">
        <v>23</v>
      </c>
      <c r="AY123" s="175" t="s">
        <v>171</v>
      </c>
    </row>
    <row r="124" spans="2:65" s="1" customFormat="1" ht="25.5" customHeight="1">
      <c r="B124" s="161"/>
      <c r="C124" s="162" t="s">
        <v>235</v>
      </c>
      <c r="D124" s="162" t="s">
        <v>173</v>
      </c>
      <c r="E124" s="163" t="s">
        <v>1994</v>
      </c>
      <c r="F124" s="164" t="s">
        <v>1995</v>
      </c>
      <c r="G124" s="165" t="s">
        <v>330</v>
      </c>
      <c r="H124" s="166">
        <v>1</v>
      </c>
      <c r="I124" s="347"/>
      <c r="J124" s="167">
        <f>ROUND(I124*H124,2)</f>
        <v>0</v>
      </c>
      <c r="K124" s="164" t="s">
        <v>5</v>
      </c>
      <c r="L124" s="40"/>
      <c r="M124" s="168" t="s">
        <v>5</v>
      </c>
      <c r="N124" s="169" t="s">
        <v>49</v>
      </c>
      <c r="O124" s="170">
        <v>1.3140000000000001</v>
      </c>
      <c r="P124" s="170">
        <f>O124*H124</f>
        <v>1.3140000000000001</v>
      </c>
      <c r="Q124" s="170">
        <v>9.3600000000000003E-3</v>
      </c>
      <c r="R124" s="170">
        <f>Q124*H124</f>
        <v>9.3600000000000003E-3</v>
      </c>
      <c r="S124" s="170">
        <v>0</v>
      </c>
      <c r="T124" s="171">
        <f>S124*H124</f>
        <v>0</v>
      </c>
      <c r="AR124" s="25" t="s">
        <v>178</v>
      </c>
      <c r="AT124" s="25" t="s">
        <v>173</v>
      </c>
      <c r="AU124" s="25" t="s">
        <v>89</v>
      </c>
      <c r="AY124" s="25" t="s">
        <v>171</v>
      </c>
      <c r="BE124" s="172">
        <f>IF(N124="základní",J124,0)</f>
        <v>0</v>
      </c>
      <c r="BF124" s="172">
        <f>IF(N124="snížená",J124,0)</f>
        <v>0</v>
      </c>
      <c r="BG124" s="172">
        <f>IF(N124="zákl. přenesená",J124,0)</f>
        <v>0</v>
      </c>
      <c r="BH124" s="172">
        <f>IF(N124="sníž. přenesená",J124,0)</f>
        <v>0</v>
      </c>
      <c r="BI124" s="172">
        <f>IF(N124="nulová",J124,0)</f>
        <v>0</v>
      </c>
      <c r="BJ124" s="25" t="s">
        <v>89</v>
      </c>
      <c r="BK124" s="172">
        <f>ROUND(I124*H124,2)</f>
        <v>0</v>
      </c>
      <c r="BL124" s="25" t="s">
        <v>178</v>
      </c>
      <c r="BM124" s="25" t="s">
        <v>1996</v>
      </c>
    </row>
    <row r="125" spans="2:65" s="1" customFormat="1" ht="25.5" customHeight="1">
      <c r="B125" s="161"/>
      <c r="C125" s="190" t="s">
        <v>241</v>
      </c>
      <c r="D125" s="190" t="s">
        <v>236</v>
      </c>
      <c r="E125" s="191" t="s">
        <v>1997</v>
      </c>
      <c r="F125" s="192" t="s">
        <v>1998</v>
      </c>
      <c r="G125" s="193" t="s">
        <v>330</v>
      </c>
      <c r="H125" s="194">
        <v>1</v>
      </c>
      <c r="I125" s="348"/>
      <c r="J125" s="195">
        <f>ROUND(I125*H125,2)</f>
        <v>0</v>
      </c>
      <c r="K125" s="192" t="s">
        <v>177</v>
      </c>
      <c r="L125" s="196"/>
      <c r="M125" s="197" t="s">
        <v>5</v>
      </c>
      <c r="N125" s="198" t="s">
        <v>49</v>
      </c>
      <c r="O125" s="170">
        <v>0</v>
      </c>
      <c r="P125" s="170">
        <f>O125*H125</f>
        <v>0</v>
      </c>
      <c r="Q125" s="170">
        <v>1.7500000000000002E-2</v>
      </c>
      <c r="R125" s="170">
        <f>Q125*H125</f>
        <v>1.7500000000000002E-2</v>
      </c>
      <c r="S125" s="170">
        <v>0</v>
      </c>
      <c r="T125" s="171">
        <f>S125*H125</f>
        <v>0</v>
      </c>
      <c r="AR125" s="25" t="s">
        <v>211</v>
      </c>
      <c r="AT125" s="25" t="s">
        <v>236</v>
      </c>
      <c r="AU125" s="25" t="s">
        <v>89</v>
      </c>
      <c r="AY125" s="25" t="s">
        <v>171</v>
      </c>
      <c r="BE125" s="172">
        <f>IF(N125="základní",J125,0)</f>
        <v>0</v>
      </c>
      <c r="BF125" s="172">
        <f>IF(N125="snížená",J125,0)</f>
        <v>0</v>
      </c>
      <c r="BG125" s="172">
        <f>IF(N125="zákl. přenesená",J125,0)</f>
        <v>0</v>
      </c>
      <c r="BH125" s="172">
        <f>IF(N125="sníž. přenesená",J125,0)</f>
        <v>0</v>
      </c>
      <c r="BI125" s="172">
        <f>IF(N125="nulová",J125,0)</f>
        <v>0</v>
      </c>
      <c r="BJ125" s="25" t="s">
        <v>89</v>
      </c>
      <c r="BK125" s="172">
        <f>ROUND(I125*H125,2)</f>
        <v>0</v>
      </c>
      <c r="BL125" s="25" t="s">
        <v>178</v>
      </c>
      <c r="BM125" s="25" t="s">
        <v>1999</v>
      </c>
    </row>
    <row r="126" spans="2:65" s="11" customFormat="1" ht="29.85" customHeight="1">
      <c r="B126" s="149"/>
      <c r="D126" s="150" t="s">
        <v>76</v>
      </c>
      <c r="E126" s="159" t="s">
        <v>759</v>
      </c>
      <c r="F126" s="159" t="s">
        <v>900</v>
      </c>
      <c r="J126" s="160">
        <f>BK126</f>
        <v>0</v>
      </c>
      <c r="L126" s="149"/>
      <c r="M126" s="153"/>
      <c r="N126" s="154"/>
      <c r="O126" s="154"/>
      <c r="P126" s="155">
        <f>P127</f>
        <v>12.084199999999999</v>
      </c>
      <c r="Q126" s="154"/>
      <c r="R126" s="155">
        <f>R127</f>
        <v>0</v>
      </c>
      <c r="S126" s="154"/>
      <c r="T126" s="156">
        <f>T127</f>
        <v>0</v>
      </c>
      <c r="AR126" s="150" t="s">
        <v>23</v>
      </c>
      <c r="AT126" s="157" t="s">
        <v>76</v>
      </c>
      <c r="AU126" s="157" t="s">
        <v>23</v>
      </c>
      <c r="AY126" s="150" t="s">
        <v>171</v>
      </c>
      <c r="BK126" s="158">
        <f>BK127</f>
        <v>0</v>
      </c>
    </row>
    <row r="127" spans="2:65" s="1" customFormat="1" ht="16.5" customHeight="1">
      <c r="B127" s="161"/>
      <c r="C127" s="162" t="s">
        <v>248</v>
      </c>
      <c r="D127" s="162" t="s">
        <v>173</v>
      </c>
      <c r="E127" s="163" t="s">
        <v>2000</v>
      </c>
      <c r="F127" s="164" t="s">
        <v>2001</v>
      </c>
      <c r="G127" s="165" t="s">
        <v>260</v>
      </c>
      <c r="H127" s="166">
        <v>8.1649999999999991</v>
      </c>
      <c r="I127" s="347"/>
      <c r="J127" s="167">
        <f>ROUND(I127*H127,2)</f>
        <v>0</v>
      </c>
      <c r="K127" s="164" t="s">
        <v>5</v>
      </c>
      <c r="L127" s="40"/>
      <c r="M127" s="168" t="s">
        <v>5</v>
      </c>
      <c r="N127" s="169" t="s">
        <v>49</v>
      </c>
      <c r="O127" s="170">
        <v>1.48</v>
      </c>
      <c r="P127" s="170">
        <f>O127*H127</f>
        <v>12.084199999999999</v>
      </c>
      <c r="Q127" s="170">
        <v>0</v>
      </c>
      <c r="R127" s="170">
        <f>Q127*H127</f>
        <v>0</v>
      </c>
      <c r="S127" s="170">
        <v>0</v>
      </c>
      <c r="T127" s="171">
        <f>S127*H127</f>
        <v>0</v>
      </c>
      <c r="AR127" s="25" t="s">
        <v>178</v>
      </c>
      <c r="AT127" s="25" t="s">
        <v>173</v>
      </c>
      <c r="AU127" s="25" t="s">
        <v>89</v>
      </c>
      <c r="AY127" s="25" t="s">
        <v>171</v>
      </c>
      <c r="BE127" s="172">
        <f>IF(N127="základní",J127,0)</f>
        <v>0</v>
      </c>
      <c r="BF127" s="172">
        <f>IF(N127="snížená",J127,0)</f>
        <v>0</v>
      </c>
      <c r="BG127" s="172">
        <f>IF(N127="zákl. přenesená",J127,0)</f>
        <v>0</v>
      </c>
      <c r="BH127" s="172">
        <f>IF(N127="sníž. přenesená",J127,0)</f>
        <v>0</v>
      </c>
      <c r="BI127" s="172">
        <f>IF(N127="nulová",J127,0)</f>
        <v>0</v>
      </c>
      <c r="BJ127" s="25" t="s">
        <v>89</v>
      </c>
      <c r="BK127" s="172">
        <f>ROUND(I127*H127,2)</f>
        <v>0</v>
      </c>
      <c r="BL127" s="25" t="s">
        <v>178</v>
      </c>
      <c r="BM127" s="25" t="s">
        <v>2002</v>
      </c>
    </row>
    <row r="128" spans="2:65" s="11" customFormat="1" ht="37.35" customHeight="1">
      <c r="B128" s="149"/>
      <c r="D128" s="150" t="s">
        <v>76</v>
      </c>
      <c r="E128" s="151" t="s">
        <v>909</v>
      </c>
      <c r="F128" s="151" t="s">
        <v>910</v>
      </c>
      <c r="J128" s="152">
        <f>BK128</f>
        <v>0</v>
      </c>
      <c r="L128" s="149"/>
      <c r="M128" s="153"/>
      <c r="N128" s="154"/>
      <c r="O128" s="154"/>
      <c r="P128" s="155">
        <f>P129+P140+P167+P184+P210</f>
        <v>288.20498800000001</v>
      </c>
      <c r="Q128" s="154"/>
      <c r="R128" s="155">
        <f>R129+R140+R167+R184+R210</f>
        <v>0.59731699999999999</v>
      </c>
      <c r="S128" s="154"/>
      <c r="T128" s="156">
        <f>T129+T140+T167+T184+T210</f>
        <v>0</v>
      </c>
      <c r="AR128" s="150" t="s">
        <v>89</v>
      </c>
      <c r="AT128" s="157" t="s">
        <v>76</v>
      </c>
      <c r="AU128" s="157" t="s">
        <v>77</v>
      </c>
      <c r="AY128" s="150" t="s">
        <v>171</v>
      </c>
      <c r="BK128" s="158">
        <f>BK129+BK140+BK167+BK184+BK210</f>
        <v>0</v>
      </c>
    </row>
    <row r="129" spans="2:65" s="11" customFormat="1" ht="19.95" customHeight="1">
      <c r="B129" s="149"/>
      <c r="D129" s="150" t="s">
        <v>76</v>
      </c>
      <c r="E129" s="159" t="s">
        <v>966</v>
      </c>
      <c r="F129" s="159" t="s">
        <v>967</v>
      </c>
      <c r="J129" s="160">
        <f>BK129</f>
        <v>0</v>
      </c>
      <c r="L129" s="149"/>
      <c r="M129" s="153"/>
      <c r="N129" s="154"/>
      <c r="O129" s="154"/>
      <c r="P129" s="155">
        <f>SUM(P130:P139)</f>
        <v>4.0754049999999999</v>
      </c>
      <c r="Q129" s="154"/>
      <c r="R129" s="155">
        <f>SUM(R130:R139)</f>
        <v>4.6800000000000001E-3</v>
      </c>
      <c r="S129" s="154"/>
      <c r="T129" s="156">
        <f>SUM(T130:T139)</f>
        <v>0</v>
      </c>
      <c r="AR129" s="150" t="s">
        <v>89</v>
      </c>
      <c r="AT129" s="157" t="s">
        <v>76</v>
      </c>
      <c r="AU129" s="157" t="s">
        <v>23</v>
      </c>
      <c r="AY129" s="150" t="s">
        <v>171</v>
      </c>
      <c r="BK129" s="158">
        <f>SUM(BK130:BK139)</f>
        <v>0</v>
      </c>
    </row>
    <row r="130" spans="2:65" s="1" customFormat="1" ht="25.5" customHeight="1">
      <c r="B130" s="161"/>
      <c r="C130" s="162" t="s">
        <v>11</v>
      </c>
      <c r="D130" s="162" t="s">
        <v>173</v>
      </c>
      <c r="E130" s="163" t="s">
        <v>2003</v>
      </c>
      <c r="F130" s="164" t="s">
        <v>2004</v>
      </c>
      <c r="G130" s="165" t="s">
        <v>493</v>
      </c>
      <c r="H130" s="166">
        <v>123</v>
      </c>
      <c r="I130" s="347"/>
      <c r="J130" s="167">
        <f>ROUND(I130*H130,2)</f>
        <v>0</v>
      </c>
      <c r="K130" s="164" t="s">
        <v>177</v>
      </c>
      <c r="L130" s="40"/>
      <c r="M130" s="168" t="s">
        <v>5</v>
      </c>
      <c r="N130" s="169" t="s">
        <v>49</v>
      </c>
      <c r="O130" s="170">
        <v>3.3000000000000002E-2</v>
      </c>
      <c r="P130" s="170">
        <f>O130*H130</f>
        <v>4.0590000000000002</v>
      </c>
      <c r="Q130" s="170">
        <v>0</v>
      </c>
      <c r="R130" s="170">
        <f>Q130*H130</f>
        <v>0</v>
      </c>
      <c r="S130" s="170">
        <v>0</v>
      </c>
      <c r="T130" s="171">
        <f>S130*H130</f>
        <v>0</v>
      </c>
      <c r="AR130" s="25" t="s">
        <v>257</v>
      </c>
      <c r="AT130" s="25" t="s">
        <v>173</v>
      </c>
      <c r="AU130" s="25" t="s">
        <v>89</v>
      </c>
      <c r="AY130" s="25" t="s">
        <v>171</v>
      </c>
      <c r="BE130" s="172">
        <f>IF(N130="základní",J130,0)</f>
        <v>0</v>
      </c>
      <c r="BF130" s="172">
        <f>IF(N130="snížená",J130,0)</f>
        <v>0</v>
      </c>
      <c r="BG130" s="172">
        <f>IF(N130="zákl. přenesená",J130,0)</f>
        <v>0</v>
      </c>
      <c r="BH130" s="172">
        <f>IF(N130="sníž. přenesená",J130,0)</f>
        <v>0</v>
      </c>
      <c r="BI130" s="172">
        <f>IF(N130="nulová",J130,0)</f>
        <v>0</v>
      </c>
      <c r="BJ130" s="25" t="s">
        <v>89</v>
      </c>
      <c r="BK130" s="172">
        <f>ROUND(I130*H130,2)</f>
        <v>0</v>
      </c>
      <c r="BL130" s="25" t="s">
        <v>257</v>
      </c>
      <c r="BM130" s="25" t="s">
        <v>2005</v>
      </c>
    </row>
    <row r="131" spans="2:65" s="12" customFormat="1">
      <c r="B131" s="173"/>
      <c r="D131" s="174" t="s">
        <v>180</v>
      </c>
      <c r="E131" s="175" t="s">
        <v>5</v>
      </c>
      <c r="F131" s="176" t="s">
        <v>2006</v>
      </c>
      <c r="H131" s="177">
        <v>123</v>
      </c>
      <c r="L131" s="173"/>
      <c r="M131" s="178"/>
      <c r="N131" s="179"/>
      <c r="O131" s="179"/>
      <c r="P131" s="179"/>
      <c r="Q131" s="179"/>
      <c r="R131" s="179"/>
      <c r="S131" s="179"/>
      <c r="T131" s="180"/>
      <c r="AT131" s="175" t="s">
        <v>180</v>
      </c>
      <c r="AU131" s="175" t="s">
        <v>89</v>
      </c>
      <c r="AV131" s="12" t="s">
        <v>89</v>
      </c>
      <c r="AW131" s="12" t="s">
        <v>41</v>
      </c>
      <c r="AX131" s="12" t="s">
        <v>23</v>
      </c>
      <c r="AY131" s="175" t="s">
        <v>171</v>
      </c>
    </row>
    <row r="132" spans="2:65" s="1" customFormat="1" ht="16.5" customHeight="1">
      <c r="B132" s="161"/>
      <c r="C132" s="190" t="s">
        <v>257</v>
      </c>
      <c r="D132" s="190" t="s">
        <v>236</v>
      </c>
      <c r="E132" s="191" t="s">
        <v>2007</v>
      </c>
      <c r="F132" s="192" t="s">
        <v>2008</v>
      </c>
      <c r="G132" s="193" t="s">
        <v>493</v>
      </c>
      <c r="H132" s="194">
        <v>20</v>
      </c>
      <c r="I132" s="348"/>
      <c r="J132" s="195">
        <f t="shared" ref="J132:J139" si="0">ROUND(I132*H132,2)</f>
        <v>0</v>
      </c>
      <c r="K132" s="192" t="s">
        <v>177</v>
      </c>
      <c r="L132" s="196"/>
      <c r="M132" s="197" t="s">
        <v>5</v>
      </c>
      <c r="N132" s="198" t="s">
        <v>49</v>
      </c>
      <c r="O132" s="170">
        <v>0</v>
      </c>
      <c r="P132" s="170">
        <f t="shared" ref="P132:P139" si="1">O132*H132</f>
        <v>0</v>
      </c>
      <c r="Q132" s="170">
        <v>2.5999999999999998E-5</v>
      </c>
      <c r="R132" s="170">
        <f t="shared" ref="R132:R139" si="2">Q132*H132</f>
        <v>5.1999999999999995E-4</v>
      </c>
      <c r="S132" s="170">
        <v>0</v>
      </c>
      <c r="T132" s="171">
        <f t="shared" ref="T132:T139" si="3">S132*H132</f>
        <v>0</v>
      </c>
      <c r="AR132" s="25" t="s">
        <v>349</v>
      </c>
      <c r="AT132" s="25" t="s">
        <v>236</v>
      </c>
      <c r="AU132" s="25" t="s">
        <v>89</v>
      </c>
      <c r="AY132" s="25" t="s">
        <v>171</v>
      </c>
      <c r="BE132" s="172">
        <f t="shared" ref="BE132:BE139" si="4">IF(N132="základní",J132,0)</f>
        <v>0</v>
      </c>
      <c r="BF132" s="172">
        <f t="shared" ref="BF132:BF139" si="5">IF(N132="snížená",J132,0)</f>
        <v>0</v>
      </c>
      <c r="BG132" s="172">
        <f t="shared" ref="BG132:BG139" si="6">IF(N132="zákl. přenesená",J132,0)</f>
        <v>0</v>
      </c>
      <c r="BH132" s="172">
        <f t="shared" ref="BH132:BH139" si="7">IF(N132="sníž. přenesená",J132,0)</f>
        <v>0</v>
      </c>
      <c r="BI132" s="172">
        <f t="shared" ref="BI132:BI139" si="8">IF(N132="nulová",J132,0)</f>
        <v>0</v>
      </c>
      <c r="BJ132" s="25" t="s">
        <v>89</v>
      </c>
      <c r="BK132" s="172">
        <f t="shared" ref="BK132:BK139" si="9">ROUND(I132*H132,2)</f>
        <v>0</v>
      </c>
      <c r="BL132" s="25" t="s">
        <v>257</v>
      </c>
      <c r="BM132" s="25" t="s">
        <v>2009</v>
      </c>
    </row>
    <row r="133" spans="2:65" s="1" customFormat="1" ht="16.5" customHeight="1">
      <c r="B133" s="161"/>
      <c r="C133" s="190" t="s">
        <v>264</v>
      </c>
      <c r="D133" s="190" t="s">
        <v>236</v>
      </c>
      <c r="E133" s="191" t="s">
        <v>2010</v>
      </c>
      <c r="F133" s="192" t="s">
        <v>2011</v>
      </c>
      <c r="G133" s="193" t="s">
        <v>493</v>
      </c>
      <c r="H133" s="194">
        <v>25</v>
      </c>
      <c r="I133" s="348"/>
      <c r="J133" s="195">
        <f t="shared" si="0"/>
        <v>0</v>
      </c>
      <c r="K133" s="192" t="s">
        <v>177</v>
      </c>
      <c r="L133" s="196"/>
      <c r="M133" s="197" t="s">
        <v>5</v>
      </c>
      <c r="N133" s="198" t="s">
        <v>49</v>
      </c>
      <c r="O133" s="170">
        <v>0</v>
      </c>
      <c r="P133" s="170">
        <f t="shared" si="1"/>
        <v>0</v>
      </c>
      <c r="Q133" s="170">
        <v>3.1000000000000001E-5</v>
      </c>
      <c r="R133" s="170">
        <f t="shared" si="2"/>
        <v>7.7500000000000008E-4</v>
      </c>
      <c r="S133" s="170">
        <v>0</v>
      </c>
      <c r="T133" s="171">
        <f t="shared" si="3"/>
        <v>0</v>
      </c>
      <c r="AR133" s="25" t="s">
        <v>349</v>
      </c>
      <c r="AT133" s="25" t="s">
        <v>236</v>
      </c>
      <c r="AU133" s="25" t="s">
        <v>89</v>
      </c>
      <c r="AY133" s="25" t="s">
        <v>171</v>
      </c>
      <c r="BE133" s="172">
        <f t="shared" si="4"/>
        <v>0</v>
      </c>
      <c r="BF133" s="172">
        <f t="shared" si="5"/>
        <v>0</v>
      </c>
      <c r="BG133" s="172">
        <f t="shared" si="6"/>
        <v>0</v>
      </c>
      <c r="BH133" s="172">
        <f t="shared" si="7"/>
        <v>0</v>
      </c>
      <c r="BI133" s="172">
        <f t="shared" si="8"/>
        <v>0</v>
      </c>
      <c r="BJ133" s="25" t="s">
        <v>89</v>
      </c>
      <c r="BK133" s="172">
        <f t="shared" si="9"/>
        <v>0</v>
      </c>
      <c r="BL133" s="25" t="s">
        <v>257</v>
      </c>
      <c r="BM133" s="25" t="s">
        <v>2012</v>
      </c>
    </row>
    <row r="134" spans="2:65" s="1" customFormat="1" ht="16.5" customHeight="1">
      <c r="B134" s="161"/>
      <c r="C134" s="190" t="s">
        <v>269</v>
      </c>
      <c r="D134" s="190" t="s">
        <v>236</v>
      </c>
      <c r="E134" s="191" t="s">
        <v>2013</v>
      </c>
      <c r="F134" s="192" t="s">
        <v>2014</v>
      </c>
      <c r="G134" s="193" t="s">
        <v>493</v>
      </c>
      <c r="H134" s="194">
        <v>15</v>
      </c>
      <c r="I134" s="348"/>
      <c r="J134" s="195">
        <f t="shared" si="0"/>
        <v>0</v>
      </c>
      <c r="K134" s="192" t="s">
        <v>177</v>
      </c>
      <c r="L134" s="196"/>
      <c r="M134" s="197" t="s">
        <v>5</v>
      </c>
      <c r="N134" s="198" t="s">
        <v>49</v>
      </c>
      <c r="O134" s="170">
        <v>0</v>
      </c>
      <c r="P134" s="170">
        <f t="shared" si="1"/>
        <v>0</v>
      </c>
      <c r="Q134" s="170">
        <v>3.6999999999999998E-5</v>
      </c>
      <c r="R134" s="170">
        <f t="shared" si="2"/>
        <v>5.5499999999999994E-4</v>
      </c>
      <c r="S134" s="170">
        <v>0</v>
      </c>
      <c r="T134" s="171">
        <f t="shared" si="3"/>
        <v>0</v>
      </c>
      <c r="AR134" s="25" t="s">
        <v>349</v>
      </c>
      <c r="AT134" s="25" t="s">
        <v>236</v>
      </c>
      <c r="AU134" s="25" t="s">
        <v>89</v>
      </c>
      <c r="AY134" s="25" t="s">
        <v>171</v>
      </c>
      <c r="BE134" s="172">
        <f t="shared" si="4"/>
        <v>0</v>
      </c>
      <c r="BF134" s="172">
        <f t="shared" si="5"/>
        <v>0</v>
      </c>
      <c r="BG134" s="172">
        <f t="shared" si="6"/>
        <v>0</v>
      </c>
      <c r="BH134" s="172">
        <f t="shared" si="7"/>
        <v>0</v>
      </c>
      <c r="BI134" s="172">
        <f t="shared" si="8"/>
        <v>0</v>
      </c>
      <c r="BJ134" s="25" t="s">
        <v>89</v>
      </c>
      <c r="BK134" s="172">
        <f t="shared" si="9"/>
        <v>0</v>
      </c>
      <c r="BL134" s="25" t="s">
        <v>257</v>
      </c>
      <c r="BM134" s="25" t="s">
        <v>2015</v>
      </c>
    </row>
    <row r="135" spans="2:65" s="1" customFormat="1" ht="16.5" customHeight="1">
      <c r="B135" s="161"/>
      <c r="C135" s="190" t="s">
        <v>274</v>
      </c>
      <c r="D135" s="190" t="s">
        <v>236</v>
      </c>
      <c r="E135" s="191" t="s">
        <v>2016</v>
      </c>
      <c r="F135" s="192" t="s">
        <v>2017</v>
      </c>
      <c r="G135" s="193" t="s">
        <v>493</v>
      </c>
      <c r="H135" s="194">
        <v>18</v>
      </c>
      <c r="I135" s="348"/>
      <c r="J135" s="195">
        <f t="shared" si="0"/>
        <v>0</v>
      </c>
      <c r="K135" s="192" t="s">
        <v>177</v>
      </c>
      <c r="L135" s="196"/>
      <c r="M135" s="197" t="s">
        <v>5</v>
      </c>
      <c r="N135" s="198" t="s">
        <v>49</v>
      </c>
      <c r="O135" s="170">
        <v>0</v>
      </c>
      <c r="P135" s="170">
        <f t="shared" si="1"/>
        <v>0</v>
      </c>
      <c r="Q135" s="170">
        <v>4.0000000000000003E-5</v>
      </c>
      <c r="R135" s="170">
        <f t="shared" si="2"/>
        <v>7.2000000000000005E-4</v>
      </c>
      <c r="S135" s="170">
        <v>0</v>
      </c>
      <c r="T135" s="171">
        <f t="shared" si="3"/>
        <v>0</v>
      </c>
      <c r="AR135" s="25" t="s">
        <v>349</v>
      </c>
      <c r="AT135" s="25" t="s">
        <v>236</v>
      </c>
      <c r="AU135" s="25" t="s">
        <v>89</v>
      </c>
      <c r="AY135" s="25" t="s">
        <v>171</v>
      </c>
      <c r="BE135" s="172">
        <f t="shared" si="4"/>
        <v>0</v>
      </c>
      <c r="BF135" s="172">
        <f t="shared" si="5"/>
        <v>0</v>
      </c>
      <c r="BG135" s="172">
        <f t="shared" si="6"/>
        <v>0</v>
      </c>
      <c r="BH135" s="172">
        <f t="shared" si="7"/>
        <v>0</v>
      </c>
      <c r="BI135" s="172">
        <f t="shared" si="8"/>
        <v>0</v>
      </c>
      <c r="BJ135" s="25" t="s">
        <v>89</v>
      </c>
      <c r="BK135" s="172">
        <f t="shared" si="9"/>
        <v>0</v>
      </c>
      <c r="BL135" s="25" t="s">
        <v>257</v>
      </c>
      <c r="BM135" s="25" t="s">
        <v>2018</v>
      </c>
    </row>
    <row r="136" spans="2:65" s="1" customFormat="1" ht="16.5" customHeight="1">
      <c r="B136" s="161"/>
      <c r="C136" s="190" t="s">
        <v>278</v>
      </c>
      <c r="D136" s="190" t="s">
        <v>236</v>
      </c>
      <c r="E136" s="191" t="s">
        <v>2019</v>
      </c>
      <c r="F136" s="192" t="s">
        <v>2020</v>
      </c>
      <c r="G136" s="193" t="s">
        <v>493</v>
      </c>
      <c r="H136" s="194">
        <v>25</v>
      </c>
      <c r="I136" s="348"/>
      <c r="J136" s="195">
        <f t="shared" si="0"/>
        <v>0</v>
      </c>
      <c r="K136" s="192" t="s">
        <v>177</v>
      </c>
      <c r="L136" s="196"/>
      <c r="M136" s="197" t="s">
        <v>5</v>
      </c>
      <c r="N136" s="198" t="s">
        <v>49</v>
      </c>
      <c r="O136" s="170">
        <v>0</v>
      </c>
      <c r="P136" s="170">
        <f t="shared" si="1"/>
        <v>0</v>
      </c>
      <c r="Q136" s="170">
        <v>5.0000000000000002E-5</v>
      </c>
      <c r="R136" s="170">
        <f t="shared" si="2"/>
        <v>1.25E-3</v>
      </c>
      <c r="S136" s="170">
        <v>0</v>
      </c>
      <c r="T136" s="171">
        <f t="shared" si="3"/>
        <v>0</v>
      </c>
      <c r="AR136" s="25" t="s">
        <v>349</v>
      </c>
      <c r="AT136" s="25" t="s">
        <v>236</v>
      </c>
      <c r="AU136" s="25" t="s">
        <v>89</v>
      </c>
      <c r="AY136" s="25" t="s">
        <v>171</v>
      </c>
      <c r="BE136" s="172">
        <f t="shared" si="4"/>
        <v>0</v>
      </c>
      <c r="BF136" s="172">
        <f t="shared" si="5"/>
        <v>0</v>
      </c>
      <c r="BG136" s="172">
        <f t="shared" si="6"/>
        <v>0</v>
      </c>
      <c r="BH136" s="172">
        <f t="shared" si="7"/>
        <v>0</v>
      </c>
      <c r="BI136" s="172">
        <f t="shared" si="8"/>
        <v>0</v>
      </c>
      <c r="BJ136" s="25" t="s">
        <v>89</v>
      </c>
      <c r="BK136" s="172">
        <f t="shared" si="9"/>
        <v>0</v>
      </c>
      <c r="BL136" s="25" t="s">
        <v>257</v>
      </c>
      <c r="BM136" s="25" t="s">
        <v>2021</v>
      </c>
    </row>
    <row r="137" spans="2:65" s="1" customFormat="1" ht="16.5" customHeight="1">
      <c r="B137" s="161"/>
      <c r="C137" s="190" t="s">
        <v>10</v>
      </c>
      <c r="D137" s="190" t="s">
        <v>236</v>
      </c>
      <c r="E137" s="191" t="s">
        <v>2022</v>
      </c>
      <c r="F137" s="192" t="s">
        <v>2023</v>
      </c>
      <c r="G137" s="193" t="s">
        <v>493</v>
      </c>
      <c r="H137" s="194">
        <v>20</v>
      </c>
      <c r="I137" s="348"/>
      <c r="J137" s="195">
        <f t="shared" si="0"/>
        <v>0</v>
      </c>
      <c r="K137" s="192" t="s">
        <v>177</v>
      </c>
      <c r="L137" s="196"/>
      <c r="M137" s="197" t="s">
        <v>5</v>
      </c>
      <c r="N137" s="198" t="s">
        <v>49</v>
      </c>
      <c r="O137" s="170">
        <v>0</v>
      </c>
      <c r="P137" s="170">
        <f t="shared" si="1"/>
        <v>0</v>
      </c>
      <c r="Q137" s="170">
        <v>4.3000000000000002E-5</v>
      </c>
      <c r="R137" s="170">
        <f t="shared" si="2"/>
        <v>8.6000000000000009E-4</v>
      </c>
      <c r="S137" s="170">
        <v>0</v>
      </c>
      <c r="T137" s="171">
        <f t="shared" si="3"/>
        <v>0</v>
      </c>
      <c r="AR137" s="25" t="s">
        <v>349</v>
      </c>
      <c r="AT137" s="25" t="s">
        <v>236</v>
      </c>
      <c r="AU137" s="25" t="s">
        <v>89</v>
      </c>
      <c r="AY137" s="25" t="s">
        <v>171</v>
      </c>
      <c r="BE137" s="172">
        <f t="shared" si="4"/>
        <v>0</v>
      </c>
      <c r="BF137" s="172">
        <f t="shared" si="5"/>
        <v>0</v>
      </c>
      <c r="BG137" s="172">
        <f t="shared" si="6"/>
        <v>0</v>
      </c>
      <c r="BH137" s="172">
        <f t="shared" si="7"/>
        <v>0</v>
      </c>
      <c r="BI137" s="172">
        <f t="shared" si="8"/>
        <v>0</v>
      </c>
      <c r="BJ137" s="25" t="s">
        <v>89</v>
      </c>
      <c r="BK137" s="172">
        <f t="shared" si="9"/>
        <v>0</v>
      </c>
      <c r="BL137" s="25" t="s">
        <v>257</v>
      </c>
      <c r="BM137" s="25" t="s">
        <v>2024</v>
      </c>
    </row>
    <row r="138" spans="2:65" s="1" customFormat="1" ht="38.25" customHeight="1">
      <c r="B138" s="161"/>
      <c r="C138" s="162" t="s">
        <v>288</v>
      </c>
      <c r="D138" s="162" t="s">
        <v>173</v>
      </c>
      <c r="E138" s="163" t="s">
        <v>1059</v>
      </c>
      <c r="F138" s="164" t="s">
        <v>2025</v>
      </c>
      <c r="G138" s="165" t="s">
        <v>260</v>
      </c>
      <c r="H138" s="166">
        <v>5.0000000000000001E-3</v>
      </c>
      <c r="I138" s="347"/>
      <c r="J138" s="167">
        <f t="shared" si="0"/>
        <v>0</v>
      </c>
      <c r="K138" s="164" t="s">
        <v>177</v>
      </c>
      <c r="L138" s="40"/>
      <c r="M138" s="168" t="s">
        <v>5</v>
      </c>
      <c r="N138" s="169" t="s">
        <v>49</v>
      </c>
      <c r="O138" s="170">
        <v>1.831</v>
      </c>
      <c r="P138" s="170">
        <f t="shared" si="1"/>
        <v>9.1549999999999999E-3</v>
      </c>
      <c r="Q138" s="170">
        <v>0</v>
      </c>
      <c r="R138" s="170">
        <f t="shared" si="2"/>
        <v>0</v>
      </c>
      <c r="S138" s="170">
        <v>0</v>
      </c>
      <c r="T138" s="171">
        <f t="shared" si="3"/>
        <v>0</v>
      </c>
      <c r="AR138" s="25" t="s">
        <v>257</v>
      </c>
      <c r="AT138" s="25" t="s">
        <v>173</v>
      </c>
      <c r="AU138" s="25" t="s">
        <v>89</v>
      </c>
      <c r="AY138" s="25" t="s">
        <v>171</v>
      </c>
      <c r="BE138" s="172">
        <f t="shared" si="4"/>
        <v>0</v>
      </c>
      <c r="BF138" s="172">
        <f t="shared" si="5"/>
        <v>0</v>
      </c>
      <c r="BG138" s="172">
        <f t="shared" si="6"/>
        <v>0</v>
      </c>
      <c r="BH138" s="172">
        <f t="shared" si="7"/>
        <v>0</v>
      </c>
      <c r="BI138" s="172">
        <f t="shared" si="8"/>
        <v>0</v>
      </c>
      <c r="BJ138" s="25" t="s">
        <v>89</v>
      </c>
      <c r="BK138" s="172">
        <f t="shared" si="9"/>
        <v>0</v>
      </c>
      <c r="BL138" s="25" t="s">
        <v>257</v>
      </c>
      <c r="BM138" s="25" t="s">
        <v>2026</v>
      </c>
    </row>
    <row r="139" spans="2:65" s="1" customFormat="1" ht="38.25" customHeight="1">
      <c r="B139" s="161"/>
      <c r="C139" s="162" t="s">
        <v>292</v>
      </c>
      <c r="D139" s="162" t="s">
        <v>173</v>
      </c>
      <c r="E139" s="163" t="s">
        <v>1063</v>
      </c>
      <c r="F139" s="164" t="s">
        <v>1064</v>
      </c>
      <c r="G139" s="165" t="s">
        <v>260</v>
      </c>
      <c r="H139" s="166">
        <v>5.0000000000000001E-3</v>
      </c>
      <c r="I139" s="347"/>
      <c r="J139" s="167">
        <f t="shared" si="0"/>
        <v>0</v>
      </c>
      <c r="K139" s="164" t="s">
        <v>177</v>
      </c>
      <c r="L139" s="40"/>
      <c r="M139" s="168" t="s">
        <v>5</v>
      </c>
      <c r="N139" s="169" t="s">
        <v>49</v>
      </c>
      <c r="O139" s="170">
        <v>1.45</v>
      </c>
      <c r="P139" s="170">
        <f t="shared" si="1"/>
        <v>7.2499999999999995E-3</v>
      </c>
      <c r="Q139" s="170">
        <v>0</v>
      </c>
      <c r="R139" s="170">
        <f t="shared" si="2"/>
        <v>0</v>
      </c>
      <c r="S139" s="170">
        <v>0</v>
      </c>
      <c r="T139" s="171">
        <f t="shared" si="3"/>
        <v>0</v>
      </c>
      <c r="AR139" s="25" t="s">
        <v>257</v>
      </c>
      <c r="AT139" s="25" t="s">
        <v>173</v>
      </c>
      <c r="AU139" s="25" t="s">
        <v>89</v>
      </c>
      <c r="AY139" s="25" t="s">
        <v>171</v>
      </c>
      <c r="BE139" s="172">
        <f t="shared" si="4"/>
        <v>0</v>
      </c>
      <c r="BF139" s="172">
        <f t="shared" si="5"/>
        <v>0</v>
      </c>
      <c r="BG139" s="172">
        <f t="shared" si="6"/>
        <v>0</v>
      </c>
      <c r="BH139" s="172">
        <f t="shared" si="7"/>
        <v>0</v>
      </c>
      <c r="BI139" s="172">
        <f t="shared" si="8"/>
        <v>0</v>
      </c>
      <c r="BJ139" s="25" t="s">
        <v>89</v>
      </c>
      <c r="BK139" s="172">
        <f t="shared" si="9"/>
        <v>0</v>
      </c>
      <c r="BL139" s="25" t="s">
        <v>257</v>
      </c>
      <c r="BM139" s="25" t="s">
        <v>2027</v>
      </c>
    </row>
    <row r="140" spans="2:65" s="11" customFormat="1" ht="29.85" customHeight="1">
      <c r="B140" s="149"/>
      <c r="D140" s="150" t="s">
        <v>76</v>
      </c>
      <c r="E140" s="159" t="s">
        <v>2028</v>
      </c>
      <c r="F140" s="159" t="s">
        <v>2029</v>
      </c>
      <c r="J140" s="160">
        <f>BK140</f>
        <v>0</v>
      </c>
      <c r="L140" s="149"/>
      <c r="M140" s="153"/>
      <c r="N140" s="154"/>
      <c r="O140" s="154"/>
      <c r="P140" s="155">
        <f>SUM(P141:P166)</f>
        <v>79.779561999999984</v>
      </c>
      <c r="Q140" s="154"/>
      <c r="R140" s="155">
        <f>SUM(R141:R166)</f>
        <v>0.11413000000000001</v>
      </c>
      <c r="S140" s="154"/>
      <c r="T140" s="156">
        <f>SUM(T141:T166)</f>
        <v>0</v>
      </c>
      <c r="AR140" s="150" t="s">
        <v>89</v>
      </c>
      <c r="AT140" s="157" t="s">
        <v>76</v>
      </c>
      <c r="AU140" s="157" t="s">
        <v>23</v>
      </c>
      <c r="AY140" s="150" t="s">
        <v>171</v>
      </c>
      <c r="BK140" s="158">
        <f>SUM(BK141:BK166)</f>
        <v>0</v>
      </c>
    </row>
    <row r="141" spans="2:65" s="1" customFormat="1" ht="16.5" customHeight="1">
      <c r="B141" s="161"/>
      <c r="C141" s="162" t="s">
        <v>297</v>
      </c>
      <c r="D141" s="162" t="s">
        <v>173</v>
      </c>
      <c r="E141" s="163" t="s">
        <v>2030</v>
      </c>
      <c r="F141" s="164" t="s">
        <v>2031</v>
      </c>
      <c r="G141" s="165" t="s">
        <v>493</v>
      </c>
      <c r="H141" s="166">
        <v>28</v>
      </c>
      <c r="I141" s="347"/>
      <c r="J141" s="167">
        <f>ROUND(I141*H141,2)</f>
        <v>0</v>
      </c>
      <c r="K141" s="164" t="s">
        <v>177</v>
      </c>
      <c r="L141" s="40"/>
      <c r="M141" s="168" t="s">
        <v>5</v>
      </c>
      <c r="N141" s="169" t="s">
        <v>49</v>
      </c>
      <c r="O141" s="170">
        <v>0.36299999999999999</v>
      </c>
      <c r="P141" s="170">
        <f>O141*H141</f>
        <v>10.164</v>
      </c>
      <c r="Q141" s="170">
        <v>1.2600000000000001E-3</v>
      </c>
      <c r="R141" s="170">
        <f>Q141*H141</f>
        <v>3.5279999999999999E-2</v>
      </c>
      <c r="S141" s="170">
        <v>0</v>
      </c>
      <c r="T141" s="171">
        <f>S141*H141</f>
        <v>0</v>
      </c>
      <c r="AR141" s="25" t="s">
        <v>257</v>
      </c>
      <c r="AT141" s="25" t="s">
        <v>173</v>
      </c>
      <c r="AU141" s="25" t="s">
        <v>89</v>
      </c>
      <c r="AY141" s="25" t="s">
        <v>171</v>
      </c>
      <c r="BE141" s="172">
        <f>IF(N141="základní",J141,0)</f>
        <v>0</v>
      </c>
      <c r="BF141" s="172">
        <f>IF(N141="snížená",J141,0)</f>
        <v>0</v>
      </c>
      <c r="BG141" s="172">
        <f>IF(N141="zákl. přenesená",J141,0)</f>
        <v>0</v>
      </c>
      <c r="BH141" s="172">
        <f>IF(N141="sníž. přenesená",J141,0)</f>
        <v>0</v>
      </c>
      <c r="BI141" s="172">
        <f>IF(N141="nulová",J141,0)</f>
        <v>0</v>
      </c>
      <c r="BJ141" s="25" t="s">
        <v>89</v>
      </c>
      <c r="BK141" s="172">
        <f>ROUND(I141*H141,2)</f>
        <v>0</v>
      </c>
      <c r="BL141" s="25" t="s">
        <v>257</v>
      </c>
      <c r="BM141" s="25" t="s">
        <v>2032</v>
      </c>
    </row>
    <row r="142" spans="2:65" s="12" customFormat="1">
      <c r="B142" s="173"/>
      <c r="D142" s="174" t="s">
        <v>180</v>
      </c>
      <c r="E142" s="175" t="s">
        <v>5</v>
      </c>
      <c r="F142" s="176" t="s">
        <v>2033</v>
      </c>
      <c r="H142" s="177">
        <v>15</v>
      </c>
      <c r="L142" s="173"/>
      <c r="M142" s="178"/>
      <c r="N142" s="179"/>
      <c r="O142" s="179"/>
      <c r="P142" s="179"/>
      <c r="Q142" s="179"/>
      <c r="R142" s="179"/>
      <c r="S142" s="179"/>
      <c r="T142" s="180"/>
      <c r="AT142" s="175" t="s">
        <v>180</v>
      </c>
      <c r="AU142" s="175" t="s">
        <v>89</v>
      </c>
      <c r="AV142" s="12" t="s">
        <v>89</v>
      </c>
      <c r="AW142" s="12" t="s">
        <v>41</v>
      </c>
      <c r="AX142" s="12" t="s">
        <v>77</v>
      </c>
      <c r="AY142" s="175" t="s">
        <v>171</v>
      </c>
    </row>
    <row r="143" spans="2:65" s="12" customFormat="1">
      <c r="B143" s="173"/>
      <c r="D143" s="174" t="s">
        <v>180</v>
      </c>
      <c r="E143" s="175" t="s">
        <v>5</v>
      </c>
      <c r="F143" s="176" t="s">
        <v>2034</v>
      </c>
      <c r="H143" s="177">
        <v>13</v>
      </c>
      <c r="L143" s="173"/>
      <c r="M143" s="178"/>
      <c r="N143" s="179"/>
      <c r="O143" s="179"/>
      <c r="P143" s="179"/>
      <c r="Q143" s="179"/>
      <c r="R143" s="179"/>
      <c r="S143" s="179"/>
      <c r="T143" s="180"/>
      <c r="AT143" s="175" t="s">
        <v>180</v>
      </c>
      <c r="AU143" s="175" t="s">
        <v>89</v>
      </c>
      <c r="AV143" s="12" t="s">
        <v>89</v>
      </c>
      <c r="AW143" s="12" t="s">
        <v>41</v>
      </c>
      <c r="AX143" s="12" t="s">
        <v>77</v>
      </c>
      <c r="AY143" s="175" t="s">
        <v>171</v>
      </c>
    </row>
    <row r="144" spans="2:65" s="13" customFormat="1">
      <c r="B144" s="183"/>
      <c r="D144" s="174" t="s">
        <v>180</v>
      </c>
      <c r="E144" s="184" t="s">
        <v>5</v>
      </c>
      <c r="F144" s="185" t="s">
        <v>228</v>
      </c>
      <c r="H144" s="186">
        <v>28</v>
      </c>
      <c r="L144" s="183"/>
      <c r="M144" s="187"/>
      <c r="N144" s="188"/>
      <c r="O144" s="188"/>
      <c r="P144" s="188"/>
      <c r="Q144" s="188"/>
      <c r="R144" s="188"/>
      <c r="S144" s="188"/>
      <c r="T144" s="189"/>
      <c r="AT144" s="184" t="s">
        <v>180</v>
      </c>
      <c r="AU144" s="184" t="s">
        <v>89</v>
      </c>
      <c r="AV144" s="13" t="s">
        <v>178</v>
      </c>
      <c r="AW144" s="13" t="s">
        <v>41</v>
      </c>
      <c r="AX144" s="13" t="s">
        <v>23</v>
      </c>
      <c r="AY144" s="184" t="s">
        <v>171</v>
      </c>
    </row>
    <row r="145" spans="2:65" s="1" customFormat="1" ht="16.5" customHeight="1">
      <c r="B145" s="161"/>
      <c r="C145" s="162" t="s">
        <v>304</v>
      </c>
      <c r="D145" s="162" t="s">
        <v>173</v>
      </c>
      <c r="E145" s="163" t="s">
        <v>2035</v>
      </c>
      <c r="F145" s="164" t="s">
        <v>2036</v>
      </c>
      <c r="G145" s="165" t="s">
        <v>493</v>
      </c>
      <c r="H145" s="166">
        <v>14</v>
      </c>
      <c r="I145" s="347"/>
      <c r="J145" s="167">
        <f>ROUND(I145*H145,2)</f>
        <v>0</v>
      </c>
      <c r="K145" s="164" t="s">
        <v>177</v>
      </c>
      <c r="L145" s="40"/>
      <c r="M145" s="168" t="s">
        <v>5</v>
      </c>
      <c r="N145" s="169" t="s">
        <v>49</v>
      </c>
      <c r="O145" s="170">
        <v>0.38300000000000001</v>
      </c>
      <c r="P145" s="170">
        <f>O145*H145</f>
        <v>5.3620000000000001</v>
      </c>
      <c r="Q145" s="170">
        <v>1.7700000000000001E-3</v>
      </c>
      <c r="R145" s="170">
        <f>Q145*H145</f>
        <v>2.478E-2</v>
      </c>
      <c r="S145" s="170">
        <v>0</v>
      </c>
      <c r="T145" s="171">
        <f>S145*H145</f>
        <v>0</v>
      </c>
      <c r="AR145" s="25" t="s">
        <v>257</v>
      </c>
      <c r="AT145" s="25" t="s">
        <v>173</v>
      </c>
      <c r="AU145" s="25" t="s">
        <v>89</v>
      </c>
      <c r="AY145" s="25" t="s">
        <v>171</v>
      </c>
      <c r="BE145" s="172">
        <f>IF(N145="základní",J145,0)</f>
        <v>0</v>
      </c>
      <c r="BF145" s="172">
        <f>IF(N145="snížená",J145,0)</f>
        <v>0</v>
      </c>
      <c r="BG145" s="172">
        <f>IF(N145="zákl. přenesená",J145,0)</f>
        <v>0</v>
      </c>
      <c r="BH145" s="172">
        <f>IF(N145="sníž. přenesená",J145,0)</f>
        <v>0</v>
      </c>
      <c r="BI145" s="172">
        <f>IF(N145="nulová",J145,0)</f>
        <v>0</v>
      </c>
      <c r="BJ145" s="25" t="s">
        <v>89</v>
      </c>
      <c r="BK145" s="172">
        <f>ROUND(I145*H145,2)</f>
        <v>0</v>
      </c>
      <c r="BL145" s="25" t="s">
        <v>257</v>
      </c>
      <c r="BM145" s="25" t="s">
        <v>2037</v>
      </c>
    </row>
    <row r="146" spans="2:65" s="1" customFormat="1" ht="25.5" customHeight="1">
      <c r="B146" s="161"/>
      <c r="C146" s="162" t="s">
        <v>316</v>
      </c>
      <c r="D146" s="162" t="s">
        <v>173</v>
      </c>
      <c r="E146" s="163" t="s">
        <v>2038</v>
      </c>
      <c r="F146" s="164" t="s">
        <v>2039</v>
      </c>
      <c r="G146" s="165" t="s">
        <v>493</v>
      </c>
      <c r="H146" s="166">
        <v>6</v>
      </c>
      <c r="I146" s="347"/>
      <c r="J146" s="167">
        <f>ROUND(I146*H146,2)</f>
        <v>0</v>
      </c>
      <c r="K146" s="164" t="s">
        <v>177</v>
      </c>
      <c r="L146" s="40"/>
      <c r="M146" s="168" t="s">
        <v>5</v>
      </c>
      <c r="N146" s="169" t="s">
        <v>49</v>
      </c>
      <c r="O146" s="170">
        <v>0.82699999999999996</v>
      </c>
      <c r="P146" s="170">
        <f>O146*H146</f>
        <v>4.9619999999999997</v>
      </c>
      <c r="Q146" s="170">
        <v>1.1999999999999999E-3</v>
      </c>
      <c r="R146" s="170">
        <f>Q146*H146</f>
        <v>7.1999999999999998E-3</v>
      </c>
      <c r="S146" s="170">
        <v>0</v>
      </c>
      <c r="T146" s="171">
        <f>S146*H146</f>
        <v>0</v>
      </c>
      <c r="AR146" s="25" t="s">
        <v>257</v>
      </c>
      <c r="AT146" s="25" t="s">
        <v>173</v>
      </c>
      <c r="AU146" s="25" t="s">
        <v>89</v>
      </c>
      <c r="AY146" s="25" t="s">
        <v>171</v>
      </c>
      <c r="BE146" s="172">
        <f>IF(N146="základní",J146,0)</f>
        <v>0</v>
      </c>
      <c r="BF146" s="172">
        <f>IF(N146="snížená",J146,0)</f>
        <v>0</v>
      </c>
      <c r="BG146" s="172">
        <f>IF(N146="zákl. přenesená",J146,0)</f>
        <v>0</v>
      </c>
      <c r="BH146" s="172">
        <f>IF(N146="sníž. přenesená",J146,0)</f>
        <v>0</v>
      </c>
      <c r="BI146" s="172">
        <f>IF(N146="nulová",J146,0)</f>
        <v>0</v>
      </c>
      <c r="BJ146" s="25" t="s">
        <v>89</v>
      </c>
      <c r="BK146" s="172">
        <f>ROUND(I146*H146,2)</f>
        <v>0</v>
      </c>
      <c r="BL146" s="25" t="s">
        <v>257</v>
      </c>
      <c r="BM146" s="25" t="s">
        <v>2040</v>
      </c>
    </row>
    <row r="147" spans="2:65" s="12" customFormat="1">
      <c r="B147" s="173"/>
      <c r="D147" s="174" t="s">
        <v>180</v>
      </c>
      <c r="E147" s="175" t="s">
        <v>5</v>
      </c>
      <c r="F147" s="176" t="s">
        <v>2041</v>
      </c>
      <c r="H147" s="177">
        <v>6</v>
      </c>
      <c r="L147" s="173"/>
      <c r="M147" s="178"/>
      <c r="N147" s="179"/>
      <c r="O147" s="179"/>
      <c r="P147" s="179"/>
      <c r="Q147" s="179"/>
      <c r="R147" s="179"/>
      <c r="S147" s="179"/>
      <c r="T147" s="180"/>
      <c r="AT147" s="175" t="s">
        <v>180</v>
      </c>
      <c r="AU147" s="175" t="s">
        <v>89</v>
      </c>
      <c r="AV147" s="12" t="s">
        <v>89</v>
      </c>
      <c r="AW147" s="12" t="s">
        <v>41</v>
      </c>
      <c r="AX147" s="12" t="s">
        <v>23</v>
      </c>
      <c r="AY147" s="175" t="s">
        <v>171</v>
      </c>
    </row>
    <row r="148" spans="2:65" s="1" customFormat="1" ht="16.5" customHeight="1">
      <c r="B148" s="161"/>
      <c r="C148" s="162" t="s">
        <v>321</v>
      </c>
      <c r="D148" s="162" t="s">
        <v>173</v>
      </c>
      <c r="E148" s="163" t="s">
        <v>2042</v>
      </c>
      <c r="F148" s="164" t="s">
        <v>2043</v>
      </c>
      <c r="G148" s="165" t="s">
        <v>493</v>
      </c>
      <c r="H148" s="166">
        <v>20</v>
      </c>
      <c r="I148" s="347"/>
      <c r="J148" s="167">
        <f>ROUND(I148*H148,2)</f>
        <v>0</v>
      </c>
      <c r="K148" s="164" t="s">
        <v>177</v>
      </c>
      <c r="L148" s="40"/>
      <c r="M148" s="168" t="s">
        <v>5</v>
      </c>
      <c r="N148" s="169" t="s">
        <v>49</v>
      </c>
      <c r="O148" s="170">
        <v>0.65900000000000003</v>
      </c>
      <c r="P148" s="170">
        <f>O148*H148</f>
        <v>13.18</v>
      </c>
      <c r="Q148" s="170">
        <v>2.9E-4</v>
      </c>
      <c r="R148" s="170">
        <f>Q148*H148</f>
        <v>5.7999999999999996E-3</v>
      </c>
      <c r="S148" s="170">
        <v>0</v>
      </c>
      <c r="T148" s="171">
        <f>S148*H148</f>
        <v>0</v>
      </c>
      <c r="AR148" s="25" t="s">
        <v>257</v>
      </c>
      <c r="AT148" s="25" t="s">
        <v>173</v>
      </c>
      <c r="AU148" s="25" t="s">
        <v>89</v>
      </c>
      <c r="AY148" s="25" t="s">
        <v>171</v>
      </c>
      <c r="BE148" s="172">
        <f>IF(N148="základní",J148,0)</f>
        <v>0</v>
      </c>
      <c r="BF148" s="172">
        <f>IF(N148="snížená",J148,0)</f>
        <v>0</v>
      </c>
      <c r="BG148" s="172">
        <f>IF(N148="zákl. přenesená",J148,0)</f>
        <v>0</v>
      </c>
      <c r="BH148" s="172">
        <f>IF(N148="sníž. přenesená",J148,0)</f>
        <v>0</v>
      </c>
      <c r="BI148" s="172">
        <f>IF(N148="nulová",J148,0)</f>
        <v>0</v>
      </c>
      <c r="BJ148" s="25" t="s">
        <v>89</v>
      </c>
      <c r="BK148" s="172">
        <f>ROUND(I148*H148,2)</f>
        <v>0</v>
      </c>
      <c r="BL148" s="25" t="s">
        <v>257</v>
      </c>
      <c r="BM148" s="25" t="s">
        <v>2044</v>
      </c>
    </row>
    <row r="149" spans="2:65" s="12" customFormat="1">
      <c r="B149" s="173"/>
      <c r="D149" s="174" t="s">
        <v>180</v>
      </c>
      <c r="E149" s="175" t="s">
        <v>5</v>
      </c>
      <c r="F149" s="176" t="s">
        <v>2045</v>
      </c>
      <c r="H149" s="177">
        <v>10</v>
      </c>
      <c r="L149" s="173"/>
      <c r="M149" s="178"/>
      <c r="N149" s="179"/>
      <c r="O149" s="179"/>
      <c r="P149" s="179"/>
      <c r="Q149" s="179"/>
      <c r="R149" s="179"/>
      <c r="S149" s="179"/>
      <c r="T149" s="180"/>
      <c r="AT149" s="175" t="s">
        <v>180</v>
      </c>
      <c r="AU149" s="175" t="s">
        <v>89</v>
      </c>
      <c r="AV149" s="12" t="s">
        <v>89</v>
      </c>
      <c r="AW149" s="12" t="s">
        <v>41</v>
      </c>
      <c r="AX149" s="12" t="s">
        <v>77</v>
      </c>
      <c r="AY149" s="175" t="s">
        <v>171</v>
      </c>
    </row>
    <row r="150" spans="2:65" s="12" customFormat="1">
      <c r="B150" s="173"/>
      <c r="D150" s="174" t="s">
        <v>180</v>
      </c>
      <c r="E150" s="175" t="s">
        <v>5</v>
      </c>
      <c r="F150" s="176" t="s">
        <v>2046</v>
      </c>
      <c r="H150" s="177">
        <v>10</v>
      </c>
      <c r="L150" s="173"/>
      <c r="M150" s="178"/>
      <c r="N150" s="179"/>
      <c r="O150" s="179"/>
      <c r="P150" s="179"/>
      <c r="Q150" s="179"/>
      <c r="R150" s="179"/>
      <c r="S150" s="179"/>
      <c r="T150" s="180"/>
      <c r="AT150" s="175" t="s">
        <v>180</v>
      </c>
      <c r="AU150" s="175" t="s">
        <v>89</v>
      </c>
      <c r="AV150" s="12" t="s">
        <v>89</v>
      </c>
      <c r="AW150" s="12" t="s">
        <v>41</v>
      </c>
      <c r="AX150" s="12" t="s">
        <v>77</v>
      </c>
      <c r="AY150" s="175" t="s">
        <v>171</v>
      </c>
    </row>
    <row r="151" spans="2:65" s="13" customFormat="1">
      <c r="B151" s="183"/>
      <c r="D151" s="174" t="s">
        <v>180</v>
      </c>
      <c r="E151" s="184" t="s">
        <v>5</v>
      </c>
      <c r="F151" s="185" t="s">
        <v>228</v>
      </c>
      <c r="H151" s="186">
        <v>20</v>
      </c>
      <c r="L151" s="183"/>
      <c r="M151" s="187"/>
      <c r="N151" s="188"/>
      <c r="O151" s="188"/>
      <c r="P151" s="188"/>
      <c r="Q151" s="188"/>
      <c r="R151" s="188"/>
      <c r="S151" s="188"/>
      <c r="T151" s="189"/>
      <c r="AT151" s="184" t="s">
        <v>180</v>
      </c>
      <c r="AU151" s="184" t="s">
        <v>89</v>
      </c>
      <c r="AV151" s="13" t="s">
        <v>178</v>
      </c>
      <c r="AW151" s="13" t="s">
        <v>41</v>
      </c>
      <c r="AX151" s="13" t="s">
        <v>23</v>
      </c>
      <c r="AY151" s="184" t="s">
        <v>171</v>
      </c>
    </row>
    <row r="152" spans="2:65" s="1" customFormat="1" ht="16.5" customHeight="1">
      <c r="B152" s="161"/>
      <c r="C152" s="162" t="s">
        <v>327</v>
      </c>
      <c r="D152" s="162" t="s">
        <v>173</v>
      </c>
      <c r="E152" s="163" t="s">
        <v>2047</v>
      </c>
      <c r="F152" s="164" t="s">
        <v>2048</v>
      </c>
      <c r="G152" s="165" t="s">
        <v>493</v>
      </c>
      <c r="H152" s="166">
        <v>10</v>
      </c>
      <c r="I152" s="347"/>
      <c r="J152" s="167">
        <f t="shared" ref="J152:J159" si="10">ROUND(I152*H152,2)</f>
        <v>0</v>
      </c>
      <c r="K152" s="164" t="s">
        <v>177</v>
      </c>
      <c r="L152" s="40"/>
      <c r="M152" s="168" t="s">
        <v>5</v>
      </c>
      <c r="N152" s="169" t="s">
        <v>49</v>
      </c>
      <c r="O152" s="170">
        <v>0.72799999999999998</v>
      </c>
      <c r="P152" s="170">
        <f t="shared" ref="P152:P159" si="11">O152*H152</f>
        <v>7.2799999999999994</v>
      </c>
      <c r="Q152" s="170">
        <v>3.5E-4</v>
      </c>
      <c r="R152" s="170">
        <f t="shared" ref="R152:R159" si="12">Q152*H152</f>
        <v>3.5000000000000001E-3</v>
      </c>
      <c r="S152" s="170">
        <v>0</v>
      </c>
      <c r="T152" s="171">
        <f t="shared" ref="T152:T159" si="13">S152*H152</f>
        <v>0</v>
      </c>
      <c r="AR152" s="25" t="s">
        <v>257</v>
      </c>
      <c r="AT152" s="25" t="s">
        <v>173</v>
      </c>
      <c r="AU152" s="25" t="s">
        <v>89</v>
      </c>
      <c r="AY152" s="25" t="s">
        <v>171</v>
      </c>
      <c r="BE152" s="172">
        <f t="shared" ref="BE152:BE159" si="14">IF(N152="základní",J152,0)</f>
        <v>0</v>
      </c>
      <c r="BF152" s="172">
        <f t="shared" ref="BF152:BF159" si="15">IF(N152="snížená",J152,0)</f>
        <v>0</v>
      </c>
      <c r="BG152" s="172">
        <f t="shared" ref="BG152:BG159" si="16">IF(N152="zákl. přenesená",J152,0)</f>
        <v>0</v>
      </c>
      <c r="BH152" s="172">
        <f t="shared" ref="BH152:BH159" si="17">IF(N152="sníž. přenesená",J152,0)</f>
        <v>0</v>
      </c>
      <c r="BI152" s="172">
        <f t="shared" ref="BI152:BI159" si="18">IF(N152="nulová",J152,0)</f>
        <v>0</v>
      </c>
      <c r="BJ152" s="25" t="s">
        <v>89</v>
      </c>
      <c r="BK152" s="172">
        <f t="shared" ref="BK152:BK159" si="19">ROUND(I152*H152,2)</f>
        <v>0</v>
      </c>
      <c r="BL152" s="25" t="s">
        <v>257</v>
      </c>
      <c r="BM152" s="25" t="s">
        <v>2049</v>
      </c>
    </row>
    <row r="153" spans="2:65" s="1" customFormat="1" ht="16.5" customHeight="1">
      <c r="B153" s="161"/>
      <c r="C153" s="162" t="s">
        <v>332</v>
      </c>
      <c r="D153" s="162" t="s">
        <v>173</v>
      </c>
      <c r="E153" s="163" t="s">
        <v>2050</v>
      </c>
      <c r="F153" s="164" t="s">
        <v>2051</v>
      </c>
      <c r="G153" s="165" t="s">
        <v>493</v>
      </c>
      <c r="H153" s="166">
        <v>15</v>
      </c>
      <c r="I153" s="347"/>
      <c r="J153" s="167">
        <f t="shared" si="10"/>
        <v>0</v>
      </c>
      <c r="K153" s="164" t="s">
        <v>177</v>
      </c>
      <c r="L153" s="40"/>
      <c r="M153" s="168" t="s">
        <v>5</v>
      </c>
      <c r="N153" s="169" t="s">
        <v>49</v>
      </c>
      <c r="O153" s="170">
        <v>0.79700000000000004</v>
      </c>
      <c r="P153" s="170">
        <f t="shared" si="11"/>
        <v>11.955</v>
      </c>
      <c r="Q153" s="170">
        <v>5.6999999999999998E-4</v>
      </c>
      <c r="R153" s="170">
        <f t="shared" si="12"/>
        <v>8.5500000000000003E-3</v>
      </c>
      <c r="S153" s="170">
        <v>0</v>
      </c>
      <c r="T153" s="171">
        <f t="shared" si="13"/>
        <v>0</v>
      </c>
      <c r="AR153" s="25" t="s">
        <v>257</v>
      </c>
      <c r="AT153" s="25" t="s">
        <v>173</v>
      </c>
      <c r="AU153" s="25" t="s">
        <v>89</v>
      </c>
      <c r="AY153" s="25" t="s">
        <v>171</v>
      </c>
      <c r="BE153" s="172">
        <f t="shared" si="14"/>
        <v>0</v>
      </c>
      <c r="BF153" s="172">
        <f t="shared" si="15"/>
        <v>0</v>
      </c>
      <c r="BG153" s="172">
        <f t="shared" si="16"/>
        <v>0</v>
      </c>
      <c r="BH153" s="172">
        <f t="shared" si="17"/>
        <v>0</v>
      </c>
      <c r="BI153" s="172">
        <f t="shared" si="18"/>
        <v>0</v>
      </c>
      <c r="BJ153" s="25" t="s">
        <v>89</v>
      </c>
      <c r="BK153" s="172">
        <f t="shared" si="19"/>
        <v>0</v>
      </c>
      <c r="BL153" s="25" t="s">
        <v>257</v>
      </c>
      <c r="BM153" s="25" t="s">
        <v>2052</v>
      </c>
    </row>
    <row r="154" spans="2:65" s="1" customFormat="1" ht="16.5" customHeight="1">
      <c r="B154" s="161"/>
      <c r="C154" s="162" t="s">
        <v>339</v>
      </c>
      <c r="D154" s="162" t="s">
        <v>173</v>
      </c>
      <c r="E154" s="163" t="s">
        <v>2053</v>
      </c>
      <c r="F154" s="164" t="s">
        <v>2054</v>
      </c>
      <c r="G154" s="165" t="s">
        <v>493</v>
      </c>
      <c r="H154" s="166">
        <v>13</v>
      </c>
      <c r="I154" s="347"/>
      <c r="J154" s="167">
        <f t="shared" si="10"/>
        <v>0</v>
      </c>
      <c r="K154" s="164" t="s">
        <v>177</v>
      </c>
      <c r="L154" s="40"/>
      <c r="M154" s="168" t="s">
        <v>5</v>
      </c>
      <c r="N154" s="169" t="s">
        <v>49</v>
      </c>
      <c r="O154" s="170">
        <v>0.83199999999999996</v>
      </c>
      <c r="P154" s="170">
        <f t="shared" si="11"/>
        <v>10.815999999999999</v>
      </c>
      <c r="Q154" s="170">
        <v>1.14E-3</v>
      </c>
      <c r="R154" s="170">
        <f t="shared" si="12"/>
        <v>1.482E-2</v>
      </c>
      <c r="S154" s="170">
        <v>0</v>
      </c>
      <c r="T154" s="171">
        <f t="shared" si="13"/>
        <v>0</v>
      </c>
      <c r="AR154" s="25" t="s">
        <v>257</v>
      </c>
      <c r="AT154" s="25" t="s">
        <v>173</v>
      </c>
      <c r="AU154" s="25" t="s">
        <v>89</v>
      </c>
      <c r="AY154" s="25" t="s">
        <v>171</v>
      </c>
      <c r="BE154" s="172">
        <f t="shared" si="14"/>
        <v>0</v>
      </c>
      <c r="BF154" s="172">
        <f t="shared" si="15"/>
        <v>0</v>
      </c>
      <c r="BG154" s="172">
        <f t="shared" si="16"/>
        <v>0</v>
      </c>
      <c r="BH154" s="172">
        <f t="shared" si="17"/>
        <v>0</v>
      </c>
      <c r="BI154" s="172">
        <f t="shared" si="18"/>
        <v>0</v>
      </c>
      <c r="BJ154" s="25" t="s">
        <v>89</v>
      </c>
      <c r="BK154" s="172">
        <f t="shared" si="19"/>
        <v>0</v>
      </c>
      <c r="BL154" s="25" t="s">
        <v>257</v>
      </c>
      <c r="BM154" s="25" t="s">
        <v>2055</v>
      </c>
    </row>
    <row r="155" spans="2:65" s="1" customFormat="1" ht="25.5" customHeight="1">
      <c r="B155" s="161"/>
      <c r="C155" s="162" t="s">
        <v>344</v>
      </c>
      <c r="D155" s="162" t="s">
        <v>173</v>
      </c>
      <c r="E155" s="163" t="s">
        <v>2056</v>
      </c>
      <c r="F155" s="164" t="s">
        <v>2057</v>
      </c>
      <c r="G155" s="165" t="s">
        <v>330</v>
      </c>
      <c r="H155" s="166">
        <v>16</v>
      </c>
      <c r="I155" s="347"/>
      <c r="J155" s="167">
        <f t="shared" si="10"/>
        <v>0</v>
      </c>
      <c r="K155" s="164" t="s">
        <v>177</v>
      </c>
      <c r="L155" s="40"/>
      <c r="M155" s="168" t="s">
        <v>5</v>
      </c>
      <c r="N155" s="169" t="s">
        <v>49</v>
      </c>
      <c r="O155" s="170">
        <v>0.157</v>
      </c>
      <c r="P155" s="170">
        <f t="shared" si="11"/>
        <v>2.512</v>
      </c>
      <c r="Q155" s="170">
        <v>0</v>
      </c>
      <c r="R155" s="170">
        <f t="shared" si="12"/>
        <v>0</v>
      </c>
      <c r="S155" s="170">
        <v>0</v>
      </c>
      <c r="T155" s="171">
        <f t="shared" si="13"/>
        <v>0</v>
      </c>
      <c r="AR155" s="25" t="s">
        <v>257</v>
      </c>
      <c r="AT155" s="25" t="s">
        <v>173</v>
      </c>
      <c r="AU155" s="25" t="s">
        <v>89</v>
      </c>
      <c r="AY155" s="25" t="s">
        <v>171</v>
      </c>
      <c r="BE155" s="172">
        <f t="shared" si="14"/>
        <v>0</v>
      </c>
      <c r="BF155" s="172">
        <f t="shared" si="15"/>
        <v>0</v>
      </c>
      <c r="BG155" s="172">
        <f t="shared" si="16"/>
        <v>0</v>
      </c>
      <c r="BH155" s="172">
        <f t="shared" si="17"/>
        <v>0</v>
      </c>
      <c r="BI155" s="172">
        <f t="shared" si="18"/>
        <v>0</v>
      </c>
      <c r="BJ155" s="25" t="s">
        <v>89</v>
      </c>
      <c r="BK155" s="172">
        <f t="shared" si="19"/>
        <v>0</v>
      </c>
      <c r="BL155" s="25" t="s">
        <v>257</v>
      </c>
      <c r="BM155" s="25" t="s">
        <v>2058</v>
      </c>
    </row>
    <row r="156" spans="2:65" s="1" customFormat="1" ht="25.5" customHeight="1">
      <c r="B156" s="161"/>
      <c r="C156" s="162" t="s">
        <v>349</v>
      </c>
      <c r="D156" s="162" t="s">
        <v>173</v>
      </c>
      <c r="E156" s="163" t="s">
        <v>2059</v>
      </c>
      <c r="F156" s="164" t="s">
        <v>2060</v>
      </c>
      <c r="G156" s="165" t="s">
        <v>330</v>
      </c>
      <c r="H156" s="166">
        <v>4</v>
      </c>
      <c r="I156" s="347"/>
      <c r="J156" s="167">
        <f t="shared" si="10"/>
        <v>0</v>
      </c>
      <c r="K156" s="164" t="s">
        <v>177</v>
      </c>
      <c r="L156" s="40"/>
      <c r="M156" s="168" t="s">
        <v>5</v>
      </c>
      <c r="N156" s="169" t="s">
        <v>49</v>
      </c>
      <c r="O156" s="170">
        <v>0.25900000000000001</v>
      </c>
      <c r="P156" s="170">
        <f t="shared" si="11"/>
        <v>1.036</v>
      </c>
      <c r="Q156" s="170">
        <v>0</v>
      </c>
      <c r="R156" s="170">
        <f t="shared" si="12"/>
        <v>0</v>
      </c>
      <c r="S156" s="170">
        <v>0</v>
      </c>
      <c r="T156" s="171">
        <f t="shared" si="13"/>
        <v>0</v>
      </c>
      <c r="AR156" s="25" t="s">
        <v>257</v>
      </c>
      <c r="AT156" s="25" t="s">
        <v>173</v>
      </c>
      <c r="AU156" s="25" t="s">
        <v>89</v>
      </c>
      <c r="AY156" s="25" t="s">
        <v>171</v>
      </c>
      <c r="BE156" s="172">
        <f t="shared" si="14"/>
        <v>0</v>
      </c>
      <c r="BF156" s="172">
        <f t="shared" si="15"/>
        <v>0</v>
      </c>
      <c r="BG156" s="172">
        <f t="shared" si="16"/>
        <v>0</v>
      </c>
      <c r="BH156" s="172">
        <f t="shared" si="17"/>
        <v>0</v>
      </c>
      <c r="BI156" s="172">
        <f t="shared" si="18"/>
        <v>0</v>
      </c>
      <c r="BJ156" s="25" t="s">
        <v>89</v>
      </c>
      <c r="BK156" s="172">
        <f t="shared" si="19"/>
        <v>0</v>
      </c>
      <c r="BL156" s="25" t="s">
        <v>257</v>
      </c>
      <c r="BM156" s="25" t="s">
        <v>2061</v>
      </c>
    </row>
    <row r="157" spans="2:65" s="1" customFormat="1" ht="16.5" customHeight="1">
      <c r="B157" s="161"/>
      <c r="C157" s="162" t="s">
        <v>356</v>
      </c>
      <c r="D157" s="162" t="s">
        <v>173</v>
      </c>
      <c r="E157" s="163" t="s">
        <v>2062</v>
      </c>
      <c r="F157" s="164" t="s">
        <v>2063</v>
      </c>
      <c r="G157" s="165" t="s">
        <v>330</v>
      </c>
      <c r="H157" s="166">
        <v>4</v>
      </c>
      <c r="I157" s="347"/>
      <c r="J157" s="167">
        <f t="shared" si="10"/>
        <v>0</v>
      </c>
      <c r="K157" s="164" t="s">
        <v>177</v>
      </c>
      <c r="L157" s="40"/>
      <c r="M157" s="168" t="s">
        <v>5</v>
      </c>
      <c r="N157" s="169" t="s">
        <v>49</v>
      </c>
      <c r="O157" s="170">
        <v>0.55900000000000005</v>
      </c>
      <c r="P157" s="170">
        <f t="shared" si="11"/>
        <v>2.2360000000000002</v>
      </c>
      <c r="Q157" s="170">
        <v>1.4300000000000001E-3</v>
      </c>
      <c r="R157" s="170">
        <f t="shared" si="12"/>
        <v>5.7200000000000003E-3</v>
      </c>
      <c r="S157" s="170">
        <v>0</v>
      </c>
      <c r="T157" s="171">
        <f t="shared" si="13"/>
        <v>0</v>
      </c>
      <c r="AR157" s="25" t="s">
        <v>257</v>
      </c>
      <c r="AT157" s="25" t="s">
        <v>173</v>
      </c>
      <c r="AU157" s="25" t="s">
        <v>89</v>
      </c>
      <c r="AY157" s="25" t="s">
        <v>171</v>
      </c>
      <c r="BE157" s="172">
        <f t="shared" si="14"/>
        <v>0</v>
      </c>
      <c r="BF157" s="172">
        <f t="shared" si="15"/>
        <v>0</v>
      </c>
      <c r="BG157" s="172">
        <f t="shared" si="16"/>
        <v>0</v>
      </c>
      <c r="BH157" s="172">
        <f t="shared" si="17"/>
        <v>0</v>
      </c>
      <c r="BI157" s="172">
        <f t="shared" si="18"/>
        <v>0</v>
      </c>
      <c r="BJ157" s="25" t="s">
        <v>89</v>
      </c>
      <c r="BK157" s="172">
        <f t="shared" si="19"/>
        <v>0</v>
      </c>
      <c r="BL157" s="25" t="s">
        <v>257</v>
      </c>
      <c r="BM157" s="25" t="s">
        <v>2064</v>
      </c>
    </row>
    <row r="158" spans="2:65" s="1" customFormat="1" ht="16.5" customHeight="1">
      <c r="B158" s="161"/>
      <c r="C158" s="162" t="s">
        <v>361</v>
      </c>
      <c r="D158" s="162" t="s">
        <v>173</v>
      </c>
      <c r="E158" s="163" t="s">
        <v>2065</v>
      </c>
      <c r="F158" s="164" t="s">
        <v>3357</v>
      </c>
      <c r="G158" s="165" t="s">
        <v>330</v>
      </c>
      <c r="H158" s="166">
        <v>4</v>
      </c>
      <c r="I158" s="347"/>
      <c r="J158" s="167">
        <f t="shared" si="10"/>
        <v>0</v>
      </c>
      <c r="K158" s="164" t="s">
        <v>5</v>
      </c>
      <c r="L158" s="40"/>
      <c r="M158" s="168" t="s">
        <v>5</v>
      </c>
      <c r="N158" s="169" t="s">
        <v>49</v>
      </c>
      <c r="O158" s="170">
        <v>0.17699999999999999</v>
      </c>
      <c r="P158" s="170">
        <f t="shared" si="11"/>
        <v>0.70799999999999996</v>
      </c>
      <c r="Q158" s="170">
        <v>2.9E-4</v>
      </c>
      <c r="R158" s="170">
        <f t="shared" si="12"/>
        <v>1.16E-3</v>
      </c>
      <c r="S158" s="170">
        <v>0</v>
      </c>
      <c r="T158" s="171">
        <f t="shared" si="13"/>
        <v>0</v>
      </c>
      <c r="AR158" s="25" t="s">
        <v>257</v>
      </c>
      <c r="AT158" s="25" t="s">
        <v>173</v>
      </c>
      <c r="AU158" s="25" t="s">
        <v>89</v>
      </c>
      <c r="AY158" s="25" t="s">
        <v>171</v>
      </c>
      <c r="BE158" s="172">
        <f t="shared" si="14"/>
        <v>0</v>
      </c>
      <c r="BF158" s="172">
        <f t="shared" si="15"/>
        <v>0</v>
      </c>
      <c r="BG158" s="172">
        <f t="shared" si="16"/>
        <v>0</v>
      </c>
      <c r="BH158" s="172">
        <f t="shared" si="17"/>
        <v>0</v>
      </c>
      <c r="BI158" s="172">
        <f t="shared" si="18"/>
        <v>0</v>
      </c>
      <c r="BJ158" s="25" t="s">
        <v>89</v>
      </c>
      <c r="BK158" s="172">
        <f t="shared" si="19"/>
        <v>0</v>
      </c>
      <c r="BL158" s="25" t="s">
        <v>257</v>
      </c>
      <c r="BM158" s="25" t="s">
        <v>2067</v>
      </c>
    </row>
    <row r="159" spans="2:65" s="1" customFormat="1" ht="16.5" customHeight="1">
      <c r="B159" s="161"/>
      <c r="C159" s="190" t="s">
        <v>368</v>
      </c>
      <c r="D159" s="190" t="s">
        <v>236</v>
      </c>
      <c r="E159" s="191" t="s">
        <v>2068</v>
      </c>
      <c r="F159" s="192" t="s">
        <v>2069</v>
      </c>
      <c r="G159" s="193" t="s">
        <v>330</v>
      </c>
      <c r="H159" s="194">
        <v>3</v>
      </c>
      <c r="I159" s="348"/>
      <c r="J159" s="195">
        <f t="shared" si="10"/>
        <v>0</v>
      </c>
      <c r="K159" s="192" t="s">
        <v>2070</v>
      </c>
      <c r="L159" s="196"/>
      <c r="M159" s="197" t="s">
        <v>5</v>
      </c>
      <c r="N159" s="198" t="s">
        <v>49</v>
      </c>
      <c r="O159" s="170">
        <v>0</v>
      </c>
      <c r="P159" s="170">
        <f t="shared" si="11"/>
        <v>0</v>
      </c>
      <c r="Q159" s="170">
        <v>3.3E-4</v>
      </c>
      <c r="R159" s="170">
        <f t="shared" si="12"/>
        <v>9.8999999999999999E-4</v>
      </c>
      <c r="S159" s="170">
        <v>0</v>
      </c>
      <c r="T159" s="171">
        <f t="shared" si="13"/>
        <v>0</v>
      </c>
      <c r="AR159" s="25" t="s">
        <v>349</v>
      </c>
      <c r="AT159" s="25" t="s">
        <v>236</v>
      </c>
      <c r="AU159" s="25" t="s">
        <v>89</v>
      </c>
      <c r="AY159" s="25" t="s">
        <v>171</v>
      </c>
      <c r="BE159" s="172">
        <f t="shared" si="14"/>
        <v>0</v>
      </c>
      <c r="BF159" s="172">
        <f t="shared" si="15"/>
        <v>0</v>
      </c>
      <c r="BG159" s="172">
        <f t="shared" si="16"/>
        <v>0</v>
      </c>
      <c r="BH159" s="172">
        <f t="shared" si="17"/>
        <v>0</v>
      </c>
      <c r="BI159" s="172">
        <f t="shared" si="18"/>
        <v>0</v>
      </c>
      <c r="BJ159" s="25" t="s">
        <v>89</v>
      </c>
      <c r="BK159" s="172">
        <f t="shared" si="19"/>
        <v>0</v>
      </c>
      <c r="BL159" s="25" t="s">
        <v>257</v>
      </c>
      <c r="BM159" s="25" t="s">
        <v>2071</v>
      </c>
    </row>
    <row r="160" spans="2:65" s="1" customFormat="1" ht="24">
      <c r="B160" s="40"/>
      <c r="D160" s="174" t="s">
        <v>353</v>
      </c>
      <c r="F160" s="181" t="s">
        <v>2072</v>
      </c>
      <c r="L160" s="40"/>
      <c r="M160" s="182"/>
      <c r="N160" s="41"/>
      <c r="O160" s="41"/>
      <c r="P160" s="41"/>
      <c r="Q160" s="41"/>
      <c r="R160" s="41"/>
      <c r="S160" s="41"/>
      <c r="T160" s="69"/>
      <c r="AT160" s="25" t="s">
        <v>353</v>
      </c>
      <c r="AU160" s="25" t="s">
        <v>89</v>
      </c>
    </row>
    <row r="161" spans="2:65" s="1" customFormat="1" ht="16.5" customHeight="1">
      <c r="B161" s="161"/>
      <c r="C161" s="162" t="s">
        <v>373</v>
      </c>
      <c r="D161" s="162" t="s">
        <v>173</v>
      </c>
      <c r="E161" s="163" t="s">
        <v>2073</v>
      </c>
      <c r="F161" s="164" t="s">
        <v>2066</v>
      </c>
      <c r="G161" s="165" t="s">
        <v>330</v>
      </c>
      <c r="H161" s="166">
        <v>21</v>
      </c>
      <c r="I161" s="347"/>
      <c r="J161" s="167">
        <f>ROUND(I161*H161,2)</f>
        <v>0</v>
      </c>
      <c r="K161" s="164" t="s">
        <v>177</v>
      </c>
      <c r="L161" s="40"/>
      <c r="M161" s="168" t="s">
        <v>5</v>
      </c>
      <c r="N161" s="169" t="s">
        <v>49</v>
      </c>
      <c r="O161" s="170">
        <v>0.17699999999999999</v>
      </c>
      <c r="P161" s="170">
        <f>O161*H161</f>
        <v>3.7169999999999996</v>
      </c>
      <c r="Q161" s="170">
        <v>2.9E-4</v>
      </c>
      <c r="R161" s="170">
        <f>Q161*H161</f>
        <v>6.0899999999999999E-3</v>
      </c>
      <c r="S161" s="170">
        <v>0</v>
      </c>
      <c r="T161" s="171">
        <f>S161*H161</f>
        <v>0</v>
      </c>
      <c r="AR161" s="25" t="s">
        <v>257</v>
      </c>
      <c r="AT161" s="25" t="s">
        <v>173</v>
      </c>
      <c r="AU161" s="25" t="s">
        <v>89</v>
      </c>
      <c r="AY161" s="25" t="s">
        <v>171</v>
      </c>
      <c r="BE161" s="172">
        <f>IF(N161="základní",J161,0)</f>
        <v>0</v>
      </c>
      <c r="BF161" s="172">
        <f>IF(N161="snížená",J161,0)</f>
        <v>0</v>
      </c>
      <c r="BG161" s="172">
        <f>IF(N161="zákl. přenesená",J161,0)</f>
        <v>0</v>
      </c>
      <c r="BH161" s="172">
        <f>IF(N161="sníž. přenesená",J161,0)</f>
        <v>0</v>
      </c>
      <c r="BI161" s="172">
        <f>IF(N161="nulová",J161,0)</f>
        <v>0</v>
      </c>
      <c r="BJ161" s="25" t="s">
        <v>89</v>
      </c>
      <c r="BK161" s="172">
        <f>ROUND(I161*H161,2)</f>
        <v>0</v>
      </c>
      <c r="BL161" s="25" t="s">
        <v>257</v>
      </c>
      <c r="BM161" s="25" t="s">
        <v>2074</v>
      </c>
    </row>
    <row r="162" spans="2:65" s="1" customFormat="1" ht="16.5" customHeight="1">
      <c r="B162" s="161"/>
      <c r="C162" s="162" t="s">
        <v>378</v>
      </c>
      <c r="D162" s="162" t="s">
        <v>173</v>
      </c>
      <c r="E162" s="163" t="s">
        <v>2075</v>
      </c>
      <c r="F162" s="164" t="s">
        <v>2076</v>
      </c>
      <c r="G162" s="165" t="s">
        <v>330</v>
      </c>
      <c r="H162" s="166">
        <v>4</v>
      </c>
      <c r="I162" s="347"/>
      <c r="J162" s="167">
        <f>ROUND(I162*H162,2)</f>
        <v>0</v>
      </c>
      <c r="K162" s="164" t="s">
        <v>5</v>
      </c>
      <c r="L162" s="40"/>
      <c r="M162" s="168" t="s">
        <v>5</v>
      </c>
      <c r="N162" s="169" t="s">
        <v>49</v>
      </c>
      <c r="O162" s="170">
        <v>0.113</v>
      </c>
      <c r="P162" s="170">
        <f>O162*H162</f>
        <v>0.45200000000000001</v>
      </c>
      <c r="Q162" s="170">
        <v>6.0000000000000002E-5</v>
      </c>
      <c r="R162" s="170">
        <f>Q162*H162</f>
        <v>2.4000000000000001E-4</v>
      </c>
      <c r="S162" s="170">
        <v>0</v>
      </c>
      <c r="T162" s="171">
        <f>S162*H162</f>
        <v>0</v>
      </c>
      <c r="AR162" s="25" t="s">
        <v>257</v>
      </c>
      <c r="AT162" s="25" t="s">
        <v>173</v>
      </c>
      <c r="AU162" s="25" t="s">
        <v>89</v>
      </c>
      <c r="AY162" s="25" t="s">
        <v>171</v>
      </c>
      <c r="BE162" s="172">
        <f>IF(N162="základní",J162,0)</f>
        <v>0</v>
      </c>
      <c r="BF162" s="172">
        <f>IF(N162="snížená",J162,0)</f>
        <v>0</v>
      </c>
      <c r="BG162" s="172">
        <f>IF(N162="zákl. přenesená",J162,0)</f>
        <v>0</v>
      </c>
      <c r="BH162" s="172">
        <f>IF(N162="sníž. přenesená",J162,0)</f>
        <v>0</v>
      </c>
      <c r="BI162" s="172">
        <f>IF(N162="nulová",J162,0)</f>
        <v>0</v>
      </c>
      <c r="BJ162" s="25" t="s">
        <v>89</v>
      </c>
      <c r="BK162" s="172">
        <f>ROUND(I162*H162,2)</f>
        <v>0</v>
      </c>
      <c r="BL162" s="25" t="s">
        <v>257</v>
      </c>
      <c r="BM162" s="25" t="s">
        <v>2077</v>
      </c>
    </row>
    <row r="163" spans="2:65" s="1" customFormat="1" ht="16.5" customHeight="1">
      <c r="B163" s="161"/>
      <c r="C163" s="162" t="s">
        <v>395</v>
      </c>
      <c r="D163" s="162" t="s">
        <v>173</v>
      </c>
      <c r="E163" s="163" t="s">
        <v>2078</v>
      </c>
      <c r="F163" s="164" t="s">
        <v>2079</v>
      </c>
      <c r="G163" s="165" t="s">
        <v>493</v>
      </c>
      <c r="H163" s="166">
        <v>106</v>
      </c>
      <c r="I163" s="347"/>
      <c r="J163" s="167">
        <f>ROUND(I163*H163,2)</f>
        <v>0</v>
      </c>
      <c r="K163" s="164" t="s">
        <v>177</v>
      </c>
      <c r="L163" s="40"/>
      <c r="M163" s="168" t="s">
        <v>5</v>
      </c>
      <c r="N163" s="169" t="s">
        <v>49</v>
      </c>
      <c r="O163" s="170">
        <v>4.8000000000000001E-2</v>
      </c>
      <c r="P163" s="170">
        <f>O163*H163</f>
        <v>5.0880000000000001</v>
      </c>
      <c r="Q163" s="170">
        <v>0</v>
      </c>
      <c r="R163" s="170">
        <f>Q163*H163</f>
        <v>0</v>
      </c>
      <c r="S163" s="170">
        <v>0</v>
      </c>
      <c r="T163" s="171">
        <f>S163*H163</f>
        <v>0</v>
      </c>
      <c r="AR163" s="25" t="s">
        <v>257</v>
      </c>
      <c r="AT163" s="25" t="s">
        <v>173</v>
      </c>
      <c r="AU163" s="25" t="s">
        <v>89</v>
      </c>
      <c r="AY163" s="25" t="s">
        <v>171</v>
      </c>
      <c r="BE163" s="172">
        <f>IF(N163="základní",J163,0)</f>
        <v>0</v>
      </c>
      <c r="BF163" s="172">
        <f>IF(N163="snížená",J163,0)</f>
        <v>0</v>
      </c>
      <c r="BG163" s="172">
        <f>IF(N163="zákl. přenesená",J163,0)</f>
        <v>0</v>
      </c>
      <c r="BH163" s="172">
        <f>IF(N163="sníž. přenesená",J163,0)</f>
        <v>0</v>
      </c>
      <c r="BI163" s="172">
        <f>IF(N163="nulová",J163,0)</f>
        <v>0</v>
      </c>
      <c r="BJ163" s="25" t="s">
        <v>89</v>
      </c>
      <c r="BK163" s="172">
        <f>ROUND(I163*H163,2)</f>
        <v>0</v>
      </c>
      <c r="BL163" s="25" t="s">
        <v>257</v>
      </c>
      <c r="BM163" s="25" t="s">
        <v>2080</v>
      </c>
    </row>
    <row r="164" spans="2:65" s="12" customFormat="1">
      <c r="B164" s="173"/>
      <c r="D164" s="174" t="s">
        <v>180</v>
      </c>
      <c r="E164" s="175" t="s">
        <v>5</v>
      </c>
      <c r="F164" s="176" t="s">
        <v>2081</v>
      </c>
      <c r="H164" s="177">
        <v>106</v>
      </c>
      <c r="L164" s="173"/>
      <c r="M164" s="178"/>
      <c r="N164" s="179"/>
      <c r="O164" s="179"/>
      <c r="P164" s="179"/>
      <c r="Q164" s="179"/>
      <c r="R164" s="179"/>
      <c r="S164" s="179"/>
      <c r="T164" s="180"/>
      <c r="AT164" s="175" t="s">
        <v>180</v>
      </c>
      <c r="AU164" s="175" t="s">
        <v>89</v>
      </c>
      <c r="AV164" s="12" t="s">
        <v>89</v>
      </c>
      <c r="AW164" s="12" t="s">
        <v>41</v>
      </c>
      <c r="AX164" s="12" t="s">
        <v>23</v>
      </c>
      <c r="AY164" s="175" t="s">
        <v>171</v>
      </c>
    </row>
    <row r="165" spans="2:65" s="1" customFormat="1" ht="38.25" customHeight="1">
      <c r="B165" s="161"/>
      <c r="C165" s="162" t="s">
        <v>401</v>
      </c>
      <c r="D165" s="162" t="s">
        <v>173</v>
      </c>
      <c r="E165" s="163" t="s">
        <v>2082</v>
      </c>
      <c r="F165" s="164" t="s">
        <v>2083</v>
      </c>
      <c r="G165" s="165" t="s">
        <v>260</v>
      </c>
      <c r="H165" s="166">
        <v>0.114</v>
      </c>
      <c r="I165" s="347"/>
      <c r="J165" s="167">
        <f>ROUND(I165*H165,2)</f>
        <v>0</v>
      </c>
      <c r="K165" s="164" t="s">
        <v>177</v>
      </c>
      <c r="L165" s="40"/>
      <c r="M165" s="168" t="s">
        <v>5</v>
      </c>
      <c r="N165" s="169" t="s">
        <v>49</v>
      </c>
      <c r="O165" s="170">
        <v>1.5229999999999999</v>
      </c>
      <c r="P165" s="170">
        <f>O165*H165</f>
        <v>0.173622</v>
      </c>
      <c r="Q165" s="170">
        <v>0</v>
      </c>
      <c r="R165" s="170">
        <f>Q165*H165</f>
        <v>0</v>
      </c>
      <c r="S165" s="170">
        <v>0</v>
      </c>
      <c r="T165" s="171">
        <f>S165*H165</f>
        <v>0</v>
      </c>
      <c r="AR165" s="25" t="s">
        <v>257</v>
      </c>
      <c r="AT165" s="25" t="s">
        <v>173</v>
      </c>
      <c r="AU165" s="25" t="s">
        <v>89</v>
      </c>
      <c r="AY165" s="25" t="s">
        <v>171</v>
      </c>
      <c r="BE165" s="172">
        <f>IF(N165="základní",J165,0)</f>
        <v>0</v>
      </c>
      <c r="BF165" s="172">
        <f>IF(N165="snížená",J165,0)</f>
        <v>0</v>
      </c>
      <c r="BG165" s="172">
        <f>IF(N165="zákl. přenesená",J165,0)</f>
        <v>0</v>
      </c>
      <c r="BH165" s="172">
        <f>IF(N165="sníž. přenesená",J165,0)</f>
        <v>0</v>
      </c>
      <c r="BI165" s="172">
        <f>IF(N165="nulová",J165,0)</f>
        <v>0</v>
      </c>
      <c r="BJ165" s="25" t="s">
        <v>89</v>
      </c>
      <c r="BK165" s="172">
        <f>ROUND(I165*H165,2)</f>
        <v>0</v>
      </c>
      <c r="BL165" s="25" t="s">
        <v>257</v>
      </c>
      <c r="BM165" s="25" t="s">
        <v>2084</v>
      </c>
    </row>
    <row r="166" spans="2:65" s="1" customFormat="1" ht="38.25" customHeight="1">
      <c r="B166" s="161"/>
      <c r="C166" s="162" t="s">
        <v>407</v>
      </c>
      <c r="D166" s="162" t="s">
        <v>173</v>
      </c>
      <c r="E166" s="163" t="s">
        <v>2085</v>
      </c>
      <c r="F166" s="164" t="s">
        <v>2086</v>
      </c>
      <c r="G166" s="165" t="s">
        <v>260</v>
      </c>
      <c r="H166" s="166">
        <v>0.114</v>
      </c>
      <c r="I166" s="347"/>
      <c r="J166" s="167">
        <f>ROUND(I166*H166,2)</f>
        <v>0</v>
      </c>
      <c r="K166" s="164" t="s">
        <v>177</v>
      </c>
      <c r="L166" s="40"/>
      <c r="M166" s="168" t="s">
        <v>5</v>
      </c>
      <c r="N166" s="169" t="s">
        <v>49</v>
      </c>
      <c r="O166" s="170">
        <v>1.21</v>
      </c>
      <c r="P166" s="170">
        <f>O166*H166</f>
        <v>0.13794000000000001</v>
      </c>
      <c r="Q166" s="170">
        <v>0</v>
      </c>
      <c r="R166" s="170">
        <f>Q166*H166</f>
        <v>0</v>
      </c>
      <c r="S166" s="170">
        <v>0</v>
      </c>
      <c r="T166" s="171">
        <f>S166*H166</f>
        <v>0</v>
      </c>
      <c r="AR166" s="25" t="s">
        <v>257</v>
      </c>
      <c r="AT166" s="25" t="s">
        <v>173</v>
      </c>
      <c r="AU166" s="25" t="s">
        <v>89</v>
      </c>
      <c r="AY166" s="25" t="s">
        <v>171</v>
      </c>
      <c r="BE166" s="172">
        <f>IF(N166="základní",J166,0)</f>
        <v>0</v>
      </c>
      <c r="BF166" s="172">
        <f>IF(N166="snížená",J166,0)</f>
        <v>0</v>
      </c>
      <c r="BG166" s="172">
        <f>IF(N166="zákl. přenesená",J166,0)</f>
        <v>0</v>
      </c>
      <c r="BH166" s="172">
        <f>IF(N166="sníž. přenesená",J166,0)</f>
        <v>0</v>
      </c>
      <c r="BI166" s="172">
        <f>IF(N166="nulová",J166,0)</f>
        <v>0</v>
      </c>
      <c r="BJ166" s="25" t="s">
        <v>89</v>
      </c>
      <c r="BK166" s="172">
        <f>ROUND(I166*H166,2)</f>
        <v>0</v>
      </c>
      <c r="BL166" s="25" t="s">
        <v>257</v>
      </c>
      <c r="BM166" s="25" t="s">
        <v>2087</v>
      </c>
    </row>
    <row r="167" spans="2:65" s="11" customFormat="1" ht="29.85" customHeight="1">
      <c r="B167" s="149"/>
      <c r="D167" s="150" t="s">
        <v>76</v>
      </c>
      <c r="E167" s="159" t="s">
        <v>2088</v>
      </c>
      <c r="F167" s="159" t="s">
        <v>2089</v>
      </c>
      <c r="J167" s="160">
        <f>BK167</f>
        <v>0</v>
      </c>
      <c r="L167" s="149"/>
      <c r="M167" s="153"/>
      <c r="N167" s="154"/>
      <c r="O167" s="154"/>
      <c r="P167" s="155">
        <f>SUM(P168:P183)</f>
        <v>128.69515199999998</v>
      </c>
      <c r="Q167" s="154"/>
      <c r="R167" s="155">
        <f>SUM(R168:R183)</f>
        <v>0.18780999999999998</v>
      </c>
      <c r="S167" s="154"/>
      <c r="T167" s="156">
        <f>SUM(T168:T183)</f>
        <v>0</v>
      </c>
      <c r="AR167" s="150" t="s">
        <v>89</v>
      </c>
      <c r="AT167" s="157" t="s">
        <v>76</v>
      </c>
      <c r="AU167" s="157" t="s">
        <v>23</v>
      </c>
      <c r="AY167" s="150" t="s">
        <v>171</v>
      </c>
      <c r="BK167" s="158">
        <f>SUM(BK168:BK183)</f>
        <v>0</v>
      </c>
    </row>
    <row r="168" spans="2:65" s="1" customFormat="1" ht="16.5" customHeight="1">
      <c r="B168" s="161"/>
      <c r="C168" s="162" t="s">
        <v>30</v>
      </c>
      <c r="D168" s="162" t="s">
        <v>173</v>
      </c>
      <c r="E168" s="163" t="s">
        <v>2090</v>
      </c>
      <c r="F168" s="164" t="s">
        <v>2091</v>
      </c>
      <c r="G168" s="165" t="s">
        <v>2092</v>
      </c>
      <c r="H168" s="166">
        <v>15</v>
      </c>
      <c r="I168" s="347"/>
      <c r="J168" s="167">
        <f t="shared" ref="J168:J177" si="20">ROUND(I168*H168,2)</f>
        <v>0</v>
      </c>
      <c r="K168" s="164" t="s">
        <v>5</v>
      </c>
      <c r="L168" s="40"/>
      <c r="M168" s="168" t="s">
        <v>5</v>
      </c>
      <c r="N168" s="169" t="s">
        <v>49</v>
      </c>
      <c r="O168" s="170">
        <v>0</v>
      </c>
      <c r="P168" s="170">
        <f t="shared" ref="P168:P177" si="21">O168*H168</f>
        <v>0</v>
      </c>
      <c r="Q168" s="170">
        <v>0</v>
      </c>
      <c r="R168" s="170">
        <f t="shared" ref="R168:R177" si="22">Q168*H168</f>
        <v>0</v>
      </c>
      <c r="S168" s="170">
        <v>0</v>
      </c>
      <c r="T168" s="171">
        <f t="shared" ref="T168:T177" si="23">S168*H168</f>
        <v>0</v>
      </c>
      <c r="AR168" s="25" t="s">
        <v>257</v>
      </c>
      <c r="AT168" s="25" t="s">
        <v>173</v>
      </c>
      <c r="AU168" s="25" t="s">
        <v>89</v>
      </c>
      <c r="AY168" s="25" t="s">
        <v>171</v>
      </c>
      <c r="BE168" s="172">
        <f t="shared" ref="BE168:BE177" si="24">IF(N168="základní",J168,0)</f>
        <v>0</v>
      </c>
      <c r="BF168" s="172">
        <f t="shared" ref="BF168:BF177" si="25">IF(N168="snížená",J168,0)</f>
        <v>0</v>
      </c>
      <c r="BG168" s="172">
        <f t="shared" ref="BG168:BG177" si="26">IF(N168="zákl. přenesená",J168,0)</f>
        <v>0</v>
      </c>
      <c r="BH168" s="172">
        <f t="shared" ref="BH168:BH177" si="27">IF(N168="sníž. přenesená",J168,0)</f>
        <v>0</v>
      </c>
      <c r="BI168" s="172">
        <f t="shared" ref="BI168:BI177" si="28">IF(N168="nulová",J168,0)</f>
        <v>0</v>
      </c>
      <c r="BJ168" s="25" t="s">
        <v>89</v>
      </c>
      <c r="BK168" s="172">
        <f t="shared" ref="BK168:BK177" si="29">ROUND(I168*H168,2)</f>
        <v>0</v>
      </c>
      <c r="BL168" s="25" t="s">
        <v>257</v>
      </c>
      <c r="BM168" s="25" t="s">
        <v>2093</v>
      </c>
    </row>
    <row r="169" spans="2:65" s="1" customFormat="1" ht="25.5" customHeight="1">
      <c r="B169" s="161"/>
      <c r="C169" s="162" t="s">
        <v>16</v>
      </c>
      <c r="D169" s="162" t="s">
        <v>173</v>
      </c>
      <c r="E169" s="163" t="s">
        <v>2094</v>
      </c>
      <c r="F169" s="164" t="s">
        <v>2095</v>
      </c>
      <c r="G169" s="165" t="s">
        <v>493</v>
      </c>
      <c r="H169" s="166">
        <v>40</v>
      </c>
      <c r="I169" s="347"/>
      <c r="J169" s="167">
        <f t="shared" si="20"/>
        <v>0</v>
      </c>
      <c r="K169" s="164" t="s">
        <v>177</v>
      </c>
      <c r="L169" s="40"/>
      <c r="M169" s="168" t="s">
        <v>5</v>
      </c>
      <c r="N169" s="169" t="s">
        <v>49</v>
      </c>
      <c r="O169" s="170">
        <v>0.52900000000000003</v>
      </c>
      <c r="P169" s="170">
        <f t="shared" si="21"/>
        <v>21.16</v>
      </c>
      <c r="Q169" s="170">
        <v>6.6E-4</v>
      </c>
      <c r="R169" s="170">
        <f t="shared" si="22"/>
        <v>2.64E-2</v>
      </c>
      <c r="S169" s="170">
        <v>0</v>
      </c>
      <c r="T169" s="171">
        <f t="shared" si="23"/>
        <v>0</v>
      </c>
      <c r="AR169" s="25" t="s">
        <v>257</v>
      </c>
      <c r="AT169" s="25" t="s">
        <v>173</v>
      </c>
      <c r="AU169" s="25" t="s">
        <v>89</v>
      </c>
      <c r="AY169" s="25" t="s">
        <v>171</v>
      </c>
      <c r="BE169" s="172">
        <f t="shared" si="24"/>
        <v>0</v>
      </c>
      <c r="BF169" s="172">
        <f t="shared" si="25"/>
        <v>0</v>
      </c>
      <c r="BG169" s="172">
        <f t="shared" si="26"/>
        <v>0</v>
      </c>
      <c r="BH169" s="172">
        <f t="shared" si="27"/>
        <v>0</v>
      </c>
      <c r="BI169" s="172">
        <f t="shared" si="28"/>
        <v>0</v>
      </c>
      <c r="BJ169" s="25" t="s">
        <v>89</v>
      </c>
      <c r="BK169" s="172">
        <f t="shared" si="29"/>
        <v>0</v>
      </c>
      <c r="BL169" s="25" t="s">
        <v>257</v>
      </c>
      <c r="BM169" s="25" t="s">
        <v>2096</v>
      </c>
    </row>
    <row r="170" spans="2:65" s="1" customFormat="1" ht="25.5" customHeight="1">
      <c r="B170" s="161"/>
      <c r="C170" s="162" t="s">
        <v>424</v>
      </c>
      <c r="D170" s="162" t="s">
        <v>173</v>
      </c>
      <c r="E170" s="163" t="s">
        <v>2097</v>
      </c>
      <c r="F170" s="164" t="s">
        <v>2098</v>
      </c>
      <c r="G170" s="165" t="s">
        <v>493</v>
      </c>
      <c r="H170" s="166">
        <v>50</v>
      </c>
      <c r="I170" s="347"/>
      <c r="J170" s="167">
        <f t="shared" si="20"/>
        <v>0</v>
      </c>
      <c r="K170" s="164" t="s">
        <v>177</v>
      </c>
      <c r="L170" s="40"/>
      <c r="M170" s="168" t="s">
        <v>5</v>
      </c>
      <c r="N170" s="169" t="s">
        <v>49</v>
      </c>
      <c r="O170" s="170">
        <v>0.61599999999999999</v>
      </c>
      <c r="P170" s="170">
        <f t="shared" si="21"/>
        <v>30.8</v>
      </c>
      <c r="Q170" s="170">
        <v>9.1E-4</v>
      </c>
      <c r="R170" s="170">
        <f t="shared" si="22"/>
        <v>4.5499999999999999E-2</v>
      </c>
      <c r="S170" s="170">
        <v>0</v>
      </c>
      <c r="T170" s="171">
        <f t="shared" si="23"/>
        <v>0</v>
      </c>
      <c r="AR170" s="25" t="s">
        <v>257</v>
      </c>
      <c r="AT170" s="25" t="s">
        <v>173</v>
      </c>
      <c r="AU170" s="25" t="s">
        <v>89</v>
      </c>
      <c r="AY170" s="25" t="s">
        <v>171</v>
      </c>
      <c r="BE170" s="172">
        <f t="shared" si="24"/>
        <v>0</v>
      </c>
      <c r="BF170" s="172">
        <f t="shared" si="25"/>
        <v>0</v>
      </c>
      <c r="BG170" s="172">
        <f t="shared" si="26"/>
        <v>0</v>
      </c>
      <c r="BH170" s="172">
        <f t="shared" si="27"/>
        <v>0</v>
      </c>
      <c r="BI170" s="172">
        <f t="shared" si="28"/>
        <v>0</v>
      </c>
      <c r="BJ170" s="25" t="s">
        <v>89</v>
      </c>
      <c r="BK170" s="172">
        <f t="shared" si="29"/>
        <v>0</v>
      </c>
      <c r="BL170" s="25" t="s">
        <v>257</v>
      </c>
      <c r="BM170" s="25" t="s">
        <v>2099</v>
      </c>
    </row>
    <row r="171" spans="2:65" s="1" customFormat="1" ht="25.5" customHeight="1">
      <c r="B171" s="161"/>
      <c r="C171" s="162" t="s">
        <v>431</v>
      </c>
      <c r="D171" s="162" t="s">
        <v>173</v>
      </c>
      <c r="E171" s="163" t="s">
        <v>2100</v>
      </c>
      <c r="F171" s="164" t="s">
        <v>2101</v>
      </c>
      <c r="G171" s="165" t="s">
        <v>493</v>
      </c>
      <c r="H171" s="166">
        <v>15</v>
      </c>
      <c r="I171" s="347"/>
      <c r="J171" s="167">
        <f t="shared" si="20"/>
        <v>0</v>
      </c>
      <c r="K171" s="164" t="s">
        <v>177</v>
      </c>
      <c r="L171" s="40"/>
      <c r="M171" s="168" t="s">
        <v>5</v>
      </c>
      <c r="N171" s="169" t="s">
        <v>49</v>
      </c>
      <c r="O171" s="170">
        <v>0.69599999999999995</v>
      </c>
      <c r="P171" s="170">
        <f t="shared" si="21"/>
        <v>10.44</v>
      </c>
      <c r="Q171" s="170">
        <v>1.1900000000000001E-3</v>
      </c>
      <c r="R171" s="170">
        <f t="shared" si="22"/>
        <v>1.7850000000000001E-2</v>
      </c>
      <c r="S171" s="170">
        <v>0</v>
      </c>
      <c r="T171" s="171">
        <f t="shared" si="23"/>
        <v>0</v>
      </c>
      <c r="AR171" s="25" t="s">
        <v>257</v>
      </c>
      <c r="AT171" s="25" t="s">
        <v>173</v>
      </c>
      <c r="AU171" s="25" t="s">
        <v>89</v>
      </c>
      <c r="AY171" s="25" t="s">
        <v>171</v>
      </c>
      <c r="BE171" s="172">
        <f t="shared" si="24"/>
        <v>0</v>
      </c>
      <c r="BF171" s="172">
        <f t="shared" si="25"/>
        <v>0</v>
      </c>
      <c r="BG171" s="172">
        <f t="shared" si="26"/>
        <v>0</v>
      </c>
      <c r="BH171" s="172">
        <f t="shared" si="27"/>
        <v>0</v>
      </c>
      <c r="BI171" s="172">
        <f t="shared" si="28"/>
        <v>0</v>
      </c>
      <c r="BJ171" s="25" t="s">
        <v>89</v>
      </c>
      <c r="BK171" s="172">
        <f t="shared" si="29"/>
        <v>0</v>
      </c>
      <c r="BL171" s="25" t="s">
        <v>257</v>
      </c>
      <c r="BM171" s="25" t="s">
        <v>2102</v>
      </c>
    </row>
    <row r="172" spans="2:65" s="1" customFormat="1" ht="25.5" customHeight="1">
      <c r="B172" s="161"/>
      <c r="C172" s="162" t="s">
        <v>439</v>
      </c>
      <c r="D172" s="162" t="s">
        <v>173</v>
      </c>
      <c r="E172" s="163" t="s">
        <v>2103</v>
      </c>
      <c r="F172" s="164" t="s">
        <v>2104</v>
      </c>
      <c r="G172" s="165" t="s">
        <v>493</v>
      </c>
      <c r="H172" s="166">
        <v>15</v>
      </c>
      <c r="I172" s="347"/>
      <c r="J172" s="167">
        <f t="shared" si="20"/>
        <v>0</v>
      </c>
      <c r="K172" s="164" t="s">
        <v>177</v>
      </c>
      <c r="L172" s="40"/>
      <c r="M172" s="168" t="s">
        <v>5</v>
      </c>
      <c r="N172" s="169" t="s">
        <v>49</v>
      </c>
      <c r="O172" s="170">
        <v>0.74299999999999999</v>
      </c>
      <c r="P172" s="170">
        <f t="shared" si="21"/>
        <v>11.145</v>
      </c>
      <c r="Q172" s="170">
        <v>2.5200000000000001E-3</v>
      </c>
      <c r="R172" s="170">
        <f t="shared" si="22"/>
        <v>3.78E-2</v>
      </c>
      <c r="S172" s="170">
        <v>0</v>
      </c>
      <c r="T172" s="171">
        <f t="shared" si="23"/>
        <v>0</v>
      </c>
      <c r="AR172" s="25" t="s">
        <v>257</v>
      </c>
      <c r="AT172" s="25" t="s">
        <v>173</v>
      </c>
      <c r="AU172" s="25" t="s">
        <v>89</v>
      </c>
      <c r="AY172" s="25" t="s">
        <v>171</v>
      </c>
      <c r="BE172" s="172">
        <f t="shared" si="24"/>
        <v>0</v>
      </c>
      <c r="BF172" s="172">
        <f t="shared" si="25"/>
        <v>0</v>
      </c>
      <c r="BG172" s="172">
        <f t="shared" si="26"/>
        <v>0</v>
      </c>
      <c r="BH172" s="172">
        <f t="shared" si="27"/>
        <v>0</v>
      </c>
      <c r="BI172" s="172">
        <f t="shared" si="28"/>
        <v>0</v>
      </c>
      <c r="BJ172" s="25" t="s">
        <v>89</v>
      </c>
      <c r="BK172" s="172">
        <f t="shared" si="29"/>
        <v>0</v>
      </c>
      <c r="BL172" s="25" t="s">
        <v>257</v>
      </c>
      <c r="BM172" s="25" t="s">
        <v>2105</v>
      </c>
    </row>
    <row r="173" spans="2:65" s="1" customFormat="1" ht="16.5" customHeight="1">
      <c r="B173" s="161"/>
      <c r="C173" s="162" t="s">
        <v>446</v>
      </c>
      <c r="D173" s="162" t="s">
        <v>173</v>
      </c>
      <c r="E173" s="163" t="s">
        <v>2106</v>
      </c>
      <c r="F173" s="164" t="s">
        <v>2107</v>
      </c>
      <c r="G173" s="165" t="s">
        <v>330</v>
      </c>
      <c r="H173" s="166">
        <v>40</v>
      </c>
      <c r="I173" s="347"/>
      <c r="J173" s="167">
        <f t="shared" si="20"/>
        <v>0</v>
      </c>
      <c r="K173" s="164" t="s">
        <v>177</v>
      </c>
      <c r="L173" s="40"/>
      <c r="M173" s="168" t="s">
        <v>5</v>
      </c>
      <c r="N173" s="169" t="s">
        <v>49</v>
      </c>
      <c r="O173" s="170">
        <v>0.42499999999999999</v>
      </c>
      <c r="P173" s="170">
        <f t="shared" si="21"/>
        <v>17</v>
      </c>
      <c r="Q173" s="170">
        <v>0</v>
      </c>
      <c r="R173" s="170">
        <f t="shared" si="22"/>
        <v>0</v>
      </c>
      <c r="S173" s="170">
        <v>0</v>
      </c>
      <c r="T173" s="171">
        <f t="shared" si="23"/>
        <v>0</v>
      </c>
      <c r="AR173" s="25" t="s">
        <v>257</v>
      </c>
      <c r="AT173" s="25" t="s">
        <v>173</v>
      </c>
      <c r="AU173" s="25" t="s">
        <v>89</v>
      </c>
      <c r="AY173" s="25" t="s">
        <v>171</v>
      </c>
      <c r="BE173" s="172">
        <f t="shared" si="24"/>
        <v>0</v>
      </c>
      <c r="BF173" s="172">
        <f t="shared" si="25"/>
        <v>0</v>
      </c>
      <c r="BG173" s="172">
        <f t="shared" si="26"/>
        <v>0</v>
      </c>
      <c r="BH173" s="172">
        <f t="shared" si="27"/>
        <v>0</v>
      </c>
      <c r="BI173" s="172">
        <f t="shared" si="28"/>
        <v>0</v>
      </c>
      <c r="BJ173" s="25" t="s">
        <v>89</v>
      </c>
      <c r="BK173" s="172">
        <f t="shared" si="29"/>
        <v>0</v>
      </c>
      <c r="BL173" s="25" t="s">
        <v>257</v>
      </c>
      <c r="BM173" s="25" t="s">
        <v>2108</v>
      </c>
    </row>
    <row r="174" spans="2:65" s="1" customFormat="1" ht="25.5" customHeight="1">
      <c r="B174" s="161"/>
      <c r="C174" s="162" t="s">
        <v>450</v>
      </c>
      <c r="D174" s="162" t="s">
        <v>173</v>
      </c>
      <c r="E174" s="163" t="s">
        <v>2109</v>
      </c>
      <c r="F174" s="164" t="s">
        <v>2110</v>
      </c>
      <c r="G174" s="165" t="s">
        <v>330</v>
      </c>
      <c r="H174" s="166">
        <v>4</v>
      </c>
      <c r="I174" s="347"/>
      <c r="J174" s="167">
        <f t="shared" si="20"/>
        <v>0</v>
      </c>
      <c r="K174" s="164" t="s">
        <v>177</v>
      </c>
      <c r="L174" s="40"/>
      <c r="M174" s="168" t="s">
        <v>5</v>
      </c>
      <c r="N174" s="169" t="s">
        <v>49</v>
      </c>
      <c r="O174" s="170">
        <v>0.20699999999999999</v>
      </c>
      <c r="P174" s="170">
        <f t="shared" si="21"/>
        <v>0.82799999999999996</v>
      </c>
      <c r="Q174" s="170">
        <v>2.0000000000000002E-5</v>
      </c>
      <c r="R174" s="170">
        <f t="shared" si="22"/>
        <v>8.0000000000000007E-5</v>
      </c>
      <c r="S174" s="170">
        <v>0</v>
      </c>
      <c r="T174" s="171">
        <f t="shared" si="23"/>
        <v>0</v>
      </c>
      <c r="AR174" s="25" t="s">
        <v>178</v>
      </c>
      <c r="AT174" s="25" t="s">
        <v>173</v>
      </c>
      <c r="AU174" s="25" t="s">
        <v>89</v>
      </c>
      <c r="AY174" s="25" t="s">
        <v>171</v>
      </c>
      <c r="BE174" s="172">
        <f t="shared" si="24"/>
        <v>0</v>
      </c>
      <c r="BF174" s="172">
        <f t="shared" si="25"/>
        <v>0</v>
      </c>
      <c r="BG174" s="172">
        <f t="shared" si="26"/>
        <v>0</v>
      </c>
      <c r="BH174" s="172">
        <f t="shared" si="27"/>
        <v>0</v>
      </c>
      <c r="BI174" s="172">
        <f t="shared" si="28"/>
        <v>0</v>
      </c>
      <c r="BJ174" s="25" t="s">
        <v>89</v>
      </c>
      <c r="BK174" s="172">
        <f t="shared" si="29"/>
        <v>0</v>
      </c>
      <c r="BL174" s="25" t="s">
        <v>178</v>
      </c>
      <c r="BM174" s="25" t="s">
        <v>2111</v>
      </c>
    </row>
    <row r="175" spans="2:65" s="1" customFormat="1" ht="25.5" customHeight="1">
      <c r="B175" s="161"/>
      <c r="C175" s="162" t="s">
        <v>454</v>
      </c>
      <c r="D175" s="162" t="s">
        <v>173</v>
      </c>
      <c r="E175" s="163" t="s">
        <v>2112</v>
      </c>
      <c r="F175" s="164" t="s">
        <v>2113</v>
      </c>
      <c r="G175" s="165" t="s">
        <v>330</v>
      </c>
      <c r="H175" s="166">
        <v>4</v>
      </c>
      <c r="I175" s="347"/>
      <c r="J175" s="167">
        <f t="shared" si="20"/>
        <v>0</v>
      </c>
      <c r="K175" s="164" t="s">
        <v>177</v>
      </c>
      <c r="L175" s="40"/>
      <c r="M175" s="168" t="s">
        <v>5</v>
      </c>
      <c r="N175" s="169" t="s">
        <v>49</v>
      </c>
      <c r="O175" s="170">
        <v>0.16</v>
      </c>
      <c r="P175" s="170">
        <f t="shared" si="21"/>
        <v>0.64</v>
      </c>
      <c r="Q175" s="170">
        <v>2.2000000000000001E-4</v>
      </c>
      <c r="R175" s="170">
        <f t="shared" si="22"/>
        <v>8.8000000000000003E-4</v>
      </c>
      <c r="S175" s="170">
        <v>0</v>
      </c>
      <c r="T175" s="171">
        <f t="shared" si="23"/>
        <v>0</v>
      </c>
      <c r="AR175" s="25" t="s">
        <v>257</v>
      </c>
      <c r="AT175" s="25" t="s">
        <v>173</v>
      </c>
      <c r="AU175" s="25" t="s">
        <v>89</v>
      </c>
      <c r="AY175" s="25" t="s">
        <v>171</v>
      </c>
      <c r="BE175" s="172">
        <f t="shared" si="24"/>
        <v>0</v>
      </c>
      <c r="BF175" s="172">
        <f t="shared" si="25"/>
        <v>0</v>
      </c>
      <c r="BG175" s="172">
        <f t="shared" si="26"/>
        <v>0</v>
      </c>
      <c r="BH175" s="172">
        <f t="shared" si="27"/>
        <v>0</v>
      </c>
      <c r="BI175" s="172">
        <f t="shared" si="28"/>
        <v>0</v>
      </c>
      <c r="BJ175" s="25" t="s">
        <v>89</v>
      </c>
      <c r="BK175" s="172">
        <f t="shared" si="29"/>
        <v>0</v>
      </c>
      <c r="BL175" s="25" t="s">
        <v>257</v>
      </c>
      <c r="BM175" s="25" t="s">
        <v>2114</v>
      </c>
    </row>
    <row r="176" spans="2:65" s="1" customFormat="1" ht="16.5" customHeight="1">
      <c r="B176" s="161"/>
      <c r="C176" s="162" t="s">
        <v>458</v>
      </c>
      <c r="D176" s="162" t="s">
        <v>173</v>
      </c>
      <c r="E176" s="163" t="s">
        <v>2115</v>
      </c>
      <c r="F176" s="164" t="s">
        <v>2116</v>
      </c>
      <c r="G176" s="165" t="s">
        <v>330</v>
      </c>
      <c r="H176" s="166">
        <v>1</v>
      </c>
      <c r="I176" s="347"/>
      <c r="J176" s="167">
        <f t="shared" si="20"/>
        <v>0</v>
      </c>
      <c r="K176" s="164" t="s">
        <v>177</v>
      </c>
      <c r="L176" s="40"/>
      <c r="M176" s="168" t="s">
        <v>5</v>
      </c>
      <c r="N176" s="169" t="s">
        <v>49</v>
      </c>
      <c r="O176" s="170">
        <v>0.307</v>
      </c>
      <c r="P176" s="170">
        <f t="shared" si="21"/>
        <v>0.307</v>
      </c>
      <c r="Q176" s="170">
        <v>1.75E-3</v>
      </c>
      <c r="R176" s="170">
        <f t="shared" si="22"/>
        <v>1.75E-3</v>
      </c>
      <c r="S176" s="170">
        <v>0</v>
      </c>
      <c r="T176" s="171">
        <f t="shared" si="23"/>
        <v>0</v>
      </c>
      <c r="AR176" s="25" t="s">
        <v>257</v>
      </c>
      <c r="AT176" s="25" t="s">
        <v>173</v>
      </c>
      <c r="AU176" s="25" t="s">
        <v>89</v>
      </c>
      <c r="AY176" s="25" t="s">
        <v>171</v>
      </c>
      <c r="BE176" s="172">
        <f t="shared" si="24"/>
        <v>0</v>
      </c>
      <c r="BF176" s="172">
        <f t="shared" si="25"/>
        <v>0</v>
      </c>
      <c r="BG176" s="172">
        <f t="shared" si="26"/>
        <v>0</v>
      </c>
      <c r="BH176" s="172">
        <f t="shared" si="27"/>
        <v>0</v>
      </c>
      <c r="BI176" s="172">
        <f t="shared" si="28"/>
        <v>0</v>
      </c>
      <c r="BJ176" s="25" t="s">
        <v>89</v>
      </c>
      <c r="BK176" s="172">
        <f t="shared" si="29"/>
        <v>0</v>
      </c>
      <c r="BL176" s="25" t="s">
        <v>257</v>
      </c>
      <c r="BM176" s="25" t="s">
        <v>2117</v>
      </c>
    </row>
    <row r="177" spans="2:65" s="1" customFormat="1" ht="25.5" customHeight="1">
      <c r="B177" s="161"/>
      <c r="C177" s="162" t="s">
        <v>464</v>
      </c>
      <c r="D177" s="162" t="s">
        <v>173</v>
      </c>
      <c r="E177" s="163" t="s">
        <v>2118</v>
      </c>
      <c r="F177" s="164" t="s">
        <v>2119</v>
      </c>
      <c r="G177" s="165" t="s">
        <v>493</v>
      </c>
      <c r="H177" s="166">
        <v>135</v>
      </c>
      <c r="I177" s="347"/>
      <c r="J177" s="167">
        <f t="shared" si="20"/>
        <v>0</v>
      </c>
      <c r="K177" s="164" t="s">
        <v>177</v>
      </c>
      <c r="L177" s="40"/>
      <c r="M177" s="168" t="s">
        <v>5</v>
      </c>
      <c r="N177" s="169" t="s">
        <v>49</v>
      </c>
      <c r="O177" s="170">
        <v>0.17899999999999999</v>
      </c>
      <c r="P177" s="170">
        <f t="shared" si="21"/>
        <v>24.164999999999999</v>
      </c>
      <c r="Q177" s="170">
        <v>4.0000000000000002E-4</v>
      </c>
      <c r="R177" s="170">
        <f t="shared" si="22"/>
        <v>5.3999999999999999E-2</v>
      </c>
      <c r="S177" s="170">
        <v>0</v>
      </c>
      <c r="T177" s="171">
        <f t="shared" si="23"/>
        <v>0</v>
      </c>
      <c r="AR177" s="25" t="s">
        <v>257</v>
      </c>
      <c r="AT177" s="25" t="s">
        <v>173</v>
      </c>
      <c r="AU177" s="25" t="s">
        <v>89</v>
      </c>
      <c r="AY177" s="25" t="s">
        <v>171</v>
      </c>
      <c r="BE177" s="172">
        <f t="shared" si="24"/>
        <v>0</v>
      </c>
      <c r="BF177" s="172">
        <f t="shared" si="25"/>
        <v>0</v>
      </c>
      <c r="BG177" s="172">
        <f t="shared" si="26"/>
        <v>0</v>
      </c>
      <c r="BH177" s="172">
        <f t="shared" si="27"/>
        <v>0</v>
      </c>
      <c r="BI177" s="172">
        <f t="shared" si="28"/>
        <v>0</v>
      </c>
      <c r="BJ177" s="25" t="s">
        <v>89</v>
      </c>
      <c r="BK177" s="172">
        <f t="shared" si="29"/>
        <v>0</v>
      </c>
      <c r="BL177" s="25" t="s">
        <v>257</v>
      </c>
      <c r="BM177" s="25" t="s">
        <v>2120</v>
      </c>
    </row>
    <row r="178" spans="2:65" s="12" customFormat="1">
      <c r="B178" s="173"/>
      <c r="D178" s="174" t="s">
        <v>180</v>
      </c>
      <c r="E178" s="175" t="s">
        <v>5</v>
      </c>
      <c r="F178" s="176" t="s">
        <v>2121</v>
      </c>
      <c r="H178" s="177">
        <v>135</v>
      </c>
      <c r="L178" s="173"/>
      <c r="M178" s="178"/>
      <c r="N178" s="179"/>
      <c r="O178" s="179"/>
      <c r="P178" s="179"/>
      <c r="Q178" s="179"/>
      <c r="R178" s="179"/>
      <c r="S178" s="179"/>
      <c r="T178" s="180"/>
      <c r="AT178" s="175" t="s">
        <v>180</v>
      </c>
      <c r="AU178" s="175" t="s">
        <v>89</v>
      </c>
      <c r="AV178" s="12" t="s">
        <v>89</v>
      </c>
      <c r="AW178" s="12" t="s">
        <v>41</v>
      </c>
      <c r="AX178" s="12" t="s">
        <v>23</v>
      </c>
      <c r="AY178" s="175" t="s">
        <v>171</v>
      </c>
    </row>
    <row r="179" spans="2:65" s="1" customFormat="1" ht="25.5" customHeight="1">
      <c r="B179" s="161"/>
      <c r="C179" s="162" t="s">
        <v>469</v>
      </c>
      <c r="D179" s="162" t="s">
        <v>173</v>
      </c>
      <c r="E179" s="163" t="s">
        <v>2122</v>
      </c>
      <c r="F179" s="164" t="s">
        <v>2123</v>
      </c>
      <c r="G179" s="165" t="s">
        <v>493</v>
      </c>
      <c r="H179" s="166">
        <v>135</v>
      </c>
      <c r="I179" s="347"/>
      <c r="J179" s="167">
        <f>ROUND(I179*H179,2)</f>
        <v>0</v>
      </c>
      <c r="K179" s="164" t="s">
        <v>177</v>
      </c>
      <c r="L179" s="40"/>
      <c r="M179" s="168" t="s">
        <v>5</v>
      </c>
      <c r="N179" s="169" t="s">
        <v>49</v>
      </c>
      <c r="O179" s="170">
        <v>8.2000000000000003E-2</v>
      </c>
      <c r="P179" s="170">
        <f>O179*H179</f>
        <v>11.07</v>
      </c>
      <c r="Q179" s="170">
        <v>1.0000000000000001E-5</v>
      </c>
      <c r="R179" s="170">
        <f>Q179*H179</f>
        <v>1.3500000000000001E-3</v>
      </c>
      <c r="S179" s="170">
        <v>0</v>
      </c>
      <c r="T179" s="171">
        <f>S179*H179</f>
        <v>0</v>
      </c>
      <c r="AR179" s="25" t="s">
        <v>257</v>
      </c>
      <c r="AT179" s="25" t="s">
        <v>173</v>
      </c>
      <c r="AU179" s="25" t="s">
        <v>89</v>
      </c>
      <c r="AY179" s="25" t="s">
        <v>171</v>
      </c>
      <c r="BE179" s="172">
        <f>IF(N179="základní",J179,0)</f>
        <v>0</v>
      </c>
      <c r="BF179" s="172">
        <f>IF(N179="snížená",J179,0)</f>
        <v>0</v>
      </c>
      <c r="BG179" s="172">
        <f>IF(N179="zákl. přenesená",J179,0)</f>
        <v>0</v>
      </c>
      <c r="BH179" s="172">
        <f>IF(N179="sníž. přenesená",J179,0)</f>
        <v>0</v>
      </c>
      <c r="BI179" s="172">
        <f>IF(N179="nulová",J179,0)</f>
        <v>0</v>
      </c>
      <c r="BJ179" s="25" t="s">
        <v>89</v>
      </c>
      <c r="BK179" s="172">
        <f>ROUND(I179*H179,2)</f>
        <v>0</v>
      </c>
      <c r="BL179" s="25" t="s">
        <v>257</v>
      </c>
      <c r="BM179" s="25" t="s">
        <v>2124</v>
      </c>
    </row>
    <row r="180" spans="2:65" s="1" customFormat="1" ht="25.5" customHeight="1">
      <c r="B180" s="161"/>
      <c r="C180" s="162" t="s">
        <v>474</v>
      </c>
      <c r="D180" s="162" t="s">
        <v>173</v>
      </c>
      <c r="E180" s="163" t="s">
        <v>2125</v>
      </c>
      <c r="F180" s="164" t="s">
        <v>2126</v>
      </c>
      <c r="G180" s="165" t="s">
        <v>330</v>
      </c>
      <c r="H180" s="166">
        <v>4</v>
      </c>
      <c r="I180" s="347"/>
      <c r="J180" s="167">
        <f>ROUND(I180*H180,2)</f>
        <v>0</v>
      </c>
      <c r="K180" s="164" t="s">
        <v>177</v>
      </c>
      <c r="L180" s="40"/>
      <c r="M180" s="168" t="s">
        <v>5</v>
      </c>
      <c r="N180" s="169" t="s">
        <v>49</v>
      </c>
      <c r="O180" s="170">
        <v>0.16500000000000001</v>
      </c>
      <c r="P180" s="170">
        <f>O180*H180</f>
        <v>0.66</v>
      </c>
      <c r="Q180" s="170">
        <v>2.0000000000000002E-5</v>
      </c>
      <c r="R180" s="170">
        <f>Q180*H180</f>
        <v>8.0000000000000007E-5</v>
      </c>
      <c r="S180" s="170">
        <v>0</v>
      </c>
      <c r="T180" s="171">
        <f>S180*H180</f>
        <v>0</v>
      </c>
      <c r="AR180" s="25" t="s">
        <v>178</v>
      </c>
      <c r="AT180" s="25" t="s">
        <v>173</v>
      </c>
      <c r="AU180" s="25" t="s">
        <v>89</v>
      </c>
      <c r="AY180" s="25" t="s">
        <v>171</v>
      </c>
      <c r="BE180" s="172">
        <f>IF(N180="základní",J180,0)</f>
        <v>0</v>
      </c>
      <c r="BF180" s="172">
        <f>IF(N180="snížená",J180,0)</f>
        <v>0</v>
      </c>
      <c r="BG180" s="172">
        <f>IF(N180="zákl. přenesená",J180,0)</f>
        <v>0</v>
      </c>
      <c r="BH180" s="172">
        <f>IF(N180="sníž. přenesená",J180,0)</f>
        <v>0</v>
      </c>
      <c r="BI180" s="172">
        <f>IF(N180="nulová",J180,0)</f>
        <v>0</v>
      </c>
      <c r="BJ180" s="25" t="s">
        <v>89</v>
      </c>
      <c r="BK180" s="172">
        <f>ROUND(I180*H180,2)</f>
        <v>0</v>
      </c>
      <c r="BL180" s="25" t="s">
        <v>178</v>
      </c>
      <c r="BM180" s="25" t="s">
        <v>2127</v>
      </c>
    </row>
    <row r="181" spans="2:65" s="1" customFormat="1" ht="16.5" customHeight="1">
      <c r="B181" s="161"/>
      <c r="C181" s="190" t="s">
        <v>480</v>
      </c>
      <c r="D181" s="190" t="s">
        <v>236</v>
      </c>
      <c r="E181" s="191" t="s">
        <v>2128</v>
      </c>
      <c r="F181" s="192" t="s">
        <v>2129</v>
      </c>
      <c r="G181" s="193" t="s">
        <v>330</v>
      </c>
      <c r="H181" s="194">
        <v>4</v>
      </c>
      <c r="I181" s="348"/>
      <c r="J181" s="195">
        <f>ROUND(I181*H181,2)</f>
        <v>0</v>
      </c>
      <c r="K181" s="192" t="s">
        <v>177</v>
      </c>
      <c r="L181" s="196"/>
      <c r="M181" s="197" t="s">
        <v>5</v>
      </c>
      <c r="N181" s="198" t="s">
        <v>49</v>
      </c>
      <c r="O181" s="170">
        <v>0</v>
      </c>
      <c r="P181" s="170">
        <f>O181*H181</f>
        <v>0</v>
      </c>
      <c r="Q181" s="170">
        <v>5.2999999999999998E-4</v>
      </c>
      <c r="R181" s="170">
        <f>Q181*H181</f>
        <v>2.1199999999999999E-3</v>
      </c>
      <c r="S181" s="170">
        <v>0</v>
      </c>
      <c r="T181" s="171">
        <f>S181*H181</f>
        <v>0</v>
      </c>
      <c r="AR181" s="25" t="s">
        <v>211</v>
      </c>
      <c r="AT181" s="25" t="s">
        <v>236</v>
      </c>
      <c r="AU181" s="25" t="s">
        <v>89</v>
      </c>
      <c r="AY181" s="25" t="s">
        <v>171</v>
      </c>
      <c r="BE181" s="172">
        <f>IF(N181="základní",J181,0)</f>
        <v>0</v>
      </c>
      <c r="BF181" s="172">
        <f>IF(N181="snížená",J181,0)</f>
        <v>0</v>
      </c>
      <c r="BG181" s="172">
        <f>IF(N181="zákl. přenesená",J181,0)</f>
        <v>0</v>
      </c>
      <c r="BH181" s="172">
        <f>IF(N181="sníž. přenesená",J181,0)</f>
        <v>0</v>
      </c>
      <c r="BI181" s="172">
        <f>IF(N181="nulová",J181,0)</f>
        <v>0</v>
      </c>
      <c r="BJ181" s="25" t="s">
        <v>89</v>
      </c>
      <c r="BK181" s="172">
        <f>ROUND(I181*H181,2)</f>
        <v>0</v>
      </c>
      <c r="BL181" s="25" t="s">
        <v>178</v>
      </c>
      <c r="BM181" s="25" t="s">
        <v>2130</v>
      </c>
    </row>
    <row r="182" spans="2:65" s="1" customFormat="1" ht="38.25" customHeight="1">
      <c r="B182" s="161"/>
      <c r="C182" s="162" t="s">
        <v>486</v>
      </c>
      <c r="D182" s="162" t="s">
        <v>173</v>
      </c>
      <c r="E182" s="163" t="s">
        <v>2131</v>
      </c>
      <c r="F182" s="164" t="s">
        <v>2132</v>
      </c>
      <c r="G182" s="165" t="s">
        <v>260</v>
      </c>
      <c r="H182" s="166">
        <v>0.188</v>
      </c>
      <c r="I182" s="347"/>
      <c r="J182" s="167">
        <f>ROUND(I182*H182,2)</f>
        <v>0</v>
      </c>
      <c r="K182" s="164" t="s">
        <v>177</v>
      </c>
      <c r="L182" s="40"/>
      <c r="M182" s="168" t="s">
        <v>5</v>
      </c>
      <c r="N182" s="169" t="s">
        <v>49</v>
      </c>
      <c r="O182" s="170">
        <v>1.3740000000000001</v>
      </c>
      <c r="P182" s="170">
        <f>O182*H182</f>
        <v>0.25831200000000004</v>
      </c>
      <c r="Q182" s="170">
        <v>0</v>
      </c>
      <c r="R182" s="170">
        <f>Q182*H182</f>
        <v>0</v>
      </c>
      <c r="S182" s="170">
        <v>0</v>
      </c>
      <c r="T182" s="171">
        <f>S182*H182</f>
        <v>0</v>
      </c>
      <c r="AR182" s="25" t="s">
        <v>257</v>
      </c>
      <c r="AT182" s="25" t="s">
        <v>173</v>
      </c>
      <c r="AU182" s="25" t="s">
        <v>89</v>
      </c>
      <c r="AY182" s="25" t="s">
        <v>171</v>
      </c>
      <c r="BE182" s="172">
        <f>IF(N182="základní",J182,0)</f>
        <v>0</v>
      </c>
      <c r="BF182" s="172">
        <f>IF(N182="snížená",J182,0)</f>
        <v>0</v>
      </c>
      <c r="BG182" s="172">
        <f>IF(N182="zákl. přenesená",J182,0)</f>
        <v>0</v>
      </c>
      <c r="BH182" s="172">
        <f>IF(N182="sníž. přenesená",J182,0)</f>
        <v>0</v>
      </c>
      <c r="BI182" s="172">
        <f>IF(N182="nulová",J182,0)</f>
        <v>0</v>
      </c>
      <c r="BJ182" s="25" t="s">
        <v>89</v>
      </c>
      <c r="BK182" s="172">
        <f>ROUND(I182*H182,2)</f>
        <v>0</v>
      </c>
      <c r="BL182" s="25" t="s">
        <v>257</v>
      </c>
      <c r="BM182" s="25" t="s">
        <v>2133</v>
      </c>
    </row>
    <row r="183" spans="2:65" s="1" customFormat="1" ht="38.25" customHeight="1">
      <c r="B183" s="161"/>
      <c r="C183" s="162" t="s">
        <v>490</v>
      </c>
      <c r="D183" s="162" t="s">
        <v>173</v>
      </c>
      <c r="E183" s="163" t="s">
        <v>2134</v>
      </c>
      <c r="F183" s="164" t="s">
        <v>2135</v>
      </c>
      <c r="G183" s="165" t="s">
        <v>260</v>
      </c>
      <c r="H183" s="166">
        <v>0.188</v>
      </c>
      <c r="I183" s="347"/>
      <c r="J183" s="167">
        <f>ROUND(I183*H183,2)</f>
        <v>0</v>
      </c>
      <c r="K183" s="164" t="s">
        <v>177</v>
      </c>
      <c r="L183" s="40"/>
      <c r="M183" s="168" t="s">
        <v>5</v>
      </c>
      <c r="N183" s="169" t="s">
        <v>49</v>
      </c>
      <c r="O183" s="170">
        <v>1.18</v>
      </c>
      <c r="P183" s="170">
        <f>O183*H183</f>
        <v>0.22183999999999998</v>
      </c>
      <c r="Q183" s="170">
        <v>0</v>
      </c>
      <c r="R183" s="170">
        <f>Q183*H183</f>
        <v>0</v>
      </c>
      <c r="S183" s="170">
        <v>0</v>
      </c>
      <c r="T183" s="171">
        <f>S183*H183</f>
        <v>0</v>
      </c>
      <c r="AR183" s="25" t="s">
        <v>257</v>
      </c>
      <c r="AT183" s="25" t="s">
        <v>173</v>
      </c>
      <c r="AU183" s="25" t="s">
        <v>89</v>
      </c>
      <c r="AY183" s="25" t="s">
        <v>171</v>
      </c>
      <c r="BE183" s="172">
        <f>IF(N183="základní",J183,0)</f>
        <v>0</v>
      </c>
      <c r="BF183" s="172">
        <f>IF(N183="snížená",J183,0)</f>
        <v>0</v>
      </c>
      <c r="BG183" s="172">
        <f>IF(N183="zákl. přenesená",J183,0)</f>
        <v>0</v>
      </c>
      <c r="BH183" s="172">
        <f>IF(N183="sníž. přenesená",J183,0)</f>
        <v>0</v>
      </c>
      <c r="BI183" s="172">
        <f>IF(N183="nulová",J183,0)</f>
        <v>0</v>
      </c>
      <c r="BJ183" s="25" t="s">
        <v>89</v>
      </c>
      <c r="BK183" s="172">
        <f>ROUND(I183*H183,2)</f>
        <v>0</v>
      </c>
      <c r="BL183" s="25" t="s">
        <v>257</v>
      </c>
      <c r="BM183" s="25" t="s">
        <v>2136</v>
      </c>
    </row>
    <row r="184" spans="2:65" s="11" customFormat="1" ht="29.85" customHeight="1">
      <c r="B184" s="149"/>
      <c r="D184" s="150" t="s">
        <v>76</v>
      </c>
      <c r="E184" s="159" t="s">
        <v>2137</v>
      </c>
      <c r="F184" s="159" t="s">
        <v>2138</v>
      </c>
      <c r="J184" s="160">
        <f>BK184</f>
        <v>0</v>
      </c>
      <c r="L184" s="149"/>
      <c r="M184" s="153"/>
      <c r="N184" s="154"/>
      <c r="O184" s="154"/>
      <c r="P184" s="155">
        <f>SUM(P185:P209)</f>
        <v>74.525669000000008</v>
      </c>
      <c r="Q184" s="154"/>
      <c r="R184" s="155">
        <f>SUM(R185:R209)</f>
        <v>0.29069699999999998</v>
      </c>
      <c r="S184" s="154"/>
      <c r="T184" s="156">
        <f>SUM(T185:T209)</f>
        <v>0</v>
      </c>
      <c r="AR184" s="150" t="s">
        <v>89</v>
      </c>
      <c r="AT184" s="157" t="s">
        <v>76</v>
      </c>
      <c r="AU184" s="157" t="s">
        <v>23</v>
      </c>
      <c r="AY184" s="150" t="s">
        <v>171</v>
      </c>
      <c r="BK184" s="158">
        <f>SUM(BK185:BK209)</f>
        <v>0</v>
      </c>
    </row>
    <row r="185" spans="2:65" s="1" customFormat="1" ht="16.5" customHeight="1">
      <c r="B185" s="161"/>
      <c r="C185" s="162" t="s">
        <v>496</v>
      </c>
      <c r="D185" s="162" t="s">
        <v>173</v>
      </c>
      <c r="E185" s="163" t="s">
        <v>2139</v>
      </c>
      <c r="F185" s="164" t="s">
        <v>3358</v>
      </c>
      <c r="G185" s="165" t="s">
        <v>330</v>
      </c>
      <c r="H185" s="166">
        <v>4</v>
      </c>
      <c r="I185" s="347"/>
      <c r="J185" s="167">
        <f t="shared" ref="J185:J197" si="30">ROUND(I185*H185,2)</f>
        <v>0</v>
      </c>
      <c r="K185" s="164" t="s">
        <v>5</v>
      </c>
      <c r="L185" s="40"/>
      <c r="M185" s="168" t="s">
        <v>5</v>
      </c>
      <c r="N185" s="169" t="s">
        <v>49</v>
      </c>
      <c r="O185" s="170">
        <v>0.32</v>
      </c>
      <c r="P185" s="170">
        <f t="shared" ref="P185:P197" si="31">O185*H185</f>
        <v>1.28</v>
      </c>
      <c r="Q185" s="170">
        <v>0</v>
      </c>
      <c r="R185" s="170">
        <f t="shared" ref="R185:R197" si="32">Q185*H185</f>
        <v>0</v>
      </c>
      <c r="S185" s="170">
        <v>0</v>
      </c>
      <c r="T185" s="171">
        <f t="shared" ref="T185:T197" si="33">S185*H185</f>
        <v>0</v>
      </c>
      <c r="AR185" s="25" t="s">
        <v>535</v>
      </c>
      <c r="AT185" s="25" t="s">
        <v>173</v>
      </c>
      <c r="AU185" s="25" t="s">
        <v>89</v>
      </c>
      <c r="AY185" s="25" t="s">
        <v>171</v>
      </c>
      <c r="BE185" s="172">
        <f t="shared" ref="BE185:BE197" si="34">IF(N185="základní",J185,0)</f>
        <v>0</v>
      </c>
      <c r="BF185" s="172">
        <f t="shared" ref="BF185:BF197" si="35">IF(N185="snížená",J185,0)</f>
        <v>0</v>
      </c>
      <c r="BG185" s="172">
        <f t="shared" ref="BG185:BG197" si="36">IF(N185="zákl. přenesená",J185,0)</f>
        <v>0</v>
      </c>
      <c r="BH185" s="172">
        <f t="shared" ref="BH185:BH197" si="37">IF(N185="sníž. přenesená",J185,0)</f>
        <v>0</v>
      </c>
      <c r="BI185" s="172">
        <f t="shared" ref="BI185:BI197" si="38">IF(N185="nulová",J185,0)</f>
        <v>0</v>
      </c>
      <c r="BJ185" s="25" t="s">
        <v>89</v>
      </c>
      <c r="BK185" s="172">
        <f t="shared" ref="BK185:BK197" si="39">ROUND(I185*H185,2)</f>
        <v>0</v>
      </c>
      <c r="BL185" s="25" t="s">
        <v>535</v>
      </c>
      <c r="BM185" s="25" t="s">
        <v>2140</v>
      </c>
    </row>
    <row r="186" spans="2:65" s="1" customFormat="1" ht="25.5" customHeight="1">
      <c r="B186" s="161"/>
      <c r="C186" s="162" t="s">
        <v>501</v>
      </c>
      <c r="D186" s="162" t="s">
        <v>173</v>
      </c>
      <c r="E186" s="163" t="s">
        <v>2141</v>
      </c>
      <c r="F186" s="164" t="s">
        <v>2142</v>
      </c>
      <c r="G186" s="165" t="s">
        <v>330</v>
      </c>
      <c r="H186" s="166">
        <v>4</v>
      </c>
      <c r="I186" s="347"/>
      <c r="J186" s="167">
        <f t="shared" si="30"/>
        <v>0</v>
      </c>
      <c r="K186" s="164" t="s">
        <v>1044</v>
      </c>
      <c r="L186" s="40"/>
      <c r="M186" s="168" t="s">
        <v>5</v>
      </c>
      <c r="N186" s="169" t="s">
        <v>49</v>
      </c>
      <c r="O186" s="170">
        <v>0.7</v>
      </c>
      <c r="P186" s="170">
        <f t="shared" si="31"/>
        <v>2.8</v>
      </c>
      <c r="Q186" s="170">
        <v>0</v>
      </c>
      <c r="R186" s="170">
        <f t="shared" si="32"/>
        <v>0</v>
      </c>
      <c r="S186" s="170">
        <v>0</v>
      </c>
      <c r="T186" s="171">
        <f t="shared" si="33"/>
        <v>0</v>
      </c>
      <c r="AR186" s="25" t="s">
        <v>535</v>
      </c>
      <c r="AT186" s="25" t="s">
        <v>173</v>
      </c>
      <c r="AU186" s="25" t="s">
        <v>89</v>
      </c>
      <c r="AY186" s="25" t="s">
        <v>171</v>
      </c>
      <c r="BE186" s="172">
        <f t="shared" si="34"/>
        <v>0</v>
      </c>
      <c r="BF186" s="172">
        <f t="shared" si="35"/>
        <v>0</v>
      </c>
      <c r="BG186" s="172">
        <f t="shared" si="36"/>
        <v>0</v>
      </c>
      <c r="BH186" s="172">
        <f t="shared" si="37"/>
        <v>0</v>
      </c>
      <c r="BI186" s="172">
        <f t="shared" si="38"/>
        <v>0</v>
      </c>
      <c r="BJ186" s="25" t="s">
        <v>89</v>
      </c>
      <c r="BK186" s="172">
        <f t="shared" si="39"/>
        <v>0</v>
      </c>
      <c r="BL186" s="25" t="s">
        <v>535</v>
      </c>
      <c r="BM186" s="25" t="s">
        <v>2143</v>
      </c>
    </row>
    <row r="187" spans="2:65" s="1" customFormat="1" ht="25.5" customHeight="1">
      <c r="B187" s="161"/>
      <c r="C187" s="162" t="s">
        <v>506</v>
      </c>
      <c r="D187" s="162" t="s">
        <v>173</v>
      </c>
      <c r="E187" s="163" t="s">
        <v>2144</v>
      </c>
      <c r="F187" s="164" t="s">
        <v>2145</v>
      </c>
      <c r="G187" s="165" t="s">
        <v>493</v>
      </c>
      <c r="H187" s="166">
        <v>15</v>
      </c>
      <c r="I187" s="347"/>
      <c r="J187" s="167">
        <f t="shared" si="30"/>
        <v>0</v>
      </c>
      <c r="K187" s="164" t="s">
        <v>177</v>
      </c>
      <c r="L187" s="40"/>
      <c r="M187" s="168" t="s">
        <v>5</v>
      </c>
      <c r="N187" s="169" t="s">
        <v>49</v>
      </c>
      <c r="O187" s="170">
        <v>0.58899999999999997</v>
      </c>
      <c r="P187" s="170">
        <f t="shared" si="31"/>
        <v>8.8349999999999991</v>
      </c>
      <c r="Q187" s="170">
        <v>1.8500000000000001E-3</v>
      </c>
      <c r="R187" s="170">
        <f t="shared" si="32"/>
        <v>2.775E-2</v>
      </c>
      <c r="S187" s="170">
        <v>0</v>
      </c>
      <c r="T187" s="171">
        <f t="shared" si="33"/>
        <v>0</v>
      </c>
      <c r="AR187" s="25" t="s">
        <v>257</v>
      </c>
      <c r="AT187" s="25" t="s">
        <v>173</v>
      </c>
      <c r="AU187" s="25" t="s">
        <v>89</v>
      </c>
      <c r="AY187" s="25" t="s">
        <v>171</v>
      </c>
      <c r="BE187" s="172">
        <f t="shared" si="34"/>
        <v>0</v>
      </c>
      <c r="BF187" s="172">
        <f t="shared" si="35"/>
        <v>0</v>
      </c>
      <c r="BG187" s="172">
        <f t="shared" si="36"/>
        <v>0</v>
      </c>
      <c r="BH187" s="172">
        <f t="shared" si="37"/>
        <v>0</v>
      </c>
      <c r="BI187" s="172">
        <f t="shared" si="38"/>
        <v>0</v>
      </c>
      <c r="BJ187" s="25" t="s">
        <v>89</v>
      </c>
      <c r="BK187" s="172">
        <f t="shared" si="39"/>
        <v>0</v>
      </c>
      <c r="BL187" s="25" t="s">
        <v>257</v>
      </c>
      <c r="BM187" s="25" t="s">
        <v>2146</v>
      </c>
    </row>
    <row r="188" spans="2:65" s="1" customFormat="1" ht="25.5" customHeight="1">
      <c r="B188" s="161"/>
      <c r="C188" s="162" t="s">
        <v>511</v>
      </c>
      <c r="D188" s="162" t="s">
        <v>173</v>
      </c>
      <c r="E188" s="163" t="s">
        <v>2147</v>
      </c>
      <c r="F188" s="164" t="s">
        <v>2148</v>
      </c>
      <c r="G188" s="165" t="s">
        <v>493</v>
      </c>
      <c r="H188" s="166">
        <v>41</v>
      </c>
      <c r="I188" s="347"/>
      <c r="J188" s="167">
        <f t="shared" si="30"/>
        <v>0</v>
      </c>
      <c r="K188" s="164" t="s">
        <v>177</v>
      </c>
      <c r="L188" s="40"/>
      <c r="M188" s="168" t="s">
        <v>5</v>
      </c>
      <c r="N188" s="169" t="s">
        <v>49</v>
      </c>
      <c r="O188" s="170">
        <v>0.60099999999999998</v>
      </c>
      <c r="P188" s="170">
        <f t="shared" si="31"/>
        <v>24.640999999999998</v>
      </c>
      <c r="Q188" s="170">
        <v>2.7000000000000001E-3</v>
      </c>
      <c r="R188" s="170">
        <f t="shared" si="32"/>
        <v>0.11070000000000001</v>
      </c>
      <c r="S188" s="170">
        <v>0</v>
      </c>
      <c r="T188" s="171">
        <f t="shared" si="33"/>
        <v>0</v>
      </c>
      <c r="AR188" s="25" t="s">
        <v>257</v>
      </c>
      <c r="AT188" s="25" t="s">
        <v>173</v>
      </c>
      <c r="AU188" s="25" t="s">
        <v>89</v>
      </c>
      <c r="AY188" s="25" t="s">
        <v>171</v>
      </c>
      <c r="BE188" s="172">
        <f t="shared" si="34"/>
        <v>0</v>
      </c>
      <c r="BF188" s="172">
        <f t="shared" si="35"/>
        <v>0</v>
      </c>
      <c r="BG188" s="172">
        <f t="shared" si="36"/>
        <v>0</v>
      </c>
      <c r="BH188" s="172">
        <f t="shared" si="37"/>
        <v>0</v>
      </c>
      <c r="BI188" s="172">
        <f t="shared" si="38"/>
        <v>0</v>
      </c>
      <c r="BJ188" s="25" t="s">
        <v>89</v>
      </c>
      <c r="BK188" s="172">
        <f t="shared" si="39"/>
        <v>0</v>
      </c>
      <c r="BL188" s="25" t="s">
        <v>257</v>
      </c>
      <c r="BM188" s="25" t="s">
        <v>2149</v>
      </c>
    </row>
    <row r="189" spans="2:65" s="1" customFormat="1" ht="25.5" customHeight="1">
      <c r="B189" s="161"/>
      <c r="C189" s="162" t="s">
        <v>516</v>
      </c>
      <c r="D189" s="162" t="s">
        <v>173</v>
      </c>
      <c r="E189" s="163" t="s">
        <v>2150</v>
      </c>
      <c r="F189" s="164" t="s">
        <v>2151</v>
      </c>
      <c r="G189" s="165" t="s">
        <v>493</v>
      </c>
      <c r="H189" s="166">
        <v>4</v>
      </c>
      <c r="I189" s="347"/>
      <c r="J189" s="167">
        <f t="shared" si="30"/>
        <v>0</v>
      </c>
      <c r="K189" s="164" t="s">
        <v>177</v>
      </c>
      <c r="L189" s="40"/>
      <c r="M189" s="168" t="s">
        <v>5</v>
      </c>
      <c r="N189" s="169" t="s">
        <v>49</v>
      </c>
      <c r="O189" s="170">
        <v>0.65</v>
      </c>
      <c r="P189" s="170">
        <f t="shared" si="31"/>
        <v>2.6</v>
      </c>
      <c r="Q189" s="170">
        <v>3.48E-3</v>
      </c>
      <c r="R189" s="170">
        <f t="shared" si="32"/>
        <v>1.392E-2</v>
      </c>
      <c r="S189" s="170">
        <v>0</v>
      </c>
      <c r="T189" s="171">
        <f t="shared" si="33"/>
        <v>0</v>
      </c>
      <c r="AR189" s="25" t="s">
        <v>257</v>
      </c>
      <c r="AT189" s="25" t="s">
        <v>173</v>
      </c>
      <c r="AU189" s="25" t="s">
        <v>89</v>
      </c>
      <c r="AY189" s="25" t="s">
        <v>171</v>
      </c>
      <c r="BE189" s="172">
        <f t="shared" si="34"/>
        <v>0</v>
      </c>
      <c r="BF189" s="172">
        <f t="shared" si="35"/>
        <v>0</v>
      </c>
      <c r="BG189" s="172">
        <f t="shared" si="36"/>
        <v>0</v>
      </c>
      <c r="BH189" s="172">
        <f t="shared" si="37"/>
        <v>0</v>
      </c>
      <c r="BI189" s="172">
        <f t="shared" si="38"/>
        <v>0</v>
      </c>
      <c r="BJ189" s="25" t="s">
        <v>89</v>
      </c>
      <c r="BK189" s="172">
        <f t="shared" si="39"/>
        <v>0</v>
      </c>
      <c r="BL189" s="25" t="s">
        <v>257</v>
      </c>
      <c r="BM189" s="25" t="s">
        <v>2152</v>
      </c>
    </row>
    <row r="190" spans="2:65" s="1" customFormat="1" ht="25.5" customHeight="1">
      <c r="B190" s="161"/>
      <c r="C190" s="162" t="s">
        <v>520</v>
      </c>
      <c r="D190" s="162" t="s">
        <v>173</v>
      </c>
      <c r="E190" s="163" t="s">
        <v>2153</v>
      </c>
      <c r="F190" s="164" t="s">
        <v>2154</v>
      </c>
      <c r="G190" s="165" t="s">
        <v>493</v>
      </c>
      <c r="H190" s="166">
        <v>25</v>
      </c>
      <c r="I190" s="347"/>
      <c r="J190" s="167">
        <f t="shared" si="30"/>
        <v>0</v>
      </c>
      <c r="K190" s="164" t="s">
        <v>177</v>
      </c>
      <c r="L190" s="40"/>
      <c r="M190" s="168" t="s">
        <v>5</v>
      </c>
      <c r="N190" s="169" t="s">
        <v>49</v>
      </c>
      <c r="O190" s="170">
        <v>0.69</v>
      </c>
      <c r="P190" s="170">
        <f t="shared" si="31"/>
        <v>17.25</v>
      </c>
      <c r="Q190" s="170">
        <v>3.96E-3</v>
      </c>
      <c r="R190" s="170">
        <f t="shared" si="32"/>
        <v>9.9000000000000005E-2</v>
      </c>
      <c r="S190" s="170">
        <v>0</v>
      </c>
      <c r="T190" s="171">
        <f t="shared" si="33"/>
        <v>0</v>
      </c>
      <c r="AR190" s="25" t="s">
        <v>257</v>
      </c>
      <c r="AT190" s="25" t="s">
        <v>173</v>
      </c>
      <c r="AU190" s="25" t="s">
        <v>89</v>
      </c>
      <c r="AY190" s="25" t="s">
        <v>171</v>
      </c>
      <c r="BE190" s="172">
        <f t="shared" si="34"/>
        <v>0</v>
      </c>
      <c r="BF190" s="172">
        <f t="shared" si="35"/>
        <v>0</v>
      </c>
      <c r="BG190" s="172">
        <f t="shared" si="36"/>
        <v>0</v>
      </c>
      <c r="BH190" s="172">
        <f t="shared" si="37"/>
        <v>0</v>
      </c>
      <c r="BI190" s="172">
        <f t="shared" si="38"/>
        <v>0</v>
      </c>
      <c r="BJ190" s="25" t="s">
        <v>89</v>
      </c>
      <c r="BK190" s="172">
        <f t="shared" si="39"/>
        <v>0</v>
      </c>
      <c r="BL190" s="25" t="s">
        <v>257</v>
      </c>
      <c r="BM190" s="25" t="s">
        <v>2155</v>
      </c>
    </row>
    <row r="191" spans="2:65" s="1" customFormat="1" ht="16.5" customHeight="1">
      <c r="B191" s="161"/>
      <c r="C191" s="162" t="s">
        <v>526</v>
      </c>
      <c r="D191" s="162" t="s">
        <v>173</v>
      </c>
      <c r="E191" s="163" t="s">
        <v>2156</v>
      </c>
      <c r="F191" s="164" t="s">
        <v>2157</v>
      </c>
      <c r="G191" s="165" t="s">
        <v>493</v>
      </c>
      <c r="H191" s="166">
        <v>4</v>
      </c>
      <c r="I191" s="347"/>
      <c r="J191" s="167">
        <f t="shared" si="30"/>
        <v>0</v>
      </c>
      <c r="K191" s="164" t="s">
        <v>177</v>
      </c>
      <c r="L191" s="40"/>
      <c r="M191" s="168" t="s">
        <v>5</v>
      </c>
      <c r="N191" s="169" t="s">
        <v>49</v>
      </c>
      <c r="O191" s="170">
        <v>0.26900000000000002</v>
      </c>
      <c r="P191" s="170">
        <f t="shared" si="31"/>
        <v>1.0760000000000001</v>
      </c>
      <c r="Q191" s="170">
        <v>2.5600000000000002E-3</v>
      </c>
      <c r="R191" s="170">
        <f t="shared" si="32"/>
        <v>1.0240000000000001E-2</v>
      </c>
      <c r="S191" s="170">
        <v>0</v>
      </c>
      <c r="T191" s="171">
        <f t="shared" si="33"/>
        <v>0</v>
      </c>
      <c r="AR191" s="25" t="s">
        <v>257</v>
      </c>
      <c r="AT191" s="25" t="s">
        <v>173</v>
      </c>
      <c r="AU191" s="25" t="s">
        <v>89</v>
      </c>
      <c r="AY191" s="25" t="s">
        <v>171</v>
      </c>
      <c r="BE191" s="172">
        <f t="shared" si="34"/>
        <v>0</v>
      </c>
      <c r="BF191" s="172">
        <f t="shared" si="35"/>
        <v>0</v>
      </c>
      <c r="BG191" s="172">
        <f t="shared" si="36"/>
        <v>0</v>
      </c>
      <c r="BH191" s="172">
        <f t="shared" si="37"/>
        <v>0</v>
      </c>
      <c r="BI191" s="172">
        <f t="shared" si="38"/>
        <v>0</v>
      </c>
      <c r="BJ191" s="25" t="s">
        <v>89</v>
      </c>
      <c r="BK191" s="172">
        <f t="shared" si="39"/>
        <v>0</v>
      </c>
      <c r="BL191" s="25" t="s">
        <v>257</v>
      </c>
      <c r="BM191" s="25" t="s">
        <v>2158</v>
      </c>
    </row>
    <row r="192" spans="2:65" s="1" customFormat="1" ht="16.5" customHeight="1">
      <c r="B192" s="161"/>
      <c r="C192" s="162" t="s">
        <v>530</v>
      </c>
      <c r="D192" s="162" t="s">
        <v>173</v>
      </c>
      <c r="E192" s="163" t="s">
        <v>2159</v>
      </c>
      <c r="F192" s="164" t="s">
        <v>2160</v>
      </c>
      <c r="G192" s="165" t="s">
        <v>493</v>
      </c>
      <c r="H192" s="166">
        <v>0.5</v>
      </c>
      <c r="I192" s="347"/>
      <c r="J192" s="167">
        <f t="shared" si="30"/>
        <v>0</v>
      </c>
      <c r="K192" s="164" t="s">
        <v>177</v>
      </c>
      <c r="L192" s="40"/>
      <c r="M192" s="168" t="s">
        <v>5</v>
      </c>
      <c r="N192" s="169" t="s">
        <v>49</v>
      </c>
      <c r="O192" s="170">
        <v>0.36199999999999999</v>
      </c>
      <c r="P192" s="170">
        <f t="shared" si="31"/>
        <v>0.18099999999999999</v>
      </c>
      <c r="Q192" s="170">
        <v>4.6800000000000001E-3</v>
      </c>
      <c r="R192" s="170">
        <f t="shared" si="32"/>
        <v>2.3400000000000001E-3</v>
      </c>
      <c r="S192" s="170">
        <v>0</v>
      </c>
      <c r="T192" s="171">
        <f t="shared" si="33"/>
        <v>0</v>
      </c>
      <c r="AR192" s="25" t="s">
        <v>257</v>
      </c>
      <c r="AT192" s="25" t="s">
        <v>173</v>
      </c>
      <c r="AU192" s="25" t="s">
        <v>89</v>
      </c>
      <c r="AY192" s="25" t="s">
        <v>171</v>
      </c>
      <c r="BE192" s="172">
        <f t="shared" si="34"/>
        <v>0</v>
      </c>
      <c r="BF192" s="172">
        <f t="shared" si="35"/>
        <v>0</v>
      </c>
      <c r="BG192" s="172">
        <f t="shared" si="36"/>
        <v>0</v>
      </c>
      <c r="BH192" s="172">
        <f t="shared" si="37"/>
        <v>0</v>
      </c>
      <c r="BI192" s="172">
        <f t="shared" si="38"/>
        <v>0</v>
      </c>
      <c r="BJ192" s="25" t="s">
        <v>89</v>
      </c>
      <c r="BK192" s="172">
        <f t="shared" si="39"/>
        <v>0</v>
      </c>
      <c r="BL192" s="25" t="s">
        <v>257</v>
      </c>
      <c r="BM192" s="25" t="s">
        <v>2161</v>
      </c>
    </row>
    <row r="193" spans="2:65" s="1" customFormat="1" ht="16.5" customHeight="1">
      <c r="B193" s="161"/>
      <c r="C193" s="162" t="s">
        <v>535</v>
      </c>
      <c r="D193" s="162" t="s">
        <v>173</v>
      </c>
      <c r="E193" s="163" t="s">
        <v>2162</v>
      </c>
      <c r="F193" s="164" t="s">
        <v>2163</v>
      </c>
      <c r="G193" s="165" t="s">
        <v>2164</v>
      </c>
      <c r="H193" s="166">
        <v>4</v>
      </c>
      <c r="I193" s="347"/>
      <c r="J193" s="167">
        <f t="shared" si="30"/>
        <v>0</v>
      </c>
      <c r="K193" s="164" t="s">
        <v>177</v>
      </c>
      <c r="L193" s="40"/>
      <c r="M193" s="168" t="s">
        <v>5</v>
      </c>
      <c r="N193" s="169" t="s">
        <v>49</v>
      </c>
      <c r="O193" s="170">
        <v>1.78</v>
      </c>
      <c r="P193" s="170">
        <f t="shared" si="31"/>
        <v>7.12</v>
      </c>
      <c r="Q193" s="170">
        <v>3.3800000000000002E-3</v>
      </c>
      <c r="R193" s="170">
        <f t="shared" si="32"/>
        <v>1.3520000000000001E-2</v>
      </c>
      <c r="S193" s="170">
        <v>0</v>
      </c>
      <c r="T193" s="171">
        <f t="shared" si="33"/>
        <v>0</v>
      </c>
      <c r="AR193" s="25" t="s">
        <v>257</v>
      </c>
      <c r="AT193" s="25" t="s">
        <v>173</v>
      </c>
      <c r="AU193" s="25" t="s">
        <v>89</v>
      </c>
      <c r="AY193" s="25" t="s">
        <v>171</v>
      </c>
      <c r="BE193" s="172">
        <f t="shared" si="34"/>
        <v>0</v>
      </c>
      <c r="BF193" s="172">
        <f t="shared" si="35"/>
        <v>0</v>
      </c>
      <c r="BG193" s="172">
        <f t="shared" si="36"/>
        <v>0</v>
      </c>
      <c r="BH193" s="172">
        <f t="shared" si="37"/>
        <v>0</v>
      </c>
      <c r="BI193" s="172">
        <f t="shared" si="38"/>
        <v>0</v>
      </c>
      <c r="BJ193" s="25" t="s">
        <v>89</v>
      </c>
      <c r="BK193" s="172">
        <f t="shared" si="39"/>
        <v>0</v>
      </c>
      <c r="BL193" s="25" t="s">
        <v>257</v>
      </c>
      <c r="BM193" s="25" t="s">
        <v>2165</v>
      </c>
    </row>
    <row r="194" spans="2:65" s="1" customFormat="1" ht="16.5" customHeight="1">
      <c r="B194" s="161"/>
      <c r="C194" s="162" t="s">
        <v>540</v>
      </c>
      <c r="D194" s="162" t="s">
        <v>173</v>
      </c>
      <c r="E194" s="163" t="s">
        <v>2166</v>
      </c>
      <c r="F194" s="164" t="s">
        <v>2167</v>
      </c>
      <c r="G194" s="165" t="s">
        <v>2164</v>
      </c>
      <c r="H194" s="166">
        <v>4</v>
      </c>
      <c r="I194" s="347"/>
      <c r="J194" s="167">
        <f t="shared" si="30"/>
        <v>0</v>
      </c>
      <c r="K194" s="164" t="s">
        <v>177</v>
      </c>
      <c r="L194" s="40"/>
      <c r="M194" s="168" t="s">
        <v>5</v>
      </c>
      <c r="N194" s="169" t="s">
        <v>49</v>
      </c>
      <c r="O194" s="170">
        <v>0.83799999999999997</v>
      </c>
      <c r="P194" s="170">
        <f t="shared" si="31"/>
        <v>3.3519999999999999</v>
      </c>
      <c r="Q194" s="170">
        <v>2.2000000000000001E-4</v>
      </c>
      <c r="R194" s="170">
        <f t="shared" si="32"/>
        <v>8.8000000000000003E-4</v>
      </c>
      <c r="S194" s="170">
        <v>0</v>
      </c>
      <c r="T194" s="171">
        <f t="shared" si="33"/>
        <v>0</v>
      </c>
      <c r="AR194" s="25" t="s">
        <v>257</v>
      </c>
      <c r="AT194" s="25" t="s">
        <v>173</v>
      </c>
      <c r="AU194" s="25" t="s">
        <v>89</v>
      </c>
      <c r="AY194" s="25" t="s">
        <v>171</v>
      </c>
      <c r="BE194" s="172">
        <f t="shared" si="34"/>
        <v>0</v>
      </c>
      <c r="BF194" s="172">
        <f t="shared" si="35"/>
        <v>0</v>
      </c>
      <c r="BG194" s="172">
        <f t="shared" si="36"/>
        <v>0</v>
      </c>
      <c r="BH194" s="172">
        <f t="shared" si="37"/>
        <v>0</v>
      </c>
      <c r="BI194" s="172">
        <f t="shared" si="38"/>
        <v>0</v>
      </c>
      <c r="BJ194" s="25" t="s">
        <v>89</v>
      </c>
      <c r="BK194" s="172">
        <f t="shared" si="39"/>
        <v>0</v>
      </c>
      <c r="BL194" s="25" t="s">
        <v>257</v>
      </c>
      <c r="BM194" s="25" t="s">
        <v>2168</v>
      </c>
    </row>
    <row r="195" spans="2:65" s="1" customFormat="1" ht="16.5" customHeight="1">
      <c r="B195" s="161"/>
      <c r="C195" s="190" t="s">
        <v>546</v>
      </c>
      <c r="D195" s="190" t="s">
        <v>236</v>
      </c>
      <c r="E195" s="191" t="s">
        <v>2169</v>
      </c>
      <c r="F195" s="192" t="s">
        <v>2170</v>
      </c>
      <c r="G195" s="193" t="s">
        <v>2171</v>
      </c>
      <c r="H195" s="194">
        <v>2</v>
      </c>
      <c r="I195" s="348"/>
      <c r="J195" s="195">
        <f t="shared" si="30"/>
        <v>0</v>
      </c>
      <c r="K195" s="192" t="s">
        <v>5</v>
      </c>
      <c r="L195" s="196"/>
      <c r="M195" s="197" t="s">
        <v>5</v>
      </c>
      <c r="N195" s="198" t="s">
        <v>49</v>
      </c>
      <c r="O195" s="170">
        <v>0</v>
      </c>
      <c r="P195" s="170">
        <f t="shared" si="31"/>
        <v>0</v>
      </c>
      <c r="Q195" s="170">
        <v>0</v>
      </c>
      <c r="R195" s="170">
        <f t="shared" si="32"/>
        <v>0</v>
      </c>
      <c r="S195" s="170">
        <v>0</v>
      </c>
      <c r="T195" s="171">
        <f t="shared" si="33"/>
        <v>0</v>
      </c>
      <c r="AR195" s="25" t="s">
        <v>349</v>
      </c>
      <c r="AT195" s="25" t="s">
        <v>236</v>
      </c>
      <c r="AU195" s="25" t="s">
        <v>89</v>
      </c>
      <c r="AY195" s="25" t="s">
        <v>171</v>
      </c>
      <c r="BE195" s="172">
        <f t="shared" si="34"/>
        <v>0</v>
      </c>
      <c r="BF195" s="172">
        <f t="shared" si="35"/>
        <v>0</v>
      </c>
      <c r="BG195" s="172">
        <f t="shared" si="36"/>
        <v>0</v>
      </c>
      <c r="BH195" s="172">
        <f t="shared" si="37"/>
        <v>0</v>
      </c>
      <c r="BI195" s="172">
        <f t="shared" si="38"/>
        <v>0</v>
      </c>
      <c r="BJ195" s="25" t="s">
        <v>89</v>
      </c>
      <c r="BK195" s="172">
        <f t="shared" si="39"/>
        <v>0</v>
      </c>
      <c r="BL195" s="25" t="s">
        <v>257</v>
      </c>
      <c r="BM195" s="25" t="s">
        <v>2172</v>
      </c>
    </row>
    <row r="196" spans="2:65" s="1" customFormat="1" ht="25.5" customHeight="1">
      <c r="B196" s="161"/>
      <c r="C196" s="162" t="s">
        <v>551</v>
      </c>
      <c r="D196" s="162" t="s">
        <v>173</v>
      </c>
      <c r="E196" s="163" t="s">
        <v>2173</v>
      </c>
      <c r="F196" s="164" t="s">
        <v>2174</v>
      </c>
      <c r="G196" s="165" t="s">
        <v>330</v>
      </c>
      <c r="H196" s="166">
        <v>4</v>
      </c>
      <c r="I196" s="347"/>
      <c r="J196" s="167">
        <f t="shared" si="30"/>
        <v>0</v>
      </c>
      <c r="K196" s="164" t="s">
        <v>177</v>
      </c>
      <c r="L196" s="40"/>
      <c r="M196" s="168" t="s">
        <v>5</v>
      </c>
      <c r="N196" s="169" t="s">
        <v>49</v>
      </c>
      <c r="O196" s="170">
        <v>0.20599999999999999</v>
      </c>
      <c r="P196" s="170">
        <f t="shared" si="31"/>
        <v>0.82399999999999995</v>
      </c>
      <c r="Q196" s="170">
        <v>0</v>
      </c>
      <c r="R196" s="170">
        <f t="shared" si="32"/>
        <v>0</v>
      </c>
      <c r="S196" s="170">
        <v>0</v>
      </c>
      <c r="T196" s="171">
        <f t="shared" si="33"/>
        <v>0</v>
      </c>
      <c r="AR196" s="25" t="s">
        <v>257</v>
      </c>
      <c r="AT196" s="25" t="s">
        <v>173</v>
      </c>
      <c r="AU196" s="25" t="s">
        <v>89</v>
      </c>
      <c r="AY196" s="25" t="s">
        <v>171</v>
      </c>
      <c r="BE196" s="172">
        <f t="shared" si="34"/>
        <v>0</v>
      </c>
      <c r="BF196" s="172">
        <f t="shared" si="35"/>
        <v>0</v>
      </c>
      <c r="BG196" s="172">
        <f t="shared" si="36"/>
        <v>0</v>
      </c>
      <c r="BH196" s="172">
        <f t="shared" si="37"/>
        <v>0</v>
      </c>
      <c r="BI196" s="172">
        <f t="shared" si="38"/>
        <v>0</v>
      </c>
      <c r="BJ196" s="25" t="s">
        <v>89</v>
      </c>
      <c r="BK196" s="172">
        <f t="shared" si="39"/>
        <v>0</v>
      </c>
      <c r="BL196" s="25" t="s">
        <v>257</v>
      </c>
      <c r="BM196" s="25" t="s">
        <v>2175</v>
      </c>
    </row>
    <row r="197" spans="2:65" s="1" customFormat="1" ht="25.5" customHeight="1">
      <c r="B197" s="161"/>
      <c r="C197" s="190" t="s">
        <v>570</v>
      </c>
      <c r="D197" s="190" t="s">
        <v>236</v>
      </c>
      <c r="E197" s="191" t="s">
        <v>2176</v>
      </c>
      <c r="F197" s="192" t="s">
        <v>2177</v>
      </c>
      <c r="G197" s="193" t="s">
        <v>330</v>
      </c>
      <c r="H197" s="194">
        <v>4</v>
      </c>
      <c r="I197" s="348"/>
      <c r="J197" s="195">
        <f t="shared" si="30"/>
        <v>0</v>
      </c>
      <c r="K197" s="192" t="s">
        <v>177</v>
      </c>
      <c r="L197" s="196"/>
      <c r="M197" s="197" t="s">
        <v>5</v>
      </c>
      <c r="N197" s="198" t="s">
        <v>49</v>
      </c>
      <c r="O197" s="170">
        <v>0</v>
      </c>
      <c r="P197" s="170">
        <f t="shared" si="31"/>
        <v>0</v>
      </c>
      <c r="Q197" s="170">
        <v>3.8099999999999999E-4</v>
      </c>
      <c r="R197" s="170">
        <f t="shared" si="32"/>
        <v>1.524E-3</v>
      </c>
      <c r="S197" s="170">
        <v>0</v>
      </c>
      <c r="T197" s="171">
        <f t="shared" si="33"/>
        <v>0</v>
      </c>
      <c r="AR197" s="25" t="s">
        <v>349</v>
      </c>
      <c r="AT197" s="25" t="s">
        <v>236</v>
      </c>
      <c r="AU197" s="25" t="s">
        <v>89</v>
      </c>
      <c r="AY197" s="25" t="s">
        <v>171</v>
      </c>
      <c r="BE197" s="172">
        <f t="shared" si="34"/>
        <v>0</v>
      </c>
      <c r="BF197" s="172">
        <f t="shared" si="35"/>
        <v>0</v>
      </c>
      <c r="BG197" s="172">
        <f t="shared" si="36"/>
        <v>0</v>
      </c>
      <c r="BH197" s="172">
        <f t="shared" si="37"/>
        <v>0</v>
      </c>
      <c r="BI197" s="172">
        <f t="shared" si="38"/>
        <v>0</v>
      </c>
      <c r="BJ197" s="25" t="s">
        <v>89</v>
      </c>
      <c r="BK197" s="172">
        <f t="shared" si="39"/>
        <v>0</v>
      </c>
      <c r="BL197" s="25" t="s">
        <v>257</v>
      </c>
      <c r="BM197" s="25" t="s">
        <v>2178</v>
      </c>
    </row>
    <row r="198" spans="2:65" s="1" customFormat="1" ht="24">
      <c r="B198" s="40"/>
      <c r="D198" s="174" t="s">
        <v>353</v>
      </c>
      <c r="F198" s="181" t="s">
        <v>2179</v>
      </c>
      <c r="L198" s="40"/>
      <c r="M198" s="182"/>
      <c r="N198" s="41"/>
      <c r="O198" s="41"/>
      <c r="P198" s="41"/>
      <c r="Q198" s="41"/>
      <c r="R198" s="41"/>
      <c r="S198" s="41"/>
      <c r="T198" s="69"/>
      <c r="AT198" s="25" t="s">
        <v>353</v>
      </c>
      <c r="AU198" s="25" t="s">
        <v>89</v>
      </c>
    </row>
    <row r="199" spans="2:65" s="1" customFormat="1" ht="25.5" customHeight="1">
      <c r="B199" s="161"/>
      <c r="C199" s="162" t="s">
        <v>578</v>
      </c>
      <c r="D199" s="162" t="s">
        <v>173</v>
      </c>
      <c r="E199" s="163" t="s">
        <v>2180</v>
      </c>
      <c r="F199" s="164" t="s">
        <v>2181</v>
      </c>
      <c r="G199" s="165" t="s">
        <v>330</v>
      </c>
      <c r="H199" s="166">
        <v>10</v>
      </c>
      <c r="I199" s="347"/>
      <c r="J199" s="167">
        <f>ROUND(I199*H199,2)</f>
        <v>0</v>
      </c>
      <c r="K199" s="164" t="s">
        <v>177</v>
      </c>
      <c r="L199" s="40"/>
      <c r="M199" s="168" t="s">
        <v>5</v>
      </c>
      <c r="N199" s="169" t="s">
        <v>49</v>
      </c>
      <c r="O199" s="170">
        <v>0.22700000000000001</v>
      </c>
      <c r="P199" s="170">
        <f>O199*H199</f>
        <v>2.27</v>
      </c>
      <c r="Q199" s="170">
        <v>0</v>
      </c>
      <c r="R199" s="170">
        <f>Q199*H199</f>
        <v>0</v>
      </c>
      <c r="S199" s="170">
        <v>0</v>
      </c>
      <c r="T199" s="171">
        <f>S199*H199</f>
        <v>0</v>
      </c>
      <c r="AR199" s="25" t="s">
        <v>257</v>
      </c>
      <c r="AT199" s="25" t="s">
        <v>173</v>
      </c>
      <c r="AU199" s="25" t="s">
        <v>89</v>
      </c>
      <c r="AY199" s="25" t="s">
        <v>171</v>
      </c>
      <c r="BE199" s="172">
        <f>IF(N199="základní",J199,0)</f>
        <v>0</v>
      </c>
      <c r="BF199" s="172">
        <f>IF(N199="snížená",J199,0)</f>
        <v>0</v>
      </c>
      <c r="BG199" s="172">
        <f>IF(N199="zákl. přenesená",J199,0)</f>
        <v>0</v>
      </c>
      <c r="BH199" s="172">
        <f>IF(N199="sníž. přenesená",J199,0)</f>
        <v>0</v>
      </c>
      <c r="BI199" s="172">
        <f>IF(N199="nulová",J199,0)</f>
        <v>0</v>
      </c>
      <c r="BJ199" s="25" t="s">
        <v>89</v>
      </c>
      <c r="BK199" s="172">
        <f>ROUND(I199*H199,2)</f>
        <v>0</v>
      </c>
      <c r="BL199" s="25" t="s">
        <v>257</v>
      </c>
      <c r="BM199" s="25" t="s">
        <v>2182</v>
      </c>
    </row>
    <row r="200" spans="2:65" s="1" customFormat="1" ht="25.5" customHeight="1">
      <c r="B200" s="161"/>
      <c r="C200" s="190" t="s">
        <v>592</v>
      </c>
      <c r="D200" s="190" t="s">
        <v>236</v>
      </c>
      <c r="E200" s="191" t="s">
        <v>2183</v>
      </c>
      <c r="F200" s="192" t="s">
        <v>2184</v>
      </c>
      <c r="G200" s="193" t="s">
        <v>330</v>
      </c>
      <c r="H200" s="194">
        <v>9</v>
      </c>
      <c r="I200" s="348"/>
      <c r="J200" s="195">
        <f>ROUND(I200*H200,2)</f>
        <v>0</v>
      </c>
      <c r="K200" s="192" t="s">
        <v>177</v>
      </c>
      <c r="L200" s="196"/>
      <c r="M200" s="197" t="s">
        <v>5</v>
      </c>
      <c r="N200" s="198" t="s">
        <v>49</v>
      </c>
      <c r="O200" s="170">
        <v>0</v>
      </c>
      <c r="P200" s="170">
        <f>O200*H200</f>
        <v>0</v>
      </c>
      <c r="Q200" s="170">
        <v>6.0700000000000001E-4</v>
      </c>
      <c r="R200" s="170">
        <f>Q200*H200</f>
        <v>5.463E-3</v>
      </c>
      <c r="S200" s="170">
        <v>0</v>
      </c>
      <c r="T200" s="171">
        <f>S200*H200</f>
        <v>0</v>
      </c>
      <c r="AR200" s="25" t="s">
        <v>349</v>
      </c>
      <c r="AT200" s="25" t="s">
        <v>236</v>
      </c>
      <c r="AU200" s="25" t="s">
        <v>89</v>
      </c>
      <c r="AY200" s="25" t="s">
        <v>171</v>
      </c>
      <c r="BE200" s="172">
        <f>IF(N200="základní",J200,0)</f>
        <v>0</v>
      </c>
      <c r="BF200" s="172">
        <f>IF(N200="snížená",J200,0)</f>
        <v>0</v>
      </c>
      <c r="BG200" s="172">
        <f>IF(N200="zákl. přenesená",J200,0)</f>
        <v>0</v>
      </c>
      <c r="BH200" s="172">
        <f>IF(N200="sníž. přenesená",J200,0)</f>
        <v>0</v>
      </c>
      <c r="BI200" s="172">
        <f>IF(N200="nulová",J200,0)</f>
        <v>0</v>
      </c>
      <c r="BJ200" s="25" t="s">
        <v>89</v>
      </c>
      <c r="BK200" s="172">
        <f>ROUND(I200*H200,2)</f>
        <v>0</v>
      </c>
      <c r="BL200" s="25" t="s">
        <v>257</v>
      </c>
      <c r="BM200" s="25" t="s">
        <v>2185</v>
      </c>
    </row>
    <row r="201" spans="2:65" s="1" customFormat="1" ht="24">
      <c r="B201" s="40"/>
      <c r="D201" s="174" t="s">
        <v>353</v>
      </c>
      <c r="F201" s="181" t="s">
        <v>2186</v>
      </c>
      <c r="L201" s="40"/>
      <c r="M201" s="182"/>
      <c r="N201" s="41"/>
      <c r="O201" s="41"/>
      <c r="P201" s="41"/>
      <c r="Q201" s="41"/>
      <c r="R201" s="41"/>
      <c r="S201" s="41"/>
      <c r="T201" s="69"/>
      <c r="AT201" s="25" t="s">
        <v>353</v>
      </c>
      <c r="AU201" s="25" t="s">
        <v>89</v>
      </c>
    </row>
    <row r="202" spans="2:65" s="1" customFormat="1" ht="16.5" customHeight="1">
      <c r="B202" s="161"/>
      <c r="C202" s="190" t="s">
        <v>598</v>
      </c>
      <c r="D202" s="190" t="s">
        <v>236</v>
      </c>
      <c r="E202" s="191" t="s">
        <v>2187</v>
      </c>
      <c r="F202" s="192" t="s">
        <v>2188</v>
      </c>
      <c r="G202" s="193" t="s">
        <v>330</v>
      </c>
      <c r="H202" s="194">
        <v>1</v>
      </c>
      <c r="I202" s="348"/>
      <c r="J202" s="195">
        <f>ROUND(I202*H202,2)</f>
        <v>0</v>
      </c>
      <c r="K202" s="192" t="s">
        <v>5</v>
      </c>
      <c r="L202" s="196"/>
      <c r="M202" s="197" t="s">
        <v>5</v>
      </c>
      <c r="N202" s="198" t="s">
        <v>49</v>
      </c>
      <c r="O202" s="170">
        <v>0</v>
      </c>
      <c r="P202" s="170">
        <f>O202*H202</f>
        <v>0</v>
      </c>
      <c r="Q202" s="170">
        <v>0</v>
      </c>
      <c r="R202" s="170">
        <f>Q202*H202</f>
        <v>0</v>
      </c>
      <c r="S202" s="170">
        <v>0</v>
      </c>
      <c r="T202" s="171">
        <f>S202*H202</f>
        <v>0</v>
      </c>
      <c r="AR202" s="25" t="s">
        <v>349</v>
      </c>
      <c r="AT202" s="25" t="s">
        <v>236</v>
      </c>
      <c r="AU202" s="25" t="s">
        <v>89</v>
      </c>
      <c r="AY202" s="25" t="s">
        <v>171</v>
      </c>
      <c r="BE202" s="172">
        <f>IF(N202="základní",J202,0)</f>
        <v>0</v>
      </c>
      <c r="BF202" s="172">
        <f>IF(N202="snížená",J202,0)</f>
        <v>0</v>
      </c>
      <c r="BG202" s="172">
        <f>IF(N202="zákl. přenesená",J202,0)</f>
        <v>0</v>
      </c>
      <c r="BH202" s="172">
        <f>IF(N202="sníž. přenesená",J202,0)</f>
        <v>0</v>
      </c>
      <c r="BI202" s="172">
        <f>IF(N202="nulová",J202,0)</f>
        <v>0</v>
      </c>
      <c r="BJ202" s="25" t="s">
        <v>89</v>
      </c>
      <c r="BK202" s="172">
        <f>ROUND(I202*H202,2)</f>
        <v>0</v>
      </c>
      <c r="BL202" s="25" t="s">
        <v>257</v>
      </c>
      <c r="BM202" s="25" t="s">
        <v>2189</v>
      </c>
    </row>
    <row r="203" spans="2:65" s="1" customFormat="1" ht="16.5" customHeight="1">
      <c r="B203" s="161"/>
      <c r="C203" s="162" t="s">
        <v>603</v>
      </c>
      <c r="D203" s="162" t="s">
        <v>173</v>
      </c>
      <c r="E203" s="163" t="s">
        <v>2190</v>
      </c>
      <c r="F203" s="164" t="s">
        <v>2091</v>
      </c>
      <c r="G203" s="165" t="s">
        <v>2092</v>
      </c>
      <c r="H203" s="166">
        <v>15</v>
      </c>
      <c r="I203" s="347"/>
      <c r="J203" s="167">
        <f>ROUND(I203*H203,2)</f>
        <v>0</v>
      </c>
      <c r="K203" s="164" t="s">
        <v>5</v>
      </c>
      <c r="L203" s="40"/>
      <c r="M203" s="168" t="s">
        <v>5</v>
      </c>
      <c r="N203" s="169" t="s">
        <v>49</v>
      </c>
      <c r="O203" s="170">
        <v>0</v>
      </c>
      <c r="P203" s="170">
        <f>O203*H203</f>
        <v>0</v>
      </c>
      <c r="Q203" s="170">
        <v>0</v>
      </c>
      <c r="R203" s="170">
        <f>Q203*H203</f>
        <v>0</v>
      </c>
      <c r="S203" s="170">
        <v>0</v>
      </c>
      <c r="T203" s="171">
        <f>S203*H203</f>
        <v>0</v>
      </c>
      <c r="AR203" s="25" t="s">
        <v>535</v>
      </c>
      <c r="AT203" s="25" t="s">
        <v>173</v>
      </c>
      <c r="AU203" s="25" t="s">
        <v>89</v>
      </c>
      <c r="AY203" s="25" t="s">
        <v>171</v>
      </c>
      <c r="BE203" s="172">
        <f>IF(N203="základní",J203,0)</f>
        <v>0</v>
      </c>
      <c r="BF203" s="172">
        <f>IF(N203="snížená",J203,0)</f>
        <v>0</v>
      </c>
      <c r="BG203" s="172">
        <f>IF(N203="zákl. přenesená",J203,0)</f>
        <v>0</v>
      </c>
      <c r="BH203" s="172">
        <f>IF(N203="sníž. přenesená",J203,0)</f>
        <v>0</v>
      </c>
      <c r="BI203" s="172">
        <f>IF(N203="nulová",J203,0)</f>
        <v>0</v>
      </c>
      <c r="BJ203" s="25" t="s">
        <v>89</v>
      </c>
      <c r="BK203" s="172">
        <f>ROUND(I203*H203,2)</f>
        <v>0</v>
      </c>
      <c r="BL203" s="25" t="s">
        <v>535</v>
      </c>
      <c r="BM203" s="25" t="s">
        <v>2191</v>
      </c>
    </row>
    <row r="204" spans="2:65" s="1" customFormat="1" ht="38.25" customHeight="1">
      <c r="B204" s="161"/>
      <c r="C204" s="162" t="s">
        <v>608</v>
      </c>
      <c r="D204" s="162" t="s">
        <v>173</v>
      </c>
      <c r="E204" s="163" t="s">
        <v>2192</v>
      </c>
      <c r="F204" s="164" t="s">
        <v>2193</v>
      </c>
      <c r="G204" s="165" t="s">
        <v>493</v>
      </c>
      <c r="H204" s="166">
        <v>8</v>
      </c>
      <c r="I204" s="347"/>
      <c r="J204" s="167">
        <f>ROUND(I204*H204,2)</f>
        <v>0</v>
      </c>
      <c r="K204" s="164" t="s">
        <v>177</v>
      </c>
      <c r="L204" s="40"/>
      <c r="M204" s="168" t="s">
        <v>5</v>
      </c>
      <c r="N204" s="169" t="s">
        <v>49</v>
      </c>
      <c r="O204" s="170">
        <v>0.19400000000000001</v>
      </c>
      <c r="P204" s="170">
        <f>O204*H204</f>
        <v>1.552</v>
      </c>
      <c r="Q204" s="170">
        <v>0</v>
      </c>
      <c r="R204" s="170">
        <f>Q204*H204</f>
        <v>0</v>
      </c>
      <c r="S204" s="170">
        <v>0</v>
      </c>
      <c r="T204" s="171">
        <f>S204*H204</f>
        <v>0</v>
      </c>
      <c r="AR204" s="25" t="s">
        <v>178</v>
      </c>
      <c r="AT204" s="25" t="s">
        <v>173</v>
      </c>
      <c r="AU204" s="25" t="s">
        <v>89</v>
      </c>
      <c r="AY204" s="25" t="s">
        <v>171</v>
      </c>
      <c r="BE204" s="172">
        <f>IF(N204="základní",J204,0)</f>
        <v>0</v>
      </c>
      <c r="BF204" s="172">
        <f>IF(N204="snížená",J204,0)</f>
        <v>0</v>
      </c>
      <c r="BG204" s="172">
        <f>IF(N204="zákl. přenesená",J204,0)</f>
        <v>0</v>
      </c>
      <c r="BH204" s="172">
        <f>IF(N204="sníž. přenesená",J204,0)</f>
        <v>0</v>
      </c>
      <c r="BI204" s="172">
        <f>IF(N204="nulová",J204,0)</f>
        <v>0</v>
      </c>
      <c r="BJ204" s="25" t="s">
        <v>89</v>
      </c>
      <c r="BK204" s="172">
        <f>ROUND(I204*H204,2)</f>
        <v>0</v>
      </c>
      <c r="BL204" s="25" t="s">
        <v>178</v>
      </c>
      <c r="BM204" s="25" t="s">
        <v>2194</v>
      </c>
    </row>
    <row r="205" spans="2:65" s="1" customFormat="1" ht="25.5" customHeight="1">
      <c r="B205" s="161"/>
      <c r="C205" s="190" t="s">
        <v>617</v>
      </c>
      <c r="D205" s="190" t="s">
        <v>236</v>
      </c>
      <c r="E205" s="191" t="s">
        <v>2195</v>
      </c>
      <c r="F205" s="192" t="s">
        <v>2196</v>
      </c>
      <c r="G205" s="193" t="s">
        <v>493</v>
      </c>
      <c r="H205" s="194">
        <v>8</v>
      </c>
      <c r="I205" s="348"/>
      <c r="J205" s="195">
        <f>ROUND(I205*H205,2)</f>
        <v>0</v>
      </c>
      <c r="K205" s="192" t="s">
        <v>177</v>
      </c>
      <c r="L205" s="196"/>
      <c r="M205" s="197" t="s">
        <v>5</v>
      </c>
      <c r="N205" s="198" t="s">
        <v>49</v>
      </c>
      <c r="O205" s="170">
        <v>0</v>
      </c>
      <c r="P205" s="170">
        <f>O205*H205</f>
        <v>0</v>
      </c>
      <c r="Q205" s="170">
        <v>6.7000000000000002E-4</v>
      </c>
      <c r="R205" s="170">
        <f>Q205*H205</f>
        <v>5.3600000000000002E-3</v>
      </c>
      <c r="S205" s="170">
        <v>0</v>
      </c>
      <c r="T205" s="171">
        <f>S205*H205</f>
        <v>0</v>
      </c>
      <c r="AR205" s="25" t="s">
        <v>211</v>
      </c>
      <c r="AT205" s="25" t="s">
        <v>236</v>
      </c>
      <c r="AU205" s="25" t="s">
        <v>89</v>
      </c>
      <c r="AY205" s="25" t="s">
        <v>171</v>
      </c>
      <c r="BE205" s="172">
        <f>IF(N205="základní",J205,0)</f>
        <v>0</v>
      </c>
      <c r="BF205" s="172">
        <f>IF(N205="snížená",J205,0)</f>
        <v>0</v>
      </c>
      <c r="BG205" s="172">
        <f>IF(N205="zákl. přenesená",J205,0)</f>
        <v>0</v>
      </c>
      <c r="BH205" s="172">
        <f>IF(N205="sníž. přenesená",J205,0)</f>
        <v>0</v>
      </c>
      <c r="BI205" s="172">
        <f>IF(N205="nulová",J205,0)</f>
        <v>0</v>
      </c>
      <c r="BJ205" s="25" t="s">
        <v>89</v>
      </c>
      <c r="BK205" s="172">
        <f>ROUND(I205*H205,2)</f>
        <v>0</v>
      </c>
      <c r="BL205" s="25" t="s">
        <v>178</v>
      </c>
      <c r="BM205" s="25" t="s">
        <v>2197</v>
      </c>
    </row>
    <row r="206" spans="2:65" s="1" customFormat="1" ht="24">
      <c r="B206" s="40"/>
      <c r="D206" s="174" t="s">
        <v>353</v>
      </c>
      <c r="F206" s="181" t="s">
        <v>2198</v>
      </c>
      <c r="L206" s="40"/>
      <c r="M206" s="182"/>
      <c r="N206" s="41"/>
      <c r="O206" s="41"/>
      <c r="P206" s="41"/>
      <c r="Q206" s="41"/>
      <c r="R206" s="41"/>
      <c r="S206" s="41"/>
      <c r="T206" s="69"/>
      <c r="AT206" s="25" t="s">
        <v>353</v>
      </c>
      <c r="AU206" s="25" t="s">
        <v>89</v>
      </c>
    </row>
    <row r="207" spans="2:65" s="1" customFormat="1" ht="16.5" customHeight="1">
      <c r="B207" s="161"/>
      <c r="C207" s="162" t="s">
        <v>622</v>
      </c>
      <c r="D207" s="162" t="s">
        <v>173</v>
      </c>
      <c r="E207" s="163" t="s">
        <v>2199</v>
      </c>
      <c r="F207" s="164" t="s">
        <v>2200</v>
      </c>
      <c r="G207" s="165" t="s">
        <v>330</v>
      </c>
      <c r="H207" s="166">
        <v>2</v>
      </c>
      <c r="I207" s="347"/>
      <c r="J207" s="167">
        <f>ROUND(I207*H207,2)</f>
        <v>0</v>
      </c>
      <c r="K207" s="164" t="s">
        <v>5</v>
      </c>
      <c r="L207" s="40"/>
      <c r="M207" s="168" t="s">
        <v>5</v>
      </c>
      <c r="N207" s="169" t="s">
        <v>49</v>
      </c>
      <c r="O207" s="170">
        <v>0</v>
      </c>
      <c r="P207" s="170">
        <f>O207*H207</f>
        <v>0</v>
      </c>
      <c r="Q207" s="170">
        <v>0</v>
      </c>
      <c r="R207" s="170">
        <f>Q207*H207</f>
        <v>0</v>
      </c>
      <c r="S207" s="170">
        <v>0</v>
      </c>
      <c r="T207" s="171">
        <f>S207*H207</f>
        <v>0</v>
      </c>
      <c r="AR207" s="25" t="s">
        <v>178</v>
      </c>
      <c r="AT207" s="25" t="s">
        <v>173</v>
      </c>
      <c r="AU207" s="25" t="s">
        <v>89</v>
      </c>
      <c r="AY207" s="25" t="s">
        <v>171</v>
      </c>
      <c r="BE207" s="172">
        <f>IF(N207="základní",J207,0)</f>
        <v>0</v>
      </c>
      <c r="BF207" s="172">
        <f>IF(N207="snížená",J207,0)</f>
        <v>0</v>
      </c>
      <c r="BG207" s="172">
        <f>IF(N207="zákl. přenesená",J207,0)</f>
        <v>0</v>
      </c>
      <c r="BH207" s="172">
        <f>IF(N207="sníž. přenesená",J207,0)</f>
        <v>0</v>
      </c>
      <c r="BI207" s="172">
        <f>IF(N207="nulová",J207,0)</f>
        <v>0</v>
      </c>
      <c r="BJ207" s="25" t="s">
        <v>89</v>
      </c>
      <c r="BK207" s="172">
        <f>ROUND(I207*H207,2)</f>
        <v>0</v>
      </c>
      <c r="BL207" s="25" t="s">
        <v>178</v>
      </c>
      <c r="BM207" s="25" t="s">
        <v>2201</v>
      </c>
    </row>
    <row r="208" spans="2:65" s="1" customFormat="1" ht="38.25" customHeight="1">
      <c r="B208" s="161"/>
      <c r="C208" s="162" t="s">
        <v>630</v>
      </c>
      <c r="D208" s="162" t="s">
        <v>173</v>
      </c>
      <c r="E208" s="163" t="s">
        <v>2202</v>
      </c>
      <c r="F208" s="164" t="s">
        <v>2203</v>
      </c>
      <c r="G208" s="165" t="s">
        <v>260</v>
      </c>
      <c r="H208" s="166">
        <v>0.29099999999999998</v>
      </c>
      <c r="I208" s="347"/>
      <c r="J208" s="167">
        <f>ROUND(I208*H208,2)</f>
        <v>0</v>
      </c>
      <c r="K208" s="164" t="s">
        <v>177</v>
      </c>
      <c r="L208" s="40"/>
      <c r="M208" s="168" t="s">
        <v>5</v>
      </c>
      <c r="N208" s="169" t="s">
        <v>49</v>
      </c>
      <c r="O208" s="170">
        <v>1.379</v>
      </c>
      <c r="P208" s="170">
        <f>O208*H208</f>
        <v>0.40128899999999995</v>
      </c>
      <c r="Q208" s="170">
        <v>0</v>
      </c>
      <c r="R208" s="170">
        <f>Q208*H208</f>
        <v>0</v>
      </c>
      <c r="S208" s="170">
        <v>0</v>
      </c>
      <c r="T208" s="171">
        <f>S208*H208</f>
        <v>0</v>
      </c>
      <c r="AR208" s="25" t="s">
        <v>257</v>
      </c>
      <c r="AT208" s="25" t="s">
        <v>173</v>
      </c>
      <c r="AU208" s="25" t="s">
        <v>89</v>
      </c>
      <c r="AY208" s="25" t="s">
        <v>171</v>
      </c>
      <c r="BE208" s="172">
        <f>IF(N208="základní",J208,0)</f>
        <v>0</v>
      </c>
      <c r="BF208" s="172">
        <f>IF(N208="snížená",J208,0)</f>
        <v>0</v>
      </c>
      <c r="BG208" s="172">
        <f>IF(N208="zákl. přenesená",J208,0)</f>
        <v>0</v>
      </c>
      <c r="BH208" s="172">
        <f>IF(N208="sníž. přenesená",J208,0)</f>
        <v>0</v>
      </c>
      <c r="BI208" s="172">
        <f>IF(N208="nulová",J208,0)</f>
        <v>0</v>
      </c>
      <c r="BJ208" s="25" t="s">
        <v>89</v>
      </c>
      <c r="BK208" s="172">
        <f>ROUND(I208*H208,2)</f>
        <v>0</v>
      </c>
      <c r="BL208" s="25" t="s">
        <v>257</v>
      </c>
      <c r="BM208" s="25" t="s">
        <v>2204</v>
      </c>
    </row>
    <row r="209" spans="2:65" s="1" customFormat="1" ht="38.25" customHeight="1">
      <c r="B209" s="161"/>
      <c r="C209" s="162" t="s">
        <v>634</v>
      </c>
      <c r="D209" s="162" t="s">
        <v>173</v>
      </c>
      <c r="E209" s="163" t="s">
        <v>2205</v>
      </c>
      <c r="F209" s="164" t="s">
        <v>2206</v>
      </c>
      <c r="G209" s="165" t="s">
        <v>260</v>
      </c>
      <c r="H209" s="166">
        <v>0.29099999999999998</v>
      </c>
      <c r="I209" s="347"/>
      <c r="J209" s="167">
        <f>ROUND(I209*H209,2)</f>
        <v>0</v>
      </c>
      <c r="K209" s="164" t="s">
        <v>177</v>
      </c>
      <c r="L209" s="40"/>
      <c r="M209" s="168" t="s">
        <v>5</v>
      </c>
      <c r="N209" s="169" t="s">
        <v>49</v>
      </c>
      <c r="O209" s="170">
        <v>1.18</v>
      </c>
      <c r="P209" s="170">
        <f>O209*H209</f>
        <v>0.34337999999999996</v>
      </c>
      <c r="Q209" s="170">
        <v>0</v>
      </c>
      <c r="R209" s="170">
        <f>Q209*H209</f>
        <v>0</v>
      </c>
      <c r="S209" s="170">
        <v>0</v>
      </c>
      <c r="T209" s="171">
        <f>S209*H209</f>
        <v>0</v>
      </c>
      <c r="AR209" s="25" t="s">
        <v>257</v>
      </c>
      <c r="AT209" s="25" t="s">
        <v>173</v>
      </c>
      <c r="AU209" s="25" t="s">
        <v>89</v>
      </c>
      <c r="AY209" s="25" t="s">
        <v>171</v>
      </c>
      <c r="BE209" s="172">
        <f>IF(N209="základní",J209,0)</f>
        <v>0</v>
      </c>
      <c r="BF209" s="172">
        <f>IF(N209="snížená",J209,0)</f>
        <v>0</v>
      </c>
      <c r="BG209" s="172">
        <f>IF(N209="zákl. přenesená",J209,0)</f>
        <v>0</v>
      </c>
      <c r="BH209" s="172">
        <f>IF(N209="sníž. přenesená",J209,0)</f>
        <v>0</v>
      </c>
      <c r="BI209" s="172">
        <f>IF(N209="nulová",J209,0)</f>
        <v>0</v>
      </c>
      <c r="BJ209" s="25" t="s">
        <v>89</v>
      </c>
      <c r="BK209" s="172">
        <f>ROUND(I209*H209,2)</f>
        <v>0</v>
      </c>
      <c r="BL209" s="25" t="s">
        <v>257</v>
      </c>
      <c r="BM209" s="25" t="s">
        <v>2207</v>
      </c>
    </row>
    <row r="210" spans="2:65" s="11" customFormat="1" ht="29.85" customHeight="1">
      <c r="B210" s="149"/>
      <c r="D210" s="150" t="s">
        <v>76</v>
      </c>
      <c r="E210" s="159" t="s">
        <v>2208</v>
      </c>
      <c r="F210" s="159" t="s">
        <v>2209</v>
      </c>
      <c r="J210" s="160">
        <f>BK210</f>
        <v>0</v>
      </c>
      <c r="L210" s="149"/>
      <c r="M210" s="153"/>
      <c r="N210" s="154"/>
      <c r="O210" s="154"/>
      <c r="P210" s="155">
        <f>SUM(P211:P219)</f>
        <v>1.1292</v>
      </c>
      <c r="Q210" s="154"/>
      <c r="R210" s="155">
        <f>SUM(R211:R219)</f>
        <v>0</v>
      </c>
      <c r="S210" s="154"/>
      <c r="T210" s="156">
        <f>SUM(T211:T219)</f>
        <v>0</v>
      </c>
      <c r="AR210" s="150" t="s">
        <v>89</v>
      </c>
      <c r="AT210" s="157" t="s">
        <v>76</v>
      </c>
      <c r="AU210" s="157" t="s">
        <v>23</v>
      </c>
      <c r="AY210" s="150" t="s">
        <v>171</v>
      </c>
      <c r="BK210" s="158">
        <f>SUM(BK211:BK219)</f>
        <v>0</v>
      </c>
    </row>
    <row r="211" spans="2:65" s="1" customFormat="1" ht="16.5" customHeight="1">
      <c r="B211" s="161"/>
      <c r="C211" s="162" t="s">
        <v>638</v>
      </c>
      <c r="D211" s="162" t="s">
        <v>173</v>
      </c>
      <c r="E211" s="163" t="s">
        <v>2210</v>
      </c>
      <c r="F211" s="164" t="s">
        <v>2211</v>
      </c>
      <c r="G211" s="165" t="s">
        <v>330</v>
      </c>
      <c r="H211" s="166">
        <v>1</v>
      </c>
      <c r="I211" s="347"/>
      <c r="J211" s="167">
        <f t="shared" ref="J211:J219" si="40">ROUND(I211*H211,2)</f>
        <v>0</v>
      </c>
      <c r="K211" s="164" t="s">
        <v>5</v>
      </c>
      <c r="L211" s="40"/>
      <c r="M211" s="168" t="s">
        <v>5</v>
      </c>
      <c r="N211" s="169" t="s">
        <v>49</v>
      </c>
      <c r="O211" s="170">
        <v>0</v>
      </c>
      <c r="P211" s="170">
        <f t="shared" ref="P211:P219" si="41">O211*H211</f>
        <v>0</v>
      </c>
      <c r="Q211" s="170">
        <v>0</v>
      </c>
      <c r="R211" s="170">
        <f t="shared" ref="R211:R219" si="42">Q211*H211</f>
        <v>0</v>
      </c>
      <c r="S211" s="170">
        <v>0</v>
      </c>
      <c r="T211" s="171">
        <f t="shared" ref="T211:T219" si="43">S211*H211</f>
        <v>0</v>
      </c>
      <c r="AR211" s="25" t="s">
        <v>257</v>
      </c>
      <c r="AT211" s="25" t="s">
        <v>173</v>
      </c>
      <c r="AU211" s="25" t="s">
        <v>89</v>
      </c>
      <c r="AY211" s="25" t="s">
        <v>171</v>
      </c>
      <c r="BE211" s="172">
        <f t="shared" ref="BE211:BE219" si="44">IF(N211="základní",J211,0)</f>
        <v>0</v>
      </c>
      <c r="BF211" s="172">
        <f t="shared" ref="BF211:BF219" si="45">IF(N211="snížená",J211,0)</f>
        <v>0</v>
      </c>
      <c r="BG211" s="172">
        <f t="shared" ref="BG211:BG219" si="46">IF(N211="zákl. přenesená",J211,0)</f>
        <v>0</v>
      </c>
      <c r="BH211" s="172">
        <f t="shared" ref="BH211:BH219" si="47">IF(N211="sníž. přenesená",J211,0)</f>
        <v>0</v>
      </c>
      <c r="BI211" s="172">
        <f t="shared" ref="BI211:BI219" si="48">IF(N211="nulová",J211,0)</f>
        <v>0</v>
      </c>
      <c r="BJ211" s="25" t="s">
        <v>89</v>
      </c>
      <c r="BK211" s="172">
        <f t="shared" ref="BK211:BK219" si="49">ROUND(I211*H211,2)</f>
        <v>0</v>
      </c>
      <c r="BL211" s="25" t="s">
        <v>257</v>
      </c>
      <c r="BM211" s="25" t="s">
        <v>2212</v>
      </c>
    </row>
    <row r="212" spans="2:65" s="1" customFormat="1" ht="16.5" customHeight="1">
      <c r="B212" s="161"/>
      <c r="C212" s="190" t="s">
        <v>645</v>
      </c>
      <c r="D212" s="190" t="s">
        <v>236</v>
      </c>
      <c r="E212" s="191" t="s">
        <v>2213</v>
      </c>
      <c r="F212" s="192" t="s">
        <v>2214</v>
      </c>
      <c r="G212" s="193" t="s">
        <v>330</v>
      </c>
      <c r="H212" s="194">
        <v>4</v>
      </c>
      <c r="I212" s="348"/>
      <c r="J212" s="195">
        <f t="shared" si="40"/>
        <v>0</v>
      </c>
      <c r="K212" s="192" t="s">
        <v>5</v>
      </c>
      <c r="L212" s="196"/>
      <c r="M212" s="197" t="s">
        <v>5</v>
      </c>
      <c r="N212" s="198" t="s">
        <v>49</v>
      </c>
      <c r="O212" s="170">
        <v>0</v>
      </c>
      <c r="P212" s="170">
        <f t="shared" si="41"/>
        <v>0</v>
      </c>
      <c r="Q212" s="170">
        <v>0</v>
      </c>
      <c r="R212" s="170">
        <f t="shared" si="42"/>
        <v>0</v>
      </c>
      <c r="S212" s="170">
        <v>0</v>
      </c>
      <c r="T212" s="171">
        <f t="shared" si="43"/>
        <v>0</v>
      </c>
      <c r="AR212" s="25" t="s">
        <v>349</v>
      </c>
      <c r="AT212" s="25" t="s">
        <v>236</v>
      </c>
      <c r="AU212" s="25" t="s">
        <v>89</v>
      </c>
      <c r="AY212" s="25" t="s">
        <v>171</v>
      </c>
      <c r="BE212" s="172">
        <f t="shared" si="44"/>
        <v>0</v>
      </c>
      <c r="BF212" s="172">
        <f t="shared" si="45"/>
        <v>0</v>
      </c>
      <c r="BG212" s="172">
        <f t="shared" si="46"/>
        <v>0</v>
      </c>
      <c r="BH212" s="172">
        <f t="shared" si="47"/>
        <v>0</v>
      </c>
      <c r="BI212" s="172">
        <f t="shared" si="48"/>
        <v>0</v>
      </c>
      <c r="BJ212" s="25" t="s">
        <v>89</v>
      </c>
      <c r="BK212" s="172">
        <f t="shared" si="49"/>
        <v>0</v>
      </c>
      <c r="BL212" s="25" t="s">
        <v>257</v>
      </c>
      <c r="BM212" s="25" t="s">
        <v>2215</v>
      </c>
    </row>
    <row r="213" spans="2:65" s="1" customFormat="1" ht="16.5" customHeight="1">
      <c r="B213" s="161"/>
      <c r="C213" s="190" t="s">
        <v>649</v>
      </c>
      <c r="D213" s="190" t="s">
        <v>236</v>
      </c>
      <c r="E213" s="191" t="s">
        <v>2216</v>
      </c>
      <c r="F213" s="192" t="s">
        <v>3359</v>
      </c>
      <c r="G213" s="193" t="s">
        <v>330</v>
      </c>
      <c r="H213" s="194">
        <v>4</v>
      </c>
      <c r="I213" s="348"/>
      <c r="J213" s="195">
        <f t="shared" si="40"/>
        <v>0</v>
      </c>
      <c r="K213" s="192" t="s">
        <v>5</v>
      </c>
      <c r="L213" s="196"/>
      <c r="M213" s="197" t="s">
        <v>5</v>
      </c>
      <c r="N213" s="198" t="s">
        <v>49</v>
      </c>
      <c r="O213" s="170">
        <v>0</v>
      </c>
      <c r="P213" s="170">
        <f t="shared" si="41"/>
        <v>0</v>
      </c>
      <c r="Q213" s="170">
        <v>0</v>
      </c>
      <c r="R213" s="170">
        <f t="shared" si="42"/>
        <v>0</v>
      </c>
      <c r="S213" s="170">
        <v>0</v>
      </c>
      <c r="T213" s="171">
        <f t="shared" si="43"/>
        <v>0</v>
      </c>
      <c r="AR213" s="25" t="s">
        <v>349</v>
      </c>
      <c r="AT213" s="25" t="s">
        <v>236</v>
      </c>
      <c r="AU213" s="25" t="s">
        <v>89</v>
      </c>
      <c r="AY213" s="25" t="s">
        <v>171</v>
      </c>
      <c r="BE213" s="172">
        <f t="shared" si="44"/>
        <v>0</v>
      </c>
      <c r="BF213" s="172">
        <f t="shared" si="45"/>
        <v>0</v>
      </c>
      <c r="BG213" s="172">
        <f t="shared" si="46"/>
        <v>0</v>
      </c>
      <c r="BH213" s="172">
        <f t="shared" si="47"/>
        <v>0</v>
      </c>
      <c r="BI213" s="172">
        <f t="shared" si="48"/>
        <v>0</v>
      </c>
      <c r="BJ213" s="25" t="s">
        <v>89</v>
      </c>
      <c r="BK213" s="172">
        <f t="shared" si="49"/>
        <v>0</v>
      </c>
      <c r="BL213" s="25" t="s">
        <v>257</v>
      </c>
      <c r="BM213" s="25" t="s">
        <v>2218</v>
      </c>
    </row>
    <row r="214" spans="2:65" s="1" customFormat="1" ht="16.5" customHeight="1">
      <c r="B214" s="161"/>
      <c r="C214" s="190" t="s">
        <v>653</v>
      </c>
      <c r="D214" s="190" t="s">
        <v>236</v>
      </c>
      <c r="E214" s="191" t="s">
        <v>2219</v>
      </c>
      <c r="F214" s="192" t="s">
        <v>3360</v>
      </c>
      <c r="G214" s="193" t="s">
        <v>330</v>
      </c>
      <c r="H214" s="194">
        <v>4</v>
      </c>
      <c r="I214" s="348"/>
      <c r="J214" s="195">
        <f t="shared" si="40"/>
        <v>0</v>
      </c>
      <c r="K214" s="192" t="s">
        <v>5</v>
      </c>
      <c r="L214" s="196"/>
      <c r="M214" s="197" t="s">
        <v>5</v>
      </c>
      <c r="N214" s="198" t="s">
        <v>49</v>
      </c>
      <c r="O214" s="170">
        <v>0</v>
      </c>
      <c r="P214" s="170">
        <f t="shared" si="41"/>
        <v>0</v>
      </c>
      <c r="Q214" s="170">
        <v>0</v>
      </c>
      <c r="R214" s="170">
        <f t="shared" si="42"/>
        <v>0</v>
      </c>
      <c r="S214" s="170">
        <v>0</v>
      </c>
      <c r="T214" s="171">
        <f t="shared" si="43"/>
        <v>0</v>
      </c>
      <c r="AR214" s="25" t="s">
        <v>349</v>
      </c>
      <c r="AT214" s="25" t="s">
        <v>236</v>
      </c>
      <c r="AU214" s="25" t="s">
        <v>89</v>
      </c>
      <c r="AY214" s="25" t="s">
        <v>171</v>
      </c>
      <c r="BE214" s="172">
        <f t="shared" si="44"/>
        <v>0</v>
      </c>
      <c r="BF214" s="172">
        <f t="shared" si="45"/>
        <v>0</v>
      </c>
      <c r="BG214" s="172">
        <f t="shared" si="46"/>
        <v>0</v>
      </c>
      <c r="BH214" s="172">
        <f t="shared" si="47"/>
        <v>0</v>
      </c>
      <c r="BI214" s="172">
        <f t="shared" si="48"/>
        <v>0</v>
      </c>
      <c r="BJ214" s="25" t="s">
        <v>89</v>
      </c>
      <c r="BK214" s="172">
        <f t="shared" si="49"/>
        <v>0</v>
      </c>
      <c r="BL214" s="25" t="s">
        <v>257</v>
      </c>
      <c r="BM214" s="25" t="s">
        <v>2220</v>
      </c>
    </row>
    <row r="215" spans="2:65" s="1" customFormat="1" ht="16.5" customHeight="1">
      <c r="B215" s="161"/>
      <c r="C215" s="190" t="s">
        <v>658</v>
      </c>
      <c r="D215" s="190" t="s">
        <v>236</v>
      </c>
      <c r="E215" s="191" t="s">
        <v>2221</v>
      </c>
      <c r="F215" s="192" t="s">
        <v>2217</v>
      </c>
      <c r="G215" s="193" t="s">
        <v>330</v>
      </c>
      <c r="H215" s="194">
        <v>4</v>
      </c>
      <c r="I215" s="348"/>
      <c r="J215" s="195">
        <f t="shared" si="40"/>
        <v>0</v>
      </c>
      <c r="K215" s="192" t="s">
        <v>5</v>
      </c>
      <c r="L215" s="196"/>
      <c r="M215" s="197" t="s">
        <v>5</v>
      </c>
      <c r="N215" s="198" t="s">
        <v>49</v>
      </c>
      <c r="O215" s="170">
        <v>0</v>
      </c>
      <c r="P215" s="170">
        <f t="shared" si="41"/>
        <v>0</v>
      </c>
      <c r="Q215" s="170">
        <v>0</v>
      </c>
      <c r="R215" s="170">
        <f t="shared" si="42"/>
        <v>0</v>
      </c>
      <c r="S215" s="170">
        <v>0</v>
      </c>
      <c r="T215" s="171">
        <f t="shared" si="43"/>
        <v>0</v>
      </c>
      <c r="AR215" s="25" t="s">
        <v>349</v>
      </c>
      <c r="AT215" s="25" t="s">
        <v>236</v>
      </c>
      <c r="AU215" s="25" t="s">
        <v>89</v>
      </c>
      <c r="AY215" s="25" t="s">
        <v>171</v>
      </c>
      <c r="BE215" s="172">
        <f t="shared" si="44"/>
        <v>0</v>
      </c>
      <c r="BF215" s="172">
        <f t="shared" si="45"/>
        <v>0</v>
      </c>
      <c r="BG215" s="172">
        <f t="shared" si="46"/>
        <v>0</v>
      </c>
      <c r="BH215" s="172">
        <f t="shared" si="47"/>
        <v>0</v>
      </c>
      <c r="BI215" s="172">
        <f t="shared" si="48"/>
        <v>0</v>
      </c>
      <c r="BJ215" s="25" t="s">
        <v>89</v>
      </c>
      <c r="BK215" s="172">
        <f t="shared" si="49"/>
        <v>0</v>
      </c>
      <c r="BL215" s="25" t="s">
        <v>257</v>
      </c>
      <c r="BM215" s="25" t="s">
        <v>2222</v>
      </c>
    </row>
    <row r="216" spans="2:65" s="1" customFormat="1" ht="16.5" customHeight="1">
      <c r="B216" s="161"/>
      <c r="C216" s="190" t="s">
        <v>662</v>
      </c>
      <c r="D216" s="190" t="s">
        <v>236</v>
      </c>
      <c r="E216" s="191" t="s">
        <v>2223</v>
      </c>
      <c r="F216" s="192" t="s">
        <v>2224</v>
      </c>
      <c r="G216" s="193" t="s">
        <v>330</v>
      </c>
      <c r="H216" s="194">
        <v>4</v>
      </c>
      <c r="I216" s="348"/>
      <c r="J216" s="195">
        <f t="shared" si="40"/>
        <v>0</v>
      </c>
      <c r="K216" s="192" t="s">
        <v>5</v>
      </c>
      <c r="L216" s="196"/>
      <c r="M216" s="197" t="s">
        <v>5</v>
      </c>
      <c r="N216" s="198" t="s">
        <v>49</v>
      </c>
      <c r="O216" s="170">
        <v>0</v>
      </c>
      <c r="P216" s="170">
        <f t="shared" si="41"/>
        <v>0</v>
      </c>
      <c r="Q216" s="170">
        <v>0</v>
      </c>
      <c r="R216" s="170">
        <f t="shared" si="42"/>
        <v>0</v>
      </c>
      <c r="S216" s="170">
        <v>0</v>
      </c>
      <c r="T216" s="171">
        <f t="shared" si="43"/>
        <v>0</v>
      </c>
      <c r="AR216" s="25" t="s">
        <v>349</v>
      </c>
      <c r="AT216" s="25" t="s">
        <v>236</v>
      </c>
      <c r="AU216" s="25" t="s">
        <v>89</v>
      </c>
      <c r="AY216" s="25" t="s">
        <v>171</v>
      </c>
      <c r="BE216" s="172">
        <f t="shared" si="44"/>
        <v>0</v>
      </c>
      <c r="BF216" s="172">
        <f t="shared" si="45"/>
        <v>0</v>
      </c>
      <c r="BG216" s="172">
        <f t="shared" si="46"/>
        <v>0</v>
      </c>
      <c r="BH216" s="172">
        <f t="shared" si="47"/>
        <v>0</v>
      </c>
      <c r="BI216" s="172">
        <f t="shared" si="48"/>
        <v>0</v>
      </c>
      <c r="BJ216" s="25" t="s">
        <v>89</v>
      </c>
      <c r="BK216" s="172">
        <f t="shared" si="49"/>
        <v>0</v>
      </c>
      <c r="BL216" s="25" t="s">
        <v>257</v>
      </c>
      <c r="BM216" s="25" t="s">
        <v>2225</v>
      </c>
    </row>
    <row r="217" spans="2:65" s="1" customFormat="1" ht="16.5" customHeight="1">
      <c r="B217" s="161"/>
      <c r="C217" s="162" t="s">
        <v>666</v>
      </c>
      <c r="D217" s="162" t="s">
        <v>173</v>
      </c>
      <c r="E217" s="163" t="s">
        <v>2226</v>
      </c>
      <c r="F217" s="164" t="s">
        <v>2227</v>
      </c>
      <c r="G217" s="165" t="s">
        <v>330</v>
      </c>
      <c r="H217" s="166">
        <v>1</v>
      </c>
      <c r="I217" s="347"/>
      <c r="J217" s="167">
        <f t="shared" si="40"/>
        <v>0</v>
      </c>
      <c r="K217" s="164" t="s">
        <v>5</v>
      </c>
      <c r="L217" s="40"/>
      <c r="M217" s="168" t="s">
        <v>5</v>
      </c>
      <c r="N217" s="169" t="s">
        <v>49</v>
      </c>
      <c r="O217" s="170">
        <v>0</v>
      </c>
      <c r="P217" s="170">
        <f t="shared" si="41"/>
        <v>0</v>
      </c>
      <c r="Q217" s="170">
        <v>0</v>
      </c>
      <c r="R217" s="170">
        <f t="shared" si="42"/>
        <v>0</v>
      </c>
      <c r="S217" s="170">
        <v>0</v>
      </c>
      <c r="T217" s="171">
        <f t="shared" si="43"/>
        <v>0</v>
      </c>
      <c r="AR217" s="25" t="s">
        <v>257</v>
      </c>
      <c r="AT217" s="25" t="s">
        <v>173</v>
      </c>
      <c r="AU217" s="25" t="s">
        <v>89</v>
      </c>
      <c r="AY217" s="25" t="s">
        <v>171</v>
      </c>
      <c r="BE217" s="172">
        <f t="shared" si="44"/>
        <v>0</v>
      </c>
      <c r="BF217" s="172">
        <f t="shared" si="45"/>
        <v>0</v>
      </c>
      <c r="BG217" s="172">
        <f t="shared" si="46"/>
        <v>0</v>
      </c>
      <c r="BH217" s="172">
        <f t="shared" si="47"/>
        <v>0</v>
      </c>
      <c r="BI217" s="172">
        <f t="shared" si="48"/>
        <v>0</v>
      </c>
      <c r="BJ217" s="25" t="s">
        <v>89</v>
      </c>
      <c r="BK217" s="172">
        <f t="shared" si="49"/>
        <v>0</v>
      </c>
      <c r="BL217" s="25" t="s">
        <v>257</v>
      </c>
      <c r="BM217" s="25" t="s">
        <v>2228</v>
      </c>
    </row>
    <row r="218" spans="2:65" s="1" customFormat="1" ht="38.25" customHeight="1">
      <c r="B218" s="161"/>
      <c r="C218" s="162" t="s">
        <v>670</v>
      </c>
      <c r="D218" s="162" t="s">
        <v>173</v>
      </c>
      <c r="E218" s="163" t="s">
        <v>2229</v>
      </c>
      <c r="F218" s="164" t="s">
        <v>2230</v>
      </c>
      <c r="G218" s="165" t="s">
        <v>260</v>
      </c>
      <c r="H218" s="166">
        <v>0.4</v>
      </c>
      <c r="I218" s="347"/>
      <c r="J218" s="167">
        <f t="shared" si="40"/>
        <v>0</v>
      </c>
      <c r="K218" s="164" t="s">
        <v>177</v>
      </c>
      <c r="L218" s="40"/>
      <c r="M218" s="168" t="s">
        <v>5</v>
      </c>
      <c r="N218" s="169" t="s">
        <v>49</v>
      </c>
      <c r="O218" s="170">
        <v>1.573</v>
      </c>
      <c r="P218" s="170">
        <f t="shared" si="41"/>
        <v>0.62919999999999998</v>
      </c>
      <c r="Q218" s="170">
        <v>0</v>
      </c>
      <c r="R218" s="170">
        <f t="shared" si="42"/>
        <v>0</v>
      </c>
      <c r="S218" s="170">
        <v>0</v>
      </c>
      <c r="T218" s="171">
        <f t="shared" si="43"/>
        <v>0</v>
      </c>
      <c r="AR218" s="25" t="s">
        <v>257</v>
      </c>
      <c r="AT218" s="25" t="s">
        <v>173</v>
      </c>
      <c r="AU218" s="25" t="s">
        <v>89</v>
      </c>
      <c r="AY218" s="25" t="s">
        <v>171</v>
      </c>
      <c r="BE218" s="172">
        <f t="shared" si="44"/>
        <v>0</v>
      </c>
      <c r="BF218" s="172">
        <f t="shared" si="45"/>
        <v>0</v>
      </c>
      <c r="BG218" s="172">
        <f t="shared" si="46"/>
        <v>0</v>
      </c>
      <c r="BH218" s="172">
        <f t="shared" si="47"/>
        <v>0</v>
      </c>
      <c r="BI218" s="172">
        <f t="shared" si="48"/>
        <v>0</v>
      </c>
      <c r="BJ218" s="25" t="s">
        <v>89</v>
      </c>
      <c r="BK218" s="172">
        <f t="shared" si="49"/>
        <v>0</v>
      </c>
      <c r="BL218" s="25" t="s">
        <v>257</v>
      </c>
      <c r="BM218" s="25" t="s">
        <v>2231</v>
      </c>
    </row>
    <row r="219" spans="2:65" s="1" customFormat="1" ht="38.25" customHeight="1">
      <c r="B219" s="161"/>
      <c r="C219" s="162" t="s">
        <v>678</v>
      </c>
      <c r="D219" s="162" t="s">
        <v>173</v>
      </c>
      <c r="E219" s="163" t="s">
        <v>2232</v>
      </c>
      <c r="F219" s="164" t="s">
        <v>2233</v>
      </c>
      <c r="G219" s="165" t="s">
        <v>260</v>
      </c>
      <c r="H219" s="166">
        <v>0.4</v>
      </c>
      <c r="I219" s="347"/>
      <c r="J219" s="167">
        <f t="shared" si="40"/>
        <v>0</v>
      </c>
      <c r="K219" s="164" t="s">
        <v>177</v>
      </c>
      <c r="L219" s="40"/>
      <c r="M219" s="168" t="s">
        <v>5</v>
      </c>
      <c r="N219" s="169" t="s">
        <v>49</v>
      </c>
      <c r="O219" s="170">
        <v>1.25</v>
      </c>
      <c r="P219" s="170">
        <f t="shared" si="41"/>
        <v>0.5</v>
      </c>
      <c r="Q219" s="170">
        <v>0</v>
      </c>
      <c r="R219" s="170">
        <f t="shared" si="42"/>
        <v>0</v>
      </c>
      <c r="S219" s="170">
        <v>0</v>
      </c>
      <c r="T219" s="171">
        <f t="shared" si="43"/>
        <v>0</v>
      </c>
      <c r="AR219" s="25" t="s">
        <v>257</v>
      </c>
      <c r="AT219" s="25" t="s">
        <v>173</v>
      </c>
      <c r="AU219" s="25" t="s">
        <v>89</v>
      </c>
      <c r="AY219" s="25" t="s">
        <v>171</v>
      </c>
      <c r="BE219" s="172">
        <f t="shared" si="44"/>
        <v>0</v>
      </c>
      <c r="BF219" s="172">
        <f t="shared" si="45"/>
        <v>0</v>
      </c>
      <c r="BG219" s="172">
        <f t="shared" si="46"/>
        <v>0</v>
      </c>
      <c r="BH219" s="172">
        <f t="shared" si="47"/>
        <v>0</v>
      </c>
      <c r="BI219" s="172">
        <f t="shared" si="48"/>
        <v>0</v>
      </c>
      <c r="BJ219" s="25" t="s">
        <v>89</v>
      </c>
      <c r="BK219" s="172">
        <f t="shared" si="49"/>
        <v>0</v>
      </c>
      <c r="BL219" s="25" t="s">
        <v>257</v>
      </c>
      <c r="BM219" s="25" t="s">
        <v>2234</v>
      </c>
    </row>
    <row r="220" spans="2:65" s="11" customFormat="1" ht="37.35" customHeight="1">
      <c r="B220" s="149"/>
      <c r="D220" s="150" t="s">
        <v>76</v>
      </c>
      <c r="E220" s="151" t="s">
        <v>1935</v>
      </c>
      <c r="F220" s="151" t="s">
        <v>1936</v>
      </c>
      <c r="J220" s="152">
        <f>BK220</f>
        <v>0</v>
      </c>
      <c r="L220" s="149"/>
      <c r="M220" s="153"/>
      <c r="N220" s="154"/>
      <c r="O220" s="154"/>
      <c r="P220" s="155">
        <f>SUM(P221:P222)</f>
        <v>0</v>
      </c>
      <c r="Q220" s="154"/>
      <c r="R220" s="155">
        <f>SUM(R221:R222)</f>
        <v>0</v>
      </c>
      <c r="S220" s="154"/>
      <c r="T220" s="156">
        <f>SUM(T221:T222)</f>
        <v>0</v>
      </c>
      <c r="AR220" s="150" t="s">
        <v>197</v>
      </c>
      <c r="AT220" s="157" t="s">
        <v>76</v>
      </c>
      <c r="AU220" s="157" t="s">
        <v>77</v>
      </c>
      <c r="AY220" s="150" t="s">
        <v>171</v>
      </c>
      <c r="BK220" s="158">
        <f>SUM(BK221:BK222)</f>
        <v>0</v>
      </c>
    </row>
    <row r="221" spans="2:65" s="1" customFormat="1" ht="16.5" customHeight="1">
      <c r="B221" s="161"/>
      <c r="C221" s="162" t="s">
        <v>683</v>
      </c>
      <c r="D221" s="162" t="s">
        <v>173</v>
      </c>
      <c r="E221" s="163" t="s">
        <v>1938</v>
      </c>
      <c r="F221" s="164" t="s">
        <v>3356</v>
      </c>
      <c r="G221" s="165" t="s">
        <v>330</v>
      </c>
      <c r="H221" s="166">
        <v>1</v>
      </c>
      <c r="I221" s="347"/>
      <c r="J221" s="167">
        <f>ROUND(I221*H221,2)</f>
        <v>0</v>
      </c>
      <c r="K221" s="164" t="s">
        <v>1044</v>
      </c>
      <c r="L221" s="40"/>
      <c r="M221" s="168" t="s">
        <v>5</v>
      </c>
      <c r="N221" s="169" t="s">
        <v>49</v>
      </c>
      <c r="O221" s="170">
        <v>0</v>
      </c>
      <c r="P221" s="170">
        <f>O221*H221</f>
        <v>0</v>
      </c>
      <c r="Q221" s="170">
        <v>0</v>
      </c>
      <c r="R221" s="170">
        <f>Q221*H221</f>
        <v>0</v>
      </c>
      <c r="S221" s="170">
        <v>0</v>
      </c>
      <c r="T221" s="171">
        <f>S221*H221</f>
        <v>0</v>
      </c>
      <c r="AR221" s="25" t="s">
        <v>1940</v>
      </c>
      <c r="AT221" s="25" t="s">
        <v>173</v>
      </c>
      <c r="AU221" s="25" t="s">
        <v>23</v>
      </c>
      <c r="AY221" s="25" t="s">
        <v>171</v>
      </c>
      <c r="BE221" s="172">
        <f>IF(N221="základní",J221,0)</f>
        <v>0</v>
      </c>
      <c r="BF221" s="172">
        <f>IF(N221="snížená",J221,0)</f>
        <v>0</v>
      </c>
      <c r="BG221" s="172">
        <f>IF(N221="zákl. přenesená",J221,0)</f>
        <v>0</v>
      </c>
      <c r="BH221" s="172">
        <f>IF(N221="sníž. přenesená",J221,0)</f>
        <v>0</v>
      </c>
      <c r="BI221" s="172">
        <f>IF(N221="nulová",J221,0)</f>
        <v>0</v>
      </c>
      <c r="BJ221" s="25" t="s">
        <v>89</v>
      </c>
      <c r="BK221" s="172">
        <f>ROUND(I221*H221,2)</f>
        <v>0</v>
      </c>
      <c r="BL221" s="25" t="s">
        <v>1940</v>
      </c>
      <c r="BM221" s="25" t="s">
        <v>2235</v>
      </c>
    </row>
    <row r="222" spans="2:65" s="1" customFormat="1" ht="16.5" customHeight="1">
      <c r="B222" s="161"/>
      <c r="C222" s="162"/>
      <c r="D222" s="162"/>
      <c r="E222" s="163"/>
      <c r="F222" s="164"/>
      <c r="G222" s="165"/>
      <c r="H222" s="166"/>
      <c r="I222" s="167"/>
      <c r="J222" s="167"/>
      <c r="K222" s="164"/>
      <c r="L222" s="40"/>
      <c r="M222" s="168" t="s">
        <v>5</v>
      </c>
      <c r="N222" s="212" t="s">
        <v>49</v>
      </c>
      <c r="O222" s="213">
        <v>0</v>
      </c>
      <c r="P222" s="213">
        <f>O222*H222</f>
        <v>0</v>
      </c>
      <c r="Q222" s="213">
        <v>0</v>
      </c>
      <c r="R222" s="213">
        <f>Q222*H222</f>
        <v>0</v>
      </c>
      <c r="S222" s="213">
        <v>0</v>
      </c>
      <c r="T222" s="214">
        <f>S222*H222</f>
        <v>0</v>
      </c>
      <c r="AR222" s="25" t="s">
        <v>1940</v>
      </c>
      <c r="AT222" s="25" t="s">
        <v>173</v>
      </c>
      <c r="AU222" s="25" t="s">
        <v>23</v>
      </c>
      <c r="AY222" s="25" t="s">
        <v>171</v>
      </c>
      <c r="BE222" s="172">
        <f>IF(N222="základní",J222,0)</f>
        <v>0</v>
      </c>
      <c r="BF222" s="172">
        <f>IF(N222="snížená",J222,0)</f>
        <v>0</v>
      </c>
      <c r="BG222" s="172">
        <f>IF(N222="zákl. přenesená",J222,0)</f>
        <v>0</v>
      </c>
      <c r="BH222" s="172">
        <f>IF(N222="sníž. přenesená",J222,0)</f>
        <v>0</v>
      </c>
      <c r="BI222" s="172">
        <f>IF(N222="nulová",J222,0)</f>
        <v>0</v>
      </c>
      <c r="BJ222" s="25" t="s">
        <v>89</v>
      </c>
      <c r="BK222" s="172">
        <f>ROUND(I222*H222,2)</f>
        <v>0</v>
      </c>
      <c r="BL222" s="25" t="s">
        <v>1940</v>
      </c>
      <c r="BM222" s="25" t="s">
        <v>2236</v>
      </c>
    </row>
    <row r="223" spans="2:65" s="1" customFormat="1" ht="6.9" customHeight="1">
      <c r="B223" s="55"/>
      <c r="C223" s="56"/>
      <c r="D223" s="56"/>
      <c r="E223" s="56"/>
      <c r="F223" s="56"/>
      <c r="G223" s="56"/>
      <c r="H223" s="56"/>
      <c r="I223" s="56"/>
      <c r="J223" s="56"/>
      <c r="K223" s="56"/>
      <c r="L223" s="40"/>
    </row>
  </sheetData>
  <autoFilter ref="C92:K222" xr:uid="{00000000-0009-0000-0000-000002000000}"/>
  <mergeCells count="13">
    <mergeCell ref="E85:H85"/>
    <mergeCell ref="G1:H1"/>
    <mergeCell ref="L2:V2"/>
    <mergeCell ref="E49:H49"/>
    <mergeCell ref="E51:H51"/>
    <mergeCell ref="J55:J56"/>
    <mergeCell ref="E81:H81"/>
    <mergeCell ref="E83:H83"/>
    <mergeCell ref="E7:H7"/>
    <mergeCell ref="E9:H9"/>
    <mergeCell ref="E11:H11"/>
    <mergeCell ref="E26:H26"/>
    <mergeCell ref="E47:H47"/>
  </mergeCells>
  <hyperlinks>
    <hyperlink ref="F1:G1" location="C2" display="1) Krycí list soupisu" xr:uid="{00000000-0004-0000-0200-000000000000}"/>
    <hyperlink ref="G1:H1" location="C58" display="2) Rekapitulace" xr:uid="{00000000-0004-0000-0200-000001000000}"/>
    <hyperlink ref="J1" location="C92"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74"/>
  <sheetViews>
    <sheetView showGridLines="0" workbookViewId="0">
      <pane ySplit="1" topLeftCell="A2" activePane="bottomLeft" state="frozen"/>
      <selection pane="bottomLeft" activeCell="L1" sqref="L1"/>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05"/>
      <c r="B1" s="18"/>
      <c r="C1" s="18"/>
      <c r="D1" s="19" t="s">
        <v>1</v>
      </c>
      <c r="E1" s="18"/>
      <c r="F1" s="106" t="s">
        <v>109</v>
      </c>
      <c r="G1" s="331" t="s">
        <v>110</v>
      </c>
      <c r="H1" s="331"/>
      <c r="I1" s="18"/>
      <c r="J1" s="106" t="s">
        <v>111</v>
      </c>
      <c r="K1" s="19" t="s">
        <v>112</v>
      </c>
      <c r="L1" s="106" t="s">
        <v>113</v>
      </c>
      <c r="M1" s="106"/>
      <c r="N1" s="106"/>
      <c r="O1" s="106"/>
      <c r="P1" s="106"/>
      <c r="Q1" s="106"/>
      <c r="R1" s="106"/>
      <c r="S1" s="106"/>
      <c r="T1" s="106"/>
      <c r="U1" s="107"/>
      <c r="V1" s="107"/>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295" t="s">
        <v>8</v>
      </c>
      <c r="M2" s="296"/>
      <c r="N2" s="296"/>
      <c r="O2" s="296"/>
      <c r="P2" s="296"/>
      <c r="Q2" s="296"/>
      <c r="R2" s="296"/>
      <c r="S2" s="296"/>
      <c r="T2" s="296"/>
      <c r="U2" s="296"/>
      <c r="V2" s="296"/>
      <c r="AT2" s="25" t="s">
        <v>96</v>
      </c>
    </row>
    <row r="3" spans="1:70" ht="6.9" customHeight="1">
      <c r="B3" s="26"/>
      <c r="C3" s="27"/>
      <c r="D3" s="27"/>
      <c r="E3" s="27"/>
      <c r="F3" s="27"/>
      <c r="G3" s="27"/>
      <c r="H3" s="27"/>
      <c r="I3" s="27"/>
      <c r="J3" s="27"/>
      <c r="K3" s="28"/>
      <c r="AT3" s="25" t="s">
        <v>23</v>
      </c>
    </row>
    <row r="4" spans="1:70" ht="36.9" customHeight="1">
      <c r="B4" s="29"/>
      <c r="C4" s="30"/>
      <c r="D4" s="31" t="s">
        <v>114</v>
      </c>
      <c r="E4" s="30"/>
      <c r="F4" s="30"/>
      <c r="G4" s="30"/>
      <c r="H4" s="30"/>
      <c r="I4" s="30"/>
      <c r="J4" s="30"/>
      <c r="K4" s="32"/>
      <c r="M4" s="33" t="s">
        <v>13</v>
      </c>
      <c r="AT4" s="25" t="s">
        <v>6</v>
      </c>
    </row>
    <row r="5" spans="1:70" ht="6.9" customHeight="1">
      <c r="B5" s="29"/>
      <c r="C5" s="30"/>
      <c r="D5" s="30"/>
      <c r="E5" s="30"/>
      <c r="F5" s="30"/>
      <c r="G5" s="30"/>
      <c r="H5" s="30"/>
      <c r="I5" s="30"/>
      <c r="J5" s="30"/>
      <c r="K5" s="32"/>
    </row>
    <row r="6" spans="1:70" ht="13.2">
      <c r="B6" s="29"/>
      <c r="C6" s="30"/>
      <c r="D6" s="37" t="s">
        <v>17</v>
      </c>
      <c r="E6" s="30"/>
      <c r="F6" s="30"/>
      <c r="G6" s="30"/>
      <c r="H6" s="30"/>
      <c r="I6" s="30"/>
      <c r="J6" s="30"/>
      <c r="K6" s="32"/>
    </row>
    <row r="7" spans="1:70" ht="16.5" customHeight="1">
      <c r="B7" s="29"/>
      <c r="C7" s="30"/>
      <c r="D7" s="30"/>
      <c r="E7" s="332" t="str">
        <f>'Rekapitulace stavby'!K6</f>
        <v>Půdní vestavba bytů s přístavbou</v>
      </c>
      <c r="F7" s="338"/>
      <c r="G7" s="338"/>
      <c r="H7" s="338"/>
      <c r="I7" s="30"/>
      <c r="J7" s="30"/>
      <c r="K7" s="32"/>
    </row>
    <row r="8" spans="1:70" ht="13.2">
      <c r="B8" s="29"/>
      <c r="C8" s="30"/>
      <c r="D8" s="37" t="s">
        <v>115</v>
      </c>
      <c r="E8" s="30"/>
      <c r="F8" s="30"/>
      <c r="G8" s="30"/>
      <c r="H8" s="30"/>
      <c r="I8" s="30"/>
      <c r="J8" s="30"/>
      <c r="K8" s="32"/>
    </row>
    <row r="9" spans="1:70" s="1" customFormat="1" ht="16.5" customHeight="1">
      <c r="B9" s="40"/>
      <c r="C9" s="41"/>
      <c r="D9" s="41"/>
      <c r="E9" s="332" t="s">
        <v>116</v>
      </c>
      <c r="F9" s="333"/>
      <c r="G9" s="333"/>
      <c r="H9" s="333"/>
      <c r="I9" s="41"/>
      <c r="J9" s="41"/>
      <c r="K9" s="44"/>
    </row>
    <row r="10" spans="1:70" s="1" customFormat="1" ht="13.2">
      <c r="B10" s="40"/>
      <c r="C10" s="41"/>
      <c r="D10" s="37" t="s">
        <v>117</v>
      </c>
      <c r="E10" s="41"/>
      <c r="F10" s="41"/>
      <c r="G10" s="41"/>
      <c r="H10" s="41"/>
      <c r="I10" s="41"/>
      <c r="J10" s="41"/>
      <c r="K10" s="44"/>
    </row>
    <row r="11" spans="1:70" s="1" customFormat="1" ht="36.9" customHeight="1">
      <c r="B11" s="40"/>
      <c r="C11" s="41"/>
      <c r="D11" s="41"/>
      <c r="E11" s="334" t="s">
        <v>2237</v>
      </c>
      <c r="F11" s="333"/>
      <c r="G11" s="333"/>
      <c r="H11" s="333"/>
      <c r="I11" s="41"/>
      <c r="J11" s="41"/>
      <c r="K11" s="44"/>
    </row>
    <row r="12" spans="1:70" s="1" customFormat="1">
      <c r="B12" s="40"/>
      <c r="C12" s="41"/>
      <c r="D12" s="41"/>
      <c r="E12" s="41"/>
      <c r="F12" s="41"/>
      <c r="G12" s="41"/>
      <c r="H12" s="41"/>
      <c r="I12" s="41"/>
      <c r="J12" s="41"/>
      <c r="K12" s="44"/>
    </row>
    <row r="13" spans="1:70" s="1" customFormat="1" ht="14.4" customHeight="1">
      <c r="B13" s="40"/>
      <c r="C13" s="41"/>
      <c r="D13" s="37" t="s">
        <v>20</v>
      </c>
      <c r="E13" s="41"/>
      <c r="F13" s="35" t="s">
        <v>21</v>
      </c>
      <c r="G13" s="41"/>
      <c r="H13" s="41"/>
      <c r="I13" s="37" t="s">
        <v>22</v>
      </c>
      <c r="J13" s="35" t="s">
        <v>5</v>
      </c>
      <c r="K13" s="44"/>
    </row>
    <row r="14" spans="1:70" s="1" customFormat="1" ht="14.4" customHeight="1">
      <c r="B14" s="40"/>
      <c r="C14" s="41"/>
      <c r="D14" s="37" t="s">
        <v>24</v>
      </c>
      <c r="E14" s="41"/>
      <c r="F14" s="35" t="s">
        <v>25</v>
      </c>
      <c r="G14" s="41"/>
      <c r="H14" s="41"/>
      <c r="I14" s="37" t="s">
        <v>26</v>
      </c>
      <c r="J14" s="108">
        <f>'Rekapitulace stavby'!AN8</f>
        <v>44035</v>
      </c>
      <c r="K14" s="44"/>
    </row>
    <row r="15" spans="1:70" s="1" customFormat="1" ht="10.95" customHeight="1">
      <c r="B15" s="40"/>
      <c r="C15" s="41"/>
      <c r="D15" s="41"/>
      <c r="E15" s="41"/>
      <c r="F15" s="41"/>
      <c r="G15" s="41"/>
      <c r="H15" s="41"/>
      <c r="I15" s="41"/>
      <c r="J15" s="41"/>
      <c r="K15" s="44"/>
    </row>
    <row r="16" spans="1:70" s="1" customFormat="1" ht="14.4" customHeight="1">
      <c r="B16" s="40"/>
      <c r="C16" s="41"/>
      <c r="D16" s="37" t="s">
        <v>31</v>
      </c>
      <c r="E16" s="41"/>
      <c r="F16" s="41"/>
      <c r="G16" s="41"/>
      <c r="H16" s="41"/>
      <c r="I16" s="37" t="s">
        <v>32</v>
      </c>
      <c r="J16" s="35" t="s">
        <v>33</v>
      </c>
      <c r="K16" s="44"/>
    </row>
    <row r="17" spans="2:11" s="1" customFormat="1" ht="18" customHeight="1">
      <c r="B17" s="40"/>
      <c r="C17" s="41"/>
      <c r="D17" s="41"/>
      <c r="E17" s="35" t="s">
        <v>34</v>
      </c>
      <c r="F17" s="41"/>
      <c r="G17" s="41"/>
      <c r="H17" s="41"/>
      <c r="I17" s="37" t="s">
        <v>35</v>
      </c>
      <c r="J17" s="35" t="s">
        <v>5</v>
      </c>
      <c r="K17" s="44"/>
    </row>
    <row r="18" spans="2:11" s="1" customFormat="1" ht="6.9" customHeight="1">
      <c r="B18" s="40"/>
      <c r="C18" s="41"/>
      <c r="D18" s="41"/>
      <c r="E18" s="41"/>
      <c r="F18" s="41"/>
      <c r="G18" s="41"/>
      <c r="H18" s="41"/>
      <c r="I18" s="41"/>
      <c r="J18" s="41"/>
      <c r="K18" s="44"/>
    </row>
    <row r="19" spans="2:11" s="1" customFormat="1" ht="14.4" customHeight="1">
      <c r="B19" s="40"/>
      <c r="C19" s="41"/>
      <c r="D19" s="37" t="s">
        <v>36</v>
      </c>
      <c r="E19" s="41"/>
      <c r="F19" s="41"/>
      <c r="G19" s="41"/>
      <c r="H19" s="41"/>
      <c r="I19" s="37" t="s">
        <v>32</v>
      </c>
      <c r="J19" s="35" t="str">
        <f>IF('Rekapitulace stavby'!AN13="Vyplň údaj","",IF('Rekapitulace stavby'!AN13="","",'Rekapitulace stavby'!AN13))</f>
        <v/>
      </c>
      <c r="K19" s="44"/>
    </row>
    <row r="20" spans="2:11" s="1" customFormat="1" ht="18" customHeight="1">
      <c r="B20" s="40"/>
      <c r="C20" s="41"/>
      <c r="D20" s="41"/>
      <c r="E20" s="35" t="str">
        <f>IF('Rekapitulace stavby'!E14="Vyplň údaj","",IF('Rekapitulace stavby'!E14="","",'Rekapitulace stavby'!E14))</f>
        <v xml:space="preserve"> </v>
      </c>
      <c r="F20" s="41"/>
      <c r="G20" s="41"/>
      <c r="H20" s="41"/>
      <c r="I20" s="37" t="s">
        <v>35</v>
      </c>
      <c r="J20" s="35" t="str">
        <f>IF('Rekapitulace stavby'!AN14="Vyplň údaj","",IF('Rekapitulace stavby'!AN14="","",'Rekapitulace stavby'!AN14))</f>
        <v/>
      </c>
      <c r="K20" s="44"/>
    </row>
    <row r="21" spans="2:11" s="1" customFormat="1" ht="6.9" customHeight="1">
      <c r="B21" s="40"/>
      <c r="C21" s="41"/>
      <c r="D21" s="41"/>
      <c r="E21" s="41"/>
      <c r="F21" s="41"/>
      <c r="G21" s="41"/>
      <c r="H21" s="41"/>
      <c r="I21" s="41"/>
      <c r="J21" s="41"/>
      <c r="K21" s="44"/>
    </row>
    <row r="22" spans="2:11" s="1" customFormat="1" ht="14.4" customHeight="1">
      <c r="B22" s="40"/>
      <c r="C22" s="41"/>
      <c r="D22" s="37" t="s">
        <v>38</v>
      </c>
      <c r="E22" s="41"/>
      <c r="F22" s="41"/>
      <c r="G22" s="41"/>
      <c r="H22" s="41"/>
      <c r="I22" s="37" t="s">
        <v>32</v>
      </c>
      <c r="J22" s="35" t="s">
        <v>39</v>
      </c>
      <c r="K22" s="44"/>
    </row>
    <row r="23" spans="2:11" s="1" customFormat="1" ht="18" customHeight="1">
      <c r="B23" s="40"/>
      <c r="C23" s="41"/>
      <c r="D23" s="41"/>
      <c r="E23" s="35" t="s">
        <v>40</v>
      </c>
      <c r="F23" s="41"/>
      <c r="G23" s="41"/>
      <c r="H23" s="41"/>
      <c r="I23" s="37" t="s">
        <v>35</v>
      </c>
      <c r="J23" s="35" t="s">
        <v>5</v>
      </c>
      <c r="K23" s="44"/>
    </row>
    <row r="24" spans="2:11" s="1" customFormat="1" ht="6.9" customHeight="1">
      <c r="B24" s="40"/>
      <c r="C24" s="41"/>
      <c r="D24" s="41"/>
      <c r="E24" s="41"/>
      <c r="F24" s="41"/>
      <c r="G24" s="41"/>
      <c r="H24" s="41"/>
      <c r="I24" s="41"/>
      <c r="J24" s="41"/>
      <c r="K24" s="44"/>
    </row>
    <row r="25" spans="2:11" s="1" customFormat="1" ht="14.4" customHeight="1">
      <c r="B25" s="40"/>
      <c r="C25" s="41"/>
      <c r="D25" s="37" t="s">
        <v>42</v>
      </c>
      <c r="E25" s="41"/>
      <c r="F25" s="41"/>
      <c r="G25" s="41"/>
      <c r="H25" s="41"/>
      <c r="I25" s="41"/>
      <c r="J25" s="41"/>
      <c r="K25" s="44"/>
    </row>
    <row r="26" spans="2:11" s="7" customFormat="1" ht="16.5" customHeight="1">
      <c r="B26" s="109"/>
      <c r="C26" s="110"/>
      <c r="D26" s="110"/>
      <c r="E26" s="326" t="s">
        <v>5</v>
      </c>
      <c r="F26" s="326"/>
      <c r="G26" s="326"/>
      <c r="H26" s="326"/>
      <c r="I26" s="110"/>
      <c r="J26" s="110"/>
      <c r="K26" s="111"/>
    </row>
    <row r="27" spans="2:11" s="1" customFormat="1" ht="6.9" customHeight="1">
      <c r="B27" s="40"/>
      <c r="C27" s="41"/>
      <c r="D27" s="41"/>
      <c r="E27" s="41"/>
      <c r="F27" s="41"/>
      <c r="G27" s="41"/>
      <c r="H27" s="41"/>
      <c r="I27" s="41"/>
      <c r="J27" s="41"/>
      <c r="K27" s="44"/>
    </row>
    <row r="28" spans="2:11" s="1" customFormat="1" ht="6.9" customHeight="1">
      <c r="B28" s="40"/>
      <c r="C28" s="41"/>
      <c r="D28" s="67"/>
      <c r="E28" s="67"/>
      <c r="F28" s="67"/>
      <c r="G28" s="67"/>
      <c r="H28" s="67"/>
      <c r="I28" s="67"/>
      <c r="J28" s="67"/>
      <c r="K28" s="112"/>
    </row>
    <row r="29" spans="2:11" s="1" customFormat="1" ht="25.35" customHeight="1">
      <c r="B29" s="40"/>
      <c r="C29" s="41"/>
      <c r="D29" s="113" t="s">
        <v>43</v>
      </c>
      <c r="E29" s="41"/>
      <c r="F29" s="41"/>
      <c r="G29" s="41"/>
      <c r="H29" s="41"/>
      <c r="I29" s="41"/>
      <c r="J29" s="114">
        <f>ROUND(J89,2)</f>
        <v>0</v>
      </c>
      <c r="K29" s="44"/>
    </row>
    <row r="30" spans="2:11" s="1" customFormat="1" ht="6.9" customHeight="1">
      <c r="B30" s="40"/>
      <c r="C30" s="41"/>
      <c r="D30" s="67"/>
      <c r="E30" s="67"/>
      <c r="F30" s="67"/>
      <c r="G30" s="67"/>
      <c r="H30" s="67"/>
      <c r="I30" s="67"/>
      <c r="J30" s="67"/>
      <c r="K30" s="112"/>
    </row>
    <row r="31" spans="2:11" s="1" customFormat="1" ht="14.4" customHeight="1">
      <c r="B31" s="40"/>
      <c r="C31" s="41"/>
      <c r="D31" s="41"/>
      <c r="E31" s="41"/>
      <c r="F31" s="45" t="s">
        <v>45</v>
      </c>
      <c r="G31" s="41"/>
      <c r="H31" s="41"/>
      <c r="I31" s="45" t="s">
        <v>44</v>
      </c>
      <c r="J31" s="45" t="s">
        <v>46</v>
      </c>
      <c r="K31" s="44"/>
    </row>
    <row r="32" spans="2:11" s="1" customFormat="1" ht="14.4" customHeight="1">
      <c r="B32" s="40"/>
      <c r="C32" s="41"/>
      <c r="D32" s="48" t="s">
        <v>47</v>
      </c>
      <c r="E32" s="48" t="s">
        <v>48</v>
      </c>
      <c r="F32" s="115">
        <f>ROUND(SUM(BE89:BE173), 2)</f>
        <v>0</v>
      </c>
      <c r="G32" s="41"/>
      <c r="H32" s="41"/>
      <c r="I32" s="116">
        <v>0.21</v>
      </c>
      <c r="J32" s="115">
        <f>ROUND(ROUND((SUM(BE89:BE173)), 2)*I32, 2)</f>
        <v>0</v>
      </c>
      <c r="K32" s="44"/>
    </row>
    <row r="33" spans="2:11" s="1" customFormat="1" ht="14.4" customHeight="1">
      <c r="B33" s="40"/>
      <c r="C33" s="41"/>
      <c r="D33" s="41"/>
      <c r="E33" s="48" t="s">
        <v>49</v>
      </c>
      <c r="F33" s="115">
        <f>ROUND(SUM(BF89:BF173), 2)</f>
        <v>0</v>
      </c>
      <c r="G33" s="41"/>
      <c r="H33" s="41"/>
      <c r="I33" s="116">
        <v>0.15</v>
      </c>
      <c r="J33" s="115">
        <f>ROUND(ROUND((SUM(BF89:BF173)), 2)*I33, 2)</f>
        <v>0</v>
      </c>
      <c r="K33" s="44"/>
    </row>
    <row r="34" spans="2:11" s="1" customFormat="1" ht="14.4" hidden="1" customHeight="1">
      <c r="B34" s="40"/>
      <c r="C34" s="41"/>
      <c r="D34" s="41"/>
      <c r="E34" s="48" t="s">
        <v>50</v>
      </c>
      <c r="F34" s="115">
        <f>ROUND(SUM(BG89:BG173), 2)</f>
        <v>0</v>
      </c>
      <c r="G34" s="41"/>
      <c r="H34" s="41"/>
      <c r="I34" s="116">
        <v>0.21</v>
      </c>
      <c r="J34" s="115">
        <v>0</v>
      </c>
      <c r="K34" s="44"/>
    </row>
    <row r="35" spans="2:11" s="1" customFormat="1" ht="14.4" hidden="1" customHeight="1">
      <c r="B35" s="40"/>
      <c r="C35" s="41"/>
      <c r="D35" s="41"/>
      <c r="E35" s="48" t="s">
        <v>51</v>
      </c>
      <c r="F35" s="115">
        <f>ROUND(SUM(BH89:BH173), 2)</f>
        <v>0</v>
      </c>
      <c r="G35" s="41"/>
      <c r="H35" s="41"/>
      <c r="I35" s="116">
        <v>0.15</v>
      </c>
      <c r="J35" s="115">
        <v>0</v>
      </c>
      <c r="K35" s="44"/>
    </row>
    <row r="36" spans="2:11" s="1" customFormat="1" ht="14.4" hidden="1" customHeight="1">
      <c r="B36" s="40"/>
      <c r="C36" s="41"/>
      <c r="D36" s="41"/>
      <c r="E36" s="48" t="s">
        <v>52</v>
      </c>
      <c r="F36" s="115">
        <f>ROUND(SUM(BI89:BI173), 2)</f>
        <v>0</v>
      </c>
      <c r="G36" s="41"/>
      <c r="H36" s="41"/>
      <c r="I36" s="116">
        <v>0</v>
      </c>
      <c r="J36" s="115">
        <v>0</v>
      </c>
      <c r="K36" s="44"/>
    </row>
    <row r="37" spans="2:11" s="1" customFormat="1" ht="6.9" customHeight="1">
      <c r="B37" s="40"/>
      <c r="C37" s="41"/>
      <c r="D37" s="41"/>
      <c r="E37" s="41"/>
      <c r="F37" s="41"/>
      <c r="G37" s="41"/>
      <c r="H37" s="41"/>
      <c r="I37" s="41"/>
      <c r="J37" s="41"/>
      <c r="K37" s="44"/>
    </row>
    <row r="38" spans="2:11" s="1" customFormat="1" ht="25.35" customHeight="1">
      <c r="B38" s="40"/>
      <c r="C38" s="117"/>
      <c r="D38" s="118" t="s">
        <v>53</v>
      </c>
      <c r="E38" s="70"/>
      <c r="F38" s="70"/>
      <c r="G38" s="119" t="s">
        <v>54</v>
      </c>
      <c r="H38" s="120" t="s">
        <v>55</v>
      </c>
      <c r="I38" s="70"/>
      <c r="J38" s="121">
        <f>SUM(J29:J36)</f>
        <v>0</v>
      </c>
      <c r="K38" s="122"/>
    </row>
    <row r="39" spans="2:11" s="1" customFormat="1" ht="14.4" customHeight="1">
      <c r="B39" s="55"/>
      <c r="C39" s="56"/>
      <c r="D39" s="56"/>
      <c r="E39" s="56"/>
      <c r="F39" s="56"/>
      <c r="G39" s="56"/>
      <c r="H39" s="56"/>
      <c r="I39" s="56"/>
      <c r="J39" s="56"/>
      <c r="K39" s="57"/>
    </row>
    <row r="43" spans="2:11" s="1" customFormat="1" ht="6.9" customHeight="1">
      <c r="B43" s="58"/>
      <c r="C43" s="59"/>
      <c r="D43" s="59"/>
      <c r="E43" s="59"/>
      <c r="F43" s="59"/>
      <c r="G43" s="59"/>
      <c r="H43" s="59"/>
      <c r="I43" s="59"/>
      <c r="J43" s="59"/>
      <c r="K43" s="123"/>
    </row>
    <row r="44" spans="2:11" s="1" customFormat="1" ht="36.9" customHeight="1">
      <c r="B44" s="40"/>
      <c r="C44" s="31" t="s">
        <v>119</v>
      </c>
      <c r="D44" s="41"/>
      <c r="E44" s="41"/>
      <c r="F44" s="41"/>
      <c r="G44" s="41"/>
      <c r="H44" s="41"/>
      <c r="I44" s="41"/>
      <c r="J44" s="41"/>
      <c r="K44" s="44"/>
    </row>
    <row r="45" spans="2:11" s="1" customFormat="1" ht="6.9" customHeight="1">
      <c r="B45" s="40"/>
      <c r="C45" s="41"/>
      <c r="D45" s="41"/>
      <c r="E45" s="41"/>
      <c r="F45" s="41"/>
      <c r="G45" s="41"/>
      <c r="H45" s="41"/>
      <c r="I45" s="41"/>
      <c r="J45" s="41"/>
      <c r="K45" s="44"/>
    </row>
    <row r="46" spans="2:11" s="1" customFormat="1" ht="14.4" customHeight="1">
      <c r="B46" s="40"/>
      <c r="C46" s="37" t="s">
        <v>17</v>
      </c>
      <c r="D46" s="41"/>
      <c r="E46" s="41"/>
      <c r="F46" s="41"/>
      <c r="G46" s="41"/>
      <c r="H46" s="41"/>
      <c r="I46" s="41"/>
      <c r="J46" s="41"/>
      <c r="K46" s="44"/>
    </row>
    <row r="47" spans="2:11" s="1" customFormat="1" ht="16.5" customHeight="1">
      <c r="B47" s="40"/>
      <c r="C47" s="41"/>
      <c r="D47" s="41"/>
      <c r="E47" s="332" t="str">
        <f>E7</f>
        <v>Půdní vestavba bytů s přístavbou</v>
      </c>
      <c r="F47" s="338"/>
      <c r="G47" s="338"/>
      <c r="H47" s="338"/>
      <c r="I47" s="41"/>
      <c r="J47" s="41"/>
      <c r="K47" s="44"/>
    </row>
    <row r="48" spans="2:11" ht="13.2">
      <c r="B48" s="29"/>
      <c r="C48" s="37" t="s">
        <v>115</v>
      </c>
      <c r="D48" s="30"/>
      <c r="E48" s="30"/>
      <c r="F48" s="30"/>
      <c r="G48" s="30"/>
      <c r="H48" s="30"/>
      <c r="I48" s="30"/>
      <c r="J48" s="30"/>
      <c r="K48" s="32"/>
    </row>
    <row r="49" spans="2:47" s="1" customFormat="1" ht="16.5" customHeight="1">
      <c r="B49" s="40"/>
      <c r="C49" s="41"/>
      <c r="D49" s="41"/>
      <c r="E49" s="332" t="s">
        <v>116</v>
      </c>
      <c r="F49" s="333"/>
      <c r="G49" s="333"/>
      <c r="H49" s="333"/>
      <c r="I49" s="41"/>
      <c r="J49" s="41"/>
      <c r="K49" s="44"/>
    </row>
    <row r="50" spans="2:47" s="1" customFormat="1" ht="14.4" customHeight="1">
      <c r="B50" s="40"/>
      <c r="C50" s="37" t="s">
        <v>117</v>
      </c>
      <c r="D50" s="41"/>
      <c r="E50" s="41"/>
      <c r="F50" s="41"/>
      <c r="G50" s="41"/>
      <c r="H50" s="41"/>
      <c r="I50" s="41"/>
      <c r="J50" s="41"/>
      <c r="K50" s="44"/>
    </row>
    <row r="51" spans="2:47" s="1" customFormat="1" ht="17.25" customHeight="1">
      <c r="B51" s="40"/>
      <c r="C51" s="41"/>
      <c r="D51" s="41"/>
      <c r="E51" s="334" t="str">
        <f>E11</f>
        <v xml:space="preserve">4213 - Vytápění a vzduchotechnika </v>
      </c>
      <c r="F51" s="333"/>
      <c r="G51" s="333"/>
      <c r="H51" s="333"/>
      <c r="I51" s="41"/>
      <c r="J51" s="41"/>
      <c r="K51" s="44"/>
    </row>
    <row r="52" spans="2:47" s="1" customFormat="1" ht="6.9" customHeight="1">
      <c r="B52" s="40"/>
      <c r="C52" s="41"/>
      <c r="D52" s="41"/>
      <c r="E52" s="41"/>
      <c r="F52" s="41"/>
      <c r="G52" s="41"/>
      <c r="H52" s="41"/>
      <c r="I52" s="41"/>
      <c r="J52" s="41"/>
      <c r="K52" s="44"/>
    </row>
    <row r="53" spans="2:47" s="1" customFormat="1" ht="18" customHeight="1">
      <c r="B53" s="40"/>
      <c r="C53" s="37" t="s">
        <v>24</v>
      </c>
      <c r="D53" s="41"/>
      <c r="E53" s="41"/>
      <c r="F53" s="35" t="str">
        <f>F14</f>
        <v xml:space="preserve">Skřípov 48, p.č.146,k.ú.Skřípov </v>
      </c>
      <c r="G53" s="41"/>
      <c r="H53" s="41"/>
      <c r="I53" s="37" t="s">
        <v>26</v>
      </c>
      <c r="J53" s="108">
        <f>IF(J14="","",J14)</f>
        <v>44035</v>
      </c>
      <c r="K53" s="44"/>
    </row>
    <row r="54" spans="2:47" s="1" customFormat="1" ht="6.9" customHeight="1">
      <c r="B54" s="40"/>
      <c r="C54" s="41"/>
      <c r="D54" s="41"/>
      <c r="E54" s="41"/>
      <c r="F54" s="41"/>
      <c r="G54" s="41"/>
      <c r="H54" s="41"/>
      <c r="I54" s="41"/>
      <c r="J54" s="41"/>
      <c r="K54" s="44"/>
    </row>
    <row r="55" spans="2:47" s="1" customFormat="1" ht="13.2">
      <c r="B55" s="40"/>
      <c r="C55" s="37" t="s">
        <v>31</v>
      </c>
      <c r="D55" s="41"/>
      <c r="E55" s="41"/>
      <c r="F55" s="35" t="str">
        <f>E17</f>
        <v xml:space="preserve">Obec Skřípov,č.p.169, 79852 Skřípov </v>
      </c>
      <c r="G55" s="41"/>
      <c r="H55" s="41"/>
      <c r="I55" s="37" t="s">
        <v>38</v>
      </c>
      <c r="J55" s="326" t="str">
        <f>E23</f>
        <v>Ing.Zdeněk Opletal,Březský vrch 695, Knice 798 52</v>
      </c>
      <c r="K55" s="44"/>
    </row>
    <row r="56" spans="2:47" s="1" customFormat="1" ht="14.4" customHeight="1">
      <c r="B56" s="40"/>
      <c r="C56" s="37" t="s">
        <v>36</v>
      </c>
      <c r="D56" s="41"/>
      <c r="E56" s="41"/>
      <c r="F56" s="35" t="str">
        <f>IF(E20="","",E20)</f>
        <v xml:space="preserve"> </v>
      </c>
      <c r="G56" s="41"/>
      <c r="H56" s="41"/>
      <c r="I56" s="41"/>
      <c r="J56" s="335"/>
      <c r="K56" s="44"/>
    </row>
    <row r="57" spans="2:47" s="1" customFormat="1" ht="10.35" customHeight="1">
      <c r="B57" s="40"/>
      <c r="C57" s="41"/>
      <c r="D57" s="41"/>
      <c r="E57" s="41"/>
      <c r="F57" s="41"/>
      <c r="G57" s="41"/>
      <c r="H57" s="41"/>
      <c r="I57" s="41"/>
      <c r="J57" s="41"/>
      <c r="K57" s="44"/>
    </row>
    <row r="58" spans="2:47" s="1" customFormat="1" ht="29.25" customHeight="1">
      <c r="B58" s="40"/>
      <c r="C58" s="124" t="s">
        <v>120</v>
      </c>
      <c r="D58" s="117"/>
      <c r="E58" s="117"/>
      <c r="F58" s="117"/>
      <c r="G58" s="117"/>
      <c r="H58" s="117"/>
      <c r="I58" s="117"/>
      <c r="J58" s="125" t="s">
        <v>121</v>
      </c>
      <c r="K58" s="126"/>
    </row>
    <row r="59" spans="2:47" s="1" customFormat="1" ht="10.35" customHeight="1">
      <c r="B59" s="40"/>
      <c r="C59" s="41"/>
      <c r="D59" s="41"/>
      <c r="E59" s="41"/>
      <c r="F59" s="41"/>
      <c r="G59" s="41"/>
      <c r="H59" s="41"/>
      <c r="I59" s="41"/>
      <c r="J59" s="41"/>
      <c r="K59" s="44"/>
    </row>
    <row r="60" spans="2:47" s="1" customFormat="1" ht="29.25" customHeight="1">
      <c r="B60" s="40"/>
      <c r="C60" s="127" t="s">
        <v>122</v>
      </c>
      <c r="D60" s="41"/>
      <c r="E60" s="41"/>
      <c r="F60" s="41"/>
      <c r="G60" s="41"/>
      <c r="H60" s="41"/>
      <c r="I60" s="41"/>
      <c r="J60" s="114">
        <f>J89</f>
        <v>0</v>
      </c>
      <c r="K60" s="44"/>
      <c r="AU60" s="25" t="s">
        <v>123</v>
      </c>
    </row>
    <row r="61" spans="2:47" s="8" customFormat="1" ht="24.9" customHeight="1">
      <c r="B61" s="128"/>
      <c r="C61" s="129"/>
      <c r="D61" s="130" t="s">
        <v>140</v>
      </c>
      <c r="E61" s="131"/>
      <c r="F61" s="131"/>
      <c r="G61" s="131"/>
      <c r="H61" s="131"/>
      <c r="I61" s="131"/>
      <c r="J61" s="132">
        <f>J90</f>
        <v>0</v>
      </c>
      <c r="K61" s="133"/>
    </row>
    <row r="62" spans="2:47" s="9" customFormat="1" ht="19.95" customHeight="1">
      <c r="B62" s="134"/>
      <c r="C62" s="135"/>
      <c r="D62" s="136" t="s">
        <v>2238</v>
      </c>
      <c r="E62" s="137"/>
      <c r="F62" s="137"/>
      <c r="G62" s="137"/>
      <c r="H62" s="137"/>
      <c r="I62" s="137"/>
      <c r="J62" s="138">
        <f>J91</f>
        <v>0</v>
      </c>
      <c r="K62" s="139"/>
    </row>
    <row r="63" spans="2:47" s="9" customFormat="1" ht="19.95" customHeight="1">
      <c r="B63" s="134"/>
      <c r="C63" s="135"/>
      <c r="D63" s="136" t="s">
        <v>2239</v>
      </c>
      <c r="E63" s="137"/>
      <c r="F63" s="137"/>
      <c r="G63" s="137"/>
      <c r="H63" s="137"/>
      <c r="I63" s="137"/>
      <c r="J63" s="138">
        <f>J108</f>
        <v>0</v>
      </c>
      <c r="K63" s="139"/>
    </row>
    <row r="64" spans="2:47" s="9" customFormat="1" ht="19.95" customHeight="1">
      <c r="B64" s="134"/>
      <c r="C64" s="135"/>
      <c r="D64" s="136" t="s">
        <v>2240</v>
      </c>
      <c r="E64" s="137"/>
      <c r="F64" s="137"/>
      <c r="G64" s="137"/>
      <c r="H64" s="137"/>
      <c r="I64" s="137"/>
      <c r="J64" s="138">
        <f>J123</f>
        <v>0</v>
      </c>
      <c r="K64" s="139"/>
    </row>
    <row r="65" spans="2:12" s="9" customFormat="1" ht="19.95" customHeight="1">
      <c r="B65" s="134"/>
      <c r="C65" s="135"/>
      <c r="D65" s="136" t="s">
        <v>2241</v>
      </c>
      <c r="E65" s="137"/>
      <c r="F65" s="137"/>
      <c r="G65" s="137"/>
      <c r="H65" s="137"/>
      <c r="I65" s="137"/>
      <c r="J65" s="138">
        <f>J135</f>
        <v>0</v>
      </c>
      <c r="K65" s="139"/>
    </row>
    <row r="66" spans="2:12" s="9" customFormat="1" ht="19.95" customHeight="1">
      <c r="B66" s="134"/>
      <c r="C66" s="135"/>
      <c r="D66" s="136" t="s">
        <v>2242</v>
      </c>
      <c r="E66" s="137"/>
      <c r="F66" s="137"/>
      <c r="G66" s="137"/>
      <c r="H66" s="137"/>
      <c r="I66" s="137"/>
      <c r="J66" s="138">
        <f>J148</f>
        <v>0</v>
      </c>
      <c r="K66" s="139"/>
    </row>
    <row r="67" spans="2:12" s="8" customFormat="1" ht="24.9" customHeight="1">
      <c r="B67" s="128"/>
      <c r="C67" s="129"/>
      <c r="D67" s="130" t="s">
        <v>154</v>
      </c>
      <c r="E67" s="131"/>
      <c r="F67" s="131"/>
      <c r="G67" s="131"/>
      <c r="H67" s="131"/>
      <c r="I67" s="131"/>
      <c r="J67" s="132">
        <f>J171</f>
        <v>0</v>
      </c>
      <c r="K67" s="133"/>
    </row>
    <row r="68" spans="2:12" s="1" customFormat="1" ht="21.75" customHeight="1">
      <c r="B68" s="40"/>
      <c r="C68" s="41"/>
      <c r="D68" s="41"/>
      <c r="E68" s="41"/>
      <c r="F68" s="41"/>
      <c r="G68" s="41"/>
      <c r="H68" s="41"/>
      <c r="I68" s="41"/>
      <c r="J68" s="41"/>
      <c r="K68" s="44"/>
    </row>
    <row r="69" spans="2:12" s="1" customFormat="1" ht="6.9" customHeight="1">
      <c r="B69" s="55"/>
      <c r="C69" s="56"/>
      <c r="D69" s="56"/>
      <c r="E69" s="56"/>
      <c r="F69" s="56"/>
      <c r="G69" s="56"/>
      <c r="H69" s="56"/>
      <c r="I69" s="56"/>
      <c r="J69" s="56"/>
      <c r="K69" s="57"/>
    </row>
    <row r="73" spans="2:12" s="1" customFormat="1" ht="6.9" customHeight="1">
      <c r="B73" s="58"/>
      <c r="C73" s="59"/>
      <c r="D73" s="59"/>
      <c r="E73" s="59"/>
      <c r="F73" s="59"/>
      <c r="G73" s="59"/>
      <c r="H73" s="59"/>
      <c r="I73" s="59"/>
      <c r="J73" s="59"/>
      <c r="K73" s="59"/>
      <c r="L73" s="40"/>
    </row>
    <row r="74" spans="2:12" s="1" customFormat="1" ht="36.9" customHeight="1">
      <c r="B74" s="40"/>
      <c r="C74" s="60" t="s">
        <v>155</v>
      </c>
      <c r="L74" s="40"/>
    </row>
    <row r="75" spans="2:12" s="1" customFormat="1" ht="6.9" customHeight="1">
      <c r="B75" s="40"/>
      <c r="L75" s="40"/>
    </row>
    <row r="76" spans="2:12" s="1" customFormat="1" ht="14.4" customHeight="1">
      <c r="B76" s="40"/>
      <c r="C76" s="62" t="s">
        <v>17</v>
      </c>
      <c r="L76" s="40"/>
    </row>
    <row r="77" spans="2:12" s="1" customFormat="1" ht="16.5" customHeight="1">
      <c r="B77" s="40"/>
      <c r="E77" s="336" t="str">
        <f>E7</f>
        <v>Půdní vestavba bytů s přístavbou</v>
      </c>
      <c r="F77" s="337"/>
      <c r="G77" s="337"/>
      <c r="H77" s="337"/>
      <c r="L77" s="40"/>
    </row>
    <row r="78" spans="2:12" ht="13.2">
      <c r="B78" s="29"/>
      <c r="C78" s="62" t="s">
        <v>115</v>
      </c>
      <c r="L78" s="29"/>
    </row>
    <row r="79" spans="2:12" s="1" customFormat="1" ht="16.5" customHeight="1">
      <c r="B79" s="40"/>
      <c r="E79" s="336" t="s">
        <v>116</v>
      </c>
      <c r="F79" s="330"/>
      <c r="G79" s="330"/>
      <c r="H79" s="330"/>
      <c r="L79" s="40"/>
    </row>
    <row r="80" spans="2:12" s="1" customFormat="1" ht="14.4" customHeight="1">
      <c r="B80" s="40"/>
      <c r="C80" s="62" t="s">
        <v>117</v>
      </c>
      <c r="L80" s="40"/>
    </row>
    <row r="81" spans="2:65" s="1" customFormat="1" ht="17.25" customHeight="1">
      <c r="B81" s="40"/>
      <c r="E81" s="304" t="str">
        <f>E11</f>
        <v xml:space="preserve">4213 - Vytápění a vzduchotechnika </v>
      </c>
      <c r="F81" s="330"/>
      <c r="G81" s="330"/>
      <c r="H81" s="330"/>
      <c r="L81" s="40"/>
    </row>
    <row r="82" spans="2:65" s="1" customFormat="1" ht="6.9" customHeight="1">
      <c r="B82" s="40"/>
      <c r="L82" s="40"/>
    </row>
    <row r="83" spans="2:65" s="1" customFormat="1" ht="18" customHeight="1">
      <c r="B83" s="40"/>
      <c r="C83" s="62" t="s">
        <v>24</v>
      </c>
      <c r="F83" s="140" t="str">
        <f>F14</f>
        <v xml:space="preserve">Skřípov 48, p.č.146,k.ú.Skřípov </v>
      </c>
      <c r="I83" s="62" t="s">
        <v>26</v>
      </c>
      <c r="J83" s="66">
        <f>IF(J14="","",J14)</f>
        <v>44035</v>
      </c>
      <c r="L83" s="40"/>
    </row>
    <row r="84" spans="2:65" s="1" customFormat="1" ht="6.9" customHeight="1">
      <c r="B84" s="40"/>
      <c r="L84" s="40"/>
    </row>
    <row r="85" spans="2:65" s="1" customFormat="1" ht="13.2">
      <c r="B85" s="40"/>
      <c r="C85" s="62" t="s">
        <v>31</v>
      </c>
      <c r="F85" s="140" t="str">
        <f>E17</f>
        <v xml:space="preserve">Obec Skřípov,č.p.169, 79852 Skřípov </v>
      </c>
      <c r="I85" s="62" t="s">
        <v>38</v>
      </c>
      <c r="J85" s="140" t="str">
        <f>E23</f>
        <v>Ing.Zdeněk Opletal,Březský vrch 695, Knice 798 52</v>
      </c>
      <c r="L85" s="40"/>
    </row>
    <row r="86" spans="2:65" s="1" customFormat="1" ht="14.4" customHeight="1">
      <c r="B86" s="40"/>
      <c r="C86" s="62" t="s">
        <v>36</v>
      </c>
      <c r="F86" s="140" t="str">
        <f>IF(E20="","",E20)</f>
        <v xml:space="preserve"> </v>
      </c>
      <c r="L86" s="40"/>
    </row>
    <row r="87" spans="2:65" s="1" customFormat="1" ht="10.35" customHeight="1">
      <c r="B87" s="40"/>
      <c r="L87" s="40"/>
    </row>
    <row r="88" spans="2:65" s="10" customFormat="1" ht="29.25" customHeight="1">
      <c r="B88" s="141"/>
      <c r="C88" s="142" t="s">
        <v>156</v>
      </c>
      <c r="D88" s="143" t="s">
        <v>62</v>
      </c>
      <c r="E88" s="143" t="s">
        <v>58</v>
      </c>
      <c r="F88" s="143" t="s">
        <v>157</v>
      </c>
      <c r="G88" s="143" t="s">
        <v>158</v>
      </c>
      <c r="H88" s="143" t="s">
        <v>159</v>
      </c>
      <c r="I88" s="143" t="s">
        <v>160</v>
      </c>
      <c r="J88" s="143" t="s">
        <v>121</v>
      </c>
      <c r="K88" s="144" t="s">
        <v>161</v>
      </c>
      <c r="L88" s="141"/>
      <c r="M88" s="72" t="s">
        <v>162</v>
      </c>
      <c r="N88" s="73" t="s">
        <v>47</v>
      </c>
      <c r="O88" s="73" t="s">
        <v>163</v>
      </c>
      <c r="P88" s="73" t="s">
        <v>164</v>
      </c>
      <c r="Q88" s="73" t="s">
        <v>165</v>
      </c>
      <c r="R88" s="73" t="s">
        <v>166</v>
      </c>
      <c r="S88" s="73" t="s">
        <v>167</v>
      </c>
      <c r="T88" s="74" t="s">
        <v>168</v>
      </c>
    </row>
    <row r="89" spans="2:65" s="1" customFormat="1" ht="29.25" customHeight="1">
      <c r="B89" s="40"/>
      <c r="C89" s="76" t="s">
        <v>122</v>
      </c>
      <c r="J89" s="145">
        <f>BK89</f>
        <v>0</v>
      </c>
      <c r="L89" s="40"/>
      <c r="M89" s="75"/>
      <c r="N89" s="67"/>
      <c r="O89" s="67"/>
      <c r="P89" s="146">
        <f>P90+P171</f>
        <v>582.15196400000002</v>
      </c>
      <c r="Q89" s="67"/>
      <c r="R89" s="146">
        <f>R90+R171</f>
        <v>1.45069</v>
      </c>
      <c r="S89" s="67"/>
      <c r="T89" s="147">
        <f>T90+T171</f>
        <v>0</v>
      </c>
      <c r="AT89" s="25" t="s">
        <v>76</v>
      </c>
      <c r="AU89" s="25" t="s">
        <v>123</v>
      </c>
      <c r="BK89" s="148">
        <f>BK90+BK171</f>
        <v>0</v>
      </c>
    </row>
    <row r="90" spans="2:65" s="11" customFormat="1" ht="37.35" customHeight="1">
      <c r="B90" s="149"/>
      <c r="D90" s="150" t="s">
        <v>76</v>
      </c>
      <c r="E90" s="151" t="s">
        <v>909</v>
      </c>
      <c r="F90" s="151" t="s">
        <v>910</v>
      </c>
      <c r="J90" s="152">
        <f>BK90</f>
        <v>0</v>
      </c>
      <c r="L90" s="149"/>
      <c r="M90" s="153"/>
      <c r="N90" s="154"/>
      <c r="O90" s="154"/>
      <c r="P90" s="155">
        <f>P91+P108+P123+P135+P148</f>
        <v>582.15196400000002</v>
      </c>
      <c r="Q90" s="154"/>
      <c r="R90" s="155">
        <f>R91+R108+R123+R135+R148</f>
        <v>1.45069</v>
      </c>
      <c r="S90" s="154"/>
      <c r="T90" s="156">
        <f>T91+T108+T123+T135+T148</f>
        <v>0</v>
      </c>
      <c r="AR90" s="150" t="s">
        <v>89</v>
      </c>
      <c r="AT90" s="157" t="s">
        <v>76</v>
      </c>
      <c r="AU90" s="157" t="s">
        <v>77</v>
      </c>
      <c r="AY90" s="150" t="s">
        <v>171</v>
      </c>
      <c r="BK90" s="158">
        <f>BK91+BK108+BK123+BK135+BK148</f>
        <v>0</v>
      </c>
    </row>
    <row r="91" spans="2:65" s="11" customFormat="1" ht="19.95" customHeight="1">
      <c r="B91" s="149"/>
      <c r="D91" s="150" t="s">
        <v>76</v>
      </c>
      <c r="E91" s="159" t="s">
        <v>2243</v>
      </c>
      <c r="F91" s="159" t="s">
        <v>2244</v>
      </c>
      <c r="J91" s="160">
        <f>BK91</f>
        <v>0</v>
      </c>
      <c r="L91" s="149"/>
      <c r="M91" s="153"/>
      <c r="N91" s="154"/>
      <c r="O91" s="154"/>
      <c r="P91" s="155">
        <f>SUM(P92:P107)</f>
        <v>490.617636</v>
      </c>
      <c r="Q91" s="154"/>
      <c r="R91" s="155">
        <f>SUM(R92:R107)</f>
        <v>0.86775000000000002</v>
      </c>
      <c r="S91" s="154"/>
      <c r="T91" s="156">
        <f>SUM(T92:T107)</f>
        <v>0</v>
      </c>
      <c r="AR91" s="150" t="s">
        <v>89</v>
      </c>
      <c r="AT91" s="157" t="s">
        <v>76</v>
      </c>
      <c r="AU91" s="157" t="s">
        <v>23</v>
      </c>
      <c r="AY91" s="150" t="s">
        <v>171</v>
      </c>
      <c r="BK91" s="158">
        <f>SUM(BK92:BK107)</f>
        <v>0</v>
      </c>
    </row>
    <row r="92" spans="2:65" s="1" customFormat="1" ht="25.5" customHeight="1">
      <c r="B92" s="161"/>
      <c r="C92" s="162" t="s">
        <v>23</v>
      </c>
      <c r="D92" s="162" t="s">
        <v>173</v>
      </c>
      <c r="E92" s="163" t="s">
        <v>2245</v>
      </c>
      <c r="F92" s="164" t="s">
        <v>2387</v>
      </c>
      <c r="G92" s="165" t="s">
        <v>330</v>
      </c>
      <c r="H92" s="166">
        <v>1</v>
      </c>
      <c r="I92" s="347"/>
      <c r="J92" s="167">
        <f>ROUND(I92*H92,2)</f>
        <v>0</v>
      </c>
      <c r="K92" s="164" t="s">
        <v>5</v>
      </c>
      <c r="L92" s="40"/>
      <c r="M92" s="168" t="s">
        <v>5</v>
      </c>
      <c r="N92" s="169" t="s">
        <v>49</v>
      </c>
      <c r="O92" s="170">
        <v>6.2359999999999998</v>
      </c>
      <c r="P92" s="170">
        <f>O92*H92</f>
        <v>6.2359999999999998</v>
      </c>
      <c r="Q92" s="170">
        <v>2.5500000000000002E-3</v>
      </c>
      <c r="R92" s="170">
        <f>Q92*H92</f>
        <v>2.5500000000000002E-3</v>
      </c>
      <c r="S92" s="170">
        <v>0</v>
      </c>
      <c r="T92" s="171">
        <f>S92*H92</f>
        <v>0</v>
      </c>
      <c r="AR92" s="25" t="s">
        <v>257</v>
      </c>
      <c r="AT92" s="25" t="s">
        <v>173</v>
      </c>
      <c r="AU92" s="25" t="s">
        <v>89</v>
      </c>
      <c r="AY92" s="25" t="s">
        <v>171</v>
      </c>
      <c r="BE92" s="172">
        <f>IF(N92="základní",J92,0)</f>
        <v>0</v>
      </c>
      <c r="BF92" s="172">
        <f>IF(N92="snížená",J92,0)</f>
        <v>0</v>
      </c>
      <c r="BG92" s="172">
        <f>IF(N92="zákl. přenesená",J92,0)</f>
        <v>0</v>
      </c>
      <c r="BH92" s="172">
        <f>IF(N92="sníž. přenesená",J92,0)</f>
        <v>0</v>
      </c>
      <c r="BI92" s="172">
        <f>IF(N92="nulová",J92,0)</f>
        <v>0</v>
      </c>
      <c r="BJ92" s="25" t="s">
        <v>89</v>
      </c>
      <c r="BK92" s="172">
        <f>ROUND(I92*H92,2)</f>
        <v>0</v>
      </c>
      <c r="BL92" s="25" t="s">
        <v>257</v>
      </c>
      <c r="BM92" s="25" t="s">
        <v>2246</v>
      </c>
    </row>
    <row r="93" spans="2:65" s="1" customFormat="1" ht="38.25" customHeight="1">
      <c r="B93" s="161"/>
      <c r="C93" s="162" t="s">
        <v>89</v>
      </c>
      <c r="D93" s="162" t="s">
        <v>173</v>
      </c>
      <c r="E93" s="163" t="s">
        <v>2247</v>
      </c>
      <c r="F93" s="164" t="s">
        <v>3361</v>
      </c>
      <c r="G93" s="165" t="s">
        <v>2092</v>
      </c>
      <c r="H93" s="166">
        <v>96</v>
      </c>
      <c r="I93" s="347"/>
      <c r="J93" s="167">
        <f>ROUND(I93*H93,2)</f>
        <v>0</v>
      </c>
      <c r="K93" s="164" t="s">
        <v>5</v>
      </c>
      <c r="L93" s="40"/>
      <c r="M93" s="168" t="s">
        <v>5</v>
      </c>
      <c r="N93" s="169" t="s">
        <v>49</v>
      </c>
      <c r="O93" s="170">
        <v>4.4749999999999996</v>
      </c>
      <c r="P93" s="170">
        <f>O93*H93</f>
        <v>429.59999999999997</v>
      </c>
      <c r="Q93" s="170">
        <v>2.5500000000000002E-3</v>
      </c>
      <c r="R93" s="170">
        <f>Q93*H93</f>
        <v>0.24480000000000002</v>
      </c>
      <c r="S93" s="170">
        <v>0</v>
      </c>
      <c r="T93" s="171">
        <f>S93*H93</f>
        <v>0</v>
      </c>
      <c r="AR93" s="25" t="s">
        <v>257</v>
      </c>
      <c r="AT93" s="25" t="s">
        <v>173</v>
      </c>
      <c r="AU93" s="25" t="s">
        <v>89</v>
      </c>
      <c r="AY93" s="25" t="s">
        <v>171</v>
      </c>
      <c r="BE93" s="172">
        <f>IF(N93="základní",J93,0)</f>
        <v>0</v>
      </c>
      <c r="BF93" s="172">
        <f>IF(N93="snížená",J93,0)</f>
        <v>0</v>
      </c>
      <c r="BG93" s="172">
        <f>IF(N93="zákl. přenesená",J93,0)</f>
        <v>0</v>
      </c>
      <c r="BH93" s="172">
        <f>IF(N93="sníž. přenesená",J93,0)</f>
        <v>0</v>
      </c>
      <c r="BI93" s="172">
        <f>IF(N93="nulová",J93,0)</f>
        <v>0</v>
      </c>
      <c r="BJ93" s="25" t="s">
        <v>89</v>
      </c>
      <c r="BK93" s="172">
        <f>ROUND(I93*H93,2)</f>
        <v>0</v>
      </c>
      <c r="BL93" s="25" t="s">
        <v>257</v>
      </c>
      <c r="BM93" s="25" t="s">
        <v>2248</v>
      </c>
    </row>
    <row r="94" spans="2:65" s="12" customFormat="1">
      <c r="B94" s="173"/>
      <c r="D94" s="174" t="s">
        <v>180</v>
      </c>
      <c r="E94" s="175" t="s">
        <v>5</v>
      </c>
      <c r="F94" s="176" t="s">
        <v>2249</v>
      </c>
      <c r="H94" s="177">
        <v>96</v>
      </c>
      <c r="L94" s="173"/>
      <c r="M94" s="178"/>
      <c r="N94" s="179"/>
      <c r="O94" s="179"/>
      <c r="P94" s="179"/>
      <c r="Q94" s="179"/>
      <c r="R94" s="179"/>
      <c r="S94" s="179"/>
      <c r="T94" s="180"/>
      <c r="AT94" s="175" t="s">
        <v>180</v>
      </c>
      <c r="AU94" s="175" t="s">
        <v>89</v>
      </c>
      <c r="AV94" s="12" t="s">
        <v>89</v>
      </c>
      <c r="AW94" s="12" t="s">
        <v>41</v>
      </c>
      <c r="AX94" s="12" t="s">
        <v>23</v>
      </c>
      <c r="AY94" s="175" t="s">
        <v>171</v>
      </c>
    </row>
    <row r="95" spans="2:65" s="1" customFormat="1" ht="25.5" customHeight="1">
      <c r="B95" s="161"/>
      <c r="C95" s="162" t="s">
        <v>188</v>
      </c>
      <c r="D95" s="162" t="s">
        <v>173</v>
      </c>
      <c r="E95" s="163" t="s">
        <v>2250</v>
      </c>
      <c r="F95" s="164" t="s">
        <v>3362</v>
      </c>
      <c r="G95" s="165" t="s">
        <v>330</v>
      </c>
      <c r="H95" s="166">
        <v>4</v>
      </c>
      <c r="I95" s="347"/>
      <c r="J95" s="167">
        <f>ROUND(I95*H95,2)</f>
        <v>0</v>
      </c>
      <c r="K95" s="164" t="s">
        <v>5</v>
      </c>
      <c r="L95" s="40"/>
      <c r="M95" s="168" t="s">
        <v>5</v>
      </c>
      <c r="N95" s="169" t="s">
        <v>49</v>
      </c>
      <c r="O95" s="170">
        <v>6.2359999999999998</v>
      </c>
      <c r="P95" s="170">
        <f>O95*H95</f>
        <v>24.943999999999999</v>
      </c>
      <c r="Q95" s="170">
        <v>2.5500000000000002E-3</v>
      </c>
      <c r="R95" s="170">
        <f>Q95*H95</f>
        <v>1.0200000000000001E-2</v>
      </c>
      <c r="S95" s="170">
        <v>0</v>
      </c>
      <c r="T95" s="171">
        <f>S95*H95</f>
        <v>0</v>
      </c>
      <c r="AR95" s="25" t="s">
        <v>257</v>
      </c>
      <c r="AT95" s="25" t="s">
        <v>173</v>
      </c>
      <c r="AU95" s="25" t="s">
        <v>89</v>
      </c>
      <c r="AY95" s="25" t="s">
        <v>171</v>
      </c>
      <c r="BE95" s="172">
        <f>IF(N95="základní",J95,0)</f>
        <v>0</v>
      </c>
      <c r="BF95" s="172">
        <f>IF(N95="snížená",J95,0)</f>
        <v>0</v>
      </c>
      <c r="BG95" s="172">
        <f>IF(N95="zákl. přenesená",J95,0)</f>
        <v>0</v>
      </c>
      <c r="BH95" s="172">
        <f>IF(N95="sníž. přenesená",J95,0)</f>
        <v>0</v>
      </c>
      <c r="BI95" s="172">
        <f>IF(N95="nulová",J95,0)</f>
        <v>0</v>
      </c>
      <c r="BJ95" s="25" t="s">
        <v>89</v>
      </c>
      <c r="BK95" s="172">
        <f>ROUND(I95*H95,2)</f>
        <v>0</v>
      </c>
      <c r="BL95" s="25" t="s">
        <v>257</v>
      </c>
      <c r="BM95" s="25" t="s">
        <v>2251</v>
      </c>
    </row>
    <row r="96" spans="2:65" s="1" customFormat="1" ht="16.5" customHeight="1">
      <c r="B96" s="161"/>
      <c r="C96" s="190" t="s">
        <v>178</v>
      </c>
      <c r="D96" s="190" t="s">
        <v>236</v>
      </c>
      <c r="E96" s="191" t="s">
        <v>2252</v>
      </c>
      <c r="F96" s="192" t="s">
        <v>2253</v>
      </c>
      <c r="G96" s="193" t="s">
        <v>330</v>
      </c>
      <c r="H96" s="194">
        <v>4</v>
      </c>
      <c r="I96" s="348"/>
      <c r="J96" s="195">
        <f>ROUND(I96*H96,2)</f>
        <v>0</v>
      </c>
      <c r="K96" s="192" t="s">
        <v>5</v>
      </c>
      <c r="L96" s="196"/>
      <c r="M96" s="197" t="s">
        <v>5</v>
      </c>
      <c r="N96" s="198" t="s">
        <v>49</v>
      </c>
      <c r="O96" s="170">
        <v>0</v>
      </c>
      <c r="P96" s="170">
        <f>O96*H96</f>
        <v>0</v>
      </c>
      <c r="Q96" s="170">
        <v>0</v>
      </c>
      <c r="R96" s="170">
        <f>Q96*H96</f>
        <v>0</v>
      </c>
      <c r="S96" s="170">
        <v>0</v>
      </c>
      <c r="T96" s="171">
        <f>S96*H96</f>
        <v>0</v>
      </c>
      <c r="AR96" s="25" t="s">
        <v>349</v>
      </c>
      <c r="AT96" s="25" t="s">
        <v>236</v>
      </c>
      <c r="AU96" s="25" t="s">
        <v>89</v>
      </c>
      <c r="AY96" s="25" t="s">
        <v>171</v>
      </c>
      <c r="BE96" s="172">
        <f>IF(N96="základní",J96,0)</f>
        <v>0</v>
      </c>
      <c r="BF96" s="172">
        <f>IF(N96="snížená",J96,0)</f>
        <v>0</v>
      </c>
      <c r="BG96" s="172">
        <f>IF(N96="zákl. přenesená",J96,0)</f>
        <v>0</v>
      </c>
      <c r="BH96" s="172">
        <f>IF(N96="sníž. přenesená",J96,0)</f>
        <v>0</v>
      </c>
      <c r="BI96" s="172">
        <f>IF(N96="nulová",J96,0)</f>
        <v>0</v>
      </c>
      <c r="BJ96" s="25" t="s">
        <v>89</v>
      </c>
      <c r="BK96" s="172">
        <f>ROUND(I96*H96,2)</f>
        <v>0</v>
      </c>
      <c r="BL96" s="25" t="s">
        <v>257</v>
      </c>
      <c r="BM96" s="25" t="s">
        <v>2254</v>
      </c>
    </row>
    <row r="97" spans="2:65" s="12" customFormat="1" ht="24">
      <c r="B97" s="173"/>
      <c r="D97" s="174" t="s">
        <v>180</v>
      </c>
      <c r="E97" s="175" t="s">
        <v>5</v>
      </c>
      <c r="F97" s="176" t="s">
        <v>2255</v>
      </c>
      <c r="H97" s="177">
        <v>4</v>
      </c>
      <c r="L97" s="173"/>
      <c r="M97" s="178"/>
      <c r="N97" s="179"/>
      <c r="O97" s="179"/>
      <c r="P97" s="179"/>
      <c r="Q97" s="179"/>
      <c r="R97" s="179"/>
      <c r="S97" s="179"/>
      <c r="T97" s="180"/>
      <c r="AT97" s="175" t="s">
        <v>180</v>
      </c>
      <c r="AU97" s="175" t="s">
        <v>89</v>
      </c>
      <c r="AV97" s="12" t="s">
        <v>89</v>
      </c>
      <c r="AW97" s="12" t="s">
        <v>41</v>
      </c>
      <c r="AX97" s="12" t="s">
        <v>23</v>
      </c>
      <c r="AY97" s="175" t="s">
        <v>171</v>
      </c>
    </row>
    <row r="98" spans="2:65" s="1" customFormat="1" ht="16.5" customHeight="1">
      <c r="B98" s="161"/>
      <c r="C98" s="190" t="s">
        <v>197</v>
      </c>
      <c r="D98" s="190" t="s">
        <v>236</v>
      </c>
      <c r="E98" s="191" t="s">
        <v>2256</v>
      </c>
      <c r="F98" s="192" t="s">
        <v>2257</v>
      </c>
      <c r="G98" s="193" t="s">
        <v>330</v>
      </c>
      <c r="H98" s="194">
        <v>4</v>
      </c>
      <c r="I98" s="348"/>
      <c r="J98" s="195">
        <f t="shared" ref="J98:J107" si="0">ROUND(I98*H98,2)</f>
        <v>0</v>
      </c>
      <c r="K98" s="192" t="s">
        <v>5</v>
      </c>
      <c r="L98" s="196"/>
      <c r="M98" s="197" t="s">
        <v>5</v>
      </c>
      <c r="N98" s="198" t="s">
        <v>49</v>
      </c>
      <c r="O98" s="170">
        <v>0</v>
      </c>
      <c r="P98" s="170">
        <f t="shared" ref="P98:P107" si="1">O98*H98</f>
        <v>0</v>
      </c>
      <c r="Q98" s="170">
        <v>0</v>
      </c>
      <c r="R98" s="170">
        <f t="shared" ref="R98:R107" si="2">Q98*H98</f>
        <v>0</v>
      </c>
      <c r="S98" s="170">
        <v>0</v>
      </c>
      <c r="T98" s="171">
        <f t="shared" ref="T98:T107" si="3">S98*H98</f>
        <v>0</v>
      </c>
      <c r="AR98" s="25" t="s">
        <v>349</v>
      </c>
      <c r="AT98" s="25" t="s">
        <v>236</v>
      </c>
      <c r="AU98" s="25" t="s">
        <v>89</v>
      </c>
      <c r="AY98" s="25" t="s">
        <v>171</v>
      </c>
      <c r="BE98" s="172">
        <f t="shared" ref="BE98:BE107" si="4">IF(N98="základní",J98,0)</f>
        <v>0</v>
      </c>
      <c r="BF98" s="172">
        <f t="shared" ref="BF98:BF107" si="5">IF(N98="snížená",J98,0)</f>
        <v>0</v>
      </c>
      <c r="BG98" s="172">
        <f t="shared" ref="BG98:BG107" si="6">IF(N98="zákl. přenesená",J98,0)</f>
        <v>0</v>
      </c>
      <c r="BH98" s="172">
        <f t="shared" ref="BH98:BH107" si="7">IF(N98="sníž. přenesená",J98,0)</f>
        <v>0</v>
      </c>
      <c r="BI98" s="172">
        <f t="shared" ref="BI98:BI107" si="8">IF(N98="nulová",J98,0)</f>
        <v>0</v>
      </c>
      <c r="BJ98" s="25" t="s">
        <v>89</v>
      </c>
      <c r="BK98" s="172">
        <f t="shared" ref="BK98:BK107" si="9">ROUND(I98*H98,2)</f>
        <v>0</v>
      </c>
      <c r="BL98" s="25" t="s">
        <v>257</v>
      </c>
      <c r="BM98" s="25" t="s">
        <v>2258</v>
      </c>
    </row>
    <row r="99" spans="2:65" s="1" customFormat="1" ht="25.5" customHeight="1">
      <c r="B99" s="161"/>
      <c r="C99" s="162" t="s">
        <v>201</v>
      </c>
      <c r="D99" s="162" t="s">
        <v>173</v>
      </c>
      <c r="E99" s="163" t="s">
        <v>2259</v>
      </c>
      <c r="F99" s="164" t="s">
        <v>2260</v>
      </c>
      <c r="G99" s="165" t="s">
        <v>2164</v>
      </c>
      <c r="H99" s="166">
        <v>4</v>
      </c>
      <c r="I99" s="347"/>
      <c r="J99" s="167">
        <f t="shared" si="0"/>
        <v>0</v>
      </c>
      <c r="K99" s="164" t="s">
        <v>177</v>
      </c>
      <c r="L99" s="40"/>
      <c r="M99" s="168" t="s">
        <v>5</v>
      </c>
      <c r="N99" s="169" t="s">
        <v>49</v>
      </c>
      <c r="O99" s="170">
        <v>4.383</v>
      </c>
      <c r="P99" s="170">
        <f t="shared" si="1"/>
        <v>17.532</v>
      </c>
      <c r="Q99" s="170">
        <v>2.5500000000000002E-3</v>
      </c>
      <c r="R99" s="170">
        <f t="shared" si="2"/>
        <v>1.0200000000000001E-2</v>
      </c>
      <c r="S99" s="170">
        <v>0</v>
      </c>
      <c r="T99" s="171">
        <f t="shared" si="3"/>
        <v>0</v>
      </c>
      <c r="AR99" s="25" t="s">
        <v>257</v>
      </c>
      <c r="AT99" s="25" t="s">
        <v>173</v>
      </c>
      <c r="AU99" s="25" t="s">
        <v>89</v>
      </c>
      <c r="AY99" s="25" t="s">
        <v>171</v>
      </c>
      <c r="BE99" s="172">
        <f t="shared" si="4"/>
        <v>0</v>
      </c>
      <c r="BF99" s="172">
        <f t="shared" si="5"/>
        <v>0</v>
      </c>
      <c r="BG99" s="172">
        <f t="shared" si="6"/>
        <v>0</v>
      </c>
      <c r="BH99" s="172">
        <f t="shared" si="7"/>
        <v>0</v>
      </c>
      <c r="BI99" s="172">
        <f t="shared" si="8"/>
        <v>0</v>
      </c>
      <c r="BJ99" s="25" t="s">
        <v>89</v>
      </c>
      <c r="BK99" s="172">
        <f t="shared" si="9"/>
        <v>0</v>
      </c>
      <c r="BL99" s="25" t="s">
        <v>257</v>
      </c>
      <c r="BM99" s="25" t="s">
        <v>2261</v>
      </c>
    </row>
    <row r="100" spans="2:65" s="1" customFormat="1" ht="16.5" customHeight="1">
      <c r="B100" s="161"/>
      <c r="C100" s="190" t="s">
        <v>207</v>
      </c>
      <c r="D100" s="190" t="s">
        <v>236</v>
      </c>
      <c r="E100" s="191" t="s">
        <v>2262</v>
      </c>
      <c r="F100" s="192" t="s">
        <v>2263</v>
      </c>
      <c r="G100" s="193" t="s">
        <v>330</v>
      </c>
      <c r="H100" s="194">
        <v>4</v>
      </c>
      <c r="I100" s="348"/>
      <c r="J100" s="195">
        <f t="shared" si="0"/>
        <v>0</v>
      </c>
      <c r="K100" s="192" t="s">
        <v>5</v>
      </c>
      <c r="L100" s="196"/>
      <c r="M100" s="197" t="s">
        <v>5</v>
      </c>
      <c r="N100" s="198" t="s">
        <v>49</v>
      </c>
      <c r="O100" s="170">
        <v>0</v>
      </c>
      <c r="P100" s="170">
        <f t="shared" si="1"/>
        <v>0</v>
      </c>
      <c r="Q100" s="170">
        <v>0.15</v>
      </c>
      <c r="R100" s="170">
        <f t="shared" si="2"/>
        <v>0.6</v>
      </c>
      <c r="S100" s="170">
        <v>0</v>
      </c>
      <c r="T100" s="171">
        <f t="shared" si="3"/>
        <v>0</v>
      </c>
      <c r="AR100" s="25" t="s">
        <v>349</v>
      </c>
      <c r="AT100" s="25" t="s">
        <v>236</v>
      </c>
      <c r="AU100" s="25" t="s">
        <v>89</v>
      </c>
      <c r="AY100" s="25" t="s">
        <v>171</v>
      </c>
      <c r="BE100" s="172">
        <f t="shared" si="4"/>
        <v>0</v>
      </c>
      <c r="BF100" s="172">
        <f t="shared" si="5"/>
        <v>0</v>
      </c>
      <c r="BG100" s="172">
        <f t="shared" si="6"/>
        <v>0</v>
      </c>
      <c r="BH100" s="172">
        <f t="shared" si="7"/>
        <v>0</v>
      </c>
      <c r="BI100" s="172">
        <f t="shared" si="8"/>
        <v>0</v>
      </c>
      <c r="BJ100" s="25" t="s">
        <v>89</v>
      </c>
      <c r="BK100" s="172">
        <f t="shared" si="9"/>
        <v>0</v>
      </c>
      <c r="BL100" s="25" t="s">
        <v>257</v>
      </c>
      <c r="BM100" s="25" t="s">
        <v>2264</v>
      </c>
    </row>
    <row r="101" spans="2:65" s="1" customFormat="1" ht="16.5" customHeight="1">
      <c r="B101" s="161"/>
      <c r="C101" s="190" t="s">
        <v>211</v>
      </c>
      <c r="D101" s="190" t="s">
        <v>236</v>
      </c>
      <c r="E101" s="191" t="s">
        <v>2265</v>
      </c>
      <c r="F101" s="192" t="s">
        <v>3363</v>
      </c>
      <c r="G101" s="193" t="s">
        <v>330</v>
      </c>
      <c r="H101" s="194">
        <v>4</v>
      </c>
      <c r="I101" s="348"/>
      <c r="J101" s="195">
        <f t="shared" si="0"/>
        <v>0</v>
      </c>
      <c r="K101" s="192" t="s">
        <v>5</v>
      </c>
      <c r="L101" s="196"/>
      <c r="M101" s="197" t="s">
        <v>5</v>
      </c>
      <c r="N101" s="198" t="s">
        <v>49</v>
      </c>
      <c r="O101" s="170">
        <v>0</v>
      </c>
      <c r="P101" s="170">
        <f t="shared" si="1"/>
        <v>0</v>
      </c>
      <c r="Q101" s="170">
        <v>0</v>
      </c>
      <c r="R101" s="170">
        <f t="shared" si="2"/>
        <v>0</v>
      </c>
      <c r="S101" s="170">
        <v>0</v>
      </c>
      <c r="T101" s="171">
        <f t="shared" si="3"/>
        <v>0</v>
      </c>
      <c r="AR101" s="25" t="s">
        <v>349</v>
      </c>
      <c r="AT101" s="25" t="s">
        <v>236</v>
      </c>
      <c r="AU101" s="25" t="s">
        <v>89</v>
      </c>
      <c r="AY101" s="25" t="s">
        <v>171</v>
      </c>
      <c r="BE101" s="172">
        <f t="shared" si="4"/>
        <v>0</v>
      </c>
      <c r="BF101" s="172">
        <f t="shared" si="5"/>
        <v>0</v>
      </c>
      <c r="BG101" s="172">
        <f t="shared" si="6"/>
        <v>0</v>
      </c>
      <c r="BH101" s="172">
        <f t="shared" si="7"/>
        <v>0</v>
      </c>
      <c r="BI101" s="172">
        <f t="shared" si="8"/>
        <v>0</v>
      </c>
      <c r="BJ101" s="25" t="s">
        <v>89</v>
      </c>
      <c r="BK101" s="172">
        <f t="shared" si="9"/>
        <v>0</v>
      </c>
      <c r="BL101" s="25" t="s">
        <v>257</v>
      </c>
      <c r="BM101" s="25" t="s">
        <v>2266</v>
      </c>
    </row>
    <row r="102" spans="2:65" s="1" customFormat="1" ht="16.5" customHeight="1">
      <c r="B102" s="161"/>
      <c r="C102" s="190" t="s">
        <v>215</v>
      </c>
      <c r="D102" s="190" t="s">
        <v>236</v>
      </c>
      <c r="E102" s="191" t="s">
        <v>2267</v>
      </c>
      <c r="F102" s="192" t="s">
        <v>2268</v>
      </c>
      <c r="G102" s="193" t="s">
        <v>330</v>
      </c>
      <c r="H102" s="194">
        <v>4</v>
      </c>
      <c r="I102" s="348"/>
      <c r="J102" s="195">
        <f t="shared" si="0"/>
        <v>0</v>
      </c>
      <c r="K102" s="192" t="s">
        <v>5</v>
      </c>
      <c r="L102" s="196"/>
      <c r="M102" s="197" t="s">
        <v>5</v>
      </c>
      <c r="N102" s="198" t="s">
        <v>49</v>
      </c>
      <c r="O102" s="170">
        <v>0</v>
      </c>
      <c r="P102" s="170">
        <f t="shared" si="1"/>
        <v>0</v>
      </c>
      <c r="Q102" s="170">
        <v>0</v>
      </c>
      <c r="R102" s="170">
        <f t="shared" si="2"/>
        <v>0</v>
      </c>
      <c r="S102" s="170">
        <v>0</v>
      </c>
      <c r="T102" s="171">
        <f t="shared" si="3"/>
        <v>0</v>
      </c>
      <c r="AR102" s="25" t="s">
        <v>349</v>
      </c>
      <c r="AT102" s="25" t="s">
        <v>236</v>
      </c>
      <c r="AU102" s="25" t="s">
        <v>89</v>
      </c>
      <c r="AY102" s="25" t="s">
        <v>171</v>
      </c>
      <c r="BE102" s="172">
        <f t="shared" si="4"/>
        <v>0</v>
      </c>
      <c r="BF102" s="172">
        <f t="shared" si="5"/>
        <v>0</v>
      </c>
      <c r="BG102" s="172">
        <f t="shared" si="6"/>
        <v>0</v>
      </c>
      <c r="BH102" s="172">
        <f t="shared" si="7"/>
        <v>0</v>
      </c>
      <c r="BI102" s="172">
        <f t="shared" si="8"/>
        <v>0</v>
      </c>
      <c r="BJ102" s="25" t="s">
        <v>89</v>
      </c>
      <c r="BK102" s="172">
        <f t="shared" si="9"/>
        <v>0</v>
      </c>
      <c r="BL102" s="25" t="s">
        <v>257</v>
      </c>
      <c r="BM102" s="25" t="s">
        <v>2269</v>
      </c>
    </row>
    <row r="103" spans="2:65" s="1" customFormat="1" ht="16.5" customHeight="1">
      <c r="B103" s="161"/>
      <c r="C103" s="190" t="s">
        <v>220</v>
      </c>
      <c r="D103" s="190" t="s">
        <v>236</v>
      </c>
      <c r="E103" s="191" t="s">
        <v>2270</v>
      </c>
      <c r="F103" s="192" t="s">
        <v>2271</v>
      </c>
      <c r="G103" s="193" t="s">
        <v>330</v>
      </c>
      <c r="H103" s="194">
        <v>4</v>
      </c>
      <c r="I103" s="348"/>
      <c r="J103" s="195">
        <f t="shared" si="0"/>
        <v>0</v>
      </c>
      <c r="K103" s="192" t="s">
        <v>5</v>
      </c>
      <c r="L103" s="196"/>
      <c r="M103" s="197" t="s">
        <v>5</v>
      </c>
      <c r="N103" s="198" t="s">
        <v>49</v>
      </c>
      <c r="O103" s="170">
        <v>0</v>
      </c>
      <c r="P103" s="170">
        <f t="shared" si="1"/>
        <v>0</v>
      </c>
      <c r="Q103" s="170">
        <v>0</v>
      </c>
      <c r="R103" s="170">
        <f t="shared" si="2"/>
        <v>0</v>
      </c>
      <c r="S103" s="170">
        <v>0</v>
      </c>
      <c r="T103" s="171">
        <f t="shared" si="3"/>
        <v>0</v>
      </c>
      <c r="AR103" s="25" t="s">
        <v>349</v>
      </c>
      <c r="AT103" s="25" t="s">
        <v>236</v>
      </c>
      <c r="AU103" s="25" t="s">
        <v>89</v>
      </c>
      <c r="AY103" s="25" t="s">
        <v>171</v>
      </c>
      <c r="BE103" s="172">
        <f t="shared" si="4"/>
        <v>0</v>
      </c>
      <c r="BF103" s="172">
        <f t="shared" si="5"/>
        <v>0</v>
      </c>
      <c r="BG103" s="172">
        <f t="shared" si="6"/>
        <v>0</v>
      </c>
      <c r="BH103" s="172">
        <f t="shared" si="7"/>
        <v>0</v>
      </c>
      <c r="BI103" s="172">
        <f t="shared" si="8"/>
        <v>0</v>
      </c>
      <c r="BJ103" s="25" t="s">
        <v>89</v>
      </c>
      <c r="BK103" s="172">
        <f t="shared" si="9"/>
        <v>0</v>
      </c>
      <c r="BL103" s="25" t="s">
        <v>257</v>
      </c>
      <c r="BM103" s="25" t="s">
        <v>2272</v>
      </c>
    </row>
    <row r="104" spans="2:65" s="1" customFormat="1" ht="16.5" customHeight="1">
      <c r="B104" s="161"/>
      <c r="C104" s="190" t="s">
        <v>230</v>
      </c>
      <c r="D104" s="190" t="s">
        <v>236</v>
      </c>
      <c r="E104" s="191" t="s">
        <v>2273</v>
      </c>
      <c r="F104" s="192" t="s">
        <v>2274</v>
      </c>
      <c r="G104" s="193" t="s">
        <v>330</v>
      </c>
      <c r="H104" s="194">
        <v>4</v>
      </c>
      <c r="I104" s="348"/>
      <c r="J104" s="195">
        <f t="shared" si="0"/>
        <v>0</v>
      </c>
      <c r="K104" s="192" t="s">
        <v>5</v>
      </c>
      <c r="L104" s="196"/>
      <c r="M104" s="197" t="s">
        <v>5</v>
      </c>
      <c r="N104" s="198" t="s">
        <v>49</v>
      </c>
      <c r="O104" s="170">
        <v>0</v>
      </c>
      <c r="P104" s="170">
        <f t="shared" si="1"/>
        <v>0</v>
      </c>
      <c r="Q104" s="170">
        <v>0</v>
      </c>
      <c r="R104" s="170">
        <f t="shared" si="2"/>
        <v>0</v>
      </c>
      <c r="S104" s="170">
        <v>0</v>
      </c>
      <c r="T104" s="171">
        <f t="shared" si="3"/>
        <v>0</v>
      </c>
      <c r="AR104" s="25" t="s">
        <v>349</v>
      </c>
      <c r="AT104" s="25" t="s">
        <v>236</v>
      </c>
      <c r="AU104" s="25" t="s">
        <v>89</v>
      </c>
      <c r="AY104" s="25" t="s">
        <v>171</v>
      </c>
      <c r="BE104" s="172">
        <f t="shared" si="4"/>
        <v>0</v>
      </c>
      <c r="BF104" s="172">
        <f t="shared" si="5"/>
        <v>0</v>
      </c>
      <c r="BG104" s="172">
        <f t="shared" si="6"/>
        <v>0</v>
      </c>
      <c r="BH104" s="172">
        <f t="shared" si="7"/>
        <v>0</v>
      </c>
      <c r="BI104" s="172">
        <f t="shared" si="8"/>
        <v>0</v>
      </c>
      <c r="BJ104" s="25" t="s">
        <v>89</v>
      </c>
      <c r="BK104" s="172">
        <f t="shared" si="9"/>
        <v>0</v>
      </c>
      <c r="BL104" s="25" t="s">
        <v>257</v>
      </c>
      <c r="BM104" s="25" t="s">
        <v>2275</v>
      </c>
    </row>
    <row r="105" spans="2:65" s="1" customFormat="1" ht="16.5" customHeight="1">
      <c r="B105" s="161"/>
      <c r="C105" s="162" t="s">
        <v>235</v>
      </c>
      <c r="D105" s="162" t="s">
        <v>173</v>
      </c>
      <c r="E105" s="163" t="s">
        <v>2276</v>
      </c>
      <c r="F105" s="164" t="s">
        <v>2277</v>
      </c>
      <c r="G105" s="165" t="s">
        <v>330</v>
      </c>
      <c r="H105" s="166">
        <v>4</v>
      </c>
      <c r="I105" s="347"/>
      <c r="J105" s="167">
        <f t="shared" si="0"/>
        <v>0</v>
      </c>
      <c r="K105" s="164" t="s">
        <v>5</v>
      </c>
      <c r="L105" s="40"/>
      <c r="M105" s="168" t="s">
        <v>5</v>
      </c>
      <c r="N105" s="169" t="s">
        <v>49</v>
      </c>
      <c r="O105" s="170">
        <v>0</v>
      </c>
      <c r="P105" s="170">
        <f t="shared" si="1"/>
        <v>0</v>
      </c>
      <c r="Q105" s="170">
        <v>0</v>
      </c>
      <c r="R105" s="170">
        <f t="shared" si="2"/>
        <v>0</v>
      </c>
      <c r="S105" s="170">
        <v>0</v>
      </c>
      <c r="T105" s="171">
        <f t="shared" si="3"/>
        <v>0</v>
      </c>
      <c r="AR105" s="25" t="s">
        <v>257</v>
      </c>
      <c r="AT105" s="25" t="s">
        <v>173</v>
      </c>
      <c r="AU105" s="25" t="s">
        <v>89</v>
      </c>
      <c r="AY105" s="25" t="s">
        <v>171</v>
      </c>
      <c r="BE105" s="172">
        <f t="shared" si="4"/>
        <v>0</v>
      </c>
      <c r="BF105" s="172">
        <f t="shared" si="5"/>
        <v>0</v>
      </c>
      <c r="BG105" s="172">
        <f t="shared" si="6"/>
        <v>0</v>
      </c>
      <c r="BH105" s="172">
        <f t="shared" si="7"/>
        <v>0</v>
      </c>
      <c r="BI105" s="172">
        <f t="shared" si="8"/>
        <v>0</v>
      </c>
      <c r="BJ105" s="25" t="s">
        <v>89</v>
      </c>
      <c r="BK105" s="172">
        <f t="shared" si="9"/>
        <v>0</v>
      </c>
      <c r="BL105" s="25" t="s">
        <v>257</v>
      </c>
      <c r="BM105" s="25" t="s">
        <v>2278</v>
      </c>
    </row>
    <row r="106" spans="2:65" s="1" customFormat="1" ht="25.5" customHeight="1">
      <c r="B106" s="161"/>
      <c r="C106" s="162" t="s">
        <v>241</v>
      </c>
      <c r="D106" s="162" t="s">
        <v>173</v>
      </c>
      <c r="E106" s="163" t="s">
        <v>2279</v>
      </c>
      <c r="F106" s="164" t="s">
        <v>2280</v>
      </c>
      <c r="G106" s="165" t="s">
        <v>260</v>
      </c>
      <c r="H106" s="166">
        <v>0.86799999999999999</v>
      </c>
      <c r="I106" s="347"/>
      <c r="J106" s="167">
        <f t="shared" si="0"/>
        <v>0</v>
      </c>
      <c r="K106" s="164" t="s">
        <v>177</v>
      </c>
      <c r="L106" s="40"/>
      <c r="M106" s="168" t="s">
        <v>5</v>
      </c>
      <c r="N106" s="169" t="s">
        <v>49</v>
      </c>
      <c r="O106" s="170">
        <v>12.207000000000001</v>
      </c>
      <c r="P106" s="170">
        <f t="shared" si="1"/>
        <v>10.595676000000001</v>
      </c>
      <c r="Q106" s="170">
        <v>0</v>
      </c>
      <c r="R106" s="170">
        <f t="shared" si="2"/>
        <v>0</v>
      </c>
      <c r="S106" s="170">
        <v>0</v>
      </c>
      <c r="T106" s="171">
        <f t="shared" si="3"/>
        <v>0</v>
      </c>
      <c r="AR106" s="25" t="s">
        <v>257</v>
      </c>
      <c r="AT106" s="25" t="s">
        <v>173</v>
      </c>
      <c r="AU106" s="25" t="s">
        <v>89</v>
      </c>
      <c r="AY106" s="25" t="s">
        <v>171</v>
      </c>
      <c r="BE106" s="172">
        <f t="shared" si="4"/>
        <v>0</v>
      </c>
      <c r="BF106" s="172">
        <f t="shared" si="5"/>
        <v>0</v>
      </c>
      <c r="BG106" s="172">
        <f t="shared" si="6"/>
        <v>0</v>
      </c>
      <c r="BH106" s="172">
        <f t="shared" si="7"/>
        <v>0</v>
      </c>
      <c r="BI106" s="172">
        <f t="shared" si="8"/>
        <v>0</v>
      </c>
      <c r="BJ106" s="25" t="s">
        <v>89</v>
      </c>
      <c r="BK106" s="172">
        <f t="shared" si="9"/>
        <v>0</v>
      </c>
      <c r="BL106" s="25" t="s">
        <v>257</v>
      </c>
      <c r="BM106" s="25" t="s">
        <v>2281</v>
      </c>
    </row>
    <row r="107" spans="2:65" s="1" customFormat="1" ht="38.25" customHeight="1">
      <c r="B107" s="161"/>
      <c r="C107" s="162" t="s">
        <v>248</v>
      </c>
      <c r="D107" s="162" t="s">
        <v>173</v>
      </c>
      <c r="E107" s="163" t="s">
        <v>2282</v>
      </c>
      <c r="F107" s="164" t="s">
        <v>2283</v>
      </c>
      <c r="G107" s="165" t="s">
        <v>260</v>
      </c>
      <c r="H107" s="166">
        <v>0.86799999999999999</v>
      </c>
      <c r="I107" s="347"/>
      <c r="J107" s="167">
        <f t="shared" si="0"/>
        <v>0</v>
      </c>
      <c r="K107" s="164" t="s">
        <v>177</v>
      </c>
      <c r="L107" s="40"/>
      <c r="M107" s="168" t="s">
        <v>5</v>
      </c>
      <c r="N107" s="169" t="s">
        <v>49</v>
      </c>
      <c r="O107" s="170">
        <v>1.97</v>
      </c>
      <c r="P107" s="170">
        <f t="shared" si="1"/>
        <v>1.7099599999999999</v>
      </c>
      <c r="Q107" s="170">
        <v>0</v>
      </c>
      <c r="R107" s="170">
        <f t="shared" si="2"/>
        <v>0</v>
      </c>
      <c r="S107" s="170">
        <v>0</v>
      </c>
      <c r="T107" s="171">
        <f t="shared" si="3"/>
        <v>0</v>
      </c>
      <c r="AR107" s="25" t="s">
        <v>257</v>
      </c>
      <c r="AT107" s="25" t="s">
        <v>173</v>
      </c>
      <c r="AU107" s="25" t="s">
        <v>89</v>
      </c>
      <c r="AY107" s="25" t="s">
        <v>171</v>
      </c>
      <c r="BE107" s="172">
        <f t="shared" si="4"/>
        <v>0</v>
      </c>
      <c r="BF107" s="172">
        <f t="shared" si="5"/>
        <v>0</v>
      </c>
      <c r="BG107" s="172">
        <f t="shared" si="6"/>
        <v>0</v>
      </c>
      <c r="BH107" s="172">
        <f t="shared" si="7"/>
        <v>0</v>
      </c>
      <c r="BI107" s="172">
        <f t="shared" si="8"/>
        <v>0</v>
      </c>
      <c r="BJ107" s="25" t="s">
        <v>89</v>
      </c>
      <c r="BK107" s="172">
        <f t="shared" si="9"/>
        <v>0</v>
      </c>
      <c r="BL107" s="25" t="s">
        <v>257</v>
      </c>
      <c r="BM107" s="25" t="s">
        <v>2284</v>
      </c>
    </row>
    <row r="108" spans="2:65" s="11" customFormat="1" ht="29.85" customHeight="1">
      <c r="B108" s="149"/>
      <c r="D108" s="150" t="s">
        <v>76</v>
      </c>
      <c r="E108" s="159" t="s">
        <v>2285</v>
      </c>
      <c r="F108" s="159" t="s">
        <v>2286</v>
      </c>
      <c r="J108" s="160">
        <f>BK108</f>
        <v>0</v>
      </c>
      <c r="L108" s="149"/>
      <c r="M108" s="153"/>
      <c r="N108" s="154"/>
      <c r="O108" s="154"/>
      <c r="P108" s="155">
        <f>SUM(P109:P122)</f>
        <v>65.053789999999992</v>
      </c>
      <c r="Q108" s="154"/>
      <c r="R108" s="155">
        <f>SUM(R109:R122)</f>
        <v>0.14538999999999999</v>
      </c>
      <c r="S108" s="154"/>
      <c r="T108" s="156">
        <f>SUM(T109:T122)</f>
        <v>0</v>
      </c>
      <c r="AR108" s="150" t="s">
        <v>89</v>
      </c>
      <c r="AT108" s="157" t="s">
        <v>76</v>
      </c>
      <c r="AU108" s="157" t="s">
        <v>23</v>
      </c>
      <c r="AY108" s="150" t="s">
        <v>171</v>
      </c>
      <c r="BK108" s="158">
        <f>SUM(BK109:BK122)</f>
        <v>0</v>
      </c>
    </row>
    <row r="109" spans="2:65" s="1" customFormat="1" ht="16.5" customHeight="1">
      <c r="B109" s="161"/>
      <c r="C109" s="162" t="s">
        <v>11</v>
      </c>
      <c r="D109" s="162" t="s">
        <v>173</v>
      </c>
      <c r="E109" s="163" t="s">
        <v>2287</v>
      </c>
      <c r="F109" s="164" t="s">
        <v>2288</v>
      </c>
      <c r="G109" s="165" t="s">
        <v>493</v>
      </c>
      <c r="H109" s="166">
        <v>55</v>
      </c>
      <c r="I109" s="347"/>
      <c r="J109" s="167">
        <f>ROUND(I109*H109,2)</f>
        <v>0</v>
      </c>
      <c r="K109" s="164" t="s">
        <v>5</v>
      </c>
      <c r="L109" s="40"/>
      <c r="M109" s="168" t="s">
        <v>5</v>
      </c>
      <c r="N109" s="169" t="s">
        <v>49</v>
      </c>
      <c r="O109" s="170">
        <v>0</v>
      </c>
      <c r="P109" s="170">
        <f>O109*H109</f>
        <v>0</v>
      </c>
      <c r="Q109" s="170">
        <v>0</v>
      </c>
      <c r="R109" s="170">
        <f>Q109*H109</f>
        <v>0</v>
      </c>
      <c r="S109" s="170">
        <v>0</v>
      </c>
      <c r="T109" s="171">
        <f>S109*H109</f>
        <v>0</v>
      </c>
      <c r="AR109" s="25" t="s">
        <v>257</v>
      </c>
      <c r="AT109" s="25" t="s">
        <v>173</v>
      </c>
      <c r="AU109" s="25" t="s">
        <v>89</v>
      </c>
      <c r="AY109" s="25" t="s">
        <v>171</v>
      </c>
      <c r="BE109" s="172">
        <f>IF(N109="základní",J109,0)</f>
        <v>0</v>
      </c>
      <c r="BF109" s="172">
        <f>IF(N109="snížená",J109,0)</f>
        <v>0</v>
      </c>
      <c r="BG109" s="172">
        <f>IF(N109="zákl. přenesená",J109,0)</f>
        <v>0</v>
      </c>
      <c r="BH109" s="172">
        <f>IF(N109="sníž. přenesená",J109,0)</f>
        <v>0</v>
      </c>
      <c r="BI109" s="172">
        <f>IF(N109="nulová",J109,0)</f>
        <v>0</v>
      </c>
      <c r="BJ109" s="25" t="s">
        <v>89</v>
      </c>
      <c r="BK109" s="172">
        <f>ROUND(I109*H109,2)</f>
        <v>0</v>
      </c>
      <c r="BL109" s="25" t="s">
        <v>257</v>
      </c>
      <c r="BM109" s="25" t="s">
        <v>2289</v>
      </c>
    </row>
    <row r="110" spans="2:65" s="1" customFormat="1" ht="16.5" customHeight="1">
      <c r="B110" s="161"/>
      <c r="C110" s="162" t="s">
        <v>257</v>
      </c>
      <c r="D110" s="162" t="s">
        <v>173</v>
      </c>
      <c r="E110" s="163" t="s">
        <v>2290</v>
      </c>
      <c r="F110" s="164" t="s">
        <v>2291</v>
      </c>
      <c r="G110" s="165" t="s">
        <v>330</v>
      </c>
      <c r="H110" s="166">
        <v>12</v>
      </c>
      <c r="I110" s="347"/>
      <c r="J110" s="167">
        <f>ROUND(I110*H110,2)</f>
        <v>0</v>
      </c>
      <c r="K110" s="164" t="s">
        <v>5</v>
      </c>
      <c r="L110" s="40"/>
      <c r="M110" s="168" t="s">
        <v>5</v>
      </c>
      <c r="N110" s="169" t="s">
        <v>49</v>
      </c>
      <c r="O110" s="170">
        <v>0</v>
      </c>
      <c r="P110" s="170">
        <f>O110*H110</f>
        <v>0</v>
      </c>
      <c r="Q110" s="170">
        <v>0</v>
      </c>
      <c r="R110" s="170">
        <f>Q110*H110</f>
        <v>0</v>
      </c>
      <c r="S110" s="170">
        <v>0</v>
      </c>
      <c r="T110" s="171">
        <f>S110*H110</f>
        <v>0</v>
      </c>
      <c r="AR110" s="25" t="s">
        <v>257</v>
      </c>
      <c r="AT110" s="25" t="s">
        <v>173</v>
      </c>
      <c r="AU110" s="25" t="s">
        <v>89</v>
      </c>
      <c r="AY110" s="25" t="s">
        <v>171</v>
      </c>
      <c r="BE110" s="172">
        <f>IF(N110="základní",J110,0)</f>
        <v>0</v>
      </c>
      <c r="BF110" s="172">
        <f>IF(N110="snížená",J110,0)</f>
        <v>0</v>
      </c>
      <c r="BG110" s="172">
        <f>IF(N110="zákl. přenesená",J110,0)</f>
        <v>0</v>
      </c>
      <c r="BH110" s="172">
        <f>IF(N110="sníž. přenesená",J110,0)</f>
        <v>0</v>
      </c>
      <c r="BI110" s="172">
        <f>IF(N110="nulová",J110,0)</f>
        <v>0</v>
      </c>
      <c r="BJ110" s="25" t="s">
        <v>89</v>
      </c>
      <c r="BK110" s="172">
        <f>ROUND(I110*H110,2)</f>
        <v>0</v>
      </c>
      <c r="BL110" s="25" t="s">
        <v>257</v>
      </c>
      <c r="BM110" s="25" t="s">
        <v>2292</v>
      </c>
    </row>
    <row r="111" spans="2:65" s="1" customFormat="1" ht="16.5" customHeight="1">
      <c r="B111" s="161"/>
      <c r="C111" s="162" t="s">
        <v>264</v>
      </c>
      <c r="D111" s="162" t="s">
        <v>173</v>
      </c>
      <c r="E111" s="163" t="s">
        <v>2293</v>
      </c>
      <c r="F111" s="164" t="s">
        <v>2091</v>
      </c>
      <c r="G111" s="165" t="s">
        <v>2092</v>
      </c>
      <c r="H111" s="166">
        <v>20</v>
      </c>
      <c r="I111" s="347"/>
      <c r="J111" s="167">
        <f>ROUND(I111*H111,2)</f>
        <v>0</v>
      </c>
      <c r="K111" s="164" t="s">
        <v>5</v>
      </c>
      <c r="L111" s="40"/>
      <c r="M111" s="168" t="s">
        <v>5</v>
      </c>
      <c r="N111" s="169" t="s">
        <v>49</v>
      </c>
      <c r="O111" s="170">
        <v>3.7999999999999999E-2</v>
      </c>
      <c r="P111" s="170">
        <f>O111*H111</f>
        <v>0.76</v>
      </c>
      <c r="Q111" s="170">
        <v>0</v>
      </c>
      <c r="R111" s="170">
        <f>Q111*H111</f>
        <v>0</v>
      </c>
      <c r="S111" s="170">
        <v>0</v>
      </c>
      <c r="T111" s="171">
        <f>S111*H111</f>
        <v>0</v>
      </c>
      <c r="AR111" s="25" t="s">
        <v>257</v>
      </c>
      <c r="AT111" s="25" t="s">
        <v>173</v>
      </c>
      <c r="AU111" s="25" t="s">
        <v>89</v>
      </c>
      <c r="AY111" s="25" t="s">
        <v>171</v>
      </c>
      <c r="BE111" s="172">
        <f>IF(N111="základní",J111,0)</f>
        <v>0</v>
      </c>
      <c r="BF111" s="172">
        <f>IF(N111="snížená",J111,0)</f>
        <v>0</v>
      </c>
      <c r="BG111" s="172">
        <f>IF(N111="zákl. přenesená",J111,0)</f>
        <v>0</v>
      </c>
      <c r="BH111" s="172">
        <f>IF(N111="sníž. přenesená",J111,0)</f>
        <v>0</v>
      </c>
      <c r="BI111" s="172">
        <f>IF(N111="nulová",J111,0)</f>
        <v>0</v>
      </c>
      <c r="BJ111" s="25" t="s">
        <v>89</v>
      </c>
      <c r="BK111" s="172">
        <f>ROUND(I111*H111,2)</f>
        <v>0</v>
      </c>
      <c r="BL111" s="25" t="s">
        <v>257</v>
      </c>
      <c r="BM111" s="25" t="s">
        <v>2295</v>
      </c>
    </row>
    <row r="112" spans="2:65" s="12" customFormat="1">
      <c r="B112" s="173"/>
      <c r="D112" s="174" t="s">
        <v>180</v>
      </c>
      <c r="E112" s="175" t="s">
        <v>5</v>
      </c>
      <c r="F112" s="176" t="s">
        <v>2296</v>
      </c>
      <c r="H112" s="177">
        <v>20</v>
      </c>
      <c r="L112" s="173"/>
      <c r="M112" s="178"/>
      <c r="N112" s="179"/>
      <c r="O112" s="179"/>
      <c r="P112" s="179"/>
      <c r="Q112" s="179"/>
      <c r="R112" s="179"/>
      <c r="S112" s="179"/>
      <c r="T112" s="180"/>
      <c r="AT112" s="175" t="s">
        <v>180</v>
      </c>
      <c r="AU112" s="175" t="s">
        <v>89</v>
      </c>
      <c r="AV112" s="12" t="s">
        <v>89</v>
      </c>
      <c r="AW112" s="12" t="s">
        <v>41</v>
      </c>
      <c r="AX112" s="12" t="s">
        <v>23</v>
      </c>
      <c r="AY112" s="175" t="s">
        <v>171</v>
      </c>
    </row>
    <row r="113" spans="2:65" s="1" customFormat="1" ht="25.5" customHeight="1">
      <c r="B113" s="161"/>
      <c r="C113" s="162" t="s">
        <v>269</v>
      </c>
      <c r="D113" s="162" t="s">
        <v>173</v>
      </c>
      <c r="E113" s="163" t="s">
        <v>2297</v>
      </c>
      <c r="F113" s="164" t="s">
        <v>2298</v>
      </c>
      <c r="G113" s="165" t="s">
        <v>493</v>
      </c>
      <c r="H113" s="166">
        <v>85</v>
      </c>
      <c r="I113" s="347"/>
      <c r="J113" s="167">
        <f>ROUND(I113*H113,2)</f>
        <v>0</v>
      </c>
      <c r="K113" s="164" t="s">
        <v>177</v>
      </c>
      <c r="L113" s="40"/>
      <c r="M113" s="168" t="s">
        <v>5</v>
      </c>
      <c r="N113" s="169" t="s">
        <v>49</v>
      </c>
      <c r="O113" s="170">
        <v>0.24099999999999999</v>
      </c>
      <c r="P113" s="170">
        <f>O113*H113</f>
        <v>20.484999999999999</v>
      </c>
      <c r="Q113" s="170">
        <v>5.4000000000000001E-4</v>
      </c>
      <c r="R113" s="170">
        <f>Q113*H113</f>
        <v>4.5900000000000003E-2</v>
      </c>
      <c r="S113" s="170">
        <v>0</v>
      </c>
      <c r="T113" s="171">
        <f>S113*H113</f>
        <v>0</v>
      </c>
      <c r="AR113" s="25" t="s">
        <v>257</v>
      </c>
      <c r="AT113" s="25" t="s">
        <v>173</v>
      </c>
      <c r="AU113" s="25" t="s">
        <v>89</v>
      </c>
      <c r="AY113" s="25" t="s">
        <v>171</v>
      </c>
      <c r="BE113" s="172">
        <f>IF(N113="základní",J113,0)</f>
        <v>0</v>
      </c>
      <c r="BF113" s="172">
        <f>IF(N113="snížená",J113,0)</f>
        <v>0</v>
      </c>
      <c r="BG113" s="172">
        <f>IF(N113="zákl. přenesená",J113,0)</f>
        <v>0</v>
      </c>
      <c r="BH113" s="172">
        <f>IF(N113="sníž. přenesená",J113,0)</f>
        <v>0</v>
      </c>
      <c r="BI113" s="172">
        <f>IF(N113="nulová",J113,0)</f>
        <v>0</v>
      </c>
      <c r="BJ113" s="25" t="s">
        <v>89</v>
      </c>
      <c r="BK113" s="172">
        <f>ROUND(I113*H113,2)</f>
        <v>0</v>
      </c>
      <c r="BL113" s="25" t="s">
        <v>257</v>
      </c>
      <c r="BM113" s="25" t="s">
        <v>2299</v>
      </c>
    </row>
    <row r="114" spans="2:65" s="12" customFormat="1">
      <c r="B114" s="173"/>
      <c r="D114" s="174" t="s">
        <v>180</v>
      </c>
      <c r="E114" s="175" t="s">
        <v>5</v>
      </c>
      <c r="F114" s="176" t="s">
        <v>2300</v>
      </c>
      <c r="H114" s="177">
        <v>85</v>
      </c>
      <c r="L114" s="173"/>
      <c r="M114" s="178"/>
      <c r="N114" s="179"/>
      <c r="O114" s="179"/>
      <c r="P114" s="179"/>
      <c r="Q114" s="179"/>
      <c r="R114" s="179"/>
      <c r="S114" s="179"/>
      <c r="T114" s="180"/>
      <c r="AT114" s="175" t="s">
        <v>180</v>
      </c>
      <c r="AU114" s="175" t="s">
        <v>89</v>
      </c>
      <c r="AV114" s="12" t="s">
        <v>89</v>
      </c>
      <c r="AW114" s="12" t="s">
        <v>41</v>
      </c>
      <c r="AX114" s="12" t="s">
        <v>23</v>
      </c>
      <c r="AY114" s="175" t="s">
        <v>171</v>
      </c>
    </row>
    <row r="115" spans="2:65" s="1" customFormat="1" ht="25.5" customHeight="1">
      <c r="B115" s="161"/>
      <c r="C115" s="162" t="s">
        <v>274</v>
      </c>
      <c r="D115" s="162" t="s">
        <v>173</v>
      </c>
      <c r="E115" s="163" t="s">
        <v>2301</v>
      </c>
      <c r="F115" s="164" t="s">
        <v>2302</v>
      </c>
      <c r="G115" s="165" t="s">
        <v>493</v>
      </c>
      <c r="H115" s="166">
        <v>135</v>
      </c>
      <c r="I115" s="347"/>
      <c r="J115" s="167">
        <f>ROUND(I115*H115,2)</f>
        <v>0</v>
      </c>
      <c r="K115" s="164" t="s">
        <v>177</v>
      </c>
      <c r="L115" s="40"/>
      <c r="M115" s="168" t="s">
        <v>5</v>
      </c>
      <c r="N115" s="169" t="s">
        <v>49</v>
      </c>
      <c r="O115" s="170">
        <v>0.24099999999999999</v>
      </c>
      <c r="P115" s="170">
        <f>O115*H115</f>
        <v>32.534999999999997</v>
      </c>
      <c r="Q115" s="170">
        <v>6.7000000000000002E-4</v>
      </c>
      <c r="R115" s="170">
        <f>Q115*H115</f>
        <v>9.0450000000000003E-2</v>
      </c>
      <c r="S115" s="170">
        <v>0</v>
      </c>
      <c r="T115" s="171">
        <f>S115*H115</f>
        <v>0</v>
      </c>
      <c r="AR115" s="25" t="s">
        <v>257</v>
      </c>
      <c r="AT115" s="25" t="s">
        <v>173</v>
      </c>
      <c r="AU115" s="25" t="s">
        <v>89</v>
      </c>
      <c r="AY115" s="25" t="s">
        <v>171</v>
      </c>
      <c r="BE115" s="172">
        <f>IF(N115="základní",J115,0)</f>
        <v>0</v>
      </c>
      <c r="BF115" s="172">
        <f>IF(N115="snížená",J115,0)</f>
        <v>0</v>
      </c>
      <c r="BG115" s="172">
        <f>IF(N115="zákl. přenesená",J115,0)</f>
        <v>0</v>
      </c>
      <c r="BH115" s="172">
        <f>IF(N115="sníž. přenesená",J115,0)</f>
        <v>0</v>
      </c>
      <c r="BI115" s="172">
        <f>IF(N115="nulová",J115,0)</f>
        <v>0</v>
      </c>
      <c r="BJ115" s="25" t="s">
        <v>89</v>
      </c>
      <c r="BK115" s="172">
        <f>ROUND(I115*H115,2)</f>
        <v>0</v>
      </c>
      <c r="BL115" s="25" t="s">
        <v>257</v>
      </c>
      <c r="BM115" s="25" t="s">
        <v>2303</v>
      </c>
    </row>
    <row r="116" spans="2:65" s="12" customFormat="1">
      <c r="B116" s="173"/>
      <c r="D116" s="174" t="s">
        <v>180</v>
      </c>
      <c r="E116" s="175" t="s">
        <v>5</v>
      </c>
      <c r="F116" s="176" t="s">
        <v>2304</v>
      </c>
      <c r="H116" s="177">
        <v>135</v>
      </c>
      <c r="L116" s="173"/>
      <c r="M116" s="178"/>
      <c r="N116" s="179"/>
      <c r="O116" s="179"/>
      <c r="P116" s="179"/>
      <c r="Q116" s="179"/>
      <c r="R116" s="179"/>
      <c r="S116" s="179"/>
      <c r="T116" s="180"/>
      <c r="AT116" s="175" t="s">
        <v>180</v>
      </c>
      <c r="AU116" s="175" t="s">
        <v>89</v>
      </c>
      <c r="AV116" s="12" t="s">
        <v>89</v>
      </c>
      <c r="AW116" s="12" t="s">
        <v>41</v>
      </c>
      <c r="AX116" s="12" t="s">
        <v>23</v>
      </c>
      <c r="AY116" s="175" t="s">
        <v>171</v>
      </c>
    </row>
    <row r="117" spans="2:65" s="1" customFormat="1" ht="25.5" customHeight="1">
      <c r="B117" s="161"/>
      <c r="C117" s="162" t="s">
        <v>278</v>
      </c>
      <c r="D117" s="162" t="s">
        <v>173</v>
      </c>
      <c r="E117" s="163" t="s">
        <v>2305</v>
      </c>
      <c r="F117" s="164" t="s">
        <v>2306</v>
      </c>
      <c r="G117" s="165" t="s">
        <v>493</v>
      </c>
      <c r="H117" s="166">
        <v>8</v>
      </c>
      <c r="I117" s="347"/>
      <c r="J117" s="167">
        <f>ROUND(I117*H117,2)</f>
        <v>0</v>
      </c>
      <c r="K117" s="164" t="s">
        <v>177</v>
      </c>
      <c r="L117" s="40"/>
      <c r="M117" s="168" t="s">
        <v>5</v>
      </c>
      <c r="N117" s="169" t="s">
        <v>49</v>
      </c>
      <c r="O117" s="170">
        <v>0.24099999999999999</v>
      </c>
      <c r="P117" s="170">
        <f>O117*H117</f>
        <v>1.9279999999999999</v>
      </c>
      <c r="Q117" s="170">
        <v>1.1299999999999999E-3</v>
      </c>
      <c r="R117" s="170">
        <f>Q117*H117</f>
        <v>9.0399999999999994E-3</v>
      </c>
      <c r="S117" s="170">
        <v>0</v>
      </c>
      <c r="T117" s="171">
        <f>S117*H117</f>
        <v>0</v>
      </c>
      <c r="AR117" s="25" t="s">
        <v>257</v>
      </c>
      <c r="AT117" s="25" t="s">
        <v>173</v>
      </c>
      <c r="AU117" s="25" t="s">
        <v>89</v>
      </c>
      <c r="AY117" s="25" t="s">
        <v>171</v>
      </c>
      <c r="BE117" s="172">
        <f>IF(N117="základní",J117,0)</f>
        <v>0</v>
      </c>
      <c r="BF117" s="172">
        <f>IF(N117="snížená",J117,0)</f>
        <v>0</v>
      </c>
      <c r="BG117" s="172">
        <f>IF(N117="zákl. přenesená",J117,0)</f>
        <v>0</v>
      </c>
      <c r="BH117" s="172">
        <f>IF(N117="sníž. přenesená",J117,0)</f>
        <v>0</v>
      </c>
      <c r="BI117" s="172">
        <f>IF(N117="nulová",J117,0)</f>
        <v>0</v>
      </c>
      <c r="BJ117" s="25" t="s">
        <v>89</v>
      </c>
      <c r="BK117" s="172">
        <f>ROUND(I117*H117,2)</f>
        <v>0</v>
      </c>
      <c r="BL117" s="25" t="s">
        <v>257</v>
      </c>
      <c r="BM117" s="25" t="s">
        <v>2307</v>
      </c>
    </row>
    <row r="118" spans="2:65" s="12" customFormat="1">
      <c r="B118" s="173"/>
      <c r="D118" s="174" t="s">
        <v>180</v>
      </c>
      <c r="E118" s="175" t="s">
        <v>5</v>
      </c>
      <c r="F118" s="176" t="s">
        <v>2308</v>
      </c>
      <c r="H118" s="177">
        <v>8</v>
      </c>
      <c r="L118" s="173"/>
      <c r="M118" s="178"/>
      <c r="N118" s="179"/>
      <c r="O118" s="179"/>
      <c r="P118" s="179"/>
      <c r="Q118" s="179"/>
      <c r="R118" s="179"/>
      <c r="S118" s="179"/>
      <c r="T118" s="180"/>
      <c r="AT118" s="175" t="s">
        <v>180</v>
      </c>
      <c r="AU118" s="175" t="s">
        <v>89</v>
      </c>
      <c r="AV118" s="12" t="s">
        <v>89</v>
      </c>
      <c r="AW118" s="12" t="s">
        <v>41</v>
      </c>
      <c r="AX118" s="12" t="s">
        <v>23</v>
      </c>
      <c r="AY118" s="175" t="s">
        <v>171</v>
      </c>
    </row>
    <row r="119" spans="2:65" s="1" customFormat="1" ht="16.5" customHeight="1">
      <c r="B119" s="161"/>
      <c r="C119" s="162" t="s">
        <v>10</v>
      </c>
      <c r="D119" s="162" t="s">
        <v>173</v>
      </c>
      <c r="E119" s="163" t="s">
        <v>2309</v>
      </c>
      <c r="F119" s="164" t="s">
        <v>2294</v>
      </c>
      <c r="G119" s="165" t="s">
        <v>493</v>
      </c>
      <c r="H119" s="166">
        <v>228</v>
      </c>
      <c r="I119" s="347"/>
      <c r="J119" s="167">
        <f>ROUND(I119*H119,2)</f>
        <v>0</v>
      </c>
      <c r="K119" s="164" t="s">
        <v>177</v>
      </c>
      <c r="L119" s="40"/>
      <c r="M119" s="168" t="s">
        <v>5</v>
      </c>
      <c r="N119" s="169" t="s">
        <v>49</v>
      </c>
      <c r="O119" s="170">
        <v>3.7999999999999999E-2</v>
      </c>
      <c r="P119" s="170">
        <f>O119*H119</f>
        <v>8.6639999999999997</v>
      </c>
      <c r="Q119" s="170">
        <v>0</v>
      </c>
      <c r="R119" s="170">
        <f>Q119*H119</f>
        <v>0</v>
      </c>
      <c r="S119" s="170">
        <v>0</v>
      </c>
      <c r="T119" s="171">
        <f>S119*H119</f>
        <v>0</v>
      </c>
      <c r="AR119" s="25" t="s">
        <v>257</v>
      </c>
      <c r="AT119" s="25" t="s">
        <v>173</v>
      </c>
      <c r="AU119" s="25" t="s">
        <v>89</v>
      </c>
      <c r="AY119" s="25" t="s">
        <v>171</v>
      </c>
      <c r="BE119" s="172">
        <f>IF(N119="základní",J119,0)</f>
        <v>0</v>
      </c>
      <c r="BF119" s="172">
        <f>IF(N119="snížená",J119,0)</f>
        <v>0</v>
      </c>
      <c r="BG119" s="172">
        <f>IF(N119="zákl. přenesená",J119,0)</f>
        <v>0</v>
      </c>
      <c r="BH119" s="172">
        <f>IF(N119="sníž. přenesená",J119,0)</f>
        <v>0</v>
      </c>
      <c r="BI119" s="172">
        <f>IF(N119="nulová",J119,0)</f>
        <v>0</v>
      </c>
      <c r="BJ119" s="25" t="s">
        <v>89</v>
      </c>
      <c r="BK119" s="172">
        <f>ROUND(I119*H119,2)</f>
        <v>0</v>
      </c>
      <c r="BL119" s="25" t="s">
        <v>257</v>
      </c>
      <c r="BM119" s="25" t="s">
        <v>2310</v>
      </c>
    </row>
    <row r="120" spans="2:65" s="12" customFormat="1">
      <c r="B120" s="173"/>
      <c r="D120" s="174" t="s">
        <v>180</v>
      </c>
      <c r="E120" s="175" t="s">
        <v>5</v>
      </c>
      <c r="F120" s="176" t="s">
        <v>2311</v>
      </c>
      <c r="H120" s="177">
        <v>228</v>
      </c>
      <c r="L120" s="173"/>
      <c r="M120" s="178"/>
      <c r="N120" s="179"/>
      <c r="O120" s="179"/>
      <c r="P120" s="179"/>
      <c r="Q120" s="179"/>
      <c r="R120" s="179"/>
      <c r="S120" s="179"/>
      <c r="T120" s="180"/>
      <c r="AT120" s="175" t="s">
        <v>180</v>
      </c>
      <c r="AU120" s="175" t="s">
        <v>89</v>
      </c>
      <c r="AV120" s="12" t="s">
        <v>89</v>
      </c>
      <c r="AW120" s="12" t="s">
        <v>41</v>
      </c>
      <c r="AX120" s="12" t="s">
        <v>23</v>
      </c>
      <c r="AY120" s="175" t="s">
        <v>171</v>
      </c>
    </row>
    <row r="121" spans="2:65" s="1" customFormat="1" ht="38.25" customHeight="1">
      <c r="B121" s="161"/>
      <c r="C121" s="162" t="s">
        <v>288</v>
      </c>
      <c r="D121" s="162" t="s">
        <v>173</v>
      </c>
      <c r="E121" s="163" t="s">
        <v>2312</v>
      </c>
      <c r="F121" s="164" t="s">
        <v>2313</v>
      </c>
      <c r="G121" s="165" t="s">
        <v>260</v>
      </c>
      <c r="H121" s="166">
        <v>0.14499999999999999</v>
      </c>
      <c r="I121" s="347"/>
      <c r="J121" s="167">
        <f>ROUND(I121*H121,2)</f>
        <v>0</v>
      </c>
      <c r="K121" s="164" t="s">
        <v>177</v>
      </c>
      <c r="L121" s="40"/>
      <c r="M121" s="168" t="s">
        <v>5</v>
      </c>
      <c r="N121" s="169" t="s">
        <v>49</v>
      </c>
      <c r="O121" s="170">
        <v>3.1320000000000001</v>
      </c>
      <c r="P121" s="170">
        <f>O121*H121</f>
        <v>0.45413999999999999</v>
      </c>
      <c r="Q121" s="170">
        <v>0</v>
      </c>
      <c r="R121" s="170">
        <f>Q121*H121</f>
        <v>0</v>
      </c>
      <c r="S121" s="170">
        <v>0</v>
      </c>
      <c r="T121" s="171">
        <f>S121*H121</f>
        <v>0</v>
      </c>
      <c r="AR121" s="25" t="s">
        <v>257</v>
      </c>
      <c r="AT121" s="25" t="s">
        <v>173</v>
      </c>
      <c r="AU121" s="25" t="s">
        <v>89</v>
      </c>
      <c r="AY121" s="25" t="s">
        <v>171</v>
      </c>
      <c r="BE121" s="172">
        <f>IF(N121="základní",J121,0)</f>
        <v>0</v>
      </c>
      <c r="BF121" s="172">
        <f>IF(N121="snížená",J121,0)</f>
        <v>0</v>
      </c>
      <c r="BG121" s="172">
        <f>IF(N121="zákl. přenesená",J121,0)</f>
        <v>0</v>
      </c>
      <c r="BH121" s="172">
        <f>IF(N121="sníž. přenesená",J121,0)</f>
        <v>0</v>
      </c>
      <c r="BI121" s="172">
        <f>IF(N121="nulová",J121,0)</f>
        <v>0</v>
      </c>
      <c r="BJ121" s="25" t="s">
        <v>89</v>
      </c>
      <c r="BK121" s="172">
        <f>ROUND(I121*H121,2)</f>
        <v>0</v>
      </c>
      <c r="BL121" s="25" t="s">
        <v>257</v>
      </c>
      <c r="BM121" s="25" t="s">
        <v>2314</v>
      </c>
    </row>
    <row r="122" spans="2:65" s="1" customFormat="1" ht="38.25" customHeight="1">
      <c r="B122" s="161"/>
      <c r="C122" s="162" t="s">
        <v>292</v>
      </c>
      <c r="D122" s="162" t="s">
        <v>173</v>
      </c>
      <c r="E122" s="163" t="s">
        <v>2315</v>
      </c>
      <c r="F122" s="164" t="s">
        <v>2316</v>
      </c>
      <c r="G122" s="165" t="s">
        <v>260</v>
      </c>
      <c r="H122" s="166">
        <v>0.14499999999999999</v>
      </c>
      <c r="I122" s="347"/>
      <c r="J122" s="167">
        <f>ROUND(I122*H122,2)</f>
        <v>0</v>
      </c>
      <c r="K122" s="164" t="s">
        <v>177</v>
      </c>
      <c r="L122" s="40"/>
      <c r="M122" s="168" t="s">
        <v>5</v>
      </c>
      <c r="N122" s="169" t="s">
        <v>49</v>
      </c>
      <c r="O122" s="170">
        <v>1.57</v>
      </c>
      <c r="P122" s="170">
        <f>O122*H122</f>
        <v>0.22764999999999999</v>
      </c>
      <c r="Q122" s="170">
        <v>0</v>
      </c>
      <c r="R122" s="170">
        <f>Q122*H122</f>
        <v>0</v>
      </c>
      <c r="S122" s="170">
        <v>0</v>
      </c>
      <c r="T122" s="171">
        <f>S122*H122</f>
        <v>0</v>
      </c>
      <c r="AR122" s="25" t="s">
        <v>257</v>
      </c>
      <c r="AT122" s="25" t="s">
        <v>173</v>
      </c>
      <c r="AU122" s="25" t="s">
        <v>89</v>
      </c>
      <c r="AY122" s="25" t="s">
        <v>171</v>
      </c>
      <c r="BE122" s="172">
        <f>IF(N122="základní",J122,0)</f>
        <v>0</v>
      </c>
      <c r="BF122" s="172">
        <f>IF(N122="snížená",J122,0)</f>
        <v>0</v>
      </c>
      <c r="BG122" s="172">
        <f>IF(N122="zákl. přenesená",J122,0)</f>
        <v>0</v>
      </c>
      <c r="BH122" s="172">
        <f>IF(N122="sníž. přenesená",J122,0)</f>
        <v>0</v>
      </c>
      <c r="BI122" s="172">
        <f>IF(N122="nulová",J122,0)</f>
        <v>0</v>
      </c>
      <c r="BJ122" s="25" t="s">
        <v>89</v>
      </c>
      <c r="BK122" s="172">
        <f>ROUND(I122*H122,2)</f>
        <v>0</v>
      </c>
      <c r="BL122" s="25" t="s">
        <v>257</v>
      </c>
      <c r="BM122" s="25" t="s">
        <v>2317</v>
      </c>
    </row>
    <row r="123" spans="2:65" s="11" customFormat="1" ht="29.85" customHeight="1">
      <c r="B123" s="149"/>
      <c r="D123" s="150" t="s">
        <v>76</v>
      </c>
      <c r="E123" s="159" t="s">
        <v>2318</v>
      </c>
      <c r="F123" s="159" t="s">
        <v>2319</v>
      </c>
      <c r="J123" s="160">
        <f>BK123</f>
        <v>0</v>
      </c>
      <c r="L123" s="149"/>
      <c r="M123" s="153"/>
      <c r="N123" s="154"/>
      <c r="O123" s="154"/>
      <c r="P123" s="155">
        <f>SUM(P124:P134)</f>
        <v>2.9843259999999994</v>
      </c>
      <c r="Q123" s="154"/>
      <c r="R123" s="155">
        <f>SUM(R124:R134)</f>
        <v>2.7799999999999999E-3</v>
      </c>
      <c r="S123" s="154"/>
      <c r="T123" s="156">
        <f>SUM(T124:T134)</f>
        <v>0</v>
      </c>
      <c r="AR123" s="150" t="s">
        <v>89</v>
      </c>
      <c r="AT123" s="157" t="s">
        <v>76</v>
      </c>
      <c r="AU123" s="157" t="s">
        <v>23</v>
      </c>
      <c r="AY123" s="150" t="s">
        <v>171</v>
      </c>
      <c r="BK123" s="158">
        <f>SUM(BK124:BK134)</f>
        <v>0</v>
      </c>
    </row>
    <row r="124" spans="2:65" s="1" customFormat="1" ht="16.5" customHeight="1">
      <c r="B124" s="161"/>
      <c r="C124" s="162" t="s">
        <v>297</v>
      </c>
      <c r="D124" s="162" t="s">
        <v>173</v>
      </c>
      <c r="E124" s="163" t="s">
        <v>2320</v>
      </c>
      <c r="F124" s="164" t="s">
        <v>2321</v>
      </c>
      <c r="G124" s="165" t="s">
        <v>330</v>
      </c>
      <c r="H124" s="166">
        <v>26</v>
      </c>
      <c r="I124" s="347"/>
      <c r="J124" s="167">
        <f>ROUND(I124*H124,2)</f>
        <v>0</v>
      </c>
      <c r="K124" s="164" t="s">
        <v>177</v>
      </c>
      <c r="L124" s="40"/>
      <c r="M124" s="168" t="s">
        <v>5</v>
      </c>
      <c r="N124" s="169" t="s">
        <v>49</v>
      </c>
      <c r="O124" s="170">
        <v>5.0999999999999997E-2</v>
      </c>
      <c r="P124" s="170">
        <f>O124*H124</f>
        <v>1.3259999999999998</v>
      </c>
      <c r="Q124" s="170">
        <v>3.0000000000000001E-5</v>
      </c>
      <c r="R124" s="170">
        <f>Q124*H124</f>
        <v>7.7999999999999999E-4</v>
      </c>
      <c r="S124" s="170">
        <v>0</v>
      </c>
      <c r="T124" s="171">
        <f>S124*H124</f>
        <v>0</v>
      </c>
      <c r="AR124" s="25" t="s">
        <v>257</v>
      </c>
      <c r="AT124" s="25" t="s">
        <v>173</v>
      </c>
      <c r="AU124" s="25" t="s">
        <v>89</v>
      </c>
      <c r="AY124" s="25" t="s">
        <v>171</v>
      </c>
      <c r="BE124" s="172">
        <f>IF(N124="základní",J124,0)</f>
        <v>0</v>
      </c>
      <c r="BF124" s="172">
        <f>IF(N124="snížená",J124,0)</f>
        <v>0</v>
      </c>
      <c r="BG124" s="172">
        <f>IF(N124="zákl. přenesená",J124,0)</f>
        <v>0</v>
      </c>
      <c r="BH124" s="172">
        <f>IF(N124="sníž. přenesená",J124,0)</f>
        <v>0</v>
      </c>
      <c r="BI124" s="172">
        <f>IF(N124="nulová",J124,0)</f>
        <v>0</v>
      </c>
      <c r="BJ124" s="25" t="s">
        <v>89</v>
      </c>
      <c r="BK124" s="172">
        <f>ROUND(I124*H124,2)</f>
        <v>0</v>
      </c>
      <c r="BL124" s="25" t="s">
        <v>257</v>
      </c>
      <c r="BM124" s="25" t="s">
        <v>2322</v>
      </c>
    </row>
    <row r="125" spans="2:65" s="12" customFormat="1">
      <c r="B125" s="173"/>
      <c r="D125" s="174" t="s">
        <v>180</v>
      </c>
      <c r="E125" s="175" t="s">
        <v>5</v>
      </c>
      <c r="F125" s="176" t="s">
        <v>2323</v>
      </c>
      <c r="H125" s="177">
        <v>26</v>
      </c>
      <c r="L125" s="173"/>
      <c r="M125" s="178"/>
      <c r="N125" s="179"/>
      <c r="O125" s="179"/>
      <c r="P125" s="179"/>
      <c r="Q125" s="179"/>
      <c r="R125" s="179"/>
      <c r="S125" s="179"/>
      <c r="T125" s="180"/>
      <c r="AT125" s="175" t="s">
        <v>180</v>
      </c>
      <c r="AU125" s="175" t="s">
        <v>89</v>
      </c>
      <c r="AV125" s="12" t="s">
        <v>89</v>
      </c>
      <c r="AW125" s="12" t="s">
        <v>41</v>
      </c>
      <c r="AX125" s="12" t="s">
        <v>23</v>
      </c>
      <c r="AY125" s="175" t="s">
        <v>171</v>
      </c>
    </row>
    <row r="126" spans="2:65" s="1" customFormat="1" ht="16.5" customHeight="1">
      <c r="B126" s="161"/>
      <c r="C126" s="190" t="s">
        <v>304</v>
      </c>
      <c r="D126" s="190" t="s">
        <v>236</v>
      </c>
      <c r="E126" s="191" t="s">
        <v>2324</v>
      </c>
      <c r="F126" s="192" t="s">
        <v>2325</v>
      </c>
      <c r="G126" s="193" t="s">
        <v>330</v>
      </c>
      <c r="H126" s="194">
        <v>13</v>
      </c>
      <c r="I126" s="348"/>
      <c r="J126" s="195">
        <f t="shared" ref="J126:J131" si="10">ROUND(I126*H126,2)</f>
        <v>0</v>
      </c>
      <c r="K126" s="192" t="s">
        <v>5</v>
      </c>
      <c r="L126" s="196"/>
      <c r="M126" s="197" t="s">
        <v>5</v>
      </c>
      <c r="N126" s="198" t="s">
        <v>49</v>
      </c>
      <c r="O126" s="170">
        <v>0</v>
      </c>
      <c r="P126" s="170">
        <f t="shared" ref="P126:P131" si="11">O126*H126</f>
        <v>0</v>
      </c>
      <c r="Q126" s="170">
        <v>0</v>
      </c>
      <c r="R126" s="170">
        <f t="shared" ref="R126:R131" si="12">Q126*H126</f>
        <v>0</v>
      </c>
      <c r="S126" s="170">
        <v>0</v>
      </c>
      <c r="T126" s="171">
        <f t="shared" ref="T126:T131" si="13">S126*H126</f>
        <v>0</v>
      </c>
      <c r="AR126" s="25" t="s">
        <v>349</v>
      </c>
      <c r="AT126" s="25" t="s">
        <v>236</v>
      </c>
      <c r="AU126" s="25" t="s">
        <v>89</v>
      </c>
      <c r="AY126" s="25" t="s">
        <v>171</v>
      </c>
      <c r="BE126" s="172">
        <f t="shared" ref="BE126:BE131" si="14">IF(N126="základní",J126,0)</f>
        <v>0</v>
      </c>
      <c r="BF126" s="172">
        <f t="shared" ref="BF126:BF131" si="15">IF(N126="snížená",J126,0)</f>
        <v>0</v>
      </c>
      <c r="BG126" s="172">
        <f t="shared" ref="BG126:BG131" si="16">IF(N126="zákl. přenesená",J126,0)</f>
        <v>0</v>
      </c>
      <c r="BH126" s="172">
        <f t="shared" ref="BH126:BH131" si="17">IF(N126="sníž. přenesená",J126,0)</f>
        <v>0</v>
      </c>
      <c r="BI126" s="172">
        <f t="shared" ref="BI126:BI131" si="18">IF(N126="nulová",J126,0)</f>
        <v>0</v>
      </c>
      <c r="BJ126" s="25" t="s">
        <v>89</v>
      </c>
      <c r="BK126" s="172">
        <f t="shared" ref="BK126:BK131" si="19">ROUND(I126*H126,2)</f>
        <v>0</v>
      </c>
      <c r="BL126" s="25" t="s">
        <v>257</v>
      </c>
      <c r="BM126" s="25" t="s">
        <v>2326</v>
      </c>
    </row>
    <row r="127" spans="2:65" s="1" customFormat="1" ht="16.5" customHeight="1">
      <c r="B127" s="161"/>
      <c r="C127" s="190" t="s">
        <v>316</v>
      </c>
      <c r="D127" s="190" t="s">
        <v>236</v>
      </c>
      <c r="E127" s="191" t="s">
        <v>2327</v>
      </c>
      <c r="F127" s="192" t="s">
        <v>3364</v>
      </c>
      <c r="G127" s="193" t="s">
        <v>330</v>
      </c>
      <c r="H127" s="194">
        <v>13</v>
      </c>
      <c r="I127" s="348"/>
      <c r="J127" s="195">
        <f t="shared" si="10"/>
        <v>0</v>
      </c>
      <c r="K127" s="192" t="s">
        <v>5</v>
      </c>
      <c r="L127" s="196"/>
      <c r="M127" s="197" t="s">
        <v>5</v>
      </c>
      <c r="N127" s="198" t="s">
        <v>49</v>
      </c>
      <c r="O127" s="170">
        <v>0</v>
      </c>
      <c r="P127" s="170">
        <f t="shared" si="11"/>
        <v>0</v>
      </c>
      <c r="Q127" s="170">
        <v>0</v>
      </c>
      <c r="R127" s="170">
        <f t="shared" si="12"/>
        <v>0</v>
      </c>
      <c r="S127" s="170">
        <v>0</v>
      </c>
      <c r="T127" s="171">
        <f t="shared" si="13"/>
        <v>0</v>
      </c>
      <c r="AR127" s="25" t="s">
        <v>349</v>
      </c>
      <c r="AT127" s="25" t="s">
        <v>236</v>
      </c>
      <c r="AU127" s="25" t="s">
        <v>89</v>
      </c>
      <c r="AY127" s="25" t="s">
        <v>171</v>
      </c>
      <c r="BE127" s="172">
        <f t="shared" si="14"/>
        <v>0</v>
      </c>
      <c r="BF127" s="172">
        <f t="shared" si="15"/>
        <v>0</v>
      </c>
      <c r="BG127" s="172">
        <f t="shared" si="16"/>
        <v>0</v>
      </c>
      <c r="BH127" s="172">
        <f t="shared" si="17"/>
        <v>0</v>
      </c>
      <c r="BI127" s="172">
        <f t="shared" si="18"/>
        <v>0</v>
      </c>
      <c r="BJ127" s="25" t="s">
        <v>89</v>
      </c>
      <c r="BK127" s="172">
        <f t="shared" si="19"/>
        <v>0</v>
      </c>
      <c r="BL127" s="25" t="s">
        <v>257</v>
      </c>
      <c r="BM127" s="25" t="s">
        <v>2328</v>
      </c>
    </row>
    <row r="128" spans="2:65" s="1" customFormat="1" ht="16.5" customHeight="1">
      <c r="B128" s="161"/>
      <c r="C128" s="190" t="s">
        <v>321</v>
      </c>
      <c r="D128" s="190" t="s">
        <v>236</v>
      </c>
      <c r="E128" s="191" t="s">
        <v>2329</v>
      </c>
      <c r="F128" s="192" t="s">
        <v>2330</v>
      </c>
      <c r="G128" s="193" t="s">
        <v>330</v>
      </c>
      <c r="H128" s="194">
        <v>26</v>
      </c>
      <c r="I128" s="348"/>
      <c r="J128" s="195">
        <f t="shared" si="10"/>
        <v>0</v>
      </c>
      <c r="K128" s="192" t="s">
        <v>5</v>
      </c>
      <c r="L128" s="196"/>
      <c r="M128" s="197" t="s">
        <v>5</v>
      </c>
      <c r="N128" s="198" t="s">
        <v>49</v>
      </c>
      <c r="O128" s="170">
        <v>0</v>
      </c>
      <c r="P128" s="170">
        <f t="shared" si="11"/>
        <v>0</v>
      </c>
      <c r="Q128" s="170">
        <v>0</v>
      </c>
      <c r="R128" s="170">
        <f t="shared" si="12"/>
        <v>0</v>
      </c>
      <c r="S128" s="170">
        <v>0</v>
      </c>
      <c r="T128" s="171">
        <f t="shared" si="13"/>
        <v>0</v>
      </c>
      <c r="AR128" s="25" t="s">
        <v>349</v>
      </c>
      <c r="AT128" s="25" t="s">
        <v>236</v>
      </c>
      <c r="AU128" s="25" t="s">
        <v>89</v>
      </c>
      <c r="AY128" s="25" t="s">
        <v>171</v>
      </c>
      <c r="BE128" s="172">
        <f t="shared" si="14"/>
        <v>0</v>
      </c>
      <c r="BF128" s="172">
        <f t="shared" si="15"/>
        <v>0</v>
      </c>
      <c r="BG128" s="172">
        <f t="shared" si="16"/>
        <v>0</v>
      </c>
      <c r="BH128" s="172">
        <f t="shared" si="17"/>
        <v>0</v>
      </c>
      <c r="BI128" s="172">
        <f t="shared" si="18"/>
        <v>0</v>
      </c>
      <c r="BJ128" s="25" t="s">
        <v>89</v>
      </c>
      <c r="BK128" s="172">
        <f t="shared" si="19"/>
        <v>0</v>
      </c>
      <c r="BL128" s="25" t="s">
        <v>257</v>
      </c>
      <c r="BM128" s="25" t="s">
        <v>2331</v>
      </c>
    </row>
    <row r="129" spans="2:65" s="1" customFormat="1" ht="16.5" customHeight="1">
      <c r="B129" s="161"/>
      <c r="C129" s="190" t="s">
        <v>327</v>
      </c>
      <c r="D129" s="190" t="s">
        <v>236</v>
      </c>
      <c r="E129" s="191" t="s">
        <v>2332</v>
      </c>
      <c r="F129" s="192" t="s">
        <v>2333</v>
      </c>
      <c r="G129" s="193" t="s">
        <v>330</v>
      </c>
      <c r="H129" s="194">
        <v>4</v>
      </c>
      <c r="I129" s="348"/>
      <c r="J129" s="195">
        <f t="shared" si="10"/>
        <v>0</v>
      </c>
      <c r="K129" s="192" t="s">
        <v>5</v>
      </c>
      <c r="L129" s="196"/>
      <c r="M129" s="197" t="s">
        <v>5</v>
      </c>
      <c r="N129" s="198" t="s">
        <v>49</v>
      </c>
      <c r="O129" s="170">
        <v>0</v>
      </c>
      <c r="P129" s="170">
        <f t="shared" si="11"/>
        <v>0</v>
      </c>
      <c r="Q129" s="170">
        <v>0</v>
      </c>
      <c r="R129" s="170">
        <f t="shared" si="12"/>
        <v>0</v>
      </c>
      <c r="S129" s="170">
        <v>0</v>
      </c>
      <c r="T129" s="171">
        <f t="shared" si="13"/>
        <v>0</v>
      </c>
      <c r="AR129" s="25" t="s">
        <v>349</v>
      </c>
      <c r="AT129" s="25" t="s">
        <v>236</v>
      </c>
      <c r="AU129" s="25" t="s">
        <v>89</v>
      </c>
      <c r="AY129" s="25" t="s">
        <v>171</v>
      </c>
      <c r="BE129" s="172">
        <f t="shared" si="14"/>
        <v>0</v>
      </c>
      <c r="BF129" s="172">
        <f t="shared" si="15"/>
        <v>0</v>
      </c>
      <c r="BG129" s="172">
        <f t="shared" si="16"/>
        <v>0</v>
      </c>
      <c r="BH129" s="172">
        <f t="shared" si="17"/>
        <v>0</v>
      </c>
      <c r="BI129" s="172">
        <f t="shared" si="18"/>
        <v>0</v>
      </c>
      <c r="BJ129" s="25" t="s">
        <v>89</v>
      </c>
      <c r="BK129" s="172">
        <f t="shared" si="19"/>
        <v>0</v>
      </c>
      <c r="BL129" s="25" t="s">
        <v>257</v>
      </c>
      <c r="BM129" s="25" t="s">
        <v>2334</v>
      </c>
    </row>
    <row r="130" spans="2:65" s="1" customFormat="1" ht="16.5" customHeight="1">
      <c r="B130" s="161"/>
      <c r="C130" s="162" t="s">
        <v>332</v>
      </c>
      <c r="D130" s="162" t="s">
        <v>173</v>
      </c>
      <c r="E130" s="163" t="s">
        <v>2335</v>
      </c>
      <c r="F130" s="164" t="s">
        <v>2336</v>
      </c>
      <c r="G130" s="165" t="s">
        <v>330</v>
      </c>
      <c r="H130" s="166">
        <v>8</v>
      </c>
      <c r="I130" s="347"/>
      <c r="J130" s="167">
        <f t="shared" si="10"/>
        <v>0</v>
      </c>
      <c r="K130" s="164" t="s">
        <v>177</v>
      </c>
      <c r="L130" s="40"/>
      <c r="M130" s="168" t="s">
        <v>5</v>
      </c>
      <c r="N130" s="169" t="s">
        <v>49</v>
      </c>
      <c r="O130" s="170">
        <v>0.20599999999999999</v>
      </c>
      <c r="P130" s="170">
        <f t="shared" si="11"/>
        <v>1.6479999999999999</v>
      </c>
      <c r="Q130" s="170">
        <v>1.1E-4</v>
      </c>
      <c r="R130" s="170">
        <f t="shared" si="12"/>
        <v>8.8000000000000003E-4</v>
      </c>
      <c r="S130" s="170">
        <v>0</v>
      </c>
      <c r="T130" s="171">
        <f t="shared" si="13"/>
        <v>0</v>
      </c>
      <c r="AR130" s="25" t="s">
        <v>257</v>
      </c>
      <c r="AT130" s="25" t="s">
        <v>173</v>
      </c>
      <c r="AU130" s="25" t="s">
        <v>89</v>
      </c>
      <c r="AY130" s="25" t="s">
        <v>171</v>
      </c>
      <c r="BE130" s="172">
        <f t="shared" si="14"/>
        <v>0</v>
      </c>
      <c r="BF130" s="172">
        <f t="shared" si="15"/>
        <v>0</v>
      </c>
      <c r="BG130" s="172">
        <f t="shared" si="16"/>
        <v>0</v>
      </c>
      <c r="BH130" s="172">
        <f t="shared" si="17"/>
        <v>0</v>
      </c>
      <c r="BI130" s="172">
        <f t="shared" si="18"/>
        <v>0</v>
      </c>
      <c r="BJ130" s="25" t="s">
        <v>89</v>
      </c>
      <c r="BK130" s="172">
        <f t="shared" si="19"/>
        <v>0</v>
      </c>
      <c r="BL130" s="25" t="s">
        <v>257</v>
      </c>
      <c r="BM130" s="25" t="s">
        <v>2337</v>
      </c>
    </row>
    <row r="131" spans="2:65" s="1" customFormat="1" ht="16.5" customHeight="1">
      <c r="B131" s="161"/>
      <c r="C131" s="190" t="s">
        <v>339</v>
      </c>
      <c r="D131" s="190" t="s">
        <v>236</v>
      </c>
      <c r="E131" s="191" t="s">
        <v>2338</v>
      </c>
      <c r="F131" s="192" t="s">
        <v>2339</v>
      </c>
      <c r="G131" s="193" t="s">
        <v>330</v>
      </c>
      <c r="H131" s="194">
        <v>8</v>
      </c>
      <c r="I131" s="348"/>
      <c r="J131" s="195">
        <f t="shared" si="10"/>
        <v>0</v>
      </c>
      <c r="K131" s="192" t="s">
        <v>177</v>
      </c>
      <c r="L131" s="196"/>
      <c r="M131" s="197" t="s">
        <v>5</v>
      </c>
      <c r="N131" s="198" t="s">
        <v>49</v>
      </c>
      <c r="O131" s="170">
        <v>0</v>
      </c>
      <c r="P131" s="170">
        <f t="shared" si="11"/>
        <v>0</v>
      </c>
      <c r="Q131" s="170">
        <v>1.3999999999999999E-4</v>
      </c>
      <c r="R131" s="170">
        <f t="shared" si="12"/>
        <v>1.1199999999999999E-3</v>
      </c>
      <c r="S131" s="170">
        <v>0</v>
      </c>
      <c r="T131" s="171">
        <f t="shared" si="13"/>
        <v>0</v>
      </c>
      <c r="AR131" s="25" t="s">
        <v>349</v>
      </c>
      <c r="AT131" s="25" t="s">
        <v>236</v>
      </c>
      <c r="AU131" s="25" t="s">
        <v>89</v>
      </c>
      <c r="AY131" s="25" t="s">
        <v>171</v>
      </c>
      <c r="BE131" s="172">
        <f t="shared" si="14"/>
        <v>0</v>
      </c>
      <c r="BF131" s="172">
        <f t="shared" si="15"/>
        <v>0</v>
      </c>
      <c r="BG131" s="172">
        <f t="shared" si="16"/>
        <v>0</v>
      </c>
      <c r="BH131" s="172">
        <f t="shared" si="17"/>
        <v>0</v>
      </c>
      <c r="BI131" s="172">
        <f t="shared" si="18"/>
        <v>0</v>
      </c>
      <c r="BJ131" s="25" t="s">
        <v>89</v>
      </c>
      <c r="BK131" s="172">
        <f t="shared" si="19"/>
        <v>0</v>
      </c>
      <c r="BL131" s="25" t="s">
        <v>257</v>
      </c>
      <c r="BM131" s="25" t="s">
        <v>2340</v>
      </c>
    </row>
    <row r="132" spans="2:65" s="1" customFormat="1">
      <c r="B132" s="40"/>
      <c r="D132" s="174" t="s">
        <v>353</v>
      </c>
      <c r="F132" s="181"/>
      <c r="L132" s="40"/>
      <c r="M132" s="182"/>
      <c r="N132" s="41"/>
      <c r="O132" s="41"/>
      <c r="P132" s="41"/>
      <c r="Q132" s="41"/>
      <c r="R132" s="41"/>
      <c r="S132" s="41"/>
      <c r="T132" s="69"/>
      <c r="AT132" s="25" t="s">
        <v>353</v>
      </c>
      <c r="AU132" s="25" t="s">
        <v>89</v>
      </c>
    </row>
    <row r="133" spans="2:65" s="1" customFormat="1" ht="38.25" customHeight="1">
      <c r="B133" s="161"/>
      <c r="C133" s="162" t="s">
        <v>344</v>
      </c>
      <c r="D133" s="162" t="s">
        <v>173</v>
      </c>
      <c r="E133" s="163" t="s">
        <v>2341</v>
      </c>
      <c r="F133" s="164" t="s">
        <v>2342</v>
      </c>
      <c r="G133" s="165" t="s">
        <v>260</v>
      </c>
      <c r="H133" s="166">
        <v>3.0000000000000001E-3</v>
      </c>
      <c r="I133" s="347"/>
      <c r="J133" s="167">
        <f>ROUND(I133*H133,2)</f>
        <v>0</v>
      </c>
      <c r="K133" s="164" t="s">
        <v>177</v>
      </c>
      <c r="L133" s="40"/>
      <c r="M133" s="168" t="s">
        <v>5</v>
      </c>
      <c r="N133" s="169" t="s">
        <v>49</v>
      </c>
      <c r="O133" s="170">
        <v>2.2320000000000002</v>
      </c>
      <c r="P133" s="170">
        <f>O133*H133</f>
        <v>6.6960000000000006E-3</v>
      </c>
      <c r="Q133" s="170">
        <v>0</v>
      </c>
      <c r="R133" s="170">
        <f>Q133*H133</f>
        <v>0</v>
      </c>
      <c r="S133" s="170">
        <v>0</v>
      </c>
      <c r="T133" s="171">
        <f>S133*H133</f>
        <v>0</v>
      </c>
      <c r="AR133" s="25" t="s">
        <v>257</v>
      </c>
      <c r="AT133" s="25" t="s">
        <v>173</v>
      </c>
      <c r="AU133" s="25" t="s">
        <v>89</v>
      </c>
      <c r="AY133" s="25" t="s">
        <v>171</v>
      </c>
      <c r="BE133" s="172">
        <f>IF(N133="základní",J133,0)</f>
        <v>0</v>
      </c>
      <c r="BF133" s="172">
        <f>IF(N133="snížená",J133,0)</f>
        <v>0</v>
      </c>
      <c r="BG133" s="172">
        <f>IF(N133="zákl. přenesená",J133,0)</f>
        <v>0</v>
      </c>
      <c r="BH133" s="172">
        <f>IF(N133="sníž. přenesená",J133,0)</f>
        <v>0</v>
      </c>
      <c r="BI133" s="172">
        <f>IF(N133="nulová",J133,0)</f>
        <v>0</v>
      </c>
      <c r="BJ133" s="25" t="s">
        <v>89</v>
      </c>
      <c r="BK133" s="172">
        <f>ROUND(I133*H133,2)</f>
        <v>0</v>
      </c>
      <c r="BL133" s="25" t="s">
        <v>257</v>
      </c>
      <c r="BM133" s="25" t="s">
        <v>2343</v>
      </c>
    </row>
    <row r="134" spans="2:65" s="1" customFormat="1" ht="38.25" customHeight="1">
      <c r="B134" s="161"/>
      <c r="C134" s="162" t="s">
        <v>349</v>
      </c>
      <c r="D134" s="162" t="s">
        <v>173</v>
      </c>
      <c r="E134" s="163" t="s">
        <v>2344</v>
      </c>
      <c r="F134" s="164" t="s">
        <v>2345</v>
      </c>
      <c r="G134" s="165" t="s">
        <v>260</v>
      </c>
      <c r="H134" s="166">
        <v>3.0000000000000001E-3</v>
      </c>
      <c r="I134" s="347"/>
      <c r="J134" s="167">
        <f>ROUND(I134*H134,2)</f>
        <v>0</v>
      </c>
      <c r="K134" s="164" t="s">
        <v>177</v>
      </c>
      <c r="L134" s="40"/>
      <c r="M134" s="168" t="s">
        <v>5</v>
      </c>
      <c r="N134" s="169" t="s">
        <v>49</v>
      </c>
      <c r="O134" s="170">
        <v>1.21</v>
      </c>
      <c r="P134" s="170">
        <f>O134*H134</f>
        <v>3.63E-3</v>
      </c>
      <c r="Q134" s="170">
        <v>0</v>
      </c>
      <c r="R134" s="170">
        <f>Q134*H134</f>
        <v>0</v>
      </c>
      <c r="S134" s="170">
        <v>0</v>
      </c>
      <c r="T134" s="171">
        <f>S134*H134</f>
        <v>0</v>
      </c>
      <c r="AR134" s="25" t="s">
        <v>257</v>
      </c>
      <c r="AT134" s="25" t="s">
        <v>173</v>
      </c>
      <c r="AU134" s="25" t="s">
        <v>89</v>
      </c>
      <c r="AY134" s="25" t="s">
        <v>171</v>
      </c>
      <c r="BE134" s="172">
        <f>IF(N134="základní",J134,0)</f>
        <v>0</v>
      </c>
      <c r="BF134" s="172">
        <f>IF(N134="snížená",J134,0)</f>
        <v>0</v>
      </c>
      <c r="BG134" s="172">
        <f>IF(N134="zákl. přenesená",J134,0)</f>
        <v>0</v>
      </c>
      <c r="BH134" s="172">
        <f>IF(N134="sníž. přenesená",J134,0)</f>
        <v>0</v>
      </c>
      <c r="BI134" s="172">
        <f>IF(N134="nulová",J134,0)</f>
        <v>0</v>
      </c>
      <c r="BJ134" s="25" t="s">
        <v>89</v>
      </c>
      <c r="BK134" s="172">
        <f>ROUND(I134*H134,2)</f>
        <v>0</v>
      </c>
      <c r="BL134" s="25" t="s">
        <v>257</v>
      </c>
      <c r="BM134" s="25" t="s">
        <v>2346</v>
      </c>
    </row>
    <row r="135" spans="2:65" s="11" customFormat="1" ht="29.85" customHeight="1">
      <c r="B135" s="149"/>
      <c r="D135" s="150" t="s">
        <v>76</v>
      </c>
      <c r="E135" s="159" t="s">
        <v>2347</v>
      </c>
      <c r="F135" s="159" t="s">
        <v>2348</v>
      </c>
      <c r="J135" s="160">
        <f>BK135</f>
        <v>0</v>
      </c>
      <c r="L135" s="149"/>
      <c r="M135" s="153"/>
      <c r="N135" s="154"/>
      <c r="O135" s="154"/>
      <c r="P135" s="155">
        <f>SUM(P136:P147)</f>
        <v>6.0926999999999998</v>
      </c>
      <c r="Q135" s="154"/>
      <c r="R135" s="155">
        <f>SUM(R136:R147)</f>
        <v>0.37657000000000002</v>
      </c>
      <c r="S135" s="154"/>
      <c r="T135" s="156">
        <f>SUM(T136:T147)</f>
        <v>0</v>
      </c>
      <c r="AR135" s="150" t="s">
        <v>89</v>
      </c>
      <c r="AT135" s="157" t="s">
        <v>76</v>
      </c>
      <c r="AU135" s="157" t="s">
        <v>23</v>
      </c>
      <c r="AY135" s="150" t="s">
        <v>171</v>
      </c>
      <c r="BK135" s="158">
        <f>SUM(BK136:BK147)</f>
        <v>0</v>
      </c>
    </row>
    <row r="136" spans="2:65" s="1" customFormat="1" ht="25.5" customHeight="1">
      <c r="B136" s="161"/>
      <c r="C136" s="162" t="s">
        <v>356</v>
      </c>
      <c r="D136" s="162" t="s">
        <v>173</v>
      </c>
      <c r="E136" s="163" t="s">
        <v>2349</v>
      </c>
      <c r="F136" s="164" t="s">
        <v>2350</v>
      </c>
      <c r="G136" s="165" t="s">
        <v>330</v>
      </c>
      <c r="H136" s="166">
        <v>1</v>
      </c>
      <c r="I136" s="347"/>
      <c r="J136" s="167">
        <f t="shared" ref="J136:J147" si="20">ROUND(I136*H136,2)</f>
        <v>0</v>
      </c>
      <c r="K136" s="164" t="s">
        <v>177</v>
      </c>
      <c r="L136" s="40"/>
      <c r="M136" s="168" t="s">
        <v>5</v>
      </c>
      <c r="N136" s="169" t="s">
        <v>49</v>
      </c>
      <c r="O136" s="170">
        <v>0.218</v>
      </c>
      <c r="P136" s="170">
        <f t="shared" ref="P136:P147" si="21">O136*H136</f>
        <v>0.218</v>
      </c>
      <c r="Q136" s="170">
        <v>7.5500000000000003E-3</v>
      </c>
      <c r="R136" s="170">
        <f t="shared" ref="R136:R147" si="22">Q136*H136</f>
        <v>7.5500000000000003E-3</v>
      </c>
      <c r="S136" s="170">
        <v>0</v>
      </c>
      <c r="T136" s="171">
        <f t="shared" ref="T136:T147" si="23">S136*H136</f>
        <v>0</v>
      </c>
      <c r="AR136" s="25" t="s">
        <v>257</v>
      </c>
      <c r="AT136" s="25" t="s">
        <v>173</v>
      </c>
      <c r="AU136" s="25" t="s">
        <v>89</v>
      </c>
      <c r="AY136" s="25" t="s">
        <v>171</v>
      </c>
      <c r="BE136" s="172">
        <f t="shared" ref="BE136:BE147" si="24">IF(N136="základní",J136,0)</f>
        <v>0</v>
      </c>
      <c r="BF136" s="172">
        <f t="shared" ref="BF136:BF147" si="25">IF(N136="snížená",J136,0)</f>
        <v>0</v>
      </c>
      <c r="BG136" s="172">
        <f t="shared" ref="BG136:BG147" si="26">IF(N136="zákl. přenesená",J136,0)</f>
        <v>0</v>
      </c>
      <c r="BH136" s="172">
        <f t="shared" ref="BH136:BH147" si="27">IF(N136="sníž. přenesená",J136,0)</f>
        <v>0</v>
      </c>
      <c r="BI136" s="172">
        <f t="shared" ref="BI136:BI147" si="28">IF(N136="nulová",J136,0)</f>
        <v>0</v>
      </c>
      <c r="BJ136" s="25" t="s">
        <v>89</v>
      </c>
      <c r="BK136" s="172">
        <f t="shared" ref="BK136:BK147" si="29">ROUND(I136*H136,2)</f>
        <v>0</v>
      </c>
      <c r="BL136" s="25" t="s">
        <v>257</v>
      </c>
      <c r="BM136" s="25" t="s">
        <v>2351</v>
      </c>
    </row>
    <row r="137" spans="2:65" s="1" customFormat="1" ht="25.5" customHeight="1">
      <c r="B137" s="161"/>
      <c r="C137" s="162" t="s">
        <v>361</v>
      </c>
      <c r="D137" s="162" t="s">
        <v>173</v>
      </c>
      <c r="E137" s="163" t="s">
        <v>2352</v>
      </c>
      <c r="F137" s="164" t="s">
        <v>2353</v>
      </c>
      <c r="G137" s="165" t="s">
        <v>330</v>
      </c>
      <c r="H137" s="166">
        <v>2</v>
      </c>
      <c r="I137" s="347"/>
      <c r="J137" s="167">
        <f t="shared" si="20"/>
        <v>0</v>
      </c>
      <c r="K137" s="164" t="s">
        <v>177</v>
      </c>
      <c r="L137" s="40"/>
      <c r="M137" s="168" t="s">
        <v>5</v>
      </c>
      <c r="N137" s="169" t="s">
        <v>49</v>
      </c>
      <c r="O137" s="170">
        <v>0.221</v>
      </c>
      <c r="P137" s="170">
        <f t="shared" si="21"/>
        <v>0.442</v>
      </c>
      <c r="Q137" s="170">
        <v>8.3999999999999995E-3</v>
      </c>
      <c r="R137" s="170">
        <f t="shared" si="22"/>
        <v>1.6799999999999999E-2</v>
      </c>
      <c r="S137" s="170">
        <v>0</v>
      </c>
      <c r="T137" s="171">
        <f t="shared" si="23"/>
        <v>0</v>
      </c>
      <c r="AR137" s="25" t="s">
        <v>257</v>
      </c>
      <c r="AT137" s="25" t="s">
        <v>173</v>
      </c>
      <c r="AU137" s="25" t="s">
        <v>89</v>
      </c>
      <c r="AY137" s="25" t="s">
        <v>171</v>
      </c>
      <c r="BE137" s="172">
        <f t="shared" si="24"/>
        <v>0</v>
      </c>
      <c r="BF137" s="172">
        <f t="shared" si="25"/>
        <v>0</v>
      </c>
      <c r="BG137" s="172">
        <f t="shared" si="26"/>
        <v>0</v>
      </c>
      <c r="BH137" s="172">
        <f t="shared" si="27"/>
        <v>0</v>
      </c>
      <c r="BI137" s="172">
        <f t="shared" si="28"/>
        <v>0</v>
      </c>
      <c r="BJ137" s="25" t="s">
        <v>89</v>
      </c>
      <c r="BK137" s="172">
        <f t="shared" si="29"/>
        <v>0</v>
      </c>
      <c r="BL137" s="25" t="s">
        <v>257</v>
      </c>
      <c r="BM137" s="25" t="s">
        <v>2354</v>
      </c>
    </row>
    <row r="138" spans="2:65" s="1" customFormat="1" ht="25.5" customHeight="1">
      <c r="B138" s="161"/>
      <c r="C138" s="162" t="s">
        <v>368</v>
      </c>
      <c r="D138" s="162" t="s">
        <v>173</v>
      </c>
      <c r="E138" s="163" t="s">
        <v>2355</v>
      </c>
      <c r="F138" s="164" t="s">
        <v>2356</v>
      </c>
      <c r="G138" s="165" t="s">
        <v>330</v>
      </c>
      <c r="H138" s="166">
        <v>2</v>
      </c>
      <c r="I138" s="347"/>
      <c r="J138" s="167">
        <f t="shared" si="20"/>
        <v>0</v>
      </c>
      <c r="K138" s="164" t="s">
        <v>177</v>
      </c>
      <c r="L138" s="40"/>
      <c r="M138" s="168" t="s">
        <v>5</v>
      </c>
      <c r="N138" s="169" t="s">
        <v>49</v>
      </c>
      <c r="O138" s="170">
        <v>0.24299999999999999</v>
      </c>
      <c r="P138" s="170">
        <f t="shared" si="21"/>
        <v>0.48599999999999999</v>
      </c>
      <c r="Q138" s="170">
        <v>1.5879999999999998E-2</v>
      </c>
      <c r="R138" s="170">
        <f t="shared" si="22"/>
        <v>3.1759999999999997E-2</v>
      </c>
      <c r="S138" s="170">
        <v>0</v>
      </c>
      <c r="T138" s="171">
        <f t="shared" si="23"/>
        <v>0</v>
      </c>
      <c r="AR138" s="25" t="s">
        <v>257</v>
      </c>
      <c r="AT138" s="25" t="s">
        <v>173</v>
      </c>
      <c r="AU138" s="25" t="s">
        <v>89</v>
      </c>
      <c r="AY138" s="25" t="s">
        <v>171</v>
      </c>
      <c r="BE138" s="172">
        <f t="shared" si="24"/>
        <v>0</v>
      </c>
      <c r="BF138" s="172">
        <f t="shared" si="25"/>
        <v>0</v>
      </c>
      <c r="BG138" s="172">
        <f t="shared" si="26"/>
        <v>0</v>
      </c>
      <c r="BH138" s="172">
        <f t="shared" si="27"/>
        <v>0</v>
      </c>
      <c r="BI138" s="172">
        <f t="shared" si="28"/>
        <v>0</v>
      </c>
      <c r="BJ138" s="25" t="s">
        <v>89</v>
      </c>
      <c r="BK138" s="172">
        <f t="shared" si="29"/>
        <v>0</v>
      </c>
      <c r="BL138" s="25" t="s">
        <v>257</v>
      </c>
      <c r="BM138" s="25" t="s">
        <v>2357</v>
      </c>
    </row>
    <row r="139" spans="2:65" s="1" customFormat="1" ht="25.5" customHeight="1">
      <c r="B139" s="161"/>
      <c r="C139" s="162" t="s">
        <v>373</v>
      </c>
      <c r="D139" s="162" t="s">
        <v>173</v>
      </c>
      <c r="E139" s="163" t="s">
        <v>2358</v>
      </c>
      <c r="F139" s="164" t="s">
        <v>2359</v>
      </c>
      <c r="G139" s="165" t="s">
        <v>330</v>
      </c>
      <c r="H139" s="166">
        <v>2</v>
      </c>
      <c r="I139" s="347"/>
      <c r="J139" s="167">
        <f t="shared" si="20"/>
        <v>0</v>
      </c>
      <c r="K139" s="164" t="s">
        <v>177</v>
      </c>
      <c r="L139" s="40"/>
      <c r="M139" s="168" t="s">
        <v>5</v>
      </c>
      <c r="N139" s="169" t="s">
        <v>49</v>
      </c>
      <c r="O139" s="170">
        <v>0.248</v>
      </c>
      <c r="P139" s="170">
        <f t="shared" si="21"/>
        <v>0.496</v>
      </c>
      <c r="Q139" s="170">
        <v>1.7590000000000001E-2</v>
      </c>
      <c r="R139" s="170">
        <f t="shared" si="22"/>
        <v>3.5180000000000003E-2</v>
      </c>
      <c r="S139" s="170">
        <v>0</v>
      </c>
      <c r="T139" s="171">
        <f t="shared" si="23"/>
        <v>0</v>
      </c>
      <c r="AR139" s="25" t="s">
        <v>257</v>
      </c>
      <c r="AT139" s="25" t="s">
        <v>173</v>
      </c>
      <c r="AU139" s="25" t="s">
        <v>89</v>
      </c>
      <c r="AY139" s="25" t="s">
        <v>171</v>
      </c>
      <c r="BE139" s="172">
        <f t="shared" si="24"/>
        <v>0</v>
      </c>
      <c r="BF139" s="172">
        <f t="shared" si="25"/>
        <v>0</v>
      </c>
      <c r="BG139" s="172">
        <f t="shared" si="26"/>
        <v>0</v>
      </c>
      <c r="BH139" s="172">
        <f t="shared" si="27"/>
        <v>0</v>
      </c>
      <c r="BI139" s="172">
        <f t="shared" si="28"/>
        <v>0</v>
      </c>
      <c r="BJ139" s="25" t="s">
        <v>89</v>
      </c>
      <c r="BK139" s="172">
        <f t="shared" si="29"/>
        <v>0</v>
      </c>
      <c r="BL139" s="25" t="s">
        <v>257</v>
      </c>
      <c r="BM139" s="25" t="s">
        <v>2360</v>
      </c>
    </row>
    <row r="140" spans="2:65" s="1" customFormat="1" ht="25.5" customHeight="1">
      <c r="B140" s="161"/>
      <c r="C140" s="162" t="s">
        <v>378</v>
      </c>
      <c r="D140" s="162" t="s">
        <v>173</v>
      </c>
      <c r="E140" s="163" t="s">
        <v>2361</v>
      </c>
      <c r="F140" s="164" t="s">
        <v>2362</v>
      </c>
      <c r="G140" s="165" t="s">
        <v>330</v>
      </c>
      <c r="H140" s="166">
        <v>1</v>
      </c>
      <c r="I140" s="347"/>
      <c r="J140" s="167">
        <f t="shared" si="20"/>
        <v>0</v>
      </c>
      <c r="K140" s="164" t="s">
        <v>177</v>
      </c>
      <c r="L140" s="40"/>
      <c r="M140" s="168" t="s">
        <v>5</v>
      </c>
      <c r="N140" s="169" t="s">
        <v>49</v>
      </c>
      <c r="O140" s="170">
        <v>0.253</v>
      </c>
      <c r="P140" s="170">
        <f t="shared" si="21"/>
        <v>0.253</v>
      </c>
      <c r="Q140" s="170">
        <v>1.9300000000000001E-2</v>
      </c>
      <c r="R140" s="170">
        <f t="shared" si="22"/>
        <v>1.9300000000000001E-2</v>
      </c>
      <c r="S140" s="170">
        <v>0</v>
      </c>
      <c r="T140" s="171">
        <f t="shared" si="23"/>
        <v>0</v>
      </c>
      <c r="AR140" s="25" t="s">
        <v>257</v>
      </c>
      <c r="AT140" s="25" t="s">
        <v>173</v>
      </c>
      <c r="AU140" s="25" t="s">
        <v>89</v>
      </c>
      <c r="AY140" s="25" t="s">
        <v>171</v>
      </c>
      <c r="BE140" s="172">
        <f t="shared" si="24"/>
        <v>0</v>
      </c>
      <c r="BF140" s="172">
        <f t="shared" si="25"/>
        <v>0</v>
      </c>
      <c r="BG140" s="172">
        <f t="shared" si="26"/>
        <v>0</v>
      </c>
      <c r="BH140" s="172">
        <f t="shared" si="27"/>
        <v>0</v>
      </c>
      <c r="BI140" s="172">
        <f t="shared" si="28"/>
        <v>0</v>
      </c>
      <c r="BJ140" s="25" t="s">
        <v>89</v>
      </c>
      <c r="BK140" s="172">
        <f t="shared" si="29"/>
        <v>0</v>
      </c>
      <c r="BL140" s="25" t="s">
        <v>257</v>
      </c>
      <c r="BM140" s="25" t="s">
        <v>2363</v>
      </c>
    </row>
    <row r="141" spans="2:65" s="1" customFormat="1" ht="25.5" customHeight="1">
      <c r="B141" s="161"/>
      <c r="C141" s="162" t="s">
        <v>395</v>
      </c>
      <c r="D141" s="162" t="s">
        <v>173</v>
      </c>
      <c r="E141" s="163" t="s">
        <v>2364</v>
      </c>
      <c r="F141" s="164" t="s">
        <v>2365</v>
      </c>
      <c r="G141" s="165" t="s">
        <v>330</v>
      </c>
      <c r="H141" s="166">
        <v>2</v>
      </c>
      <c r="I141" s="347"/>
      <c r="J141" s="167">
        <f t="shared" si="20"/>
        <v>0</v>
      </c>
      <c r="K141" s="164" t="s">
        <v>177</v>
      </c>
      <c r="L141" s="40"/>
      <c r="M141" s="168" t="s">
        <v>5</v>
      </c>
      <c r="N141" s="169" t="s">
        <v>49</v>
      </c>
      <c r="O141" s="170">
        <v>0.27400000000000002</v>
      </c>
      <c r="P141" s="170">
        <f t="shared" si="21"/>
        <v>0.54800000000000004</v>
      </c>
      <c r="Q141" s="170">
        <v>2.6100000000000002E-2</v>
      </c>
      <c r="R141" s="170">
        <f t="shared" si="22"/>
        <v>5.2200000000000003E-2</v>
      </c>
      <c r="S141" s="170">
        <v>0</v>
      </c>
      <c r="T141" s="171">
        <f t="shared" si="23"/>
        <v>0</v>
      </c>
      <c r="AR141" s="25" t="s">
        <v>257</v>
      </c>
      <c r="AT141" s="25" t="s">
        <v>173</v>
      </c>
      <c r="AU141" s="25" t="s">
        <v>89</v>
      </c>
      <c r="AY141" s="25" t="s">
        <v>171</v>
      </c>
      <c r="BE141" s="172">
        <f t="shared" si="24"/>
        <v>0</v>
      </c>
      <c r="BF141" s="172">
        <f t="shared" si="25"/>
        <v>0</v>
      </c>
      <c r="BG141" s="172">
        <f t="shared" si="26"/>
        <v>0</v>
      </c>
      <c r="BH141" s="172">
        <f t="shared" si="27"/>
        <v>0</v>
      </c>
      <c r="BI141" s="172">
        <f t="shared" si="28"/>
        <v>0</v>
      </c>
      <c r="BJ141" s="25" t="s">
        <v>89</v>
      </c>
      <c r="BK141" s="172">
        <f t="shared" si="29"/>
        <v>0</v>
      </c>
      <c r="BL141" s="25" t="s">
        <v>257</v>
      </c>
      <c r="BM141" s="25" t="s">
        <v>2366</v>
      </c>
    </row>
    <row r="142" spans="2:65" s="1" customFormat="1" ht="25.5" customHeight="1">
      <c r="B142" s="161"/>
      <c r="C142" s="162" t="s">
        <v>401</v>
      </c>
      <c r="D142" s="162" t="s">
        <v>173</v>
      </c>
      <c r="E142" s="163" t="s">
        <v>2367</v>
      </c>
      <c r="F142" s="164" t="s">
        <v>2368</v>
      </c>
      <c r="G142" s="165" t="s">
        <v>330</v>
      </c>
      <c r="H142" s="166">
        <v>1</v>
      </c>
      <c r="I142" s="347"/>
      <c r="J142" s="167">
        <f t="shared" si="20"/>
        <v>0</v>
      </c>
      <c r="K142" s="164" t="s">
        <v>177</v>
      </c>
      <c r="L142" s="40"/>
      <c r="M142" s="168" t="s">
        <v>5</v>
      </c>
      <c r="N142" s="169" t="s">
        <v>49</v>
      </c>
      <c r="O142" s="170">
        <v>0.30499999999999999</v>
      </c>
      <c r="P142" s="170">
        <f t="shared" si="21"/>
        <v>0.30499999999999999</v>
      </c>
      <c r="Q142" s="170">
        <v>3.6639999999999999E-2</v>
      </c>
      <c r="R142" s="170">
        <f t="shared" si="22"/>
        <v>3.6639999999999999E-2</v>
      </c>
      <c r="S142" s="170">
        <v>0</v>
      </c>
      <c r="T142" s="171">
        <f t="shared" si="23"/>
        <v>0</v>
      </c>
      <c r="AR142" s="25" t="s">
        <v>257</v>
      </c>
      <c r="AT142" s="25" t="s">
        <v>173</v>
      </c>
      <c r="AU142" s="25" t="s">
        <v>89</v>
      </c>
      <c r="AY142" s="25" t="s">
        <v>171</v>
      </c>
      <c r="BE142" s="172">
        <f t="shared" si="24"/>
        <v>0</v>
      </c>
      <c r="BF142" s="172">
        <f t="shared" si="25"/>
        <v>0</v>
      </c>
      <c r="BG142" s="172">
        <f t="shared" si="26"/>
        <v>0</v>
      </c>
      <c r="BH142" s="172">
        <f t="shared" si="27"/>
        <v>0</v>
      </c>
      <c r="BI142" s="172">
        <f t="shared" si="28"/>
        <v>0</v>
      </c>
      <c r="BJ142" s="25" t="s">
        <v>89</v>
      </c>
      <c r="BK142" s="172">
        <f t="shared" si="29"/>
        <v>0</v>
      </c>
      <c r="BL142" s="25" t="s">
        <v>257</v>
      </c>
      <c r="BM142" s="25" t="s">
        <v>2369</v>
      </c>
    </row>
    <row r="143" spans="2:65" s="1" customFormat="1" ht="25.5" customHeight="1">
      <c r="B143" s="161"/>
      <c r="C143" s="162" t="s">
        <v>407</v>
      </c>
      <c r="D143" s="162" t="s">
        <v>173</v>
      </c>
      <c r="E143" s="163" t="s">
        <v>2370</v>
      </c>
      <c r="F143" s="164" t="s">
        <v>2371</v>
      </c>
      <c r="G143" s="165" t="s">
        <v>330</v>
      </c>
      <c r="H143" s="166">
        <v>2</v>
      </c>
      <c r="I143" s="347"/>
      <c r="J143" s="167">
        <f t="shared" si="20"/>
        <v>0</v>
      </c>
      <c r="K143" s="164" t="s">
        <v>177</v>
      </c>
      <c r="L143" s="40"/>
      <c r="M143" s="168" t="s">
        <v>5</v>
      </c>
      <c r="N143" s="169" t="s">
        <v>49</v>
      </c>
      <c r="O143" s="170">
        <v>0.31900000000000001</v>
      </c>
      <c r="P143" s="170">
        <f t="shared" si="21"/>
        <v>0.63800000000000001</v>
      </c>
      <c r="Q143" s="170">
        <v>4.1320000000000003E-2</v>
      </c>
      <c r="R143" s="170">
        <f t="shared" si="22"/>
        <v>8.2640000000000005E-2</v>
      </c>
      <c r="S143" s="170">
        <v>0</v>
      </c>
      <c r="T143" s="171">
        <f t="shared" si="23"/>
        <v>0</v>
      </c>
      <c r="AR143" s="25" t="s">
        <v>257</v>
      </c>
      <c r="AT143" s="25" t="s">
        <v>173</v>
      </c>
      <c r="AU143" s="25" t="s">
        <v>89</v>
      </c>
      <c r="AY143" s="25" t="s">
        <v>171</v>
      </c>
      <c r="BE143" s="172">
        <f t="shared" si="24"/>
        <v>0</v>
      </c>
      <c r="BF143" s="172">
        <f t="shared" si="25"/>
        <v>0</v>
      </c>
      <c r="BG143" s="172">
        <f t="shared" si="26"/>
        <v>0</v>
      </c>
      <c r="BH143" s="172">
        <f t="shared" si="27"/>
        <v>0</v>
      </c>
      <c r="BI143" s="172">
        <f t="shared" si="28"/>
        <v>0</v>
      </c>
      <c r="BJ143" s="25" t="s">
        <v>89</v>
      </c>
      <c r="BK143" s="172">
        <f t="shared" si="29"/>
        <v>0</v>
      </c>
      <c r="BL143" s="25" t="s">
        <v>257</v>
      </c>
      <c r="BM143" s="25" t="s">
        <v>2372</v>
      </c>
    </row>
    <row r="144" spans="2:65" s="1" customFormat="1" ht="25.5" customHeight="1">
      <c r="B144" s="161"/>
      <c r="C144" s="162" t="s">
        <v>30</v>
      </c>
      <c r="D144" s="162" t="s">
        <v>173</v>
      </c>
      <c r="E144" s="163" t="s">
        <v>2373</v>
      </c>
      <c r="F144" s="164" t="s">
        <v>2374</v>
      </c>
      <c r="G144" s="165" t="s">
        <v>330</v>
      </c>
      <c r="H144" s="166">
        <v>4</v>
      </c>
      <c r="I144" s="347"/>
      <c r="J144" s="167">
        <f t="shared" si="20"/>
        <v>0</v>
      </c>
      <c r="K144" s="164" t="s">
        <v>177</v>
      </c>
      <c r="L144" s="40"/>
      <c r="M144" s="168" t="s">
        <v>5</v>
      </c>
      <c r="N144" s="169" t="s">
        <v>49</v>
      </c>
      <c r="O144" s="170">
        <v>0.254</v>
      </c>
      <c r="P144" s="170">
        <f t="shared" si="21"/>
        <v>1.016</v>
      </c>
      <c r="Q144" s="170">
        <v>2.0400000000000001E-2</v>
      </c>
      <c r="R144" s="170">
        <f t="shared" si="22"/>
        <v>8.1600000000000006E-2</v>
      </c>
      <c r="S144" s="170">
        <v>0</v>
      </c>
      <c r="T144" s="171">
        <f t="shared" si="23"/>
        <v>0</v>
      </c>
      <c r="AR144" s="25" t="s">
        <v>257</v>
      </c>
      <c r="AT144" s="25" t="s">
        <v>173</v>
      </c>
      <c r="AU144" s="25" t="s">
        <v>89</v>
      </c>
      <c r="AY144" s="25" t="s">
        <v>171</v>
      </c>
      <c r="BE144" s="172">
        <f t="shared" si="24"/>
        <v>0</v>
      </c>
      <c r="BF144" s="172">
        <f t="shared" si="25"/>
        <v>0</v>
      </c>
      <c r="BG144" s="172">
        <f t="shared" si="26"/>
        <v>0</v>
      </c>
      <c r="BH144" s="172">
        <f t="shared" si="27"/>
        <v>0</v>
      </c>
      <c r="BI144" s="172">
        <f t="shared" si="28"/>
        <v>0</v>
      </c>
      <c r="BJ144" s="25" t="s">
        <v>89</v>
      </c>
      <c r="BK144" s="172">
        <f t="shared" si="29"/>
        <v>0</v>
      </c>
      <c r="BL144" s="25" t="s">
        <v>257</v>
      </c>
      <c r="BM144" s="25" t="s">
        <v>2375</v>
      </c>
    </row>
    <row r="145" spans="2:65" s="1" customFormat="1" ht="25.5" customHeight="1">
      <c r="B145" s="161"/>
      <c r="C145" s="162" t="s">
        <v>16</v>
      </c>
      <c r="D145" s="162" t="s">
        <v>173</v>
      </c>
      <c r="E145" s="163" t="s">
        <v>2376</v>
      </c>
      <c r="F145" s="164" t="s">
        <v>2387</v>
      </c>
      <c r="G145" s="165" t="s">
        <v>330</v>
      </c>
      <c r="H145" s="166">
        <v>1</v>
      </c>
      <c r="I145" s="347"/>
      <c r="J145" s="167">
        <f t="shared" si="20"/>
        <v>0</v>
      </c>
      <c r="K145" s="164" t="s">
        <v>5</v>
      </c>
      <c r="L145" s="40"/>
      <c r="M145" s="168" t="s">
        <v>5</v>
      </c>
      <c r="N145" s="169" t="s">
        <v>49</v>
      </c>
      <c r="O145" s="170">
        <v>0.14499999999999999</v>
      </c>
      <c r="P145" s="170">
        <f t="shared" si="21"/>
        <v>0.14499999999999999</v>
      </c>
      <c r="Q145" s="170">
        <v>1.29E-2</v>
      </c>
      <c r="R145" s="170">
        <f t="shared" si="22"/>
        <v>1.29E-2</v>
      </c>
      <c r="S145" s="170">
        <v>0</v>
      </c>
      <c r="T145" s="171">
        <f t="shared" si="23"/>
        <v>0</v>
      </c>
      <c r="AR145" s="25" t="s">
        <v>257</v>
      </c>
      <c r="AT145" s="25" t="s">
        <v>173</v>
      </c>
      <c r="AU145" s="25" t="s">
        <v>89</v>
      </c>
      <c r="AY145" s="25" t="s">
        <v>171</v>
      </c>
      <c r="BE145" s="172">
        <f t="shared" si="24"/>
        <v>0</v>
      </c>
      <c r="BF145" s="172">
        <f t="shared" si="25"/>
        <v>0</v>
      </c>
      <c r="BG145" s="172">
        <f t="shared" si="26"/>
        <v>0</v>
      </c>
      <c r="BH145" s="172">
        <f t="shared" si="27"/>
        <v>0</v>
      </c>
      <c r="BI145" s="172">
        <f t="shared" si="28"/>
        <v>0</v>
      </c>
      <c r="BJ145" s="25" t="s">
        <v>89</v>
      </c>
      <c r="BK145" s="172">
        <f t="shared" si="29"/>
        <v>0</v>
      </c>
      <c r="BL145" s="25" t="s">
        <v>257</v>
      </c>
      <c r="BM145" s="25" t="s">
        <v>2377</v>
      </c>
    </row>
    <row r="146" spans="2:65" s="1" customFormat="1" ht="38.25" customHeight="1">
      <c r="B146" s="161"/>
      <c r="C146" s="162" t="s">
        <v>424</v>
      </c>
      <c r="D146" s="162" t="s">
        <v>173</v>
      </c>
      <c r="E146" s="163" t="s">
        <v>2378</v>
      </c>
      <c r="F146" s="164" t="s">
        <v>2379</v>
      </c>
      <c r="G146" s="165" t="s">
        <v>260</v>
      </c>
      <c r="H146" s="166">
        <v>0.377</v>
      </c>
      <c r="I146" s="347"/>
      <c r="J146" s="167">
        <f t="shared" si="20"/>
        <v>0</v>
      </c>
      <c r="K146" s="164" t="s">
        <v>177</v>
      </c>
      <c r="L146" s="40"/>
      <c r="M146" s="168" t="s">
        <v>5</v>
      </c>
      <c r="N146" s="169" t="s">
        <v>49</v>
      </c>
      <c r="O146" s="170">
        <v>2.71</v>
      </c>
      <c r="P146" s="170">
        <f t="shared" si="21"/>
        <v>1.0216700000000001</v>
      </c>
      <c r="Q146" s="170">
        <v>0</v>
      </c>
      <c r="R146" s="170">
        <f t="shared" si="22"/>
        <v>0</v>
      </c>
      <c r="S146" s="170">
        <v>0</v>
      </c>
      <c r="T146" s="171">
        <f t="shared" si="23"/>
        <v>0</v>
      </c>
      <c r="AR146" s="25" t="s">
        <v>257</v>
      </c>
      <c r="AT146" s="25" t="s">
        <v>173</v>
      </c>
      <c r="AU146" s="25" t="s">
        <v>89</v>
      </c>
      <c r="AY146" s="25" t="s">
        <v>171</v>
      </c>
      <c r="BE146" s="172">
        <f t="shared" si="24"/>
        <v>0</v>
      </c>
      <c r="BF146" s="172">
        <f t="shared" si="25"/>
        <v>0</v>
      </c>
      <c r="BG146" s="172">
        <f t="shared" si="26"/>
        <v>0</v>
      </c>
      <c r="BH146" s="172">
        <f t="shared" si="27"/>
        <v>0</v>
      </c>
      <c r="BI146" s="172">
        <f t="shared" si="28"/>
        <v>0</v>
      </c>
      <c r="BJ146" s="25" t="s">
        <v>89</v>
      </c>
      <c r="BK146" s="172">
        <f t="shared" si="29"/>
        <v>0</v>
      </c>
      <c r="BL146" s="25" t="s">
        <v>257</v>
      </c>
      <c r="BM146" s="25" t="s">
        <v>2380</v>
      </c>
    </row>
    <row r="147" spans="2:65" s="1" customFormat="1" ht="38.25" customHeight="1">
      <c r="B147" s="161"/>
      <c r="C147" s="162" t="s">
        <v>431</v>
      </c>
      <c r="D147" s="162" t="s">
        <v>173</v>
      </c>
      <c r="E147" s="163" t="s">
        <v>2381</v>
      </c>
      <c r="F147" s="164" t="s">
        <v>2382</v>
      </c>
      <c r="G147" s="165" t="s">
        <v>260</v>
      </c>
      <c r="H147" s="166">
        <v>0.377</v>
      </c>
      <c r="I147" s="347"/>
      <c r="J147" s="167">
        <f t="shared" si="20"/>
        <v>0</v>
      </c>
      <c r="K147" s="164" t="s">
        <v>177</v>
      </c>
      <c r="L147" s="40"/>
      <c r="M147" s="168" t="s">
        <v>5</v>
      </c>
      <c r="N147" s="169" t="s">
        <v>49</v>
      </c>
      <c r="O147" s="170">
        <v>1.39</v>
      </c>
      <c r="P147" s="170">
        <f t="shared" si="21"/>
        <v>0.52403</v>
      </c>
      <c r="Q147" s="170">
        <v>0</v>
      </c>
      <c r="R147" s="170">
        <f t="shared" si="22"/>
        <v>0</v>
      </c>
      <c r="S147" s="170">
        <v>0</v>
      </c>
      <c r="T147" s="171">
        <f t="shared" si="23"/>
        <v>0</v>
      </c>
      <c r="AR147" s="25" t="s">
        <v>257</v>
      </c>
      <c r="AT147" s="25" t="s">
        <v>173</v>
      </c>
      <c r="AU147" s="25" t="s">
        <v>89</v>
      </c>
      <c r="AY147" s="25" t="s">
        <v>171</v>
      </c>
      <c r="BE147" s="172">
        <f t="shared" si="24"/>
        <v>0</v>
      </c>
      <c r="BF147" s="172">
        <f t="shared" si="25"/>
        <v>0</v>
      </c>
      <c r="BG147" s="172">
        <f t="shared" si="26"/>
        <v>0</v>
      </c>
      <c r="BH147" s="172">
        <f t="shared" si="27"/>
        <v>0</v>
      </c>
      <c r="BI147" s="172">
        <f t="shared" si="28"/>
        <v>0</v>
      </c>
      <c r="BJ147" s="25" t="s">
        <v>89</v>
      </c>
      <c r="BK147" s="172">
        <f t="shared" si="29"/>
        <v>0</v>
      </c>
      <c r="BL147" s="25" t="s">
        <v>257</v>
      </c>
      <c r="BM147" s="25" t="s">
        <v>2383</v>
      </c>
    </row>
    <row r="148" spans="2:65" s="11" customFormat="1" ht="29.85" customHeight="1">
      <c r="B148" s="149"/>
      <c r="D148" s="150" t="s">
        <v>76</v>
      </c>
      <c r="E148" s="159" t="s">
        <v>2384</v>
      </c>
      <c r="F148" s="159" t="s">
        <v>2385</v>
      </c>
      <c r="J148" s="160">
        <f>BK148</f>
        <v>0</v>
      </c>
      <c r="L148" s="149"/>
      <c r="M148" s="153"/>
      <c r="N148" s="154"/>
      <c r="O148" s="154"/>
      <c r="P148" s="155">
        <f>SUM(P149:P170)</f>
        <v>17.403512000000003</v>
      </c>
      <c r="Q148" s="154"/>
      <c r="R148" s="155">
        <f>SUM(R149:R170)</f>
        <v>5.8199999999999995E-2</v>
      </c>
      <c r="S148" s="154"/>
      <c r="T148" s="156">
        <f>SUM(T149:T170)</f>
        <v>0</v>
      </c>
      <c r="AR148" s="150" t="s">
        <v>89</v>
      </c>
      <c r="AT148" s="157" t="s">
        <v>76</v>
      </c>
      <c r="AU148" s="157" t="s">
        <v>23</v>
      </c>
      <c r="AY148" s="150" t="s">
        <v>171</v>
      </c>
      <c r="BK148" s="158">
        <f>SUM(BK149:BK170)</f>
        <v>0</v>
      </c>
    </row>
    <row r="149" spans="2:65" s="1" customFormat="1" ht="16.5" customHeight="1">
      <c r="B149" s="161"/>
      <c r="C149" s="162" t="s">
        <v>439</v>
      </c>
      <c r="D149" s="162" t="s">
        <v>173</v>
      </c>
      <c r="E149" s="163" t="s">
        <v>2386</v>
      </c>
      <c r="F149" s="164" t="s">
        <v>2387</v>
      </c>
      <c r="G149" s="165" t="s">
        <v>330</v>
      </c>
      <c r="H149" s="166">
        <v>1</v>
      </c>
      <c r="I149" s="347"/>
      <c r="J149" s="167">
        <f>ROUND(I149*H149,2)</f>
        <v>0</v>
      </c>
      <c r="K149" s="164" t="s">
        <v>5</v>
      </c>
      <c r="L149" s="40"/>
      <c r="M149" s="168" t="s">
        <v>5</v>
      </c>
      <c r="N149" s="169" t="s">
        <v>49</v>
      </c>
      <c r="O149" s="170">
        <v>0</v>
      </c>
      <c r="P149" s="170">
        <f>O149*H149</f>
        <v>0</v>
      </c>
      <c r="Q149" s="170">
        <v>0</v>
      </c>
      <c r="R149" s="170">
        <f>Q149*H149</f>
        <v>0</v>
      </c>
      <c r="S149" s="170">
        <v>0</v>
      </c>
      <c r="T149" s="171">
        <f>S149*H149</f>
        <v>0</v>
      </c>
      <c r="AR149" s="25" t="s">
        <v>257</v>
      </c>
      <c r="AT149" s="25" t="s">
        <v>173</v>
      </c>
      <c r="AU149" s="25" t="s">
        <v>89</v>
      </c>
      <c r="AY149" s="25" t="s">
        <v>171</v>
      </c>
      <c r="BE149" s="172">
        <f>IF(N149="základní",J149,0)</f>
        <v>0</v>
      </c>
      <c r="BF149" s="172">
        <f>IF(N149="snížená",J149,0)</f>
        <v>0</v>
      </c>
      <c r="BG149" s="172">
        <f>IF(N149="zákl. přenesená",J149,0)</f>
        <v>0</v>
      </c>
      <c r="BH149" s="172">
        <f>IF(N149="sníž. přenesená",J149,0)</f>
        <v>0</v>
      </c>
      <c r="BI149" s="172">
        <f>IF(N149="nulová",J149,0)</f>
        <v>0</v>
      </c>
      <c r="BJ149" s="25" t="s">
        <v>89</v>
      </c>
      <c r="BK149" s="172">
        <f>ROUND(I149*H149,2)</f>
        <v>0</v>
      </c>
      <c r="BL149" s="25" t="s">
        <v>257</v>
      </c>
      <c r="BM149" s="25" t="s">
        <v>2388</v>
      </c>
    </row>
    <row r="150" spans="2:65" s="1" customFormat="1" ht="16.5" customHeight="1">
      <c r="B150" s="161"/>
      <c r="C150" s="162" t="s">
        <v>446</v>
      </c>
      <c r="D150" s="162" t="s">
        <v>173</v>
      </c>
      <c r="E150" s="163" t="s">
        <v>2389</v>
      </c>
      <c r="F150" s="164" t="s">
        <v>2091</v>
      </c>
      <c r="G150" s="165" t="s">
        <v>2092</v>
      </c>
      <c r="H150" s="166">
        <v>10</v>
      </c>
      <c r="I150" s="347"/>
      <c r="J150" s="167">
        <f>ROUND(I150*H150,2)</f>
        <v>0</v>
      </c>
      <c r="K150" s="164" t="s">
        <v>5</v>
      </c>
      <c r="L150" s="40"/>
      <c r="M150" s="168" t="s">
        <v>5</v>
      </c>
      <c r="N150" s="169" t="s">
        <v>49</v>
      </c>
      <c r="O150" s="170">
        <v>0</v>
      </c>
      <c r="P150" s="170">
        <f>O150*H150</f>
        <v>0</v>
      </c>
      <c r="Q150" s="170">
        <v>0</v>
      </c>
      <c r="R150" s="170">
        <f>Q150*H150</f>
        <v>0</v>
      </c>
      <c r="S150" s="170">
        <v>0</v>
      </c>
      <c r="T150" s="171">
        <f>S150*H150</f>
        <v>0</v>
      </c>
      <c r="AR150" s="25" t="s">
        <v>257</v>
      </c>
      <c r="AT150" s="25" t="s">
        <v>173</v>
      </c>
      <c r="AU150" s="25" t="s">
        <v>89</v>
      </c>
      <c r="AY150" s="25" t="s">
        <v>171</v>
      </c>
      <c r="BE150" s="172">
        <f>IF(N150="základní",J150,0)</f>
        <v>0</v>
      </c>
      <c r="BF150" s="172">
        <f>IF(N150="snížená",J150,0)</f>
        <v>0</v>
      </c>
      <c r="BG150" s="172">
        <f>IF(N150="zákl. přenesená",J150,0)</f>
        <v>0</v>
      </c>
      <c r="BH150" s="172">
        <f>IF(N150="sníž. přenesená",J150,0)</f>
        <v>0</v>
      </c>
      <c r="BI150" s="172">
        <f>IF(N150="nulová",J150,0)</f>
        <v>0</v>
      </c>
      <c r="BJ150" s="25" t="s">
        <v>89</v>
      </c>
      <c r="BK150" s="172">
        <f>ROUND(I150*H150,2)</f>
        <v>0</v>
      </c>
      <c r="BL150" s="25" t="s">
        <v>257</v>
      </c>
      <c r="BM150" s="25" t="s">
        <v>2390</v>
      </c>
    </row>
    <row r="151" spans="2:65" s="1" customFormat="1" ht="25.5" customHeight="1">
      <c r="B151" s="161"/>
      <c r="C151" s="162" t="s">
        <v>450</v>
      </c>
      <c r="D151" s="162" t="s">
        <v>173</v>
      </c>
      <c r="E151" s="163" t="s">
        <v>2391</v>
      </c>
      <c r="F151" s="164" t="s">
        <v>2392</v>
      </c>
      <c r="G151" s="165" t="s">
        <v>330</v>
      </c>
      <c r="H151" s="166">
        <v>4</v>
      </c>
      <c r="I151" s="347"/>
      <c r="J151" s="167">
        <f>ROUND(I151*H151,2)</f>
        <v>0</v>
      </c>
      <c r="K151" s="164" t="s">
        <v>177</v>
      </c>
      <c r="L151" s="40"/>
      <c r="M151" s="168" t="s">
        <v>5</v>
      </c>
      <c r="N151" s="169" t="s">
        <v>49</v>
      </c>
      <c r="O151" s="170">
        <v>0.55100000000000005</v>
      </c>
      <c r="P151" s="170">
        <f>O151*H151</f>
        <v>2.2040000000000002</v>
      </c>
      <c r="Q151" s="170">
        <v>0</v>
      </c>
      <c r="R151" s="170">
        <f>Q151*H151</f>
        <v>0</v>
      </c>
      <c r="S151" s="170">
        <v>0</v>
      </c>
      <c r="T151" s="171">
        <f>S151*H151</f>
        <v>0</v>
      </c>
      <c r="AR151" s="25" t="s">
        <v>257</v>
      </c>
      <c r="AT151" s="25" t="s">
        <v>173</v>
      </c>
      <c r="AU151" s="25" t="s">
        <v>89</v>
      </c>
      <c r="AY151" s="25" t="s">
        <v>171</v>
      </c>
      <c r="BE151" s="172">
        <f>IF(N151="základní",J151,0)</f>
        <v>0</v>
      </c>
      <c r="BF151" s="172">
        <f>IF(N151="snížená",J151,0)</f>
        <v>0</v>
      </c>
      <c r="BG151" s="172">
        <f>IF(N151="zákl. přenesená",J151,0)</f>
        <v>0</v>
      </c>
      <c r="BH151" s="172">
        <f>IF(N151="sníž. přenesená",J151,0)</f>
        <v>0</v>
      </c>
      <c r="BI151" s="172">
        <f>IF(N151="nulová",J151,0)</f>
        <v>0</v>
      </c>
      <c r="BJ151" s="25" t="s">
        <v>89</v>
      </c>
      <c r="BK151" s="172">
        <f>ROUND(I151*H151,2)</f>
        <v>0</v>
      </c>
      <c r="BL151" s="25" t="s">
        <v>257</v>
      </c>
      <c r="BM151" s="25" t="s">
        <v>2393</v>
      </c>
    </row>
    <row r="152" spans="2:65" s="1" customFormat="1" ht="25.5" customHeight="1">
      <c r="B152" s="161"/>
      <c r="C152" s="190" t="s">
        <v>454</v>
      </c>
      <c r="D152" s="190" t="s">
        <v>236</v>
      </c>
      <c r="E152" s="191" t="s">
        <v>2394</v>
      </c>
      <c r="F152" s="192" t="s">
        <v>3365</v>
      </c>
      <c r="G152" s="193" t="s">
        <v>330</v>
      </c>
      <c r="H152" s="194">
        <v>4</v>
      </c>
      <c r="I152" s="348"/>
      <c r="J152" s="195">
        <f>ROUND(I152*H152,2)</f>
        <v>0</v>
      </c>
      <c r="K152" s="192" t="s">
        <v>5</v>
      </c>
      <c r="L152" s="196"/>
      <c r="M152" s="197" t="s">
        <v>5</v>
      </c>
      <c r="N152" s="198" t="s">
        <v>49</v>
      </c>
      <c r="O152" s="170">
        <v>0</v>
      </c>
      <c r="P152" s="170">
        <f>O152*H152</f>
        <v>0</v>
      </c>
      <c r="Q152" s="170">
        <v>8.9999999999999998E-4</v>
      </c>
      <c r="R152" s="170">
        <f>Q152*H152</f>
        <v>3.5999999999999999E-3</v>
      </c>
      <c r="S152" s="170">
        <v>0</v>
      </c>
      <c r="T152" s="171">
        <f>S152*H152</f>
        <v>0</v>
      </c>
      <c r="AR152" s="25" t="s">
        <v>349</v>
      </c>
      <c r="AT152" s="25" t="s">
        <v>236</v>
      </c>
      <c r="AU152" s="25" t="s">
        <v>89</v>
      </c>
      <c r="AY152" s="25" t="s">
        <v>171</v>
      </c>
      <c r="BE152" s="172">
        <f>IF(N152="základní",J152,0)</f>
        <v>0</v>
      </c>
      <c r="BF152" s="172">
        <f>IF(N152="snížená",J152,0)</f>
        <v>0</v>
      </c>
      <c r="BG152" s="172">
        <f>IF(N152="zákl. přenesená",J152,0)</f>
        <v>0</v>
      </c>
      <c r="BH152" s="172">
        <f>IF(N152="sníž. přenesená",J152,0)</f>
        <v>0</v>
      </c>
      <c r="BI152" s="172">
        <f>IF(N152="nulová",J152,0)</f>
        <v>0</v>
      </c>
      <c r="BJ152" s="25" t="s">
        <v>89</v>
      </c>
      <c r="BK152" s="172">
        <f>ROUND(I152*H152,2)</f>
        <v>0</v>
      </c>
      <c r="BL152" s="25" t="s">
        <v>257</v>
      </c>
      <c r="BM152" s="25" t="s">
        <v>2395</v>
      </c>
    </row>
    <row r="153" spans="2:65" s="1" customFormat="1" ht="36">
      <c r="B153" s="40"/>
      <c r="D153" s="174" t="s">
        <v>353</v>
      </c>
      <c r="F153" s="181" t="s">
        <v>2396</v>
      </c>
      <c r="L153" s="40"/>
      <c r="M153" s="182"/>
      <c r="N153" s="41"/>
      <c r="O153" s="41"/>
      <c r="P153" s="41"/>
      <c r="Q153" s="41"/>
      <c r="R153" s="41"/>
      <c r="S153" s="41"/>
      <c r="T153" s="69"/>
      <c r="AT153" s="25" t="s">
        <v>353</v>
      </c>
      <c r="AU153" s="25" t="s">
        <v>89</v>
      </c>
    </row>
    <row r="154" spans="2:65" s="1" customFormat="1" ht="25.5" customHeight="1">
      <c r="B154" s="161"/>
      <c r="C154" s="162" t="s">
        <v>458</v>
      </c>
      <c r="D154" s="162" t="s">
        <v>173</v>
      </c>
      <c r="E154" s="163" t="s">
        <v>2397</v>
      </c>
      <c r="F154" s="164" t="s">
        <v>2398</v>
      </c>
      <c r="G154" s="165" t="s">
        <v>330</v>
      </c>
      <c r="H154" s="166">
        <v>4</v>
      </c>
      <c r="I154" s="347"/>
      <c r="J154" s="167">
        <f>ROUND(I154*H154,2)</f>
        <v>0</v>
      </c>
      <c r="K154" s="164" t="s">
        <v>177</v>
      </c>
      <c r="L154" s="40"/>
      <c r="M154" s="168" t="s">
        <v>5</v>
      </c>
      <c r="N154" s="169" t="s">
        <v>49</v>
      </c>
      <c r="O154" s="170">
        <v>0.84599999999999997</v>
      </c>
      <c r="P154" s="170">
        <f>O154*H154</f>
        <v>3.3839999999999999</v>
      </c>
      <c r="Q154" s="170">
        <v>0</v>
      </c>
      <c r="R154" s="170">
        <f>Q154*H154</f>
        <v>0</v>
      </c>
      <c r="S154" s="170">
        <v>0</v>
      </c>
      <c r="T154" s="171">
        <f>S154*H154</f>
        <v>0</v>
      </c>
      <c r="AR154" s="25" t="s">
        <v>257</v>
      </c>
      <c r="AT154" s="25" t="s">
        <v>173</v>
      </c>
      <c r="AU154" s="25" t="s">
        <v>89</v>
      </c>
      <c r="AY154" s="25" t="s">
        <v>171</v>
      </c>
      <c r="BE154" s="172">
        <f>IF(N154="základní",J154,0)</f>
        <v>0</v>
      </c>
      <c r="BF154" s="172">
        <f>IF(N154="snížená",J154,0)</f>
        <v>0</v>
      </c>
      <c r="BG154" s="172">
        <f>IF(N154="zákl. přenesená",J154,0)</f>
        <v>0</v>
      </c>
      <c r="BH154" s="172">
        <f>IF(N154="sníž. přenesená",J154,0)</f>
        <v>0</v>
      </c>
      <c r="BI154" s="172">
        <f>IF(N154="nulová",J154,0)</f>
        <v>0</v>
      </c>
      <c r="BJ154" s="25" t="s">
        <v>89</v>
      </c>
      <c r="BK154" s="172">
        <f>ROUND(I154*H154,2)</f>
        <v>0</v>
      </c>
      <c r="BL154" s="25" t="s">
        <v>257</v>
      </c>
      <c r="BM154" s="25" t="s">
        <v>2399</v>
      </c>
    </row>
    <row r="155" spans="2:65" s="1" customFormat="1" ht="16.5" customHeight="1">
      <c r="B155" s="161"/>
      <c r="C155" s="190" t="s">
        <v>464</v>
      </c>
      <c r="D155" s="190" t="s">
        <v>236</v>
      </c>
      <c r="E155" s="191" t="s">
        <v>2400</v>
      </c>
      <c r="F155" s="192" t="s">
        <v>3366</v>
      </c>
      <c r="G155" s="193" t="s">
        <v>330</v>
      </c>
      <c r="H155" s="194">
        <v>4</v>
      </c>
      <c r="I155" s="348"/>
      <c r="J155" s="195">
        <f>ROUND(I155*H155,2)</f>
        <v>0</v>
      </c>
      <c r="K155" s="192" t="s">
        <v>5</v>
      </c>
      <c r="L155" s="196"/>
      <c r="M155" s="197" t="s">
        <v>5</v>
      </c>
      <c r="N155" s="198" t="s">
        <v>49</v>
      </c>
      <c r="O155" s="170">
        <v>0</v>
      </c>
      <c r="P155" s="170">
        <f>O155*H155</f>
        <v>0</v>
      </c>
      <c r="Q155" s="170">
        <v>0</v>
      </c>
      <c r="R155" s="170">
        <f>Q155*H155</f>
        <v>0</v>
      </c>
      <c r="S155" s="170">
        <v>0</v>
      </c>
      <c r="T155" s="171">
        <f>S155*H155</f>
        <v>0</v>
      </c>
      <c r="AR155" s="25" t="s">
        <v>349</v>
      </c>
      <c r="AT155" s="25" t="s">
        <v>236</v>
      </c>
      <c r="AU155" s="25" t="s">
        <v>89</v>
      </c>
      <c r="AY155" s="25" t="s">
        <v>171</v>
      </c>
      <c r="BE155" s="172">
        <f>IF(N155="základní",J155,0)</f>
        <v>0</v>
      </c>
      <c r="BF155" s="172">
        <f>IF(N155="snížená",J155,0)</f>
        <v>0</v>
      </c>
      <c r="BG155" s="172">
        <f>IF(N155="zákl. přenesená",J155,0)</f>
        <v>0</v>
      </c>
      <c r="BH155" s="172">
        <f>IF(N155="sníž. přenesená",J155,0)</f>
        <v>0</v>
      </c>
      <c r="BI155" s="172">
        <f>IF(N155="nulová",J155,0)</f>
        <v>0</v>
      </c>
      <c r="BJ155" s="25" t="s">
        <v>89</v>
      </c>
      <c r="BK155" s="172">
        <f>ROUND(I155*H155,2)</f>
        <v>0</v>
      </c>
      <c r="BL155" s="25" t="s">
        <v>257</v>
      </c>
      <c r="BM155" s="25" t="s">
        <v>2401</v>
      </c>
    </row>
    <row r="156" spans="2:65" s="1" customFormat="1" ht="25.5" customHeight="1">
      <c r="B156" s="161"/>
      <c r="C156" s="162" t="s">
        <v>469</v>
      </c>
      <c r="D156" s="162" t="s">
        <v>173</v>
      </c>
      <c r="E156" s="163" t="s">
        <v>2402</v>
      </c>
      <c r="F156" s="164" t="s">
        <v>2403</v>
      </c>
      <c r="G156" s="165" t="s">
        <v>493</v>
      </c>
      <c r="H156" s="166">
        <v>17.5</v>
      </c>
      <c r="I156" s="347"/>
      <c r="J156" s="167">
        <f>ROUND(I156*H156,2)</f>
        <v>0</v>
      </c>
      <c r="K156" s="164" t="s">
        <v>177</v>
      </c>
      <c r="L156" s="40"/>
      <c r="M156" s="168" t="s">
        <v>5</v>
      </c>
      <c r="N156" s="169" t="s">
        <v>49</v>
      </c>
      <c r="O156" s="170">
        <v>0.52300000000000002</v>
      </c>
      <c r="P156" s="170">
        <f>O156*H156</f>
        <v>9.1524999999999999</v>
      </c>
      <c r="Q156" s="170">
        <v>3.1199999999999999E-3</v>
      </c>
      <c r="R156" s="170">
        <f>Q156*H156</f>
        <v>5.4599999999999996E-2</v>
      </c>
      <c r="S156" s="170">
        <v>0</v>
      </c>
      <c r="T156" s="171">
        <f>S156*H156</f>
        <v>0</v>
      </c>
      <c r="AR156" s="25" t="s">
        <v>257</v>
      </c>
      <c r="AT156" s="25" t="s">
        <v>173</v>
      </c>
      <c r="AU156" s="25" t="s">
        <v>89</v>
      </c>
      <c r="AY156" s="25" t="s">
        <v>171</v>
      </c>
      <c r="BE156" s="172">
        <f>IF(N156="základní",J156,0)</f>
        <v>0</v>
      </c>
      <c r="BF156" s="172">
        <f>IF(N156="snížená",J156,0)</f>
        <v>0</v>
      </c>
      <c r="BG156" s="172">
        <f>IF(N156="zákl. přenesená",J156,0)</f>
        <v>0</v>
      </c>
      <c r="BH156" s="172">
        <f>IF(N156="sníž. přenesená",J156,0)</f>
        <v>0</v>
      </c>
      <c r="BI156" s="172">
        <f>IF(N156="nulová",J156,0)</f>
        <v>0</v>
      </c>
      <c r="BJ156" s="25" t="s">
        <v>89</v>
      </c>
      <c r="BK156" s="172">
        <f>ROUND(I156*H156,2)</f>
        <v>0</v>
      </c>
      <c r="BL156" s="25" t="s">
        <v>257</v>
      </c>
      <c r="BM156" s="25" t="s">
        <v>2404</v>
      </c>
    </row>
    <row r="157" spans="2:65" s="12" customFormat="1">
      <c r="B157" s="173"/>
      <c r="D157" s="174" t="s">
        <v>180</v>
      </c>
      <c r="E157" s="175" t="s">
        <v>5</v>
      </c>
      <c r="F157" s="176" t="s">
        <v>2405</v>
      </c>
      <c r="H157" s="177">
        <v>15</v>
      </c>
      <c r="L157" s="173"/>
      <c r="M157" s="178"/>
      <c r="N157" s="179"/>
      <c r="O157" s="179"/>
      <c r="P157" s="179"/>
      <c r="Q157" s="179"/>
      <c r="R157" s="179"/>
      <c r="S157" s="179"/>
      <c r="T157" s="180"/>
      <c r="AT157" s="175" t="s">
        <v>180</v>
      </c>
      <c r="AU157" s="175" t="s">
        <v>89</v>
      </c>
      <c r="AV157" s="12" t="s">
        <v>89</v>
      </c>
      <c r="AW157" s="12" t="s">
        <v>41</v>
      </c>
      <c r="AX157" s="12" t="s">
        <v>77</v>
      </c>
      <c r="AY157" s="175" t="s">
        <v>171</v>
      </c>
    </row>
    <row r="158" spans="2:65" s="12" customFormat="1">
      <c r="B158" s="173"/>
      <c r="D158" s="174" t="s">
        <v>180</v>
      </c>
      <c r="E158" s="175" t="s">
        <v>5</v>
      </c>
      <c r="F158" s="176" t="s">
        <v>2406</v>
      </c>
      <c r="H158" s="177">
        <v>2.5</v>
      </c>
      <c r="L158" s="173"/>
      <c r="M158" s="178"/>
      <c r="N158" s="179"/>
      <c r="O158" s="179"/>
      <c r="P158" s="179"/>
      <c r="Q158" s="179"/>
      <c r="R158" s="179"/>
      <c r="S158" s="179"/>
      <c r="T158" s="180"/>
      <c r="AT158" s="175" t="s">
        <v>180</v>
      </c>
      <c r="AU158" s="175" t="s">
        <v>89</v>
      </c>
      <c r="AV158" s="12" t="s">
        <v>89</v>
      </c>
      <c r="AW158" s="12" t="s">
        <v>41</v>
      </c>
      <c r="AX158" s="12" t="s">
        <v>77</v>
      </c>
      <c r="AY158" s="175" t="s">
        <v>171</v>
      </c>
    </row>
    <row r="159" spans="2:65" s="13" customFormat="1">
      <c r="B159" s="183"/>
      <c r="D159" s="174" t="s">
        <v>180</v>
      </c>
      <c r="E159" s="184" t="s">
        <v>5</v>
      </c>
      <c r="F159" s="185" t="s">
        <v>228</v>
      </c>
      <c r="H159" s="186">
        <v>17.5</v>
      </c>
      <c r="L159" s="183"/>
      <c r="M159" s="187"/>
      <c r="N159" s="188"/>
      <c r="O159" s="188"/>
      <c r="P159" s="188"/>
      <c r="Q159" s="188"/>
      <c r="R159" s="188"/>
      <c r="S159" s="188"/>
      <c r="T159" s="189"/>
      <c r="AT159" s="184" t="s">
        <v>180</v>
      </c>
      <c r="AU159" s="184" t="s">
        <v>89</v>
      </c>
      <c r="AV159" s="13" t="s">
        <v>178</v>
      </c>
      <c r="AW159" s="13" t="s">
        <v>41</v>
      </c>
      <c r="AX159" s="13" t="s">
        <v>23</v>
      </c>
      <c r="AY159" s="184" t="s">
        <v>171</v>
      </c>
    </row>
    <row r="160" spans="2:65" s="1" customFormat="1" ht="16.5" customHeight="1">
      <c r="B160" s="161"/>
      <c r="C160" s="190" t="s">
        <v>474</v>
      </c>
      <c r="D160" s="190" t="s">
        <v>236</v>
      </c>
      <c r="E160" s="191" t="s">
        <v>2407</v>
      </c>
      <c r="F160" s="192" t="s">
        <v>2408</v>
      </c>
      <c r="G160" s="193" t="s">
        <v>330</v>
      </c>
      <c r="H160" s="194">
        <v>4</v>
      </c>
      <c r="I160" s="348"/>
      <c r="J160" s="195">
        <f t="shared" ref="J160:J170" si="30">ROUND(I160*H160,2)</f>
        <v>0</v>
      </c>
      <c r="K160" s="192" t="s">
        <v>5</v>
      </c>
      <c r="L160" s="196"/>
      <c r="M160" s="197" t="s">
        <v>5</v>
      </c>
      <c r="N160" s="198" t="s">
        <v>49</v>
      </c>
      <c r="O160" s="170">
        <v>0</v>
      </c>
      <c r="P160" s="170">
        <f t="shared" ref="P160:P170" si="31">O160*H160</f>
        <v>0</v>
      </c>
      <c r="Q160" s="170">
        <v>0</v>
      </c>
      <c r="R160" s="170">
        <f t="shared" ref="R160:R170" si="32">Q160*H160</f>
        <v>0</v>
      </c>
      <c r="S160" s="170">
        <v>0</v>
      </c>
      <c r="T160" s="171">
        <f t="shared" ref="T160:T170" si="33">S160*H160</f>
        <v>0</v>
      </c>
      <c r="AR160" s="25" t="s">
        <v>349</v>
      </c>
      <c r="AT160" s="25" t="s">
        <v>236</v>
      </c>
      <c r="AU160" s="25" t="s">
        <v>89</v>
      </c>
      <c r="AY160" s="25" t="s">
        <v>171</v>
      </c>
      <c r="BE160" s="172">
        <f t="shared" ref="BE160:BE170" si="34">IF(N160="základní",J160,0)</f>
        <v>0</v>
      </c>
      <c r="BF160" s="172">
        <f t="shared" ref="BF160:BF170" si="35">IF(N160="snížená",J160,0)</f>
        <v>0</v>
      </c>
      <c r="BG160" s="172">
        <f t="shared" ref="BG160:BG170" si="36">IF(N160="zákl. přenesená",J160,0)</f>
        <v>0</v>
      </c>
      <c r="BH160" s="172">
        <f t="shared" ref="BH160:BH170" si="37">IF(N160="sníž. přenesená",J160,0)</f>
        <v>0</v>
      </c>
      <c r="BI160" s="172">
        <f t="shared" ref="BI160:BI170" si="38">IF(N160="nulová",J160,0)</f>
        <v>0</v>
      </c>
      <c r="BJ160" s="25" t="s">
        <v>89</v>
      </c>
      <c r="BK160" s="172">
        <f t="shared" ref="BK160:BK170" si="39">ROUND(I160*H160,2)</f>
        <v>0</v>
      </c>
      <c r="BL160" s="25" t="s">
        <v>257</v>
      </c>
      <c r="BM160" s="25" t="s">
        <v>2409</v>
      </c>
    </row>
    <row r="161" spans="2:65" s="1" customFormat="1" ht="16.5" customHeight="1">
      <c r="B161" s="161"/>
      <c r="C161" s="190" t="s">
        <v>480</v>
      </c>
      <c r="D161" s="190" t="s">
        <v>236</v>
      </c>
      <c r="E161" s="191" t="s">
        <v>2410</v>
      </c>
      <c r="F161" s="192" t="s">
        <v>2411</v>
      </c>
      <c r="G161" s="193" t="s">
        <v>330</v>
      </c>
      <c r="H161" s="194">
        <v>3</v>
      </c>
      <c r="I161" s="348"/>
      <c r="J161" s="195">
        <f t="shared" si="30"/>
        <v>0</v>
      </c>
      <c r="K161" s="192" t="s">
        <v>5</v>
      </c>
      <c r="L161" s="196"/>
      <c r="M161" s="197" t="s">
        <v>5</v>
      </c>
      <c r="N161" s="198" t="s">
        <v>49</v>
      </c>
      <c r="O161" s="170">
        <v>0</v>
      </c>
      <c r="P161" s="170">
        <f t="shared" si="31"/>
        <v>0</v>
      </c>
      <c r="Q161" s="170">
        <v>0</v>
      </c>
      <c r="R161" s="170">
        <f t="shared" si="32"/>
        <v>0</v>
      </c>
      <c r="S161" s="170">
        <v>0</v>
      </c>
      <c r="T161" s="171">
        <f t="shared" si="33"/>
        <v>0</v>
      </c>
      <c r="AR161" s="25" t="s">
        <v>349</v>
      </c>
      <c r="AT161" s="25" t="s">
        <v>236</v>
      </c>
      <c r="AU161" s="25" t="s">
        <v>89</v>
      </c>
      <c r="AY161" s="25" t="s">
        <v>171</v>
      </c>
      <c r="BE161" s="172">
        <f t="shared" si="34"/>
        <v>0</v>
      </c>
      <c r="BF161" s="172">
        <f t="shared" si="35"/>
        <v>0</v>
      </c>
      <c r="BG161" s="172">
        <f t="shared" si="36"/>
        <v>0</v>
      </c>
      <c r="BH161" s="172">
        <f t="shared" si="37"/>
        <v>0</v>
      </c>
      <c r="BI161" s="172">
        <f t="shared" si="38"/>
        <v>0</v>
      </c>
      <c r="BJ161" s="25" t="s">
        <v>89</v>
      </c>
      <c r="BK161" s="172">
        <f t="shared" si="39"/>
        <v>0</v>
      </c>
      <c r="BL161" s="25" t="s">
        <v>257</v>
      </c>
      <c r="BM161" s="25" t="s">
        <v>2412</v>
      </c>
    </row>
    <row r="162" spans="2:65" s="1" customFormat="1" ht="16.5" customHeight="1">
      <c r="B162" s="161"/>
      <c r="C162" s="190" t="s">
        <v>486</v>
      </c>
      <c r="D162" s="190" t="s">
        <v>236</v>
      </c>
      <c r="E162" s="191" t="s">
        <v>2413</v>
      </c>
      <c r="F162" s="192" t="s">
        <v>2414</v>
      </c>
      <c r="G162" s="193" t="s">
        <v>330</v>
      </c>
      <c r="H162" s="194">
        <v>1</v>
      </c>
      <c r="I162" s="348"/>
      <c r="J162" s="195">
        <f t="shared" si="30"/>
        <v>0</v>
      </c>
      <c r="K162" s="192" t="s">
        <v>5</v>
      </c>
      <c r="L162" s="196"/>
      <c r="M162" s="197" t="s">
        <v>5</v>
      </c>
      <c r="N162" s="198" t="s">
        <v>49</v>
      </c>
      <c r="O162" s="170">
        <v>0</v>
      </c>
      <c r="P162" s="170">
        <f t="shared" si="31"/>
        <v>0</v>
      </c>
      <c r="Q162" s="170">
        <v>0</v>
      </c>
      <c r="R162" s="170">
        <f t="shared" si="32"/>
        <v>0</v>
      </c>
      <c r="S162" s="170">
        <v>0</v>
      </c>
      <c r="T162" s="171">
        <f t="shared" si="33"/>
        <v>0</v>
      </c>
      <c r="AR162" s="25" t="s">
        <v>349</v>
      </c>
      <c r="AT162" s="25" t="s">
        <v>236</v>
      </c>
      <c r="AU162" s="25" t="s">
        <v>89</v>
      </c>
      <c r="AY162" s="25" t="s">
        <v>171</v>
      </c>
      <c r="BE162" s="172">
        <f t="shared" si="34"/>
        <v>0</v>
      </c>
      <c r="BF162" s="172">
        <f t="shared" si="35"/>
        <v>0</v>
      </c>
      <c r="BG162" s="172">
        <f t="shared" si="36"/>
        <v>0</v>
      </c>
      <c r="BH162" s="172">
        <f t="shared" si="37"/>
        <v>0</v>
      </c>
      <c r="BI162" s="172">
        <f t="shared" si="38"/>
        <v>0</v>
      </c>
      <c r="BJ162" s="25" t="s">
        <v>89</v>
      </c>
      <c r="BK162" s="172">
        <f t="shared" si="39"/>
        <v>0</v>
      </c>
      <c r="BL162" s="25" t="s">
        <v>257</v>
      </c>
      <c r="BM162" s="25" t="s">
        <v>2415</v>
      </c>
    </row>
    <row r="163" spans="2:65" s="1" customFormat="1" ht="16.5" customHeight="1">
      <c r="B163" s="161"/>
      <c r="C163" s="190" t="s">
        <v>490</v>
      </c>
      <c r="D163" s="190" t="s">
        <v>236</v>
      </c>
      <c r="E163" s="191" t="s">
        <v>2416</v>
      </c>
      <c r="F163" s="192" t="s">
        <v>2417</v>
      </c>
      <c r="G163" s="193" t="s">
        <v>330</v>
      </c>
      <c r="H163" s="194">
        <v>2</v>
      </c>
      <c r="I163" s="348"/>
      <c r="J163" s="195">
        <f t="shared" si="30"/>
        <v>0</v>
      </c>
      <c r="K163" s="192" t="s">
        <v>5</v>
      </c>
      <c r="L163" s="196"/>
      <c r="M163" s="197" t="s">
        <v>5</v>
      </c>
      <c r="N163" s="198" t="s">
        <v>49</v>
      </c>
      <c r="O163" s="170">
        <v>0</v>
      </c>
      <c r="P163" s="170">
        <f t="shared" si="31"/>
        <v>0</v>
      </c>
      <c r="Q163" s="170">
        <v>0</v>
      </c>
      <c r="R163" s="170">
        <f t="shared" si="32"/>
        <v>0</v>
      </c>
      <c r="S163" s="170">
        <v>0</v>
      </c>
      <c r="T163" s="171">
        <f t="shared" si="33"/>
        <v>0</v>
      </c>
      <c r="AR163" s="25" t="s">
        <v>349</v>
      </c>
      <c r="AT163" s="25" t="s">
        <v>236</v>
      </c>
      <c r="AU163" s="25" t="s">
        <v>89</v>
      </c>
      <c r="AY163" s="25" t="s">
        <v>171</v>
      </c>
      <c r="BE163" s="172">
        <f t="shared" si="34"/>
        <v>0</v>
      </c>
      <c r="BF163" s="172">
        <f t="shared" si="35"/>
        <v>0</v>
      </c>
      <c r="BG163" s="172">
        <f t="shared" si="36"/>
        <v>0</v>
      </c>
      <c r="BH163" s="172">
        <f t="shared" si="37"/>
        <v>0</v>
      </c>
      <c r="BI163" s="172">
        <f t="shared" si="38"/>
        <v>0</v>
      </c>
      <c r="BJ163" s="25" t="s">
        <v>89</v>
      </c>
      <c r="BK163" s="172">
        <f t="shared" si="39"/>
        <v>0</v>
      </c>
      <c r="BL163" s="25" t="s">
        <v>257</v>
      </c>
      <c r="BM163" s="25" t="s">
        <v>2418</v>
      </c>
    </row>
    <row r="164" spans="2:65" s="1" customFormat="1" ht="16.5" customHeight="1">
      <c r="B164" s="161"/>
      <c r="C164" s="190" t="s">
        <v>496</v>
      </c>
      <c r="D164" s="190" t="s">
        <v>236</v>
      </c>
      <c r="E164" s="191" t="s">
        <v>2419</v>
      </c>
      <c r="F164" s="192" t="s">
        <v>2420</v>
      </c>
      <c r="G164" s="193" t="s">
        <v>330</v>
      </c>
      <c r="H164" s="194">
        <v>20</v>
      </c>
      <c r="I164" s="348"/>
      <c r="J164" s="195">
        <f t="shared" si="30"/>
        <v>0</v>
      </c>
      <c r="K164" s="192" t="s">
        <v>5</v>
      </c>
      <c r="L164" s="196"/>
      <c r="M164" s="197" t="s">
        <v>5</v>
      </c>
      <c r="N164" s="198" t="s">
        <v>49</v>
      </c>
      <c r="O164" s="170">
        <v>0</v>
      </c>
      <c r="P164" s="170">
        <f t="shared" si="31"/>
        <v>0</v>
      </c>
      <c r="Q164" s="170">
        <v>0</v>
      </c>
      <c r="R164" s="170">
        <f t="shared" si="32"/>
        <v>0</v>
      </c>
      <c r="S164" s="170">
        <v>0</v>
      </c>
      <c r="T164" s="171">
        <f t="shared" si="33"/>
        <v>0</v>
      </c>
      <c r="AR164" s="25" t="s">
        <v>349</v>
      </c>
      <c r="AT164" s="25" t="s">
        <v>236</v>
      </c>
      <c r="AU164" s="25" t="s">
        <v>89</v>
      </c>
      <c r="AY164" s="25" t="s">
        <v>171</v>
      </c>
      <c r="BE164" s="172">
        <f t="shared" si="34"/>
        <v>0</v>
      </c>
      <c r="BF164" s="172">
        <f t="shared" si="35"/>
        <v>0</v>
      </c>
      <c r="BG164" s="172">
        <f t="shared" si="36"/>
        <v>0</v>
      </c>
      <c r="BH164" s="172">
        <f t="shared" si="37"/>
        <v>0</v>
      </c>
      <c r="BI164" s="172">
        <f t="shared" si="38"/>
        <v>0</v>
      </c>
      <c r="BJ164" s="25" t="s">
        <v>89</v>
      </c>
      <c r="BK164" s="172">
        <f t="shared" si="39"/>
        <v>0</v>
      </c>
      <c r="BL164" s="25" t="s">
        <v>257</v>
      </c>
      <c r="BM164" s="25" t="s">
        <v>2421</v>
      </c>
    </row>
    <row r="165" spans="2:65" s="1" customFormat="1" ht="25.5" customHeight="1">
      <c r="B165" s="161"/>
      <c r="C165" s="162" t="s">
        <v>501</v>
      </c>
      <c r="D165" s="162" t="s">
        <v>173</v>
      </c>
      <c r="E165" s="163" t="s">
        <v>2422</v>
      </c>
      <c r="F165" s="164" t="s">
        <v>2423</v>
      </c>
      <c r="G165" s="165" t="s">
        <v>330</v>
      </c>
      <c r="H165" s="166">
        <v>2</v>
      </c>
      <c r="I165" s="347"/>
      <c r="J165" s="167">
        <f t="shared" si="30"/>
        <v>0</v>
      </c>
      <c r="K165" s="164" t="s">
        <v>177</v>
      </c>
      <c r="L165" s="40"/>
      <c r="M165" s="168" t="s">
        <v>5</v>
      </c>
      <c r="N165" s="169" t="s">
        <v>49</v>
      </c>
      <c r="O165" s="170">
        <v>0.65700000000000003</v>
      </c>
      <c r="P165" s="170">
        <f t="shared" si="31"/>
        <v>1.3140000000000001</v>
      </c>
      <c r="Q165" s="170">
        <v>0</v>
      </c>
      <c r="R165" s="170">
        <f t="shared" si="32"/>
        <v>0</v>
      </c>
      <c r="S165" s="170">
        <v>0</v>
      </c>
      <c r="T165" s="171">
        <f t="shared" si="33"/>
        <v>0</v>
      </c>
      <c r="AR165" s="25" t="s">
        <v>257</v>
      </c>
      <c r="AT165" s="25" t="s">
        <v>173</v>
      </c>
      <c r="AU165" s="25" t="s">
        <v>89</v>
      </c>
      <c r="AY165" s="25" t="s">
        <v>171</v>
      </c>
      <c r="BE165" s="172">
        <f t="shared" si="34"/>
        <v>0</v>
      </c>
      <c r="BF165" s="172">
        <f t="shared" si="35"/>
        <v>0</v>
      </c>
      <c r="BG165" s="172">
        <f t="shared" si="36"/>
        <v>0</v>
      </c>
      <c r="BH165" s="172">
        <f t="shared" si="37"/>
        <v>0</v>
      </c>
      <c r="BI165" s="172">
        <f t="shared" si="38"/>
        <v>0</v>
      </c>
      <c r="BJ165" s="25" t="s">
        <v>89</v>
      </c>
      <c r="BK165" s="172">
        <f t="shared" si="39"/>
        <v>0</v>
      </c>
      <c r="BL165" s="25" t="s">
        <v>257</v>
      </c>
      <c r="BM165" s="25" t="s">
        <v>2424</v>
      </c>
    </row>
    <row r="166" spans="2:65" s="1" customFormat="1" ht="16.5" customHeight="1">
      <c r="B166" s="161"/>
      <c r="C166" s="190" t="s">
        <v>506</v>
      </c>
      <c r="D166" s="190" t="s">
        <v>236</v>
      </c>
      <c r="E166" s="191" t="s">
        <v>2425</v>
      </c>
      <c r="F166" s="192" t="s">
        <v>2426</v>
      </c>
      <c r="G166" s="193" t="s">
        <v>330</v>
      </c>
      <c r="H166" s="194">
        <v>2</v>
      </c>
      <c r="I166" s="348"/>
      <c r="J166" s="195">
        <f t="shared" si="30"/>
        <v>0</v>
      </c>
      <c r="K166" s="192" t="s">
        <v>5</v>
      </c>
      <c r="L166" s="196"/>
      <c r="M166" s="197" t="s">
        <v>5</v>
      </c>
      <c r="N166" s="198" t="s">
        <v>49</v>
      </c>
      <c r="O166" s="170">
        <v>0</v>
      </c>
      <c r="P166" s="170">
        <f t="shared" si="31"/>
        <v>0</v>
      </c>
      <c r="Q166" s="170">
        <v>0</v>
      </c>
      <c r="R166" s="170">
        <f t="shared" si="32"/>
        <v>0</v>
      </c>
      <c r="S166" s="170">
        <v>0</v>
      </c>
      <c r="T166" s="171">
        <f t="shared" si="33"/>
        <v>0</v>
      </c>
      <c r="AR166" s="25" t="s">
        <v>349</v>
      </c>
      <c r="AT166" s="25" t="s">
        <v>236</v>
      </c>
      <c r="AU166" s="25" t="s">
        <v>89</v>
      </c>
      <c r="AY166" s="25" t="s">
        <v>171</v>
      </c>
      <c r="BE166" s="172">
        <f t="shared" si="34"/>
        <v>0</v>
      </c>
      <c r="BF166" s="172">
        <f t="shared" si="35"/>
        <v>0</v>
      </c>
      <c r="BG166" s="172">
        <f t="shared" si="36"/>
        <v>0</v>
      </c>
      <c r="BH166" s="172">
        <f t="shared" si="37"/>
        <v>0</v>
      </c>
      <c r="BI166" s="172">
        <f t="shared" si="38"/>
        <v>0</v>
      </c>
      <c r="BJ166" s="25" t="s">
        <v>89</v>
      </c>
      <c r="BK166" s="172">
        <f t="shared" si="39"/>
        <v>0</v>
      </c>
      <c r="BL166" s="25" t="s">
        <v>257</v>
      </c>
      <c r="BM166" s="25" t="s">
        <v>2427</v>
      </c>
    </row>
    <row r="167" spans="2:65" s="1" customFormat="1" ht="25.5" customHeight="1">
      <c r="B167" s="161"/>
      <c r="C167" s="162" t="s">
        <v>511</v>
      </c>
      <c r="D167" s="162" t="s">
        <v>173</v>
      </c>
      <c r="E167" s="163" t="s">
        <v>2428</v>
      </c>
      <c r="F167" s="164" t="s">
        <v>2429</v>
      </c>
      <c r="G167" s="165" t="s">
        <v>330</v>
      </c>
      <c r="H167" s="166">
        <v>1</v>
      </c>
      <c r="I167" s="347"/>
      <c r="J167" s="167">
        <f t="shared" si="30"/>
        <v>0</v>
      </c>
      <c r="K167" s="164" t="s">
        <v>177</v>
      </c>
      <c r="L167" s="40"/>
      <c r="M167" s="168" t="s">
        <v>5</v>
      </c>
      <c r="N167" s="169" t="s">
        <v>49</v>
      </c>
      <c r="O167" s="170">
        <v>0.745</v>
      </c>
      <c r="P167" s="170">
        <f t="shared" si="31"/>
        <v>0.745</v>
      </c>
      <c r="Q167" s="170">
        <v>0</v>
      </c>
      <c r="R167" s="170">
        <f t="shared" si="32"/>
        <v>0</v>
      </c>
      <c r="S167" s="170">
        <v>0</v>
      </c>
      <c r="T167" s="171">
        <f t="shared" si="33"/>
        <v>0</v>
      </c>
      <c r="AR167" s="25" t="s">
        <v>257</v>
      </c>
      <c r="AT167" s="25" t="s">
        <v>173</v>
      </c>
      <c r="AU167" s="25" t="s">
        <v>89</v>
      </c>
      <c r="AY167" s="25" t="s">
        <v>171</v>
      </c>
      <c r="BE167" s="172">
        <f t="shared" si="34"/>
        <v>0</v>
      </c>
      <c r="BF167" s="172">
        <f t="shared" si="35"/>
        <v>0</v>
      </c>
      <c r="BG167" s="172">
        <f t="shared" si="36"/>
        <v>0</v>
      </c>
      <c r="BH167" s="172">
        <f t="shared" si="37"/>
        <v>0</v>
      </c>
      <c r="BI167" s="172">
        <f t="shared" si="38"/>
        <v>0</v>
      </c>
      <c r="BJ167" s="25" t="s">
        <v>89</v>
      </c>
      <c r="BK167" s="172">
        <f t="shared" si="39"/>
        <v>0</v>
      </c>
      <c r="BL167" s="25" t="s">
        <v>257</v>
      </c>
      <c r="BM167" s="25" t="s">
        <v>2430</v>
      </c>
    </row>
    <row r="168" spans="2:65" s="1" customFormat="1" ht="16.5" customHeight="1">
      <c r="B168" s="161"/>
      <c r="C168" s="190" t="s">
        <v>516</v>
      </c>
      <c r="D168" s="190" t="s">
        <v>236</v>
      </c>
      <c r="E168" s="191" t="s">
        <v>2431</v>
      </c>
      <c r="F168" s="192" t="s">
        <v>2432</v>
      </c>
      <c r="G168" s="193" t="s">
        <v>330</v>
      </c>
      <c r="H168" s="194">
        <v>1</v>
      </c>
      <c r="I168" s="348"/>
      <c r="J168" s="195">
        <f t="shared" si="30"/>
        <v>0</v>
      </c>
      <c r="K168" s="192" t="s">
        <v>5</v>
      </c>
      <c r="L168" s="196"/>
      <c r="M168" s="197" t="s">
        <v>5</v>
      </c>
      <c r="N168" s="198" t="s">
        <v>49</v>
      </c>
      <c r="O168" s="170">
        <v>0</v>
      </c>
      <c r="P168" s="170">
        <f t="shared" si="31"/>
        <v>0</v>
      </c>
      <c r="Q168" s="170">
        <v>0</v>
      </c>
      <c r="R168" s="170">
        <f t="shared" si="32"/>
        <v>0</v>
      </c>
      <c r="S168" s="170">
        <v>0</v>
      </c>
      <c r="T168" s="171">
        <f t="shared" si="33"/>
        <v>0</v>
      </c>
      <c r="AR168" s="25" t="s">
        <v>349</v>
      </c>
      <c r="AT168" s="25" t="s">
        <v>236</v>
      </c>
      <c r="AU168" s="25" t="s">
        <v>89</v>
      </c>
      <c r="AY168" s="25" t="s">
        <v>171</v>
      </c>
      <c r="BE168" s="172">
        <f t="shared" si="34"/>
        <v>0</v>
      </c>
      <c r="BF168" s="172">
        <f t="shared" si="35"/>
        <v>0</v>
      </c>
      <c r="BG168" s="172">
        <f t="shared" si="36"/>
        <v>0</v>
      </c>
      <c r="BH168" s="172">
        <f t="shared" si="37"/>
        <v>0</v>
      </c>
      <c r="BI168" s="172">
        <f t="shared" si="38"/>
        <v>0</v>
      </c>
      <c r="BJ168" s="25" t="s">
        <v>89</v>
      </c>
      <c r="BK168" s="172">
        <f t="shared" si="39"/>
        <v>0</v>
      </c>
      <c r="BL168" s="25" t="s">
        <v>257</v>
      </c>
      <c r="BM168" s="25" t="s">
        <v>2433</v>
      </c>
    </row>
    <row r="169" spans="2:65" s="1" customFormat="1" ht="38.25" customHeight="1">
      <c r="B169" s="161"/>
      <c r="C169" s="162" t="s">
        <v>520</v>
      </c>
      <c r="D169" s="162" t="s">
        <v>173</v>
      </c>
      <c r="E169" s="163" t="s">
        <v>2434</v>
      </c>
      <c r="F169" s="164" t="s">
        <v>2435</v>
      </c>
      <c r="G169" s="165" t="s">
        <v>260</v>
      </c>
      <c r="H169" s="166">
        <v>5.8000000000000003E-2</v>
      </c>
      <c r="I169" s="347"/>
      <c r="J169" s="167">
        <f t="shared" si="30"/>
        <v>0</v>
      </c>
      <c r="K169" s="164" t="s">
        <v>1044</v>
      </c>
      <c r="L169" s="40"/>
      <c r="M169" s="168" t="s">
        <v>5</v>
      </c>
      <c r="N169" s="169" t="s">
        <v>49</v>
      </c>
      <c r="O169" s="170">
        <v>8.9039999999999999</v>
      </c>
      <c r="P169" s="170">
        <f t="shared" si="31"/>
        <v>0.516432</v>
      </c>
      <c r="Q169" s="170">
        <v>0</v>
      </c>
      <c r="R169" s="170">
        <f t="shared" si="32"/>
        <v>0</v>
      </c>
      <c r="S169" s="170">
        <v>0</v>
      </c>
      <c r="T169" s="171">
        <f t="shared" si="33"/>
        <v>0</v>
      </c>
      <c r="AR169" s="25" t="s">
        <v>257</v>
      </c>
      <c r="AT169" s="25" t="s">
        <v>173</v>
      </c>
      <c r="AU169" s="25" t="s">
        <v>89</v>
      </c>
      <c r="AY169" s="25" t="s">
        <v>171</v>
      </c>
      <c r="BE169" s="172">
        <f t="shared" si="34"/>
        <v>0</v>
      </c>
      <c r="BF169" s="172">
        <f t="shared" si="35"/>
        <v>0</v>
      </c>
      <c r="BG169" s="172">
        <f t="shared" si="36"/>
        <v>0</v>
      </c>
      <c r="BH169" s="172">
        <f t="shared" si="37"/>
        <v>0</v>
      </c>
      <c r="BI169" s="172">
        <f t="shared" si="38"/>
        <v>0</v>
      </c>
      <c r="BJ169" s="25" t="s">
        <v>89</v>
      </c>
      <c r="BK169" s="172">
        <f t="shared" si="39"/>
        <v>0</v>
      </c>
      <c r="BL169" s="25" t="s">
        <v>257</v>
      </c>
      <c r="BM169" s="25" t="s">
        <v>2436</v>
      </c>
    </row>
    <row r="170" spans="2:65" s="1" customFormat="1" ht="38.25" customHeight="1">
      <c r="B170" s="161"/>
      <c r="C170" s="162" t="s">
        <v>526</v>
      </c>
      <c r="D170" s="162" t="s">
        <v>173</v>
      </c>
      <c r="E170" s="163" t="s">
        <v>2437</v>
      </c>
      <c r="F170" s="164" t="s">
        <v>2438</v>
      </c>
      <c r="G170" s="165" t="s">
        <v>260</v>
      </c>
      <c r="H170" s="166">
        <v>5.8000000000000003E-2</v>
      </c>
      <c r="I170" s="347"/>
      <c r="J170" s="167">
        <f t="shared" si="30"/>
        <v>0</v>
      </c>
      <c r="K170" s="164" t="s">
        <v>1044</v>
      </c>
      <c r="L170" s="40"/>
      <c r="M170" s="168" t="s">
        <v>5</v>
      </c>
      <c r="N170" s="169" t="s">
        <v>49</v>
      </c>
      <c r="O170" s="170">
        <v>1.51</v>
      </c>
      <c r="P170" s="170">
        <f t="shared" si="31"/>
        <v>8.7580000000000005E-2</v>
      </c>
      <c r="Q170" s="170">
        <v>0</v>
      </c>
      <c r="R170" s="170">
        <f t="shared" si="32"/>
        <v>0</v>
      </c>
      <c r="S170" s="170">
        <v>0</v>
      </c>
      <c r="T170" s="171">
        <f t="shared" si="33"/>
        <v>0</v>
      </c>
      <c r="AR170" s="25" t="s">
        <v>257</v>
      </c>
      <c r="AT170" s="25" t="s">
        <v>173</v>
      </c>
      <c r="AU170" s="25" t="s">
        <v>89</v>
      </c>
      <c r="AY170" s="25" t="s">
        <v>171</v>
      </c>
      <c r="BE170" s="172">
        <f t="shared" si="34"/>
        <v>0</v>
      </c>
      <c r="BF170" s="172">
        <f t="shared" si="35"/>
        <v>0</v>
      </c>
      <c r="BG170" s="172">
        <f t="shared" si="36"/>
        <v>0</v>
      </c>
      <c r="BH170" s="172">
        <f t="shared" si="37"/>
        <v>0</v>
      </c>
      <c r="BI170" s="172">
        <f t="shared" si="38"/>
        <v>0</v>
      </c>
      <c r="BJ170" s="25" t="s">
        <v>89</v>
      </c>
      <c r="BK170" s="172">
        <f t="shared" si="39"/>
        <v>0</v>
      </c>
      <c r="BL170" s="25" t="s">
        <v>257</v>
      </c>
      <c r="BM170" s="25" t="s">
        <v>2439</v>
      </c>
    </row>
    <row r="171" spans="2:65" s="11" customFormat="1" ht="37.35" customHeight="1">
      <c r="B171" s="149"/>
      <c r="D171" s="150" t="s">
        <v>76</v>
      </c>
      <c r="E171" s="151" t="s">
        <v>1935</v>
      </c>
      <c r="F171" s="151" t="s">
        <v>1936</v>
      </c>
      <c r="J171" s="152">
        <f>BK171</f>
        <v>0</v>
      </c>
      <c r="L171" s="149"/>
      <c r="M171" s="153"/>
      <c r="N171" s="154"/>
      <c r="O171" s="154"/>
      <c r="P171" s="155">
        <f>SUM(P172:P173)</f>
        <v>0</v>
      </c>
      <c r="Q171" s="154"/>
      <c r="R171" s="155">
        <f>SUM(R172:R173)</f>
        <v>0</v>
      </c>
      <c r="S171" s="154"/>
      <c r="T171" s="156">
        <f>SUM(T172:T173)</f>
        <v>0</v>
      </c>
      <c r="AR171" s="150" t="s">
        <v>197</v>
      </c>
      <c r="AT171" s="157" t="s">
        <v>76</v>
      </c>
      <c r="AU171" s="157" t="s">
        <v>77</v>
      </c>
      <c r="AY171" s="150" t="s">
        <v>171</v>
      </c>
      <c r="BK171" s="158">
        <f>SUM(BK172:BK173)</f>
        <v>0</v>
      </c>
    </row>
    <row r="172" spans="2:65" s="1" customFormat="1" ht="16.5" customHeight="1">
      <c r="B172" s="161"/>
      <c r="C172" s="162" t="s">
        <v>535</v>
      </c>
      <c r="D172" s="162" t="s">
        <v>173</v>
      </c>
      <c r="E172" s="163" t="s">
        <v>1938</v>
      </c>
      <c r="F172" s="164" t="s">
        <v>3367</v>
      </c>
      <c r="G172" s="165" t="s">
        <v>330</v>
      </c>
      <c r="H172" s="166">
        <v>1</v>
      </c>
      <c r="I172" s="347"/>
      <c r="J172" s="167">
        <f>ROUND(I172*H172,2)</f>
        <v>0</v>
      </c>
      <c r="K172" s="164" t="s">
        <v>1044</v>
      </c>
      <c r="L172" s="40"/>
      <c r="M172" s="168" t="s">
        <v>5</v>
      </c>
      <c r="N172" s="169" t="s">
        <v>49</v>
      </c>
      <c r="O172" s="170">
        <v>0</v>
      </c>
      <c r="P172" s="170">
        <f>O172*H172</f>
        <v>0</v>
      </c>
      <c r="Q172" s="170">
        <v>0</v>
      </c>
      <c r="R172" s="170">
        <f>Q172*H172</f>
        <v>0</v>
      </c>
      <c r="S172" s="170">
        <v>0</v>
      </c>
      <c r="T172" s="171">
        <f>S172*H172</f>
        <v>0</v>
      </c>
      <c r="AR172" s="25" t="s">
        <v>1940</v>
      </c>
      <c r="AT172" s="25" t="s">
        <v>173</v>
      </c>
      <c r="AU172" s="25" t="s">
        <v>23</v>
      </c>
      <c r="AY172" s="25" t="s">
        <v>171</v>
      </c>
      <c r="BE172" s="172">
        <f>IF(N172="základní",J172,0)</f>
        <v>0</v>
      </c>
      <c r="BF172" s="172">
        <f>IF(N172="snížená",J172,0)</f>
        <v>0</v>
      </c>
      <c r="BG172" s="172">
        <f>IF(N172="zákl. přenesená",J172,0)</f>
        <v>0</v>
      </c>
      <c r="BH172" s="172">
        <f>IF(N172="sníž. přenesená",J172,0)</f>
        <v>0</v>
      </c>
      <c r="BI172" s="172">
        <f>IF(N172="nulová",J172,0)</f>
        <v>0</v>
      </c>
      <c r="BJ172" s="25" t="s">
        <v>89</v>
      </c>
      <c r="BK172" s="172">
        <f>ROUND(I172*H172,2)</f>
        <v>0</v>
      </c>
      <c r="BL172" s="25" t="s">
        <v>1940</v>
      </c>
      <c r="BM172" s="25" t="s">
        <v>2440</v>
      </c>
    </row>
    <row r="173" spans="2:65" s="1" customFormat="1" ht="16.5" customHeight="1">
      <c r="B173" s="161"/>
      <c r="C173" s="162"/>
      <c r="D173" s="162"/>
      <c r="E173" s="163"/>
      <c r="F173" s="164"/>
      <c r="G173" s="165"/>
      <c r="H173" s="166"/>
      <c r="I173" s="167"/>
      <c r="J173" s="167"/>
      <c r="K173" s="164"/>
      <c r="L173" s="40"/>
      <c r="M173" s="168" t="s">
        <v>5</v>
      </c>
      <c r="N173" s="212" t="s">
        <v>49</v>
      </c>
      <c r="O173" s="213">
        <v>0</v>
      </c>
      <c r="P173" s="213">
        <f>O173*H173</f>
        <v>0</v>
      </c>
      <c r="Q173" s="213">
        <v>0</v>
      </c>
      <c r="R173" s="213">
        <f>Q173*H173</f>
        <v>0</v>
      </c>
      <c r="S173" s="213">
        <v>0</v>
      </c>
      <c r="T173" s="214">
        <f>S173*H173</f>
        <v>0</v>
      </c>
      <c r="AR173" s="25" t="s">
        <v>1940</v>
      </c>
      <c r="AT173" s="25" t="s">
        <v>173</v>
      </c>
      <c r="AU173" s="25" t="s">
        <v>23</v>
      </c>
      <c r="AY173" s="25" t="s">
        <v>171</v>
      </c>
      <c r="BE173" s="172">
        <f>IF(N173="základní",J173,0)</f>
        <v>0</v>
      </c>
      <c r="BF173" s="172">
        <f>IF(N173="snížená",J173,0)</f>
        <v>0</v>
      </c>
      <c r="BG173" s="172">
        <f>IF(N173="zákl. přenesená",J173,0)</f>
        <v>0</v>
      </c>
      <c r="BH173" s="172">
        <f>IF(N173="sníž. přenesená",J173,0)</f>
        <v>0</v>
      </c>
      <c r="BI173" s="172">
        <f>IF(N173="nulová",J173,0)</f>
        <v>0</v>
      </c>
      <c r="BJ173" s="25" t="s">
        <v>89</v>
      </c>
      <c r="BK173" s="172">
        <f>ROUND(I173*H173,2)</f>
        <v>0</v>
      </c>
      <c r="BL173" s="25" t="s">
        <v>1940</v>
      </c>
      <c r="BM173" s="25" t="s">
        <v>2441</v>
      </c>
    </row>
    <row r="174" spans="2:65" s="1" customFormat="1" ht="6.9" customHeight="1">
      <c r="B174" s="55"/>
      <c r="C174" s="56"/>
      <c r="D174" s="56"/>
      <c r="E174" s="56"/>
      <c r="F174" s="56"/>
      <c r="G174" s="56"/>
      <c r="H174" s="56"/>
      <c r="I174" s="56"/>
      <c r="J174" s="56"/>
      <c r="K174" s="56"/>
      <c r="L174" s="40"/>
    </row>
  </sheetData>
  <autoFilter ref="C88:K173" xr:uid="{00000000-0009-0000-0000-000003000000}"/>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xr:uid="{00000000-0004-0000-0300-000000000000}"/>
    <hyperlink ref="G1:H1" location="C58" display="2) Rekapitulace" xr:uid="{00000000-0004-0000-0300-000001000000}"/>
    <hyperlink ref="J1" location="C88"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218"/>
  <sheetViews>
    <sheetView showGridLines="0" workbookViewId="0">
      <pane ySplit="1" topLeftCell="A2" activePane="bottomLeft" state="frozen"/>
      <selection pane="bottomLeft" activeCell="F2" sqref="F2"/>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05"/>
      <c r="B1" s="18"/>
      <c r="C1" s="18"/>
      <c r="D1" s="19" t="s">
        <v>1</v>
      </c>
      <c r="E1" s="18"/>
      <c r="F1" s="106" t="s">
        <v>109</v>
      </c>
      <c r="G1" s="331" t="s">
        <v>110</v>
      </c>
      <c r="H1" s="331"/>
      <c r="I1" s="18"/>
      <c r="J1" s="106" t="s">
        <v>111</v>
      </c>
      <c r="K1" s="19" t="s">
        <v>112</v>
      </c>
      <c r="L1" s="106" t="s">
        <v>113</v>
      </c>
      <c r="M1" s="106"/>
      <c r="N1" s="106"/>
      <c r="O1" s="106"/>
      <c r="P1" s="106"/>
      <c r="Q1" s="106"/>
      <c r="R1" s="106"/>
      <c r="S1" s="106"/>
      <c r="T1" s="106"/>
      <c r="U1" s="107"/>
      <c r="V1" s="107"/>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295" t="s">
        <v>8</v>
      </c>
      <c r="M2" s="296"/>
      <c r="N2" s="296"/>
      <c r="O2" s="296"/>
      <c r="P2" s="296"/>
      <c r="Q2" s="296"/>
      <c r="R2" s="296"/>
      <c r="S2" s="296"/>
      <c r="T2" s="296"/>
      <c r="U2" s="296"/>
      <c r="V2" s="296"/>
      <c r="AT2" s="25" t="s">
        <v>99</v>
      </c>
    </row>
    <row r="3" spans="1:70" ht="6.9" customHeight="1">
      <c r="B3" s="26"/>
      <c r="C3" s="27"/>
      <c r="D3" s="27"/>
      <c r="E3" s="27"/>
      <c r="F3" s="27"/>
      <c r="G3" s="27"/>
      <c r="H3" s="27"/>
      <c r="I3" s="27"/>
      <c r="J3" s="27"/>
      <c r="K3" s="28"/>
      <c r="AT3" s="25" t="s">
        <v>23</v>
      </c>
    </row>
    <row r="4" spans="1:70" ht="36.9" customHeight="1">
      <c r="B4" s="29"/>
      <c r="C4" s="30"/>
      <c r="D4" s="31" t="s">
        <v>114</v>
      </c>
      <c r="E4" s="30"/>
      <c r="F4" s="30"/>
      <c r="G4" s="30"/>
      <c r="H4" s="30"/>
      <c r="I4" s="30"/>
      <c r="J4" s="30"/>
      <c r="K4" s="32"/>
      <c r="M4" s="33" t="s">
        <v>13</v>
      </c>
      <c r="AT4" s="25" t="s">
        <v>6</v>
      </c>
    </row>
    <row r="5" spans="1:70" ht="6.9" customHeight="1">
      <c r="B5" s="29"/>
      <c r="C5" s="30"/>
      <c r="D5" s="30"/>
      <c r="E5" s="30"/>
      <c r="F5" s="30"/>
      <c r="G5" s="30"/>
      <c r="H5" s="30"/>
      <c r="I5" s="30"/>
      <c r="J5" s="30"/>
      <c r="K5" s="32"/>
    </row>
    <row r="6" spans="1:70" ht="13.2">
      <c r="B6" s="29"/>
      <c r="C6" s="30"/>
      <c r="D6" s="37" t="s">
        <v>17</v>
      </c>
      <c r="E6" s="30"/>
      <c r="F6" s="30"/>
      <c r="G6" s="30"/>
      <c r="H6" s="30"/>
      <c r="I6" s="30"/>
      <c r="J6" s="30"/>
      <c r="K6" s="32"/>
    </row>
    <row r="7" spans="1:70" ht="16.5" customHeight="1">
      <c r="B7" s="29"/>
      <c r="C7" s="30"/>
      <c r="D7" s="30"/>
      <c r="E7" s="332" t="str">
        <f>'Rekapitulace stavby'!K6</f>
        <v>Půdní vestavba bytů s přístavbou</v>
      </c>
      <c r="F7" s="338"/>
      <c r="G7" s="338"/>
      <c r="H7" s="338"/>
      <c r="I7" s="30"/>
      <c r="J7" s="30"/>
      <c r="K7" s="32"/>
    </row>
    <row r="8" spans="1:70" ht="13.2">
      <c r="B8" s="29"/>
      <c r="C8" s="30"/>
      <c r="D8" s="37" t="s">
        <v>115</v>
      </c>
      <c r="E8" s="30"/>
      <c r="F8" s="30"/>
      <c r="G8" s="30"/>
      <c r="H8" s="30"/>
      <c r="I8" s="30"/>
      <c r="J8" s="30"/>
      <c r="K8" s="32"/>
    </row>
    <row r="9" spans="1:70" s="1" customFormat="1" ht="16.5" customHeight="1">
      <c r="B9" s="40"/>
      <c r="C9" s="41"/>
      <c r="D9" s="41"/>
      <c r="E9" s="332" t="s">
        <v>116</v>
      </c>
      <c r="F9" s="333"/>
      <c r="G9" s="333"/>
      <c r="H9" s="333"/>
      <c r="I9" s="41"/>
      <c r="J9" s="41"/>
      <c r="K9" s="44"/>
    </row>
    <row r="10" spans="1:70" s="1" customFormat="1" ht="13.2">
      <c r="B10" s="40"/>
      <c r="C10" s="41"/>
      <c r="D10" s="37" t="s">
        <v>117</v>
      </c>
      <c r="E10" s="41"/>
      <c r="F10" s="41"/>
      <c r="G10" s="41"/>
      <c r="H10" s="41"/>
      <c r="I10" s="41"/>
      <c r="J10" s="41"/>
      <c r="K10" s="44"/>
    </row>
    <row r="11" spans="1:70" s="1" customFormat="1" ht="36.9" customHeight="1">
      <c r="B11" s="40"/>
      <c r="C11" s="41"/>
      <c r="D11" s="41"/>
      <c r="E11" s="334" t="s">
        <v>2442</v>
      </c>
      <c r="F11" s="333"/>
      <c r="G11" s="333"/>
      <c r="H11" s="333"/>
      <c r="I11" s="41"/>
      <c r="J11" s="41"/>
      <c r="K11" s="44"/>
    </row>
    <row r="12" spans="1:70" s="1" customFormat="1">
      <c r="B12" s="40"/>
      <c r="C12" s="41"/>
      <c r="D12" s="41"/>
      <c r="E12" s="41"/>
      <c r="F12" s="41"/>
      <c r="G12" s="41"/>
      <c r="H12" s="41"/>
      <c r="I12" s="41"/>
      <c r="J12" s="41"/>
      <c r="K12" s="44"/>
    </row>
    <row r="13" spans="1:70" s="1" customFormat="1" ht="14.4" customHeight="1">
      <c r="B13" s="40"/>
      <c r="C13" s="41"/>
      <c r="D13" s="37" t="s">
        <v>20</v>
      </c>
      <c r="E13" s="41"/>
      <c r="F13" s="35" t="s">
        <v>21</v>
      </c>
      <c r="G13" s="41"/>
      <c r="H13" s="41"/>
      <c r="I13" s="37" t="s">
        <v>22</v>
      </c>
      <c r="J13" s="35" t="s">
        <v>5</v>
      </c>
      <c r="K13" s="44"/>
    </row>
    <row r="14" spans="1:70" s="1" customFormat="1" ht="14.4" customHeight="1">
      <c r="B14" s="40"/>
      <c r="C14" s="41"/>
      <c r="D14" s="37" t="s">
        <v>24</v>
      </c>
      <c r="E14" s="41"/>
      <c r="F14" s="35" t="s">
        <v>25</v>
      </c>
      <c r="G14" s="41"/>
      <c r="H14" s="41"/>
      <c r="I14" s="37" t="s">
        <v>26</v>
      </c>
      <c r="J14" s="108">
        <f>'Rekapitulace stavby'!AN8</f>
        <v>44035</v>
      </c>
      <c r="K14" s="44"/>
    </row>
    <row r="15" spans="1:70" s="1" customFormat="1" ht="10.95" customHeight="1">
      <c r="B15" s="40"/>
      <c r="C15" s="41"/>
      <c r="D15" s="41"/>
      <c r="E15" s="41"/>
      <c r="F15" s="41"/>
      <c r="G15" s="41"/>
      <c r="H15" s="41"/>
      <c r="I15" s="41"/>
      <c r="J15" s="41"/>
      <c r="K15" s="44"/>
    </row>
    <row r="16" spans="1:70" s="1" customFormat="1" ht="14.4" customHeight="1">
      <c r="B16" s="40"/>
      <c r="C16" s="41"/>
      <c r="D16" s="37" t="s">
        <v>31</v>
      </c>
      <c r="E16" s="41"/>
      <c r="F16" s="41"/>
      <c r="G16" s="41"/>
      <c r="H16" s="41"/>
      <c r="I16" s="37" t="s">
        <v>32</v>
      </c>
      <c r="J16" s="35" t="s">
        <v>33</v>
      </c>
      <c r="K16" s="44"/>
    </row>
    <row r="17" spans="2:11" s="1" customFormat="1" ht="18" customHeight="1">
      <c r="B17" s="40"/>
      <c r="C17" s="41"/>
      <c r="D17" s="41"/>
      <c r="E17" s="35" t="s">
        <v>34</v>
      </c>
      <c r="F17" s="41"/>
      <c r="G17" s="41"/>
      <c r="H17" s="41"/>
      <c r="I17" s="37" t="s">
        <v>35</v>
      </c>
      <c r="J17" s="35" t="s">
        <v>5</v>
      </c>
      <c r="K17" s="44"/>
    </row>
    <row r="18" spans="2:11" s="1" customFormat="1" ht="6.9" customHeight="1">
      <c r="B18" s="40"/>
      <c r="C18" s="41"/>
      <c r="D18" s="41"/>
      <c r="E18" s="41"/>
      <c r="F18" s="41"/>
      <c r="G18" s="41"/>
      <c r="H18" s="41"/>
      <c r="I18" s="41"/>
      <c r="J18" s="41"/>
      <c r="K18" s="44"/>
    </row>
    <row r="19" spans="2:11" s="1" customFormat="1" ht="14.4" customHeight="1">
      <c r="B19" s="40"/>
      <c r="C19" s="41"/>
      <c r="D19" s="37" t="s">
        <v>36</v>
      </c>
      <c r="E19" s="41"/>
      <c r="F19" s="41"/>
      <c r="G19" s="41"/>
      <c r="H19" s="41"/>
      <c r="I19" s="37" t="s">
        <v>32</v>
      </c>
      <c r="J19" s="35" t="str">
        <f>IF('Rekapitulace stavby'!AN13="Vyplň údaj","",IF('Rekapitulace stavby'!AN13="","",'Rekapitulace stavby'!AN13))</f>
        <v/>
      </c>
      <c r="K19" s="44"/>
    </row>
    <row r="20" spans="2:11" s="1" customFormat="1" ht="18" customHeight="1">
      <c r="B20" s="40"/>
      <c r="C20" s="41"/>
      <c r="D20" s="41"/>
      <c r="E20" s="35" t="str">
        <f>IF('Rekapitulace stavby'!E14="Vyplň údaj","",IF('Rekapitulace stavby'!E14="","",'Rekapitulace stavby'!E14))</f>
        <v xml:space="preserve"> </v>
      </c>
      <c r="F20" s="41"/>
      <c r="G20" s="41"/>
      <c r="H20" s="41"/>
      <c r="I20" s="37" t="s">
        <v>35</v>
      </c>
      <c r="J20" s="35" t="str">
        <f>IF('Rekapitulace stavby'!AN14="Vyplň údaj","",IF('Rekapitulace stavby'!AN14="","",'Rekapitulace stavby'!AN14))</f>
        <v/>
      </c>
      <c r="K20" s="44"/>
    </row>
    <row r="21" spans="2:11" s="1" customFormat="1" ht="6.9" customHeight="1">
      <c r="B21" s="40"/>
      <c r="C21" s="41"/>
      <c r="D21" s="41"/>
      <c r="E21" s="41"/>
      <c r="F21" s="41"/>
      <c r="G21" s="41"/>
      <c r="H21" s="41"/>
      <c r="I21" s="41"/>
      <c r="J21" s="41"/>
      <c r="K21" s="44"/>
    </row>
    <row r="22" spans="2:11" s="1" customFormat="1" ht="14.4" customHeight="1">
      <c r="B22" s="40"/>
      <c r="C22" s="41"/>
      <c r="D22" s="37" t="s">
        <v>38</v>
      </c>
      <c r="E22" s="41"/>
      <c r="F22" s="41"/>
      <c r="G22" s="41"/>
      <c r="H22" s="41"/>
      <c r="I22" s="37" t="s">
        <v>32</v>
      </c>
      <c r="J22" s="35" t="s">
        <v>39</v>
      </c>
      <c r="K22" s="44"/>
    </row>
    <row r="23" spans="2:11" s="1" customFormat="1" ht="18" customHeight="1">
      <c r="B23" s="40"/>
      <c r="C23" s="41"/>
      <c r="D23" s="41"/>
      <c r="E23" s="35" t="s">
        <v>40</v>
      </c>
      <c r="F23" s="41"/>
      <c r="G23" s="41"/>
      <c r="H23" s="41"/>
      <c r="I23" s="37" t="s">
        <v>35</v>
      </c>
      <c r="J23" s="35" t="s">
        <v>5</v>
      </c>
      <c r="K23" s="44"/>
    </row>
    <row r="24" spans="2:11" s="1" customFormat="1" ht="6.9" customHeight="1">
      <c r="B24" s="40"/>
      <c r="C24" s="41"/>
      <c r="D24" s="41"/>
      <c r="E24" s="41"/>
      <c r="F24" s="41"/>
      <c r="G24" s="41"/>
      <c r="H24" s="41"/>
      <c r="I24" s="41"/>
      <c r="J24" s="41"/>
      <c r="K24" s="44"/>
    </row>
    <row r="25" spans="2:11" s="1" customFormat="1" ht="14.4" customHeight="1">
      <c r="B25" s="40"/>
      <c r="C25" s="41"/>
      <c r="D25" s="37" t="s">
        <v>42</v>
      </c>
      <c r="E25" s="41"/>
      <c r="F25" s="41"/>
      <c r="G25" s="41"/>
      <c r="H25" s="41"/>
      <c r="I25" s="41"/>
      <c r="J25" s="41"/>
      <c r="K25" s="44"/>
    </row>
    <row r="26" spans="2:11" s="7" customFormat="1" ht="16.5" customHeight="1">
      <c r="B26" s="109"/>
      <c r="C26" s="110"/>
      <c r="D26" s="110"/>
      <c r="E26" s="326" t="s">
        <v>5</v>
      </c>
      <c r="F26" s="326"/>
      <c r="G26" s="326"/>
      <c r="H26" s="326"/>
      <c r="I26" s="110"/>
      <c r="J26" s="110"/>
      <c r="K26" s="111"/>
    </row>
    <row r="27" spans="2:11" s="1" customFormat="1" ht="6.9" customHeight="1">
      <c r="B27" s="40"/>
      <c r="C27" s="41"/>
      <c r="D27" s="41"/>
      <c r="E27" s="41"/>
      <c r="F27" s="41"/>
      <c r="G27" s="41"/>
      <c r="H27" s="41"/>
      <c r="I27" s="41"/>
      <c r="J27" s="41"/>
      <c r="K27" s="44"/>
    </row>
    <row r="28" spans="2:11" s="1" customFormat="1" ht="6.9" customHeight="1">
      <c r="B28" s="40"/>
      <c r="C28" s="41"/>
      <c r="D28" s="67"/>
      <c r="E28" s="67"/>
      <c r="F28" s="67"/>
      <c r="G28" s="67"/>
      <c r="H28" s="67"/>
      <c r="I28" s="67"/>
      <c r="J28" s="67"/>
      <c r="K28" s="112"/>
    </row>
    <row r="29" spans="2:11" s="1" customFormat="1" ht="25.35" customHeight="1">
      <c r="B29" s="40"/>
      <c r="C29" s="41"/>
      <c r="D29" s="113" t="s">
        <v>43</v>
      </c>
      <c r="E29" s="41"/>
      <c r="F29" s="41"/>
      <c r="G29" s="41"/>
      <c r="H29" s="41"/>
      <c r="I29" s="41"/>
      <c r="J29" s="114">
        <f>ROUND(J93,2)</f>
        <v>0</v>
      </c>
      <c r="K29" s="44"/>
    </row>
    <row r="30" spans="2:11" s="1" customFormat="1" ht="6.9" customHeight="1">
      <c r="B30" s="40"/>
      <c r="C30" s="41"/>
      <c r="D30" s="67"/>
      <c r="E30" s="67"/>
      <c r="F30" s="67"/>
      <c r="G30" s="67"/>
      <c r="H30" s="67"/>
      <c r="I30" s="67"/>
      <c r="J30" s="67"/>
      <c r="K30" s="112"/>
    </row>
    <row r="31" spans="2:11" s="1" customFormat="1" ht="14.4" customHeight="1">
      <c r="B31" s="40"/>
      <c r="C31" s="41"/>
      <c r="D31" s="41"/>
      <c r="E31" s="41"/>
      <c r="F31" s="45" t="s">
        <v>45</v>
      </c>
      <c r="G31" s="41"/>
      <c r="H31" s="41"/>
      <c r="I31" s="45" t="s">
        <v>44</v>
      </c>
      <c r="J31" s="45" t="s">
        <v>46</v>
      </c>
      <c r="K31" s="44"/>
    </row>
    <row r="32" spans="2:11" s="1" customFormat="1" ht="14.4" customHeight="1">
      <c r="B32" s="40"/>
      <c r="C32" s="41"/>
      <c r="D32" s="48" t="s">
        <v>47</v>
      </c>
      <c r="E32" s="48" t="s">
        <v>48</v>
      </c>
      <c r="F32" s="115">
        <f>ROUND(SUM(BE93:BE217), 2)</f>
        <v>0</v>
      </c>
      <c r="G32" s="41"/>
      <c r="H32" s="41"/>
      <c r="I32" s="116">
        <v>0.21</v>
      </c>
      <c r="J32" s="115">
        <f>ROUND(ROUND((SUM(BE93:BE217)), 2)*I32, 2)</f>
        <v>0</v>
      </c>
      <c r="K32" s="44"/>
    </row>
    <row r="33" spans="2:11" s="1" customFormat="1" ht="14.4" customHeight="1">
      <c r="B33" s="40"/>
      <c r="C33" s="41"/>
      <c r="D33" s="41"/>
      <c r="E33" s="48" t="s">
        <v>49</v>
      </c>
      <c r="F33" s="115">
        <f>ROUND(SUM(BF93:BF217), 2)</f>
        <v>0</v>
      </c>
      <c r="G33" s="41"/>
      <c r="H33" s="41"/>
      <c r="I33" s="116">
        <v>0.15</v>
      </c>
      <c r="J33" s="115">
        <f>ROUND(ROUND((SUM(BF93:BF217)), 2)*I33, 2)</f>
        <v>0</v>
      </c>
      <c r="K33" s="44"/>
    </row>
    <row r="34" spans="2:11" s="1" customFormat="1" ht="14.4" hidden="1" customHeight="1">
      <c r="B34" s="40"/>
      <c r="C34" s="41"/>
      <c r="D34" s="41"/>
      <c r="E34" s="48" t="s">
        <v>50</v>
      </c>
      <c r="F34" s="115">
        <f>ROUND(SUM(BG93:BG217), 2)</f>
        <v>0</v>
      </c>
      <c r="G34" s="41"/>
      <c r="H34" s="41"/>
      <c r="I34" s="116">
        <v>0.21</v>
      </c>
      <c r="J34" s="115">
        <v>0</v>
      </c>
      <c r="K34" s="44"/>
    </row>
    <row r="35" spans="2:11" s="1" customFormat="1" ht="14.4" hidden="1" customHeight="1">
      <c r="B35" s="40"/>
      <c r="C35" s="41"/>
      <c r="D35" s="41"/>
      <c r="E35" s="48" t="s">
        <v>51</v>
      </c>
      <c r="F35" s="115">
        <f>ROUND(SUM(BH93:BH217), 2)</f>
        <v>0</v>
      </c>
      <c r="G35" s="41"/>
      <c r="H35" s="41"/>
      <c r="I35" s="116">
        <v>0.15</v>
      </c>
      <c r="J35" s="115">
        <v>0</v>
      </c>
      <c r="K35" s="44"/>
    </row>
    <row r="36" spans="2:11" s="1" customFormat="1" ht="14.4" hidden="1" customHeight="1">
      <c r="B36" s="40"/>
      <c r="C36" s="41"/>
      <c r="D36" s="41"/>
      <c r="E36" s="48" t="s">
        <v>52</v>
      </c>
      <c r="F36" s="115">
        <f>ROUND(SUM(BI93:BI217), 2)</f>
        <v>0</v>
      </c>
      <c r="G36" s="41"/>
      <c r="H36" s="41"/>
      <c r="I36" s="116">
        <v>0</v>
      </c>
      <c r="J36" s="115">
        <v>0</v>
      </c>
      <c r="K36" s="44"/>
    </row>
    <row r="37" spans="2:11" s="1" customFormat="1" ht="6.9" customHeight="1">
      <c r="B37" s="40"/>
      <c r="C37" s="41"/>
      <c r="D37" s="41"/>
      <c r="E37" s="41"/>
      <c r="F37" s="41"/>
      <c r="G37" s="41"/>
      <c r="H37" s="41"/>
      <c r="I37" s="41"/>
      <c r="J37" s="41"/>
      <c r="K37" s="44"/>
    </row>
    <row r="38" spans="2:11" s="1" customFormat="1" ht="25.35" customHeight="1">
      <c r="B38" s="40"/>
      <c r="C38" s="117"/>
      <c r="D38" s="118" t="s">
        <v>53</v>
      </c>
      <c r="E38" s="70"/>
      <c r="F38" s="70"/>
      <c r="G38" s="119" t="s">
        <v>54</v>
      </c>
      <c r="H38" s="120" t="s">
        <v>55</v>
      </c>
      <c r="I38" s="70"/>
      <c r="J38" s="121">
        <f>SUM(J29:J36)</f>
        <v>0</v>
      </c>
      <c r="K38" s="122"/>
    </row>
    <row r="39" spans="2:11" s="1" customFormat="1" ht="14.4" customHeight="1">
      <c r="B39" s="55"/>
      <c r="C39" s="56"/>
      <c r="D39" s="56"/>
      <c r="E39" s="56"/>
      <c r="F39" s="56"/>
      <c r="G39" s="56"/>
      <c r="H39" s="56"/>
      <c r="I39" s="56"/>
      <c r="J39" s="56"/>
      <c r="K39" s="57"/>
    </row>
    <row r="43" spans="2:11" s="1" customFormat="1" ht="6.9" customHeight="1">
      <c r="B43" s="58"/>
      <c r="C43" s="59"/>
      <c r="D43" s="59"/>
      <c r="E43" s="59"/>
      <c r="F43" s="59"/>
      <c r="G43" s="59"/>
      <c r="H43" s="59"/>
      <c r="I43" s="59"/>
      <c r="J43" s="59"/>
      <c r="K43" s="123"/>
    </row>
    <row r="44" spans="2:11" s="1" customFormat="1" ht="36.9" customHeight="1">
      <c r="B44" s="40"/>
      <c r="C44" s="31" t="s">
        <v>119</v>
      </c>
      <c r="D44" s="41"/>
      <c r="E44" s="41"/>
      <c r="F44" s="41"/>
      <c r="G44" s="41"/>
      <c r="H44" s="41"/>
      <c r="I44" s="41"/>
      <c r="J44" s="41"/>
      <c r="K44" s="44"/>
    </row>
    <row r="45" spans="2:11" s="1" customFormat="1" ht="6.9" customHeight="1">
      <c r="B45" s="40"/>
      <c r="C45" s="41"/>
      <c r="D45" s="41"/>
      <c r="E45" s="41"/>
      <c r="F45" s="41"/>
      <c r="G45" s="41"/>
      <c r="H45" s="41"/>
      <c r="I45" s="41"/>
      <c r="J45" s="41"/>
      <c r="K45" s="44"/>
    </row>
    <row r="46" spans="2:11" s="1" customFormat="1" ht="14.4" customHeight="1">
      <c r="B46" s="40"/>
      <c r="C46" s="37" t="s">
        <v>17</v>
      </c>
      <c r="D46" s="41"/>
      <c r="E46" s="41"/>
      <c r="F46" s="41"/>
      <c r="G46" s="41"/>
      <c r="H46" s="41"/>
      <c r="I46" s="41"/>
      <c r="J46" s="41"/>
      <c r="K46" s="44"/>
    </row>
    <row r="47" spans="2:11" s="1" customFormat="1" ht="16.5" customHeight="1">
      <c r="B47" s="40"/>
      <c r="C47" s="41"/>
      <c r="D47" s="41"/>
      <c r="E47" s="332" t="str">
        <f>E7</f>
        <v>Půdní vestavba bytů s přístavbou</v>
      </c>
      <c r="F47" s="338"/>
      <c r="G47" s="338"/>
      <c r="H47" s="338"/>
      <c r="I47" s="41"/>
      <c r="J47" s="41"/>
      <c r="K47" s="44"/>
    </row>
    <row r="48" spans="2:11" ht="13.2">
      <c r="B48" s="29"/>
      <c r="C48" s="37" t="s">
        <v>115</v>
      </c>
      <c r="D48" s="30"/>
      <c r="E48" s="30"/>
      <c r="F48" s="30"/>
      <c r="G48" s="30"/>
      <c r="H48" s="30"/>
      <c r="I48" s="30"/>
      <c r="J48" s="30"/>
      <c r="K48" s="32"/>
    </row>
    <row r="49" spans="2:47" s="1" customFormat="1" ht="16.5" customHeight="1">
      <c r="B49" s="40"/>
      <c r="C49" s="41"/>
      <c r="D49" s="41"/>
      <c r="E49" s="332" t="s">
        <v>116</v>
      </c>
      <c r="F49" s="333"/>
      <c r="G49" s="333"/>
      <c r="H49" s="333"/>
      <c r="I49" s="41"/>
      <c r="J49" s="41"/>
      <c r="K49" s="44"/>
    </row>
    <row r="50" spans="2:47" s="1" customFormat="1" ht="14.4" customHeight="1">
      <c r="B50" s="40"/>
      <c r="C50" s="37" t="s">
        <v>117</v>
      </c>
      <c r="D50" s="41"/>
      <c r="E50" s="41"/>
      <c r="F50" s="41"/>
      <c r="G50" s="41"/>
      <c r="H50" s="41"/>
      <c r="I50" s="41"/>
      <c r="J50" s="41"/>
      <c r="K50" s="44"/>
    </row>
    <row r="51" spans="2:47" s="1" customFormat="1" ht="17.25" customHeight="1">
      <c r="B51" s="40"/>
      <c r="C51" s="41"/>
      <c r="D51" s="41"/>
      <c r="E51" s="334" t="str">
        <f>E11</f>
        <v>4214 - Elektroinstalace-silnoproud</v>
      </c>
      <c r="F51" s="333"/>
      <c r="G51" s="333"/>
      <c r="H51" s="333"/>
      <c r="I51" s="41"/>
      <c r="J51" s="41"/>
      <c r="K51" s="44"/>
    </row>
    <row r="52" spans="2:47" s="1" customFormat="1" ht="6.9" customHeight="1">
      <c r="B52" s="40"/>
      <c r="C52" s="41"/>
      <c r="D52" s="41"/>
      <c r="E52" s="41"/>
      <c r="F52" s="41"/>
      <c r="G52" s="41"/>
      <c r="H52" s="41"/>
      <c r="I52" s="41"/>
      <c r="J52" s="41"/>
      <c r="K52" s="44"/>
    </row>
    <row r="53" spans="2:47" s="1" customFormat="1" ht="18" customHeight="1">
      <c r="B53" s="40"/>
      <c r="C53" s="37" t="s">
        <v>24</v>
      </c>
      <c r="D53" s="41"/>
      <c r="E53" s="41"/>
      <c r="F53" s="35" t="str">
        <f>F14</f>
        <v xml:space="preserve">Skřípov 48, p.č.146,k.ú.Skřípov </v>
      </c>
      <c r="G53" s="41"/>
      <c r="H53" s="41"/>
      <c r="I53" s="37" t="s">
        <v>26</v>
      </c>
      <c r="J53" s="108">
        <f>IF(J14="","",J14)</f>
        <v>44035</v>
      </c>
      <c r="K53" s="44"/>
    </row>
    <row r="54" spans="2:47" s="1" customFormat="1" ht="6.9" customHeight="1">
      <c r="B54" s="40"/>
      <c r="C54" s="41"/>
      <c r="D54" s="41"/>
      <c r="E54" s="41"/>
      <c r="F54" s="41"/>
      <c r="G54" s="41"/>
      <c r="H54" s="41"/>
      <c r="I54" s="41"/>
      <c r="J54" s="41"/>
      <c r="K54" s="44"/>
    </row>
    <row r="55" spans="2:47" s="1" customFormat="1" ht="13.2">
      <c r="B55" s="40"/>
      <c r="C55" s="37" t="s">
        <v>31</v>
      </c>
      <c r="D55" s="41"/>
      <c r="E55" s="41"/>
      <c r="F55" s="35" t="str">
        <f>E17</f>
        <v xml:space="preserve">Obec Skřípov,č.p.169, 79852 Skřípov </v>
      </c>
      <c r="G55" s="41"/>
      <c r="H55" s="41"/>
      <c r="I55" s="37" t="s">
        <v>38</v>
      </c>
      <c r="J55" s="326" t="str">
        <f>E23</f>
        <v>Ing.Zdeněk Opletal,Březský vrch 695, Knice 798 52</v>
      </c>
      <c r="K55" s="44"/>
    </row>
    <row r="56" spans="2:47" s="1" customFormat="1" ht="14.4" customHeight="1">
      <c r="B56" s="40"/>
      <c r="C56" s="37" t="s">
        <v>36</v>
      </c>
      <c r="D56" s="41"/>
      <c r="E56" s="41"/>
      <c r="F56" s="35" t="str">
        <f>IF(E20="","",E20)</f>
        <v xml:space="preserve"> </v>
      </c>
      <c r="G56" s="41"/>
      <c r="H56" s="41"/>
      <c r="I56" s="41"/>
      <c r="J56" s="335"/>
      <c r="K56" s="44"/>
    </row>
    <row r="57" spans="2:47" s="1" customFormat="1" ht="10.35" customHeight="1">
      <c r="B57" s="40"/>
      <c r="C57" s="41"/>
      <c r="D57" s="41"/>
      <c r="E57" s="41"/>
      <c r="F57" s="41"/>
      <c r="G57" s="41"/>
      <c r="H57" s="41"/>
      <c r="I57" s="41"/>
      <c r="J57" s="41"/>
      <c r="K57" s="44"/>
    </row>
    <row r="58" spans="2:47" s="1" customFormat="1" ht="29.25" customHeight="1">
      <c r="B58" s="40"/>
      <c r="C58" s="124" t="s">
        <v>120</v>
      </c>
      <c r="D58" s="117"/>
      <c r="E58" s="117"/>
      <c r="F58" s="117"/>
      <c r="G58" s="117"/>
      <c r="H58" s="117"/>
      <c r="I58" s="117"/>
      <c r="J58" s="125" t="s">
        <v>121</v>
      </c>
      <c r="K58" s="126"/>
    </row>
    <row r="59" spans="2:47" s="1" customFormat="1" ht="10.35" customHeight="1">
      <c r="B59" s="40"/>
      <c r="C59" s="41"/>
      <c r="D59" s="41"/>
      <c r="E59" s="41"/>
      <c r="F59" s="41"/>
      <c r="G59" s="41"/>
      <c r="H59" s="41"/>
      <c r="I59" s="41"/>
      <c r="J59" s="41"/>
      <c r="K59" s="44"/>
    </row>
    <row r="60" spans="2:47" s="1" customFormat="1" ht="29.25" customHeight="1">
      <c r="B60" s="40"/>
      <c r="C60" s="127" t="s">
        <v>122</v>
      </c>
      <c r="D60" s="41"/>
      <c r="E60" s="41"/>
      <c r="F60" s="41"/>
      <c r="G60" s="41"/>
      <c r="H60" s="41"/>
      <c r="I60" s="41"/>
      <c r="J60" s="114">
        <f>J93</f>
        <v>0</v>
      </c>
      <c r="K60" s="44"/>
      <c r="AU60" s="25" t="s">
        <v>123</v>
      </c>
    </row>
    <row r="61" spans="2:47" s="8" customFormat="1" ht="24.9" customHeight="1">
      <c r="B61" s="128"/>
      <c r="C61" s="129"/>
      <c r="D61" s="130" t="s">
        <v>2443</v>
      </c>
      <c r="E61" s="131"/>
      <c r="F61" s="131"/>
      <c r="G61" s="131"/>
      <c r="H61" s="131"/>
      <c r="I61" s="131"/>
      <c r="J61" s="132">
        <f>J94</f>
        <v>0</v>
      </c>
      <c r="K61" s="133"/>
    </row>
    <row r="62" spans="2:47" s="9" customFormat="1" ht="19.95" customHeight="1">
      <c r="B62" s="134"/>
      <c r="C62" s="135"/>
      <c r="D62" s="136" t="s">
        <v>2444</v>
      </c>
      <c r="E62" s="137"/>
      <c r="F62" s="137"/>
      <c r="G62" s="137"/>
      <c r="H62" s="137"/>
      <c r="I62" s="137"/>
      <c r="J62" s="138">
        <f>J95</f>
        <v>0</v>
      </c>
      <c r="K62" s="139"/>
    </row>
    <row r="63" spans="2:47" s="9" customFormat="1" ht="19.95" customHeight="1">
      <c r="B63" s="134"/>
      <c r="C63" s="135"/>
      <c r="D63" s="136" t="s">
        <v>2445</v>
      </c>
      <c r="E63" s="137"/>
      <c r="F63" s="137"/>
      <c r="G63" s="137"/>
      <c r="H63" s="137"/>
      <c r="I63" s="137"/>
      <c r="J63" s="138">
        <f>J121</f>
        <v>0</v>
      </c>
      <c r="K63" s="139"/>
    </row>
    <row r="64" spans="2:47" s="9" customFormat="1" ht="19.95" customHeight="1">
      <c r="B64" s="134"/>
      <c r="C64" s="135"/>
      <c r="D64" s="136" t="s">
        <v>2446</v>
      </c>
      <c r="E64" s="137"/>
      <c r="F64" s="137"/>
      <c r="G64" s="137"/>
      <c r="H64" s="137"/>
      <c r="I64" s="137"/>
      <c r="J64" s="138">
        <f>J148</f>
        <v>0</v>
      </c>
      <c r="K64" s="139"/>
    </row>
    <row r="65" spans="2:12" s="9" customFormat="1" ht="19.95" customHeight="1">
      <c r="B65" s="134"/>
      <c r="C65" s="135"/>
      <c r="D65" s="136" t="s">
        <v>2447</v>
      </c>
      <c r="E65" s="137"/>
      <c r="F65" s="137"/>
      <c r="G65" s="137"/>
      <c r="H65" s="137"/>
      <c r="I65" s="137"/>
      <c r="J65" s="138">
        <f>J168</f>
        <v>0</v>
      </c>
      <c r="K65" s="139"/>
    </row>
    <row r="66" spans="2:12" s="9" customFormat="1" ht="19.95" customHeight="1">
      <c r="B66" s="134"/>
      <c r="C66" s="135"/>
      <c r="D66" s="136" t="s">
        <v>2448</v>
      </c>
      <c r="E66" s="137"/>
      <c r="F66" s="137"/>
      <c r="G66" s="137"/>
      <c r="H66" s="137"/>
      <c r="I66" s="137"/>
      <c r="J66" s="138">
        <f>J177</f>
        <v>0</v>
      </c>
      <c r="K66" s="139"/>
    </row>
    <row r="67" spans="2:12" s="9" customFormat="1" ht="19.95" customHeight="1">
      <c r="B67" s="134"/>
      <c r="C67" s="135"/>
      <c r="D67" s="136" t="s">
        <v>2449</v>
      </c>
      <c r="E67" s="137"/>
      <c r="F67" s="137"/>
      <c r="G67" s="137"/>
      <c r="H67" s="137"/>
      <c r="I67" s="137"/>
      <c r="J67" s="138">
        <f>J185</f>
        <v>0</v>
      </c>
      <c r="K67" s="139"/>
    </row>
    <row r="68" spans="2:12" s="9" customFormat="1" ht="19.95" customHeight="1">
      <c r="B68" s="134"/>
      <c r="C68" s="135"/>
      <c r="D68" s="136" t="s">
        <v>2450</v>
      </c>
      <c r="E68" s="137"/>
      <c r="F68" s="137"/>
      <c r="G68" s="137"/>
      <c r="H68" s="137"/>
      <c r="I68" s="137"/>
      <c r="J68" s="138">
        <f>J193</f>
        <v>0</v>
      </c>
      <c r="K68" s="139"/>
    </row>
    <row r="69" spans="2:12" s="9" customFormat="1" ht="19.95" customHeight="1">
      <c r="B69" s="134"/>
      <c r="C69" s="135"/>
      <c r="D69" s="136" t="s">
        <v>2451</v>
      </c>
      <c r="E69" s="137"/>
      <c r="F69" s="137"/>
      <c r="G69" s="137"/>
      <c r="H69" s="137"/>
      <c r="I69" s="137"/>
      <c r="J69" s="138">
        <f>J201</f>
        <v>0</v>
      </c>
      <c r="K69" s="139"/>
    </row>
    <row r="70" spans="2:12" s="9" customFormat="1" ht="14.85" customHeight="1">
      <c r="B70" s="134"/>
      <c r="C70" s="135"/>
      <c r="D70" s="136" t="s">
        <v>2452</v>
      </c>
      <c r="E70" s="137"/>
      <c r="F70" s="137"/>
      <c r="G70" s="137"/>
      <c r="H70" s="137"/>
      <c r="I70" s="137"/>
      <c r="J70" s="138">
        <f>J210</f>
        <v>0</v>
      </c>
      <c r="K70" s="139"/>
    </row>
    <row r="71" spans="2:12" s="8" customFormat="1" ht="24.9" customHeight="1">
      <c r="B71" s="128"/>
      <c r="C71" s="129"/>
      <c r="D71" s="130" t="s">
        <v>154</v>
      </c>
      <c r="E71" s="131"/>
      <c r="F71" s="131"/>
      <c r="G71" s="131"/>
      <c r="H71" s="131"/>
      <c r="I71" s="131"/>
      <c r="J71" s="132">
        <f>J214</f>
        <v>0</v>
      </c>
      <c r="K71" s="133"/>
    </row>
    <row r="72" spans="2:12" s="1" customFormat="1" ht="21.75" customHeight="1">
      <c r="B72" s="40"/>
      <c r="C72" s="41"/>
      <c r="D72" s="41"/>
      <c r="E72" s="41"/>
      <c r="F72" s="41"/>
      <c r="G72" s="41"/>
      <c r="H72" s="41"/>
      <c r="I72" s="41"/>
      <c r="J72" s="41"/>
      <c r="K72" s="44"/>
    </row>
    <row r="73" spans="2:12" s="1" customFormat="1" ht="6.9" customHeight="1">
      <c r="B73" s="55"/>
      <c r="C73" s="56"/>
      <c r="D73" s="56"/>
      <c r="E73" s="56"/>
      <c r="F73" s="56"/>
      <c r="G73" s="56"/>
      <c r="H73" s="56"/>
      <c r="I73" s="56"/>
      <c r="J73" s="56"/>
      <c r="K73" s="57"/>
    </row>
    <row r="77" spans="2:12" s="1" customFormat="1" ht="6.9" customHeight="1">
      <c r="B77" s="58"/>
      <c r="C77" s="59"/>
      <c r="D77" s="59"/>
      <c r="E77" s="59"/>
      <c r="F77" s="59"/>
      <c r="G77" s="59"/>
      <c r="H77" s="59"/>
      <c r="I77" s="59"/>
      <c r="J77" s="59"/>
      <c r="K77" s="59"/>
      <c r="L77" s="40"/>
    </row>
    <row r="78" spans="2:12" s="1" customFormat="1" ht="36.9" customHeight="1">
      <c r="B78" s="40"/>
      <c r="C78" s="60" t="s">
        <v>155</v>
      </c>
      <c r="L78" s="40"/>
    </row>
    <row r="79" spans="2:12" s="1" customFormat="1" ht="6.9" customHeight="1">
      <c r="B79" s="40"/>
      <c r="L79" s="40"/>
    </row>
    <row r="80" spans="2:12" s="1" customFormat="1" ht="14.4" customHeight="1">
      <c r="B80" s="40"/>
      <c r="C80" s="62" t="s">
        <v>17</v>
      </c>
      <c r="L80" s="40"/>
    </row>
    <row r="81" spans="2:65" s="1" customFormat="1" ht="16.5" customHeight="1">
      <c r="B81" s="40"/>
      <c r="E81" s="336" t="str">
        <f>E7</f>
        <v>Půdní vestavba bytů s přístavbou</v>
      </c>
      <c r="F81" s="337"/>
      <c r="G81" s="337"/>
      <c r="H81" s="337"/>
      <c r="L81" s="40"/>
    </row>
    <row r="82" spans="2:65" ht="13.2">
      <c r="B82" s="29"/>
      <c r="C82" s="62" t="s">
        <v>115</v>
      </c>
      <c r="L82" s="29"/>
    </row>
    <row r="83" spans="2:65" s="1" customFormat="1" ht="16.5" customHeight="1">
      <c r="B83" s="40"/>
      <c r="E83" s="336" t="s">
        <v>116</v>
      </c>
      <c r="F83" s="330"/>
      <c r="G83" s="330"/>
      <c r="H83" s="330"/>
      <c r="L83" s="40"/>
    </row>
    <row r="84" spans="2:65" s="1" customFormat="1" ht="14.4" customHeight="1">
      <c r="B84" s="40"/>
      <c r="C84" s="62" t="s">
        <v>117</v>
      </c>
      <c r="L84" s="40"/>
    </row>
    <row r="85" spans="2:65" s="1" customFormat="1" ht="17.25" customHeight="1">
      <c r="B85" s="40"/>
      <c r="E85" s="304" t="str">
        <f>E11</f>
        <v>4214 - Elektroinstalace-silnoproud</v>
      </c>
      <c r="F85" s="330"/>
      <c r="G85" s="330"/>
      <c r="H85" s="330"/>
      <c r="L85" s="40"/>
    </row>
    <row r="86" spans="2:65" s="1" customFormat="1" ht="6.9" customHeight="1">
      <c r="B86" s="40"/>
      <c r="L86" s="40"/>
    </row>
    <row r="87" spans="2:65" s="1" customFormat="1" ht="18" customHeight="1">
      <c r="B87" s="40"/>
      <c r="C87" s="62" t="s">
        <v>24</v>
      </c>
      <c r="F87" s="140" t="str">
        <f>F14</f>
        <v xml:space="preserve">Skřípov 48, p.č.146,k.ú.Skřípov </v>
      </c>
      <c r="I87" s="62" t="s">
        <v>26</v>
      </c>
      <c r="J87" s="66">
        <f>IF(J14="","",J14)</f>
        <v>44035</v>
      </c>
      <c r="L87" s="40"/>
    </row>
    <row r="88" spans="2:65" s="1" customFormat="1" ht="6.9" customHeight="1">
      <c r="B88" s="40"/>
      <c r="L88" s="40"/>
    </row>
    <row r="89" spans="2:65" s="1" customFormat="1" ht="13.2">
      <c r="B89" s="40"/>
      <c r="C89" s="62" t="s">
        <v>31</v>
      </c>
      <c r="F89" s="140" t="str">
        <f>E17</f>
        <v xml:space="preserve">Obec Skřípov,č.p.169, 79852 Skřípov </v>
      </c>
      <c r="I89" s="62" t="s">
        <v>38</v>
      </c>
      <c r="J89" s="140" t="str">
        <f>E23</f>
        <v>Ing.Zdeněk Opletal,Březský vrch 695, Knice 798 52</v>
      </c>
      <c r="L89" s="40"/>
    </row>
    <row r="90" spans="2:65" s="1" customFormat="1" ht="14.4" customHeight="1">
      <c r="B90" s="40"/>
      <c r="C90" s="62" t="s">
        <v>36</v>
      </c>
      <c r="F90" s="140" t="str">
        <f>IF(E20="","",E20)</f>
        <v xml:space="preserve"> </v>
      </c>
      <c r="L90" s="40"/>
    </row>
    <row r="91" spans="2:65" s="1" customFormat="1" ht="10.35" customHeight="1">
      <c r="B91" s="40"/>
      <c r="L91" s="40"/>
    </row>
    <row r="92" spans="2:65" s="10" customFormat="1" ht="29.25" customHeight="1">
      <c r="B92" s="141"/>
      <c r="C92" s="142" t="s">
        <v>156</v>
      </c>
      <c r="D92" s="143" t="s">
        <v>62</v>
      </c>
      <c r="E92" s="143" t="s">
        <v>58</v>
      </c>
      <c r="F92" s="143" t="s">
        <v>157</v>
      </c>
      <c r="G92" s="143" t="s">
        <v>158</v>
      </c>
      <c r="H92" s="143" t="s">
        <v>159</v>
      </c>
      <c r="I92" s="143" t="s">
        <v>160</v>
      </c>
      <c r="J92" s="143" t="s">
        <v>121</v>
      </c>
      <c r="K92" s="144" t="s">
        <v>161</v>
      </c>
      <c r="L92" s="141"/>
      <c r="M92" s="72" t="s">
        <v>162</v>
      </c>
      <c r="N92" s="73" t="s">
        <v>47</v>
      </c>
      <c r="O92" s="73" t="s">
        <v>163</v>
      </c>
      <c r="P92" s="73" t="s">
        <v>164</v>
      </c>
      <c r="Q92" s="73" t="s">
        <v>165</v>
      </c>
      <c r="R92" s="73" t="s">
        <v>166</v>
      </c>
      <c r="S92" s="73" t="s">
        <v>167</v>
      </c>
      <c r="T92" s="74" t="s">
        <v>168</v>
      </c>
    </row>
    <row r="93" spans="2:65" s="1" customFormat="1" ht="29.25" customHeight="1">
      <c r="B93" s="40"/>
      <c r="C93" s="76" t="s">
        <v>122</v>
      </c>
      <c r="J93" s="145">
        <f>BK93</f>
        <v>0</v>
      </c>
      <c r="L93" s="40"/>
      <c r="M93" s="75"/>
      <c r="N93" s="67"/>
      <c r="O93" s="67"/>
      <c r="P93" s="146">
        <f>P94+P214</f>
        <v>0</v>
      </c>
      <c r="Q93" s="67"/>
      <c r="R93" s="146">
        <f>R94+R214</f>
        <v>0</v>
      </c>
      <c r="S93" s="67"/>
      <c r="T93" s="147">
        <f>T94+T214</f>
        <v>0</v>
      </c>
      <c r="AT93" s="25" t="s">
        <v>76</v>
      </c>
      <c r="AU93" s="25" t="s">
        <v>123</v>
      </c>
      <c r="BK93" s="148">
        <f>BK94+BK214</f>
        <v>0</v>
      </c>
    </row>
    <row r="94" spans="2:65" s="11" customFormat="1" ht="37.35" customHeight="1">
      <c r="B94" s="149"/>
      <c r="D94" s="150" t="s">
        <v>76</v>
      </c>
      <c r="E94" s="151" t="s">
        <v>236</v>
      </c>
      <c r="F94" s="151" t="s">
        <v>236</v>
      </c>
      <c r="J94" s="152">
        <f>BK94</f>
        <v>0</v>
      </c>
      <c r="L94" s="149"/>
      <c r="M94" s="153"/>
      <c r="N94" s="154"/>
      <c r="O94" s="154"/>
      <c r="P94" s="155">
        <f>P95+P121+P148+P168+P177+P185+P193+P201</f>
        <v>0</v>
      </c>
      <c r="Q94" s="154"/>
      <c r="R94" s="155">
        <f>R95+R121+R148+R168+R177+R185+R193+R201</f>
        <v>0</v>
      </c>
      <c r="S94" s="154"/>
      <c r="T94" s="156">
        <f>T95+T121+T148+T168+T177+T185+T193+T201</f>
        <v>0</v>
      </c>
      <c r="AR94" s="150" t="s">
        <v>188</v>
      </c>
      <c r="AT94" s="157" t="s">
        <v>76</v>
      </c>
      <c r="AU94" s="157" t="s">
        <v>77</v>
      </c>
      <c r="AY94" s="150" t="s">
        <v>171</v>
      </c>
      <c r="BK94" s="158">
        <f>BK95+BK121+BK148+BK168+BK177+BK185+BK193+BK201</f>
        <v>0</v>
      </c>
    </row>
    <row r="95" spans="2:65" s="11" customFormat="1" ht="19.95" customHeight="1">
      <c r="B95" s="149"/>
      <c r="D95" s="150" t="s">
        <v>76</v>
      </c>
      <c r="E95" s="159" t="s">
        <v>2453</v>
      </c>
      <c r="F95" s="159" t="s">
        <v>2454</v>
      </c>
      <c r="J95" s="160">
        <f>BK95</f>
        <v>0</v>
      </c>
      <c r="L95" s="149"/>
      <c r="M95" s="153"/>
      <c r="N95" s="154"/>
      <c r="O95" s="154"/>
      <c r="P95" s="155">
        <f>SUM(P96:P120)</f>
        <v>0</v>
      </c>
      <c r="Q95" s="154"/>
      <c r="R95" s="155">
        <f>SUM(R96:R120)</f>
        <v>0</v>
      </c>
      <c r="S95" s="154"/>
      <c r="T95" s="156">
        <f>SUM(T96:T120)</f>
        <v>0</v>
      </c>
      <c r="AR95" s="150" t="s">
        <v>188</v>
      </c>
      <c r="AT95" s="157" t="s">
        <v>76</v>
      </c>
      <c r="AU95" s="157" t="s">
        <v>23</v>
      </c>
      <c r="AY95" s="150" t="s">
        <v>171</v>
      </c>
      <c r="BK95" s="158">
        <f>SUM(BK96:BK120)</f>
        <v>0</v>
      </c>
    </row>
    <row r="96" spans="2:65" s="1" customFormat="1" ht="16.5" customHeight="1">
      <c r="B96" s="161"/>
      <c r="C96" s="162" t="s">
        <v>23</v>
      </c>
      <c r="D96" s="162" t="s">
        <v>173</v>
      </c>
      <c r="E96" s="163" t="s">
        <v>2455</v>
      </c>
      <c r="F96" s="164" t="s">
        <v>2456</v>
      </c>
      <c r="G96" s="165" t="s">
        <v>1076</v>
      </c>
      <c r="H96" s="166">
        <v>64</v>
      </c>
      <c r="I96" s="347"/>
      <c r="J96" s="167">
        <f t="shared" ref="J96:J120" si="0">ROUND(I96*H96,2)</f>
        <v>0</v>
      </c>
      <c r="K96" s="164" t="s">
        <v>5</v>
      </c>
      <c r="L96" s="40"/>
      <c r="M96" s="168" t="s">
        <v>5</v>
      </c>
      <c r="N96" s="169" t="s">
        <v>49</v>
      </c>
      <c r="O96" s="170">
        <v>0</v>
      </c>
      <c r="P96" s="170">
        <f t="shared" ref="P96:P120" si="1">O96*H96</f>
        <v>0</v>
      </c>
      <c r="Q96" s="170">
        <v>0</v>
      </c>
      <c r="R96" s="170">
        <f t="shared" ref="R96:R120" si="2">Q96*H96</f>
        <v>0</v>
      </c>
      <c r="S96" s="170">
        <v>0</v>
      </c>
      <c r="T96" s="171">
        <f t="shared" ref="T96:T120" si="3">S96*H96</f>
        <v>0</v>
      </c>
      <c r="AR96" s="25" t="s">
        <v>535</v>
      </c>
      <c r="AT96" s="25" t="s">
        <v>173</v>
      </c>
      <c r="AU96" s="25" t="s">
        <v>89</v>
      </c>
      <c r="AY96" s="25" t="s">
        <v>171</v>
      </c>
      <c r="BE96" s="172">
        <f t="shared" ref="BE96:BE120" si="4">IF(N96="základní",J96,0)</f>
        <v>0</v>
      </c>
      <c r="BF96" s="172">
        <f t="shared" ref="BF96:BF120" si="5">IF(N96="snížená",J96,0)</f>
        <v>0</v>
      </c>
      <c r="BG96" s="172">
        <f t="shared" ref="BG96:BG120" si="6">IF(N96="zákl. přenesená",J96,0)</f>
        <v>0</v>
      </c>
      <c r="BH96" s="172">
        <f t="shared" ref="BH96:BH120" si="7">IF(N96="sníž. přenesená",J96,0)</f>
        <v>0</v>
      </c>
      <c r="BI96" s="172">
        <f t="shared" ref="BI96:BI120" si="8">IF(N96="nulová",J96,0)</f>
        <v>0</v>
      </c>
      <c r="BJ96" s="25" t="s">
        <v>89</v>
      </c>
      <c r="BK96" s="172">
        <f t="shared" ref="BK96:BK120" si="9">ROUND(I96*H96,2)</f>
        <v>0</v>
      </c>
      <c r="BL96" s="25" t="s">
        <v>535</v>
      </c>
      <c r="BM96" s="25" t="s">
        <v>2457</v>
      </c>
    </row>
    <row r="97" spans="2:65" s="1" customFormat="1" ht="16.5" customHeight="1">
      <c r="B97" s="161"/>
      <c r="C97" s="162" t="s">
        <v>89</v>
      </c>
      <c r="D97" s="162" t="s">
        <v>173</v>
      </c>
      <c r="E97" s="163" t="s">
        <v>2458</v>
      </c>
      <c r="F97" s="164" t="s">
        <v>2459</v>
      </c>
      <c r="G97" s="165" t="s">
        <v>1076</v>
      </c>
      <c r="H97" s="166">
        <v>21</v>
      </c>
      <c r="I97" s="347"/>
      <c r="J97" s="167">
        <f t="shared" si="0"/>
        <v>0</v>
      </c>
      <c r="K97" s="164" t="s">
        <v>5</v>
      </c>
      <c r="L97" s="40"/>
      <c r="M97" s="168" t="s">
        <v>5</v>
      </c>
      <c r="N97" s="169" t="s">
        <v>49</v>
      </c>
      <c r="O97" s="170">
        <v>0</v>
      </c>
      <c r="P97" s="170">
        <f t="shared" si="1"/>
        <v>0</v>
      </c>
      <c r="Q97" s="170">
        <v>0</v>
      </c>
      <c r="R97" s="170">
        <f t="shared" si="2"/>
        <v>0</v>
      </c>
      <c r="S97" s="170">
        <v>0</v>
      </c>
      <c r="T97" s="171">
        <f t="shared" si="3"/>
        <v>0</v>
      </c>
      <c r="AR97" s="25" t="s">
        <v>535</v>
      </c>
      <c r="AT97" s="25" t="s">
        <v>173</v>
      </c>
      <c r="AU97" s="25" t="s">
        <v>89</v>
      </c>
      <c r="AY97" s="25" t="s">
        <v>171</v>
      </c>
      <c r="BE97" s="172">
        <f t="shared" si="4"/>
        <v>0</v>
      </c>
      <c r="BF97" s="172">
        <f t="shared" si="5"/>
        <v>0</v>
      </c>
      <c r="BG97" s="172">
        <f t="shared" si="6"/>
        <v>0</v>
      </c>
      <c r="BH97" s="172">
        <f t="shared" si="7"/>
        <v>0</v>
      </c>
      <c r="BI97" s="172">
        <f t="shared" si="8"/>
        <v>0</v>
      </c>
      <c r="BJ97" s="25" t="s">
        <v>89</v>
      </c>
      <c r="BK97" s="172">
        <f t="shared" si="9"/>
        <v>0</v>
      </c>
      <c r="BL97" s="25" t="s">
        <v>535</v>
      </c>
      <c r="BM97" s="25" t="s">
        <v>2460</v>
      </c>
    </row>
    <row r="98" spans="2:65" s="1" customFormat="1" ht="16.5" customHeight="1">
      <c r="B98" s="161"/>
      <c r="C98" s="162" t="s">
        <v>188</v>
      </c>
      <c r="D98" s="162" t="s">
        <v>173</v>
      </c>
      <c r="E98" s="163" t="s">
        <v>2461</v>
      </c>
      <c r="F98" s="164" t="s">
        <v>2462</v>
      </c>
      <c r="G98" s="165" t="s">
        <v>493</v>
      </c>
      <c r="H98" s="166">
        <v>13</v>
      </c>
      <c r="I98" s="347"/>
      <c r="J98" s="167">
        <f t="shared" si="0"/>
        <v>0</v>
      </c>
      <c r="K98" s="164" t="s">
        <v>5</v>
      </c>
      <c r="L98" s="40"/>
      <c r="M98" s="168" t="s">
        <v>5</v>
      </c>
      <c r="N98" s="169" t="s">
        <v>49</v>
      </c>
      <c r="O98" s="170">
        <v>0</v>
      </c>
      <c r="P98" s="170">
        <f t="shared" si="1"/>
        <v>0</v>
      </c>
      <c r="Q98" s="170">
        <v>0</v>
      </c>
      <c r="R98" s="170">
        <f t="shared" si="2"/>
        <v>0</v>
      </c>
      <c r="S98" s="170">
        <v>0</v>
      </c>
      <c r="T98" s="171">
        <f t="shared" si="3"/>
        <v>0</v>
      </c>
      <c r="AR98" s="25" t="s">
        <v>535</v>
      </c>
      <c r="AT98" s="25" t="s">
        <v>173</v>
      </c>
      <c r="AU98" s="25" t="s">
        <v>89</v>
      </c>
      <c r="AY98" s="25" t="s">
        <v>171</v>
      </c>
      <c r="BE98" s="172">
        <f t="shared" si="4"/>
        <v>0</v>
      </c>
      <c r="BF98" s="172">
        <f t="shared" si="5"/>
        <v>0</v>
      </c>
      <c r="BG98" s="172">
        <f t="shared" si="6"/>
        <v>0</v>
      </c>
      <c r="BH98" s="172">
        <f t="shared" si="7"/>
        <v>0</v>
      </c>
      <c r="BI98" s="172">
        <f t="shared" si="8"/>
        <v>0</v>
      </c>
      <c r="BJ98" s="25" t="s">
        <v>89</v>
      </c>
      <c r="BK98" s="172">
        <f t="shared" si="9"/>
        <v>0</v>
      </c>
      <c r="BL98" s="25" t="s">
        <v>535</v>
      </c>
      <c r="BM98" s="25" t="s">
        <v>2463</v>
      </c>
    </row>
    <row r="99" spans="2:65" s="1" customFormat="1" ht="16.5" customHeight="1">
      <c r="B99" s="161"/>
      <c r="C99" s="162" t="s">
        <v>178</v>
      </c>
      <c r="D99" s="162" t="s">
        <v>173</v>
      </c>
      <c r="E99" s="163" t="s">
        <v>2464</v>
      </c>
      <c r="F99" s="164" t="s">
        <v>2465</v>
      </c>
      <c r="G99" s="165" t="s">
        <v>493</v>
      </c>
      <c r="H99" s="166">
        <v>80</v>
      </c>
      <c r="I99" s="347"/>
      <c r="J99" s="167">
        <f t="shared" si="0"/>
        <v>0</v>
      </c>
      <c r="K99" s="164" t="s">
        <v>5</v>
      </c>
      <c r="L99" s="40"/>
      <c r="M99" s="168" t="s">
        <v>5</v>
      </c>
      <c r="N99" s="169" t="s">
        <v>49</v>
      </c>
      <c r="O99" s="170">
        <v>0</v>
      </c>
      <c r="P99" s="170">
        <f t="shared" si="1"/>
        <v>0</v>
      </c>
      <c r="Q99" s="170">
        <v>0</v>
      </c>
      <c r="R99" s="170">
        <f t="shared" si="2"/>
        <v>0</v>
      </c>
      <c r="S99" s="170">
        <v>0</v>
      </c>
      <c r="T99" s="171">
        <f t="shared" si="3"/>
        <v>0</v>
      </c>
      <c r="AR99" s="25" t="s">
        <v>535</v>
      </c>
      <c r="AT99" s="25" t="s">
        <v>173</v>
      </c>
      <c r="AU99" s="25" t="s">
        <v>89</v>
      </c>
      <c r="AY99" s="25" t="s">
        <v>171</v>
      </c>
      <c r="BE99" s="172">
        <f t="shared" si="4"/>
        <v>0</v>
      </c>
      <c r="BF99" s="172">
        <f t="shared" si="5"/>
        <v>0</v>
      </c>
      <c r="BG99" s="172">
        <f t="shared" si="6"/>
        <v>0</v>
      </c>
      <c r="BH99" s="172">
        <f t="shared" si="7"/>
        <v>0</v>
      </c>
      <c r="BI99" s="172">
        <f t="shared" si="8"/>
        <v>0</v>
      </c>
      <c r="BJ99" s="25" t="s">
        <v>89</v>
      </c>
      <c r="BK99" s="172">
        <f t="shared" si="9"/>
        <v>0</v>
      </c>
      <c r="BL99" s="25" t="s">
        <v>535</v>
      </c>
      <c r="BM99" s="25" t="s">
        <v>2466</v>
      </c>
    </row>
    <row r="100" spans="2:65" s="1" customFormat="1" ht="16.5" customHeight="1">
      <c r="B100" s="161"/>
      <c r="C100" s="162" t="s">
        <v>197</v>
      </c>
      <c r="D100" s="162" t="s">
        <v>173</v>
      </c>
      <c r="E100" s="163" t="s">
        <v>2467</v>
      </c>
      <c r="F100" s="164" t="s">
        <v>2468</v>
      </c>
      <c r="G100" s="165" t="s">
        <v>493</v>
      </c>
      <c r="H100" s="166">
        <v>11</v>
      </c>
      <c r="I100" s="347"/>
      <c r="J100" s="167">
        <f t="shared" si="0"/>
        <v>0</v>
      </c>
      <c r="K100" s="164" t="s">
        <v>5</v>
      </c>
      <c r="L100" s="40"/>
      <c r="M100" s="168" t="s">
        <v>5</v>
      </c>
      <c r="N100" s="169" t="s">
        <v>49</v>
      </c>
      <c r="O100" s="170">
        <v>0</v>
      </c>
      <c r="P100" s="170">
        <f t="shared" si="1"/>
        <v>0</v>
      </c>
      <c r="Q100" s="170">
        <v>0</v>
      </c>
      <c r="R100" s="170">
        <f t="shared" si="2"/>
        <v>0</v>
      </c>
      <c r="S100" s="170">
        <v>0</v>
      </c>
      <c r="T100" s="171">
        <f t="shared" si="3"/>
        <v>0</v>
      </c>
      <c r="AR100" s="25" t="s">
        <v>535</v>
      </c>
      <c r="AT100" s="25" t="s">
        <v>173</v>
      </c>
      <c r="AU100" s="25" t="s">
        <v>89</v>
      </c>
      <c r="AY100" s="25" t="s">
        <v>171</v>
      </c>
      <c r="BE100" s="172">
        <f t="shared" si="4"/>
        <v>0</v>
      </c>
      <c r="BF100" s="172">
        <f t="shared" si="5"/>
        <v>0</v>
      </c>
      <c r="BG100" s="172">
        <f t="shared" si="6"/>
        <v>0</v>
      </c>
      <c r="BH100" s="172">
        <f t="shared" si="7"/>
        <v>0</v>
      </c>
      <c r="BI100" s="172">
        <f t="shared" si="8"/>
        <v>0</v>
      </c>
      <c r="BJ100" s="25" t="s">
        <v>89</v>
      </c>
      <c r="BK100" s="172">
        <f t="shared" si="9"/>
        <v>0</v>
      </c>
      <c r="BL100" s="25" t="s">
        <v>535</v>
      </c>
      <c r="BM100" s="25" t="s">
        <v>2469</v>
      </c>
    </row>
    <row r="101" spans="2:65" s="1" customFormat="1" ht="16.5" customHeight="1">
      <c r="B101" s="161"/>
      <c r="C101" s="162" t="s">
        <v>201</v>
      </c>
      <c r="D101" s="162" t="s">
        <v>173</v>
      </c>
      <c r="E101" s="163" t="s">
        <v>2470</v>
      </c>
      <c r="F101" s="164" t="s">
        <v>2471</v>
      </c>
      <c r="G101" s="165" t="s">
        <v>493</v>
      </c>
      <c r="H101" s="166">
        <v>134</v>
      </c>
      <c r="I101" s="347"/>
      <c r="J101" s="167">
        <f t="shared" si="0"/>
        <v>0</v>
      </c>
      <c r="K101" s="164" t="s">
        <v>5</v>
      </c>
      <c r="L101" s="40"/>
      <c r="M101" s="168" t="s">
        <v>5</v>
      </c>
      <c r="N101" s="169" t="s">
        <v>49</v>
      </c>
      <c r="O101" s="170">
        <v>0</v>
      </c>
      <c r="P101" s="170">
        <f t="shared" si="1"/>
        <v>0</v>
      </c>
      <c r="Q101" s="170">
        <v>0</v>
      </c>
      <c r="R101" s="170">
        <f t="shared" si="2"/>
        <v>0</v>
      </c>
      <c r="S101" s="170">
        <v>0</v>
      </c>
      <c r="T101" s="171">
        <f t="shared" si="3"/>
        <v>0</v>
      </c>
      <c r="AR101" s="25" t="s">
        <v>535</v>
      </c>
      <c r="AT101" s="25" t="s">
        <v>173</v>
      </c>
      <c r="AU101" s="25" t="s">
        <v>89</v>
      </c>
      <c r="AY101" s="25" t="s">
        <v>171</v>
      </c>
      <c r="BE101" s="172">
        <f t="shared" si="4"/>
        <v>0</v>
      </c>
      <c r="BF101" s="172">
        <f t="shared" si="5"/>
        <v>0</v>
      </c>
      <c r="BG101" s="172">
        <f t="shared" si="6"/>
        <v>0</v>
      </c>
      <c r="BH101" s="172">
        <f t="shared" si="7"/>
        <v>0</v>
      </c>
      <c r="BI101" s="172">
        <f t="shared" si="8"/>
        <v>0</v>
      </c>
      <c r="BJ101" s="25" t="s">
        <v>89</v>
      </c>
      <c r="BK101" s="172">
        <f t="shared" si="9"/>
        <v>0</v>
      </c>
      <c r="BL101" s="25" t="s">
        <v>535</v>
      </c>
      <c r="BM101" s="25" t="s">
        <v>2472</v>
      </c>
    </row>
    <row r="102" spans="2:65" s="1" customFormat="1" ht="16.5" customHeight="1">
      <c r="B102" s="161"/>
      <c r="C102" s="162" t="s">
        <v>207</v>
      </c>
      <c r="D102" s="162" t="s">
        <v>173</v>
      </c>
      <c r="E102" s="163" t="s">
        <v>2473</v>
      </c>
      <c r="F102" s="164" t="s">
        <v>2474</v>
      </c>
      <c r="G102" s="165" t="s">
        <v>330</v>
      </c>
      <c r="H102" s="166">
        <v>28</v>
      </c>
      <c r="I102" s="347"/>
      <c r="J102" s="167">
        <f t="shared" si="0"/>
        <v>0</v>
      </c>
      <c r="K102" s="164" t="s">
        <v>5</v>
      </c>
      <c r="L102" s="40"/>
      <c r="M102" s="168" t="s">
        <v>5</v>
      </c>
      <c r="N102" s="169" t="s">
        <v>49</v>
      </c>
      <c r="O102" s="170">
        <v>0</v>
      </c>
      <c r="P102" s="170">
        <f t="shared" si="1"/>
        <v>0</v>
      </c>
      <c r="Q102" s="170">
        <v>0</v>
      </c>
      <c r="R102" s="170">
        <f t="shared" si="2"/>
        <v>0</v>
      </c>
      <c r="S102" s="170">
        <v>0</v>
      </c>
      <c r="T102" s="171">
        <f t="shared" si="3"/>
        <v>0</v>
      </c>
      <c r="AR102" s="25" t="s">
        <v>535</v>
      </c>
      <c r="AT102" s="25" t="s">
        <v>173</v>
      </c>
      <c r="AU102" s="25" t="s">
        <v>89</v>
      </c>
      <c r="AY102" s="25" t="s">
        <v>171</v>
      </c>
      <c r="BE102" s="172">
        <f t="shared" si="4"/>
        <v>0</v>
      </c>
      <c r="BF102" s="172">
        <f t="shared" si="5"/>
        <v>0</v>
      </c>
      <c r="BG102" s="172">
        <f t="shared" si="6"/>
        <v>0</v>
      </c>
      <c r="BH102" s="172">
        <f t="shared" si="7"/>
        <v>0</v>
      </c>
      <c r="BI102" s="172">
        <f t="shared" si="8"/>
        <v>0</v>
      </c>
      <c r="BJ102" s="25" t="s">
        <v>89</v>
      </c>
      <c r="BK102" s="172">
        <f t="shared" si="9"/>
        <v>0</v>
      </c>
      <c r="BL102" s="25" t="s">
        <v>535</v>
      </c>
      <c r="BM102" s="25" t="s">
        <v>2475</v>
      </c>
    </row>
    <row r="103" spans="2:65" s="1" customFormat="1" ht="16.5" customHeight="1">
      <c r="B103" s="161"/>
      <c r="C103" s="162" t="s">
        <v>211</v>
      </c>
      <c r="D103" s="162" t="s">
        <v>173</v>
      </c>
      <c r="E103" s="163" t="s">
        <v>2476</v>
      </c>
      <c r="F103" s="164" t="s">
        <v>2477</v>
      </c>
      <c r="G103" s="165" t="s">
        <v>330</v>
      </c>
      <c r="H103" s="166">
        <v>6</v>
      </c>
      <c r="I103" s="347"/>
      <c r="J103" s="167">
        <f t="shared" si="0"/>
        <v>0</v>
      </c>
      <c r="K103" s="164" t="s">
        <v>5</v>
      </c>
      <c r="L103" s="40"/>
      <c r="M103" s="168" t="s">
        <v>5</v>
      </c>
      <c r="N103" s="169" t="s">
        <v>49</v>
      </c>
      <c r="O103" s="170">
        <v>0</v>
      </c>
      <c r="P103" s="170">
        <f t="shared" si="1"/>
        <v>0</v>
      </c>
      <c r="Q103" s="170">
        <v>0</v>
      </c>
      <c r="R103" s="170">
        <f t="shared" si="2"/>
        <v>0</v>
      </c>
      <c r="S103" s="170">
        <v>0</v>
      </c>
      <c r="T103" s="171">
        <f t="shared" si="3"/>
        <v>0</v>
      </c>
      <c r="AR103" s="25" t="s">
        <v>535</v>
      </c>
      <c r="AT103" s="25" t="s">
        <v>173</v>
      </c>
      <c r="AU103" s="25" t="s">
        <v>89</v>
      </c>
      <c r="AY103" s="25" t="s">
        <v>171</v>
      </c>
      <c r="BE103" s="172">
        <f t="shared" si="4"/>
        <v>0</v>
      </c>
      <c r="BF103" s="172">
        <f t="shared" si="5"/>
        <v>0</v>
      </c>
      <c r="BG103" s="172">
        <f t="shared" si="6"/>
        <v>0</v>
      </c>
      <c r="BH103" s="172">
        <f t="shared" si="7"/>
        <v>0</v>
      </c>
      <c r="BI103" s="172">
        <f t="shared" si="8"/>
        <v>0</v>
      </c>
      <c r="BJ103" s="25" t="s">
        <v>89</v>
      </c>
      <c r="BK103" s="172">
        <f t="shared" si="9"/>
        <v>0</v>
      </c>
      <c r="BL103" s="25" t="s">
        <v>535</v>
      </c>
      <c r="BM103" s="25" t="s">
        <v>2478</v>
      </c>
    </row>
    <row r="104" spans="2:65" s="1" customFormat="1" ht="16.5" customHeight="1">
      <c r="B104" s="161"/>
      <c r="C104" s="162" t="s">
        <v>215</v>
      </c>
      <c r="D104" s="162" t="s">
        <v>173</v>
      </c>
      <c r="E104" s="163" t="s">
        <v>2479</v>
      </c>
      <c r="F104" s="164" t="s">
        <v>2480</v>
      </c>
      <c r="G104" s="165" t="s">
        <v>330</v>
      </c>
      <c r="H104" s="166">
        <v>6</v>
      </c>
      <c r="I104" s="347"/>
      <c r="J104" s="167">
        <f t="shared" si="0"/>
        <v>0</v>
      </c>
      <c r="K104" s="164" t="s">
        <v>5</v>
      </c>
      <c r="L104" s="40"/>
      <c r="M104" s="168" t="s">
        <v>5</v>
      </c>
      <c r="N104" s="169" t="s">
        <v>49</v>
      </c>
      <c r="O104" s="170">
        <v>0</v>
      </c>
      <c r="P104" s="170">
        <f t="shared" si="1"/>
        <v>0</v>
      </c>
      <c r="Q104" s="170">
        <v>0</v>
      </c>
      <c r="R104" s="170">
        <f t="shared" si="2"/>
        <v>0</v>
      </c>
      <c r="S104" s="170">
        <v>0</v>
      </c>
      <c r="T104" s="171">
        <f t="shared" si="3"/>
        <v>0</v>
      </c>
      <c r="AR104" s="25" t="s">
        <v>535</v>
      </c>
      <c r="AT104" s="25" t="s">
        <v>173</v>
      </c>
      <c r="AU104" s="25" t="s">
        <v>89</v>
      </c>
      <c r="AY104" s="25" t="s">
        <v>171</v>
      </c>
      <c r="BE104" s="172">
        <f t="shared" si="4"/>
        <v>0</v>
      </c>
      <c r="BF104" s="172">
        <f t="shared" si="5"/>
        <v>0</v>
      </c>
      <c r="BG104" s="172">
        <f t="shared" si="6"/>
        <v>0</v>
      </c>
      <c r="BH104" s="172">
        <f t="shared" si="7"/>
        <v>0</v>
      </c>
      <c r="BI104" s="172">
        <f t="shared" si="8"/>
        <v>0</v>
      </c>
      <c r="BJ104" s="25" t="s">
        <v>89</v>
      </c>
      <c r="BK104" s="172">
        <f t="shared" si="9"/>
        <v>0</v>
      </c>
      <c r="BL104" s="25" t="s">
        <v>535</v>
      </c>
      <c r="BM104" s="25" t="s">
        <v>2481</v>
      </c>
    </row>
    <row r="105" spans="2:65" s="1" customFormat="1" ht="16.5" customHeight="1">
      <c r="B105" s="161"/>
      <c r="C105" s="162" t="s">
        <v>220</v>
      </c>
      <c r="D105" s="162" t="s">
        <v>173</v>
      </c>
      <c r="E105" s="163" t="s">
        <v>2482</v>
      </c>
      <c r="F105" s="164" t="s">
        <v>2483</v>
      </c>
      <c r="G105" s="165" t="s">
        <v>330</v>
      </c>
      <c r="H105" s="166">
        <v>18</v>
      </c>
      <c r="I105" s="347"/>
      <c r="J105" s="167">
        <f t="shared" si="0"/>
        <v>0</v>
      </c>
      <c r="K105" s="164" t="s">
        <v>5</v>
      </c>
      <c r="L105" s="40"/>
      <c r="M105" s="168" t="s">
        <v>5</v>
      </c>
      <c r="N105" s="169" t="s">
        <v>49</v>
      </c>
      <c r="O105" s="170">
        <v>0</v>
      </c>
      <c r="P105" s="170">
        <f t="shared" si="1"/>
        <v>0</v>
      </c>
      <c r="Q105" s="170">
        <v>0</v>
      </c>
      <c r="R105" s="170">
        <f t="shared" si="2"/>
        <v>0</v>
      </c>
      <c r="S105" s="170">
        <v>0</v>
      </c>
      <c r="T105" s="171">
        <f t="shared" si="3"/>
        <v>0</v>
      </c>
      <c r="AR105" s="25" t="s">
        <v>535</v>
      </c>
      <c r="AT105" s="25" t="s">
        <v>173</v>
      </c>
      <c r="AU105" s="25" t="s">
        <v>89</v>
      </c>
      <c r="AY105" s="25" t="s">
        <v>171</v>
      </c>
      <c r="BE105" s="172">
        <f t="shared" si="4"/>
        <v>0</v>
      </c>
      <c r="BF105" s="172">
        <f t="shared" si="5"/>
        <v>0</v>
      </c>
      <c r="BG105" s="172">
        <f t="shared" si="6"/>
        <v>0</v>
      </c>
      <c r="BH105" s="172">
        <f t="shared" si="7"/>
        <v>0</v>
      </c>
      <c r="BI105" s="172">
        <f t="shared" si="8"/>
        <v>0</v>
      </c>
      <c r="BJ105" s="25" t="s">
        <v>89</v>
      </c>
      <c r="BK105" s="172">
        <f t="shared" si="9"/>
        <v>0</v>
      </c>
      <c r="BL105" s="25" t="s">
        <v>535</v>
      </c>
      <c r="BM105" s="25" t="s">
        <v>2484</v>
      </c>
    </row>
    <row r="106" spans="2:65" s="1" customFormat="1" ht="16.5" customHeight="1">
      <c r="B106" s="161"/>
      <c r="C106" s="162" t="s">
        <v>230</v>
      </c>
      <c r="D106" s="162" t="s">
        <v>173</v>
      </c>
      <c r="E106" s="163" t="s">
        <v>2485</v>
      </c>
      <c r="F106" s="164" t="s">
        <v>2486</v>
      </c>
      <c r="G106" s="165" t="s">
        <v>493</v>
      </c>
      <c r="H106" s="166">
        <v>134</v>
      </c>
      <c r="I106" s="347"/>
      <c r="J106" s="167">
        <f t="shared" si="0"/>
        <v>0</v>
      </c>
      <c r="K106" s="164" t="s">
        <v>5</v>
      </c>
      <c r="L106" s="40"/>
      <c r="M106" s="168" t="s">
        <v>5</v>
      </c>
      <c r="N106" s="169" t="s">
        <v>49</v>
      </c>
      <c r="O106" s="170">
        <v>0</v>
      </c>
      <c r="P106" s="170">
        <f t="shared" si="1"/>
        <v>0</v>
      </c>
      <c r="Q106" s="170">
        <v>0</v>
      </c>
      <c r="R106" s="170">
        <f t="shared" si="2"/>
        <v>0</v>
      </c>
      <c r="S106" s="170">
        <v>0</v>
      </c>
      <c r="T106" s="171">
        <f t="shared" si="3"/>
        <v>0</v>
      </c>
      <c r="AR106" s="25" t="s">
        <v>535</v>
      </c>
      <c r="AT106" s="25" t="s">
        <v>173</v>
      </c>
      <c r="AU106" s="25" t="s">
        <v>89</v>
      </c>
      <c r="AY106" s="25" t="s">
        <v>171</v>
      </c>
      <c r="BE106" s="172">
        <f t="shared" si="4"/>
        <v>0</v>
      </c>
      <c r="BF106" s="172">
        <f t="shared" si="5"/>
        <v>0</v>
      </c>
      <c r="BG106" s="172">
        <f t="shared" si="6"/>
        <v>0</v>
      </c>
      <c r="BH106" s="172">
        <f t="shared" si="7"/>
        <v>0</v>
      </c>
      <c r="BI106" s="172">
        <f t="shared" si="8"/>
        <v>0</v>
      </c>
      <c r="BJ106" s="25" t="s">
        <v>89</v>
      </c>
      <c r="BK106" s="172">
        <f t="shared" si="9"/>
        <v>0</v>
      </c>
      <c r="BL106" s="25" t="s">
        <v>535</v>
      </c>
      <c r="BM106" s="25" t="s">
        <v>2487</v>
      </c>
    </row>
    <row r="107" spans="2:65" s="1" customFormat="1" ht="16.5" customHeight="1">
      <c r="B107" s="161"/>
      <c r="C107" s="162" t="s">
        <v>235</v>
      </c>
      <c r="D107" s="162" t="s">
        <v>173</v>
      </c>
      <c r="E107" s="163" t="s">
        <v>2488</v>
      </c>
      <c r="F107" s="164" t="s">
        <v>2489</v>
      </c>
      <c r="G107" s="165" t="s">
        <v>493</v>
      </c>
      <c r="H107" s="166">
        <v>90</v>
      </c>
      <c r="I107" s="347"/>
      <c r="J107" s="167">
        <f t="shared" si="0"/>
        <v>0</v>
      </c>
      <c r="K107" s="164" t="s">
        <v>5</v>
      </c>
      <c r="L107" s="40"/>
      <c r="M107" s="168" t="s">
        <v>5</v>
      </c>
      <c r="N107" s="169" t="s">
        <v>49</v>
      </c>
      <c r="O107" s="170">
        <v>0</v>
      </c>
      <c r="P107" s="170">
        <f t="shared" si="1"/>
        <v>0</v>
      </c>
      <c r="Q107" s="170">
        <v>0</v>
      </c>
      <c r="R107" s="170">
        <f t="shared" si="2"/>
        <v>0</v>
      </c>
      <c r="S107" s="170">
        <v>0</v>
      </c>
      <c r="T107" s="171">
        <f t="shared" si="3"/>
        <v>0</v>
      </c>
      <c r="AR107" s="25" t="s">
        <v>535</v>
      </c>
      <c r="AT107" s="25" t="s">
        <v>173</v>
      </c>
      <c r="AU107" s="25" t="s">
        <v>89</v>
      </c>
      <c r="AY107" s="25" t="s">
        <v>171</v>
      </c>
      <c r="BE107" s="172">
        <f t="shared" si="4"/>
        <v>0</v>
      </c>
      <c r="BF107" s="172">
        <f t="shared" si="5"/>
        <v>0</v>
      </c>
      <c r="BG107" s="172">
        <f t="shared" si="6"/>
        <v>0</v>
      </c>
      <c r="BH107" s="172">
        <f t="shared" si="7"/>
        <v>0</v>
      </c>
      <c r="BI107" s="172">
        <f t="shared" si="8"/>
        <v>0</v>
      </c>
      <c r="BJ107" s="25" t="s">
        <v>89</v>
      </c>
      <c r="BK107" s="172">
        <f t="shared" si="9"/>
        <v>0</v>
      </c>
      <c r="BL107" s="25" t="s">
        <v>535</v>
      </c>
      <c r="BM107" s="25" t="s">
        <v>2490</v>
      </c>
    </row>
    <row r="108" spans="2:65" s="1" customFormat="1" ht="16.5" customHeight="1">
      <c r="B108" s="161"/>
      <c r="C108" s="162" t="s">
        <v>241</v>
      </c>
      <c r="D108" s="162" t="s">
        <v>173</v>
      </c>
      <c r="E108" s="163" t="s">
        <v>2491</v>
      </c>
      <c r="F108" s="164" t="s">
        <v>2492</v>
      </c>
      <c r="G108" s="165" t="s">
        <v>330</v>
      </c>
      <c r="H108" s="166">
        <v>3</v>
      </c>
      <c r="I108" s="347"/>
      <c r="J108" s="167">
        <f t="shared" si="0"/>
        <v>0</v>
      </c>
      <c r="K108" s="164" t="s">
        <v>5</v>
      </c>
      <c r="L108" s="40"/>
      <c r="M108" s="168" t="s">
        <v>5</v>
      </c>
      <c r="N108" s="169" t="s">
        <v>49</v>
      </c>
      <c r="O108" s="170">
        <v>0</v>
      </c>
      <c r="P108" s="170">
        <f t="shared" si="1"/>
        <v>0</v>
      </c>
      <c r="Q108" s="170">
        <v>0</v>
      </c>
      <c r="R108" s="170">
        <f t="shared" si="2"/>
        <v>0</v>
      </c>
      <c r="S108" s="170">
        <v>0</v>
      </c>
      <c r="T108" s="171">
        <f t="shared" si="3"/>
        <v>0</v>
      </c>
      <c r="AR108" s="25" t="s">
        <v>535</v>
      </c>
      <c r="AT108" s="25" t="s">
        <v>173</v>
      </c>
      <c r="AU108" s="25" t="s">
        <v>89</v>
      </c>
      <c r="AY108" s="25" t="s">
        <v>171</v>
      </c>
      <c r="BE108" s="172">
        <f t="shared" si="4"/>
        <v>0</v>
      </c>
      <c r="BF108" s="172">
        <f t="shared" si="5"/>
        <v>0</v>
      </c>
      <c r="BG108" s="172">
        <f t="shared" si="6"/>
        <v>0</v>
      </c>
      <c r="BH108" s="172">
        <f t="shared" si="7"/>
        <v>0</v>
      </c>
      <c r="BI108" s="172">
        <f t="shared" si="8"/>
        <v>0</v>
      </c>
      <c r="BJ108" s="25" t="s">
        <v>89</v>
      </c>
      <c r="BK108" s="172">
        <f t="shared" si="9"/>
        <v>0</v>
      </c>
      <c r="BL108" s="25" t="s">
        <v>535</v>
      </c>
      <c r="BM108" s="25" t="s">
        <v>2493</v>
      </c>
    </row>
    <row r="109" spans="2:65" s="1" customFormat="1" ht="16.5" customHeight="1">
      <c r="B109" s="161"/>
      <c r="C109" s="162" t="s">
        <v>248</v>
      </c>
      <c r="D109" s="162" t="s">
        <v>173</v>
      </c>
      <c r="E109" s="163" t="s">
        <v>2494</v>
      </c>
      <c r="F109" s="164" t="s">
        <v>2495</v>
      </c>
      <c r="G109" s="165" t="s">
        <v>330</v>
      </c>
      <c r="H109" s="166">
        <v>24</v>
      </c>
      <c r="I109" s="347"/>
      <c r="J109" s="167">
        <f t="shared" si="0"/>
        <v>0</v>
      </c>
      <c r="K109" s="164" t="s">
        <v>5</v>
      </c>
      <c r="L109" s="40"/>
      <c r="M109" s="168" t="s">
        <v>5</v>
      </c>
      <c r="N109" s="169" t="s">
        <v>49</v>
      </c>
      <c r="O109" s="170">
        <v>0</v>
      </c>
      <c r="P109" s="170">
        <f t="shared" si="1"/>
        <v>0</v>
      </c>
      <c r="Q109" s="170">
        <v>0</v>
      </c>
      <c r="R109" s="170">
        <f t="shared" si="2"/>
        <v>0</v>
      </c>
      <c r="S109" s="170">
        <v>0</v>
      </c>
      <c r="T109" s="171">
        <f t="shared" si="3"/>
        <v>0</v>
      </c>
      <c r="AR109" s="25" t="s">
        <v>535</v>
      </c>
      <c r="AT109" s="25" t="s">
        <v>173</v>
      </c>
      <c r="AU109" s="25" t="s">
        <v>89</v>
      </c>
      <c r="AY109" s="25" t="s">
        <v>171</v>
      </c>
      <c r="BE109" s="172">
        <f t="shared" si="4"/>
        <v>0</v>
      </c>
      <c r="BF109" s="172">
        <f t="shared" si="5"/>
        <v>0</v>
      </c>
      <c r="BG109" s="172">
        <f t="shared" si="6"/>
        <v>0</v>
      </c>
      <c r="BH109" s="172">
        <f t="shared" si="7"/>
        <v>0</v>
      </c>
      <c r="BI109" s="172">
        <f t="shared" si="8"/>
        <v>0</v>
      </c>
      <c r="BJ109" s="25" t="s">
        <v>89</v>
      </c>
      <c r="BK109" s="172">
        <f t="shared" si="9"/>
        <v>0</v>
      </c>
      <c r="BL109" s="25" t="s">
        <v>535</v>
      </c>
      <c r="BM109" s="25" t="s">
        <v>2496</v>
      </c>
    </row>
    <row r="110" spans="2:65" s="1" customFormat="1" ht="16.5" customHeight="1">
      <c r="B110" s="161"/>
      <c r="C110" s="162" t="s">
        <v>11</v>
      </c>
      <c r="D110" s="162" t="s">
        <v>173</v>
      </c>
      <c r="E110" s="163" t="s">
        <v>2497</v>
      </c>
      <c r="F110" s="164" t="s">
        <v>2498</v>
      </c>
      <c r="G110" s="165" t="s">
        <v>330</v>
      </c>
      <c r="H110" s="166">
        <v>72</v>
      </c>
      <c r="I110" s="347"/>
      <c r="J110" s="167">
        <f t="shared" si="0"/>
        <v>0</v>
      </c>
      <c r="K110" s="164" t="s">
        <v>5</v>
      </c>
      <c r="L110" s="40"/>
      <c r="M110" s="168" t="s">
        <v>5</v>
      </c>
      <c r="N110" s="169" t="s">
        <v>49</v>
      </c>
      <c r="O110" s="170">
        <v>0</v>
      </c>
      <c r="P110" s="170">
        <f t="shared" si="1"/>
        <v>0</v>
      </c>
      <c r="Q110" s="170">
        <v>0</v>
      </c>
      <c r="R110" s="170">
        <f t="shared" si="2"/>
        <v>0</v>
      </c>
      <c r="S110" s="170">
        <v>0</v>
      </c>
      <c r="T110" s="171">
        <f t="shared" si="3"/>
        <v>0</v>
      </c>
      <c r="AR110" s="25" t="s">
        <v>535</v>
      </c>
      <c r="AT110" s="25" t="s">
        <v>173</v>
      </c>
      <c r="AU110" s="25" t="s">
        <v>89</v>
      </c>
      <c r="AY110" s="25" t="s">
        <v>171</v>
      </c>
      <c r="BE110" s="172">
        <f t="shared" si="4"/>
        <v>0</v>
      </c>
      <c r="BF110" s="172">
        <f t="shared" si="5"/>
        <v>0</v>
      </c>
      <c r="BG110" s="172">
        <f t="shared" si="6"/>
        <v>0</v>
      </c>
      <c r="BH110" s="172">
        <f t="shared" si="7"/>
        <v>0</v>
      </c>
      <c r="BI110" s="172">
        <f t="shared" si="8"/>
        <v>0</v>
      </c>
      <c r="BJ110" s="25" t="s">
        <v>89</v>
      </c>
      <c r="BK110" s="172">
        <f t="shared" si="9"/>
        <v>0</v>
      </c>
      <c r="BL110" s="25" t="s">
        <v>535</v>
      </c>
      <c r="BM110" s="25" t="s">
        <v>2499</v>
      </c>
    </row>
    <row r="111" spans="2:65" s="1" customFormat="1" ht="16.5" customHeight="1">
      <c r="B111" s="161"/>
      <c r="C111" s="162" t="s">
        <v>257</v>
      </c>
      <c r="D111" s="162" t="s">
        <v>173</v>
      </c>
      <c r="E111" s="163" t="s">
        <v>2500</v>
      </c>
      <c r="F111" s="164" t="s">
        <v>2501</v>
      </c>
      <c r="G111" s="165" t="s">
        <v>330</v>
      </c>
      <c r="H111" s="166">
        <v>48</v>
      </c>
      <c r="I111" s="347"/>
      <c r="J111" s="167">
        <f t="shared" si="0"/>
        <v>0</v>
      </c>
      <c r="K111" s="164" t="s">
        <v>5</v>
      </c>
      <c r="L111" s="40"/>
      <c r="M111" s="168" t="s">
        <v>5</v>
      </c>
      <c r="N111" s="169" t="s">
        <v>49</v>
      </c>
      <c r="O111" s="170">
        <v>0</v>
      </c>
      <c r="P111" s="170">
        <f t="shared" si="1"/>
        <v>0</v>
      </c>
      <c r="Q111" s="170">
        <v>0</v>
      </c>
      <c r="R111" s="170">
        <f t="shared" si="2"/>
        <v>0</v>
      </c>
      <c r="S111" s="170">
        <v>0</v>
      </c>
      <c r="T111" s="171">
        <f t="shared" si="3"/>
        <v>0</v>
      </c>
      <c r="AR111" s="25" t="s">
        <v>535</v>
      </c>
      <c r="AT111" s="25" t="s">
        <v>173</v>
      </c>
      <c r="AU111" s="25" t="s">
        <v>89</v>
      </c>
      <c r="AY111" s="25" t="s">
        <v>171</v>
      </c>
      <c r="BE111" s="172">
        <f t="shared" si="4"/>
        <v>0</v>
      </c>
      <c r="BF111" s="172">
        <f t="shared" si="5"/>
        <v>0</v>
      </c>
      <c r="BG111" s="172">
        <f t="shared" si="6"/>
        <v>0</v>
      </c>
      <c r="BH111" s="172">
        <f t="shared" si="7"/>
        <v>0</v>
      </c>
      <c r="BI111" s="172">
        <f t="shared" si="8"/>
        <v>0</v>
      </c>
      <c r="BJ111" s="25" t="s">
        <v>89</v>
      </c>
      <c r="BK111" s="172">
        <f t="shared" si="9"/>
        <v>0</v>
      </c>
      <c r="BL111" s="25" t="s">
        <v>535</v>
      </c>
      <c r="BM111" s="25" t="s">
        <v>2502</v>
      </c>
    </row>
    <row r="112" spans="2:65" s="1" customFormat="1" ht="16.5" customHeight="1">
      <c r="B112" s="161"/>
      <c r="C112" s="162" t="s">
        <v>264</v>
      </c>
      <c r="D112" s="162" t="s">
        <v>173</v>
      </c>
      <c r="E112" s="163" t="s">
        <v>2503</v>
      </c>
      <c r="F112" s="164" t="s">
        <v>2504</v>
      </c>
      <c r="G112" s="165" t="s">
        <v>330</v>
      </c>
      <c r="H112" s="166">
        <v>6</v>
      </c>
      <c r="I112" s="347"/>
      <c r="J112" s="167">
        <f t="shared" si="0"/>
        <v>0</v>
      </c>
      <c r="K112" s="164" t="s">
        <v>5</v>
      </c>
      <c r="L112" s="40"/>
      <c r="M112" s="168" t="s">
        <v>5</v>
      </c>
      <c r="N112" s="169" t="s">
        <v>49</v>
      </c>
      <c r="O112" s="170">
        <v>0</v>
      </c>
      <c r="P112" s="170">
        <f t="shared" si="1"/>
        <v>0</v>
      </c>
      <c r="Q112" s="170">
        <v>0</v>
      </c>
      <c r="R112" s="170">
        <f t="shared" si="2"/>
        <v>0</v>
      </c>
      <c r="S112" s="170">
        <v>0</v>
      </c>
      <c r="T112" s="171">
        <f t="shared" si="3"/>
        <v>0</v>
      </c>
      <c r="AR112" s="25" t="s">
        <v>535</v>
      </c>
      <c r="AT112" s="25" t="s">
        <v>173</v>
      </c>
      <c r="AU112" s="25" t="s">
        <v>89</v>
      </c>
      <c r="AY112" s="25" t="s">
        <v>171</v>
      </c>
      <c r="BE112" s="172">
        <f t="shared" si="4"/>
        <v>0</v>
      </c>
      <c r="BF112" s="172">
        <f t="shared" si="5"/>
        <v>0</v>
      </c>
      <c r="BG112" s="172">
        <f t="shared" si="6"/>
        <v>0</v>
      </c>
      <c r="BH112" s="172">
        <f t="shared" si="7"/>
        <v>0</v>
      </c>
      <c r="BI112" s="172">
        <f t="shared" si="8"/>
        <v>0</v>
      </c>
      <c r="BJ112" s="25" t="s">
        <v>89</v>
      </c>
      <c r="BK112" s="172">
        <f t="shared" si="9"/>
        <v>0</v>
      </c>
      <c r="BL112" s="25" t="s">
        <v>535</v>
      </c>
      <c r="BM112" s="25" t="s">
        <v>2505</v>
      </c>
    </row>
    <row r="113" spans="2:65" s="1" customFormat="1" ht="16.5" customHeight="1">
      <c r="B113" s="161"/>
      <c r="C113" s="162" t="s">
        <v>269</v>
      </c>
      <c r="D113" s="162" t="s">
        <v>173</v>
      </c>
      <c r="E113" s="163" t="s">
        <v>2506</v>
      </c>
      <c r="F113" s="164" t="s">
        <v>2507</v>
      </c>
      <c r="G113" s="165" t="s">
        <v>330</v>
      </c>
      <c r="H113" s="166">
        <v>15</v>
      </c>
      <c r="I113" s="347"/>
      <c r="J113" s="167">
        <f t="shared" si="0"/>
        <v>0</v>
      </c>
      <c r="K113" s="164" t="s">
        <v>5</v>
      </c>
      <c r="L113" s="40"/>
      <c r="M113" s="168" t="s">
        <v>5</v>
      </c>
      <c r="N113" s="169" t="s">
        <v>49</v>
      </c>
      <c r="O113" s="170">
        <v>0</v>
      </c>
      <c r="P113" s="170">
        <f t="shared" si="1"/>
        <v>0</v>
      </c>
      <c r="Q113" s="170">
        <v>0</v>
      </c>
      <c r="R113" s="170">
        <f t="shared" si="2"/>
        <v>0</v>
      </c>
      <c r="S113" s="170">
        <v>0</v>
      </c>
      <c r="T113" s="171">
        <f t="shared" si="3"/>
        <v>0</v>
      </c>
      <c r="AR113" s="25" t="s">
        <v>535</v>
      </c>
      <c r="AT113" s="25" t="s">
        <v>173</v>
      </c>
      <c r="AU113" s="25" t="s">
        <v>89</v>
      </c>
      <c r="AY113" s="25" t="s">
        <v>171</v>
      </c>
      <c r="BE113" s="172">
        <f t="shared" si="4"/>
        <v>0</v>
      </c>
      <c r="BF113" s="172">
        <f t="shared" si="5"/>
        <v>0</v>
      </c>
      <c r="BG113" s="172">
        <f t="shared" si="6"/>
        <v>0</v>
      </c>
      <c r="BH113" s="172">
        <f t="shared" si="7"/>
        <v>0</v>
      </c>
      <c r="BI113" s="172">
        <f t="shared" si="8"/>
        <v>0</v>
      </c>
      <c r="BJ113" s="25" t="s">
        <v>89</v>
      </c>
      <c r="BK113" s="172">
        <f t="shared" si="9"/>
        <v>0</v>
      </c>
      <c r="BL113" s="25" t="s">
        <v>535</v>
      </c>
      <c r="BM113" s="25" t="s">
        <v>2508</v>
      </c>
    </row>
    <row r="114" spans="2:65" s="1" customFormat="1" ht="16.5" customHeight="1">
      <c r="B114" s="161"/>
      <c r="C114" s="162" t="s">
        <v>274</v>
      </c>
      <c r="D114" s="162" t="s">
        <v>173</v>
      </c>
      <c r="E114" s="163" t="s">
        <v>2509</v>
      </c>
      <c r="F114" s="164" t="s">
        <v>2510</v>
      </c>
      <c r="G114" s="165" t="s">
        <v>330</v>
      </c>
      <c r="H114" s="166">
        <v>34</v>
      </c>
      <c r="I114" s="347"/>
      <c r="J114" s="167">
        <f t="shared" si="0"/>
        <v>0</v>
      </c>
      <c r="K114" s="164" t="s">
        <v>5</v>
      </c>
      <c r="L114" s="40"/>
      <c r="M114" s="168" t="s">
        <v>5</v>
      </c>
      <c r="N114" s="169" t="s">
        <v>49</v>
      </c>
      <c r="O114" s="170">
        <v>0</v>
      </c>
      <c r="P114" s="170">
        <f t="shared" si="1"/>
        <v>0</v>
      </c>
      <c r="Q114" s="170">
        <v>0</v>
      </c>
      <c r="R114" s="170">
        <f t="shared" si="2"/>
        <v>0</v>
      </c>
      <c r="S114" s="170">
        <v>0</v>
      </c>
      <c r="T114" s="171">
        <f t="shared" si="3"/>
        <v>0</v>
      </c>
      <c r="AR114" s="25" t="s">
        <v>535</v>
      </c>
      <c r="AT114" s="25" t="s">
        <v>173</v>
      </c>
      <c r="AU114" s="25" t="s">
        <v>89</v>
      </c>
      <c r="AY114" s="25" t="s">
        <v>171</v>
      </c>
      <c r="BE114" s="172">
        <f t="shared" si="4"/>
        <v>0</v>
      </c>
      <c r="BF114" s="172">
        <f t="shared" si="5"/>
        <v>0</v>
      </c>
      <c r="BG114" s="172">
        <f t="shared" si="6"/>
        <v>0</v>
      </c>
      <c r="BH114" s="172">
        <f t="shared" si="7"/>
        <v>0</v>
      </c>
      <c r="BI114" s="172">
        <f t="shared" si="8"/>
        <v>0</v>
      </c>
      <c r="BJ114" s="25" t="s">
        <v>89</v>
      </c>
      <c r="BK114" s="172">
        <f t="shared" si="9"/>
        <v>0</v>
      </c>
      <c r="BL114" s="25" t="s">
        <v>535</v>
      </c>
      <c r="BM114" s="25" t="s">
        <v>2511</v>
      </c>
    </row>
    <row r="115" spans="2:65" s="1" customFormat="1" ht="16.5" customHeight="1">
      <c r="B115" s="161"/>
      <c r="C115" s="162" t="s">
        <v>278</v>
      </c>
      <c r="D115" s="162" t="s">
        <v>173</v>
      </c>
      <c r="E115" s="163" t="s">
        <v>2512</v>
      </c>
      <c r="F115" s="164" t="s">
        <v>2513</v>
      </c>
      <c r="G115" s="165" t="s">
        <v>330</v>
      </c>
      <c r="H115" s="166">
        <v>6</v>
      </c>
      <c r="I115" s="347"/>
      <c r="J115" s="167">
        <f t="shared" si="0"/>
        <v>0</v>
      </c>
      <c r="K115" s="164" t="s">
        <v>5</v>
      </c>
      <c r="L115" s="40"/>
      <c r="M115" s="168" t="s">
        <v>5</v>
      </c>
      <c r="N115" s="169" t="s">
        <v>49</v>
      </c>
      <c r="O115" s="170">
        <v>0</v>
      </c>
      <c r="P115" s="170">
        <f t="shared" si="1"/>
        <v>0</v>
      </c>
      <c r="Q115" s="170">
        <v>0</v>
      </c>
      <c r="R115" s="170">
        <f t="shared" si="2"/>
        <v>0</v>
      </c>
      <c r="S115" s="170">
        <v>0</v>
      </c>
      <c r="T115" s="171">
        <f t="shared" si="3"/>
        <v>0</v>
      </c>
      <c r="AR115" s="25" t="s">
        <v>535</v>
      </c>
      <c r="AT115" s="25" t="s">
        <v>173</v>
      </c>
      <c r="AU115" s="25" t="s">
        <v>89</v>
      </c>
      <c r="AY115" s="25" t="s">
        <v>171</v>
      </c>
      <c r="BE115" s="172">
        <f t="shared" si="4"/>
        <v>0</v>
      </c>
      <c r="BF115" s="172">
        <f t="shared" si="5"/>
        <v>0</v>
      </c>
      <c r="BG115" s="172">
        <f t="shared" si="6"/>
        <v>0</v>
      </c>
      <c r="BH115" s="172">
        <f t="shared" si="7"/>
        <v>0</v>
      </c>
      <c r="BI115" s="172">
        <f t="shared" si="8"/>
        <v>0</v>
      </c>
      <c r="BJ115" s="25" t="s">
        <v>89</v>
      </c>
      <c r="BK115" s="172">
        <f t="shared" si="9"/>
        <v>0</v>
      </c>
      <c r="BL115" s="25" t="s">
        <v>535</v>
      </c>
      <c r="BM115" s="25" t="s">
        <v>2514</v>
      </c>
    </row>
    <row r="116" spans="2:65" s="1" customFormat="1" ht="16.5" customHeight="1">
      <c r="B116" s="161"/>
      <c r="C116" s="162" t="s">
        <v>10</v>
      </c>
      <c r="D116" s="162" t="s">
        <v>173</v>
      </c>
      <c r="E116" s="163" t="s">
        <v>2515</v>
      </c>
      <c r="F116" s="164" t="s">
        <v>2516</v>
      </c>
      <c r="G116" s="165" t="s">
        <v>330</v>
      </c>
      <c r="H116" s="166">
        <v>12</v>
      </c>
      <c r="I116" s="347"/>
      <c r="J116" s="167">
        <f t="shared" si="0"/>
        <v>0</v>
      </c>
      <c r="K116" s="164" t="s">
        <v>5</v>
      </c>
      <c r="L116" s="40"/>
      <c r="M116" s="168" t="s">
        <v>5</v>
      </c>
      <c r="N116" s="169" t="s">
        <v>49</v>
      </c>
      <c r="O116" s="170">
        <v>0</v>
      </c>
      <c r="P116" s="170">
        <f t="shared" si="1"/>
        <v>0</v>
      </c>
      <c r="Q116" s="170">
        <v>0</v>
      </c>
      <c r="R116" s="170">
        <f t="shared" si="2"/>
        <v>0</v>
      </c>
      <c r="S116" s="170">
        <v>0</v>
      </c>
      <c r="T116" s="171">
        <f t="shared" si="3"/>
        <v>0</v>
      </c>
      <c r="AR116" s="25" t="s">
        <v>535</v>
      </c>
      <c r="AT116" s="25" t="s">
        <v>173</v>
      </c>
      <c r="AU116" s="25" t="s">
        <v>89</v>
      </c>
      <c r="AY116" s="25" t="s">
        <v>171</v>
      </c>
      <c r="BE116" s="172">
        <f t="shared" si="4"/>
        <v>0</v>
      </c>
      <c r="BF116" s="172">
        <f t="shared" si="5"/>
        <v>0</v>
      </c>
      <c r="BG116" s="172">
        <f t="shared" si="6"/>
        <v>0</v>
      </c>
      <c r="BH116" s="172">
        <f t="shared" si="7"/>
        <v>0</v>
      </c>
      <c r="BI116" s="172">
        <f t="shared" si="8"/>
        <v>0</v>
      </c>
      <c r="BJ116" s="25" t="s">
        <v>89</v>
      </c>
      <c r="BK116" s="172">
        <f t="shared" si="9"/>
        <v>0</v>
      </c>
      <c r="BL116" s="25" t="s">
        <v>535</v>
      </c>
      <c r="BM116" s="25" t="s">
        <v>2517</v>
      </c>
    </row>
    <row r="117" spans="2:65" s="1" customFormat="1" ht="16.5" customHeight="1">
      <c r="B117" s="161"/>
      <c r="C117" s="162" t="s">
        <v>288</v>
      </c>
      <c r="D117" s="162" t="s">
        <v>173</v>
      </c>
      <c r="E117" s="163" t="s">
        <v>2518</v>
      </c>
      <c r="F117" s="164" t="s">
        <v>2519</v>
      </c>
      <c r="G117" s="165" t="s">
        <v>493</v>
      </c>
      <c r="H117" s="166">
        <v>60</v>
      </c>
      <c r="I117" s="347"/>
      <c r="J117" s="167">
        <f t="shared" si="0"/>
        <v>0</v>
      </c>
      <c r="K117" s="164" t="s">
        <v>5</v>
      </c>
      <c r="L117" s="40"/>
      <c r="M117" s="168" t="s">
        <v>5</v>
      </c>
      <c r="N117" s="169" t="s">
        <v>49</v>
      </c>
      <c r="O117" s="170">
        <v>0</v>
      </c>
      <c r="P117" s="170">
        <f t="shared" si="1"/>
        <v>0</v>
      </c>
      <c r="Q117" s="170">
        <v>0</v>
      </c>
      <c r="R117" s="170">
        <f t="shared" si="2"/>
        <v>0</v>
      </c>
      <c r="S117" s="170">
        <v>0</v>
      </c>
      <c r="T117" s="171">
        <f t="shared" si="3"/>
        <v>0</v>
      </c>
      <c r="AR117" s="25" t="s">
        <v>535</v>
      </c>
      <c r="AT117" s="25" t="s">
        <v>173</v>
      </c>
      <c r="AU117" s="25" t="s">
        <v>89</v>
      </c>
      <c r="AY117" s="25" t="s">
        <v>171</v>
      </c>
      <c r="BE117" s="172">
        <f t="shared" si="4"/>
        <v>0</v>
      </c>
      <c r="BF117" s="172">
        <f t="shared" si="5"/>
        <v>0</v>
      </c>
      <c r="BG117" s="172">
        <f t="shared" si="6"/>
        <v>0</v>
      </c>
      <c r="BH117" s="172">
        <f t="shared" si="7"/>
        <v>0</v>
      </c>
      <c r="BI117" s="172">
        <f t="shared" si="8"/>
        <v>0</v>
      </c>
      <c r="BJ117" s="25" t="s">
        <v>89</v>
      </c>
      <c r="BK117" s="172">
        <f t="shared" si="9"/>
        <v>0</v>
      </c>
      <c r="BL117" s="25" t="s">
        <v>535</v>
      </c>
      <c r="BM117" s="25" t="s">
        <v>2520</v>
      </c>
    </row>
    <row r="118" spans="2:65" s="1" customFormat="1" ht="16.5" customHeight="1">
      <c r="B118" s="161"/>
      <c r="C118" s="162" t="s">
        <v>292</v>
      </c>
      <c r="D118" s="162" t="s">
        <v>173</v>
      </c>
      <c r="E118" s="163" t="s">
        <v>2521</v>
      </c>
      <c r="F118" s="164" t="s">
        <v>2522</v>
      </c>
      <c r="G118" s="165" t="s">
        <v>493</v>
      </c>
      <c r="H118" s="166">
        <v>60</v>
      </c>
      <c r="I118" s="347"/>
      <c r="J118" s="167">
        <f t="shared" si="0"/>
        <v>0</v>
      </c>
      <c r="K118" s="164" t="s">
        <v>5</v>
      </c>
      <c r="L118" s="40"/>
      <c r="M118" s="168" t="s">
        <v>5</v>
      </c>
      <c r="N118" s="169" t="s">
        <v>49</v>
      </c>
      <c r="O118" s="170">
        <v>0</v>
      </c>
      <c r="P118" s="170">
        <f t="shared" si="1"/>
        <v>0</v>
      </c>
      <c r="Q118" s="170">
        <v>0</v>
      </c>
      <c r="R118" s="170">
        <f t="shared" si="2"/>
        <v>0</v>
      </c>
      <c r="S118" s="170">
        <v>0</v>
      </c>
      <c r="T118" s="171">
        <f t="shared" si="3"/>
        <v>0</v>
      </c>
      <c r="AR118" s="25" t="s">
        <v>535</v>
      </c>
      <c r="AT118" s="25" t="s">
        <v>173</v>
      </c>
      <c r="AU118" s="25" t="s">
        <v>89</v>
      </c>
      <c r="AY118" s="25" t="s">
        <v>171</v>
      </c>
      <c r="BE118" s="172">
        <f t="shared" si="4"/>
        <v>0</v>
      </c>
      <c r="BF118" s="172">
        <f t="shared" si="5"/>
        <v>0</v>
      </c>
      <c r="BG118" s="172">
        <f t="shared" si="6"/>
        <v>0</v>
      </c>
      <c r="BH118" s="172">
        <f t="shared" si="7"/>
        <v>0</v>
      </c>
      <c r="BI118" s="172">
        <f t="shared" si="8"/>
        <v>0</v>
      </c>
      <c r="BJ118" s="25" t="s">
        <v>89</v>
      </c>
      <c r="BK118" s="172">
        <f t="shared" si="9"/>
        <v>0</v>
      </c>
      <c r="BL118" s="25" t="s">
        <v>535</v>
      </c>
      <c r="BM118" s="25" t="s">
        <v>2523</v>
      </c>
    </row>
    <row r="119" spans="2:65" s="1" customFormat="1" ht="16.5" customHeight="1">
      <c r="B119" s="161"/>
      <c r="C119" s="162" t="s">
        <v>297</v>
      </c>
      <c r="D119" s="162" t="s">
        <v>173</v>
      </c>
      <c r="E119" s="163" t="s">
        <v>2524</v>
      </c>
      <c r="F119" s="164" t="s">
        <v>2525</v>
      </c>
      <c r="G119" s="165" t="s">
        <v>223</v>
      </c>
      <c r="H119" s="166">
        <v>60</v>
      </c>
      <c r="I119" s="347"/>
      <c r="J119" s="167">
        <f t="shared" si="0"/>
        <v>0</v>
      </c>
      <c r="K119" s="164" t="s">
        <v>5</v>
      </c>
      <c r="L119" s="40"/>
      <c r="M119" s="168" t="s">
        <v>5</v>
      </c>
      <c r="N119" s="169" t="s">
        <v>49</v>
      </c>
      <c r="O119" s="170">
        <v>0</v>
      </c>
      <c r="P119" s="170">
        <f t="shared" si="1"/>
        <v>0</v>
      </c>
      <c r="Q119" s="170">
        <v>0</v>
      </c>
      <c r="R119" s="170">
        <f t="shared" si="2"/>
        <v>0</v>
      </c>
      <c r="S119" s="170">
        <v>0</v>
      </c>
      <c r="T119" s="171">
        <f t="shared" si="3"/>
        <v>0</v>
      </c>
      <c r="AR119" s="25" t="s">
        <v>535</v>
      </c>
      <c r="AT119" s="25" t="s">
        <v>173</v>
      </c>
      <c r="AU119" s="25" t="s">
        <v>89</v>
      </c>
      <c r="AY119" s="25" t="s">
        <v>171</v>
      </c>
      <c r="BE119" s="172">
        <f t="shared" si="4"/>
        <v>0</v>
      </c>
      <c r="BF119" s="172">
        <f t="shared" si="5"/>
        <v>0</v>
      </c>
      <c r="BG119" s="172">
        <f t="shared" si="6"/>
        <v>0</v>
      </c>
      <c r="BH119" s="172">
        <f t="shared" si="7"/>
        <v>0</v>
      </c>
      <c r="BI119" s="172">
        <f t="shared" si="8"/>
        <v>0</v>
      </c>
      <c r="BJ119" s="25" t="s">
        <v>89</v>
      </c>
      <c r="BK119" s="172">
        <f t="shared" si="9"/>
        <v>0</v>
      </c>
      <c r="BL119" s="25" t="s">
        <v>535</v>
      </c>
      <c r="BM119" s="25" t="s">
        <v>2526</v>
      </c>
    </row>
    <row r="120" spans="2:65" s="1" customFormat="1" ht="16.5" customHeight="1">
      <c r="B120" s="161"/>
      <c r="C120" s="162" t="s">
        <v>304</v>
      </c>
      <c r="D120" s="162" t="s">
        <v>173</v>
      </c>
      <c r="E120" s="163" t="s">
        <v>2527</v>
      </c>
      <c r="F120" s="164" t="s">
        <v>2528</v>
      </c>
      <c r="G120" s="165" t="s">
        <v>2529</v>
      </c>
      <c r="H120" s="166">
        <v>8</v>
      </c>
      <c r="I120" s="347"/>
      <c r="J120" s="167">
        <f t="shared" si="0"/>
        <v>0</v>
      </c>
      <c r="K120" s="164" t="s">
        <v>5</v>
      </c>
      <c r="L120" s="40"/>
      <c r="M120" s="168" t="s">
        <v>5</v>
      </c>
      <c r="N120" s="169" t="s">
        <v>49</v>
      </c>
      <c r="O120" s="170">
        <v>0</v>
      </c>
      <c r="P120" s="170">
        <f t="shared" si="1"/>
        <v>0</v>
      </c>
      <c r="Q120" s="170">
        <v>0</v>
      </c>
      <c r="R120" s="170">
        <f t="shared" si="2"/>
        <v>0</v>
      </c>
      <c r="S120" s="170">
        <v>0</v>
      </c>
      <c r="T120" s="171">
        <f t="shared" si="3"/>
        <v>0</v>
      </c>
      <c r="AR120" s="25" t="s">
        <v>535</v>
      </c>
      <c r="AT120" s="25" t="s">
        <v>173</v>
      </c>
      <c r="AU120" s="25" t="s">
        <v>89</v>
      </c>
      <c r="AY120" s="25" t="s">
        <v>171</v>
      </c>
      <c r="BE120" s="172">
        <f t="shared" si="4"/>
        <v>0</v>
      </c>
      <c r="BF120" s="172">
        <f t="shared" si="5"/>
        <v>0</v>
      </c>
      <c r="BG120" s="172">
        <f t="shared" si="6"/>
        <v>0</v>
      </c>
      <c r="BH120" s="172">
        <f t="shared" si="7"/>
        <v>0</v>
      </c>
      <c r="BI120" s="172">
        <f t="shared" si="8"/>
        <v>0</v>
      </c>
      <c r="BJ120" s="25" t="s">
        <v>89</v>
      </c>
      <c r="BK120" s="172">
        <f t="shared" si="9"/>
        <v>0</v>
      </c>
      <c r="BL120" s="25" t="s">
        <v>535</v>
      </c>
      <c r="BM120" s="25" t="s">
        <v>2530</v>
      </c>
    </row>
    <row r="121" spans="2:65" s="11" customFormat="1" ht="29.85" customHeight="1">
      <c r="B121" s="149"/>
      <c r="D121" s="150" t="s">
        <v>76</v>
      </c>
      <c r="E121" s="159" t="s">
        <v>2531</v>
      </c>
      <c r="F121" s="159" t="s">
        <v>2532</v>
      </c>
      <c r="J121" s="160">
        <f>BK121</f>
        <v>0</v>
      </c>
      <c r="L121" s="149"/>
      <c r="M121" s="153"/>
      <c r="N121" s="154"/>
      <c r="O121" s="154"/>
      <c r="P121" s="155">
        <f>SUM(P122:P147)</f>
        <v>0</v>
      </c>
      <c r="Q121" s="154"/>
      <c r="R121" s="155">
        <f>SUM(R122:R147)</f>
        <v>0</v>
      </c>
      <c r="S121" s="154"/>
      <c r="T121" s="156">
        <f>SUM(T122:T147)</f>
        <v>0</v>
      </c>
      <c r="AR121" s="150" t="s">
        <v>188</v>
      </c>
      <c r="AT121" s="157" t="s">
        <v>76</v>
      </c>
      <c r="AU121" s="157" t="s">
        <v>23</v>
      </c>
      <c r="AY121" s="150" t="s">
        <v>171</v>
      </c>
      <c r="BK121" s="158">
        <f>SUM(BK122:BK147)</f>
        <v>0</v>
      </c>
    </row>
    <row r="122" spans="2:65" s="1" customFormat="1" ht="16.5" customHeight="1">
      <c r="B122" s="161"/>
      <c r="C122" s="162" t="s">
        <v>316</v>
      </c>
      <c r="D122" s="162" t="s">
        <v>173</v>
      </c>
      <c r="E122" s="163" t="s">
        <v>2533</v>
      </c>
      <c r="F122" s="164" t="s">
        <v>2534</v>
      </c>
      <c r="G122" s="165" t="s">
        <v>330</v>
      </c>
      <c r="H122" s="166">
        <v>159</v>
      </c>
      <c r="I122" s="347"/>
      <c r="J122" s="167">
        <f t="shared" ref="J122:J147" si="10">ROUND(I122*H122,2)</f>
        <v>0</v>
      </c>
      <c r="K122" s="164" t="s">
        <v>5</v>
      </c>
      <c r="L122" s="40"/>
      <c r="M122" s="168" t="s">
        <v>5</v>
      </c>
      <c r="N122" s="169" t="s">
        <v>49</v>
      </c>
      <c r="O122" s="170">
        <v>0</v>
      </c>
      <c r="P122" s="170">
        <f t="shared" ref="P122:P147" si="11">O122*H122</f>
        <v>0</v>
      </c>
      <c r="Q122" s="170">
        <v>0</v>
      </c>
      <c r="R122" s="170">
        <f t="shared" ref="R122:R147" si="12">Q122*H122</f>
        <v>0</v>
      </c>
      <c r="S122" s="170">
        <v>0</v>
      </c>
      <c r="T122" s="171">
        <f t="shared" ref="T122:T147" si="13">S122*H122</f>
        <v>0</v>
      </c>
      <c r="AR122" s="25" t="s">
        <v>535</v>
      </c>
      <c r="AT122" s="25" t="s">
        <v>173</v>
      </c>
      <c r="AU122" s="25" t="s">
        <v>89</v>
      </c>
      <c r="AY122" s="25" t="s">
        <v>171</v>
      </c>
      <c r="BE122" s="172">
        <f t="shared" ref="BE122:BE147" si="14">IF(N122="základní",J122,0)</f>
        <v>0</v>
      </c>
      <c r="BF122" s="172">
        <f t="shared" ref="BF122:BF147" si="15">IF(N122="snížená",J122,0)</f>
        <v>0</v>
      </c>
      <c r="BG122" s="172">
        <f t="shared" ref="BG122:BG147" si="16">IF(N122="zákl. přenesená",J122,0)</f>
        <v>0</v>
      </c>
      <c r="BH122" s="172">
        <f t="shared" ref="BH122:BH147" si="17">IF(N122="sníž. přenesená",J122,0)</f>
        <v>0</v>
      </c>
      <c r="BI122" s="172">
        <f t="shared" ref="BI122:BI147" si="18">IF(N122="nulová",J122,0)</f>
        <v>0</v>
      </c>
      <c r="BJ122" s="25" t="s">
        <v>89</v>
      </c>
      <c r="BK122" s="172">
        <f t="shared" ref="BK122:BK147" si="19">ROUND(I122*H122,2)</f>
        <v>0</v>
      </c>
      <c r="BL122" s="25" t="s">
        <v>535</v>
      </c>
      <c r="BM122" s="25" t="s">
        <v>2535</v>
      </c>
    </row>
    <row r="123" spans="2:65" s="1" customFormat="1" ht="16.5" customHeight="1">
      <c r="B123" s="161"/>
      <c r="C123" s="162" t="s">
        <v>321</v>
      </c>
      <c r="D123" s="162" t="s">
        <v>173</v>
      </c>
      <c r="E123" s="163" t="s">
        <v>2536</v>
      </c>
      <c r="F123" s="164" t="s">
        <v>2537</v>
      </c>
      <c r="G123" s="165" t="s">
        <v>330</v>
      </c>
      <c r="H123" s="166">
        <v>123</v>
      </c>
      <c r="I123" s="347"/>
      <c r="J123" s="167">
        <f t="shared" si="10"/>
        <v>0</v>
      </c>
      <c r="K123" s="164" t="s">
        <v>5</v>
      </c>
      <c r="L123" s="40"/>
      <c r="M123" s="168" t="s">
        <v>5</v>
      </c>
      <c r="N123" s="169" t="s">
        <v>49</v>
      </c>
      <c r="O123" s="170">
        <v>0</v>
      </c>
      <c r="P123" s="170">
        <f t="shared" si="11"/>
        <v>0</v>
      </c>
      <c r="Q123" s="170">
        <v>0</v>
      </c>
      <c r="R123" s="170">
        <f t="shared" si="12"/>
        <v>0</v>
      </c>
      <c r="S123" s="170">
        <v>0</v>
      </c>
      <c r="T123" s="171">
        <f t="shared" si="13"/>
        <v>0</v>
      </c>
      <c r="AR123" s="25" t="s">
        <v>535</v>
      </c>
      <c r="AT123" s="25" t="s">
        <v>173</v>
      </c>
      <c r="AU123" s="25" t="s">
        <v>89</v>
      </c>
      <c r="AY123" s="25" t="s">
        <v>171</v>
      </c>
      <c r="BE123" s="172">
        <f t="shared" si="14"/>
        <v>0</v>
      </c>
      <c r="BF123" s="172">
        <f t="shared" si="15"/>
        <v>0</v>
      </c>
      <c r="BG123" s="172">
        <f t="shared" si="16"/>
        <v>0</v>
      </c>
      <c r="BH123" s="172">
        <f t="shared" si="17"/>
        <v>0</v>
      </c>
      <c r="BI123" s="172">
        <f t="shared" si="18"/>
        <v>0</v>
      </c>
      <c r="BJ123" s="25" t="s">
        <v>89</v>
      </c>
      <c r="BK123" s="172">
        <f t="shared" si="19"/>
        <v>0</v>
      </c>
      <c r="BL123" s="25" t="s">
        <v>535</v>
      </c>
      <c r="BM123" s="25" t="s">
        <v>2538</v>
      </c>
    </row>
    <row r="124" spans="2:65" s="1" customFormat="1" ht="16.5" customHeight="1">
      <c r="B124" s="161"/>
      <c r="C124" s="162" t="s">
        <v>327</v>
      </c>
      <c r="D124" s="162" t="s">
        <v>173</v>
      </c>
      <c r="E124" s="163" t="s">
        <v>2539</v>
      </c>
      <c r="F124" s="164" t="s">
        <v>2540</v>
      </c>
      <c r="G124" s="165" t="s">
        <v>330</v>
      </c>
      <c r="H124" s="166">
        <v>12</v>
      </c>
      <c r="I124" s="347"/>
      <c r="J124" s="167">
        <f t="shared" si="10"/>
        <v>0</v>
      </c>
      <c r="K124" s="164" t="s">
        <v>5</v>
      </c>
      <c r="L124" s="40"/>
      <c r="M124" s="168" t="s">
        <v>5</v>
      </c>
      <c r="N124" s="169" t="s">
        <v>49</v>
      </c>
      <c r="O124" s="170">
        <v>0</v>
      </c>
      <c r="P124" s="170">
        <f t="shared" si="11"/>
        <v>0</v>
      </c>
      <c r="Q124" s="170">
        <v>0</v>
      </c>
      <c r="R124" s="170">
        <f t="shared" si="12"/>
        <v>0</v>
      </c>
      <c r="S124" s="170">
        <v>0</v>
      </c>
      <c r="T124" s="171">
        <f t="shared" si="13"/>
        <v>0</v>
      </c>
      <c r="AR124" s="25" t="s">
        <v>535</v>
      </c>
      <c r="AT124" s="25" t="s">
        <v>173</v>
      </c>
      <c r="AU124" s="25" t="s">
        <v>89</v>
      </c>
      <c r="AY124" s="25" t="s">
        <v>171</v>
      </c>
      <c r="BE124" s="172">
        <f t="shared" si="14"/>
        <v>0</v>
      </c>
      <c r="BF124" s="172">
        <f t="shared" si="15"/>
        <v>0</v>
      </c>
      <c r="BG124" s="172">
        <f t="shared" si="16"/>
        <v>0</v>
      </c>
      <c r="BH124" s="172">
        <f t="shared" si="17"/>
        <v>0</v>
      </c>
      <c r="BI124" s="172">
        <f t="shared" si="18"/>
        <v>0</v>
      </c>
      <c r="BJ124" s="25" t="s">
        <v>89</v>
      </c>
      <c r="BK124" s="172">
        <f t="shared" si="19"/>
        <v>0</v>
      </c>
      <c r="BL124" s="25" t="s">
        <v>535</v>
      </c>
      <c r="BM124" s="25" t="s">
        <v>2541</v>
      </c>
    </row>
    <row r="125" spans="2:65" s="1" customFormat="1" ht="16.5" customHeight="1">
      <c r="B125" s="161"/>
      <c r="C125" s="162" t="s">
        <v>332</v>
      </c>
      <c r="D125" s="162" t="s">
        <v>173</v>
      </c>
      <c r="E125" s="163" t="s">
        <v>2542</v>
      </c>
      <c r="F125" s="164" t="s">
        <v>2543</v>
      </c>
      <c r="G125" s="165" t="s">
        <v>330</v>
      </c>
      <c r="H125" s="166">
        <v>8</v>
      </c>
      <c r="I125" s="347"/>
      <c r="J125" s="167">
        <f t="shared" si="10"/>
        <v>0</v>
      </c>
      <c r="K125" s="164" t="s">
        <v>5</v>
      </c>
      <c r="L125" s="40"/>
      <c r="M125" s="168" t="s">
        <v>5</v>
      </c>
      <c r="N125" s="169" t="s">
        <v>49</v>
      </c>
      <c r="O125" s="170">
        <v>0</v>
      </c>
      <c r="P125" s="170">
        <f t="shared" si="11"/>
        <v>0</v>
      </c>
      <c r="Q125" s="170">
        <v>0</v>
      </c>
      <c r="R125" s="170">
        <f t="shared" si="12"/>
        <v>0</v>
      </c>
      <c r="S125" s="170">
        <v>0</v>
      </c>
      <c r="T125" s="171">
        <f t="shared" si="13"/>
        <v>0</v>
      </c>
      <c r="AR125" s="25" t="s">
        <v>535</v>
      </c>
      <c r="AT125" s="25" t="s">
        <v>173</v>
      </c>
      <c r="AU125" s="25" t="s">
        <v>89</v>
      </c>
      <c r="AY125" s="25" t="s">
        <v>171</v>
      </c>
      <c r="BE125" s="172">
        <f t="shared" si="14"/>
        <v>0</v>
      </c>
      <c r="BF125" s="172">
        <f t="shared" si="15"/>
        <v>0</v>
      </c>
      <c r="BG125" s="172">
        <f t="shared" si="16"/>
        <v>0</v>
      </c>
      <c r="BH125" s="172">
        <f t="shared" si="17"/>
        <v>0</v>
      </c>
      <c r="BI125" s="172">
        <f t="shared" si="18"/>
        <v>0</v>
      </c>
      <c r="BJ125" s="25" t="s">
        <v>89</v>
      </c>
      <c r="BK125" s="172">
        <f t="shared" si="19"/>
        <v>0</v>
      </c>
      <c r="BL125" s="25" t="s">
        <v>535</v>
      </c>
      <c r="BM125" s="25" t="s">
        <v>2544</v>
      </c>
    </row>
    <row r="126" spans="2:65" s="1" customFormat="1" ht="16.5" customHeight="1">
      <c r="B126" s="161"/>
      <c r="C126" s="162" t="s">
        <v>339</v>
      </c>
      <c r="D126" s="162" t="s">
        <v>173</v>
      </c>
      <c r="E126" s="163" t="s">
        <v>2545</v>
      </c>
      <c r="F126" s="164" t="s">
        <v>2546</v>
      </c>
      <c r="G126" s="165" t="s">
        <v>330</v>
      </c>
      <c r="H126" s="166">
        <v>10</v>
      </c>
      <c r="I126" s="347"/>
      <c r="J126" s="167">
        <f t="shared" si="10"/>
        <v>0</v>
      </c>
      <c r="K126" s="164" t="s">
        <v>5</v>
      </c>
      <c r="L126" s="40"/>
      <c r="M126" s="168" t="s">
        <v>5</v>
      </c>
      <c r="N126" s="169" t="s">
        <v>49</v>
      </c>
      <c r="O126" s="170">
        <v>0</v>
      </c>
      <c r="P126" s="170">
        <f t="shared" si="11"/>
        <v>0</v>
      </c>
      <c r="Q126" s="170">
        <v>0</v>
      </c>
      <c r="R126" s="170">
        <f t="shared" si="12"/>
        <v>0</v>
      </c>
      <c r="S126" s="170">
        <v>0</v>
      </c>
      <c r="T126" s="171">
        <f t="shared" si="13"/>
        <v>0</v>
      </c>
      <c r="AR126" s="25" t="s">
        <v>535</v>
      </c>
      <c r="AT126" s="25" t="s">
        <v>173</v>
      </c>
      <c r="AU126" s="25" t="s">
        <v>89</v>
      </c>
      <c r="AY126" s="25" t="s">
        <v>171</v>
      </c>
      <c r="BE126" s="172">
        <f t="shared" si="14"/>
        <v>0</v>
      </c>
      <c r="BF126" s="172">
        <f t="shared" si="15"/>
        <v>0</v>
      </c>
      <c r="BG126" s="172">
        <f t="shared" si="16"/>
        <v>0</v>
      </c>
      <c r="BH126" s="172">
        <f t="shared" si="17"/>
        <v>0</v>
      </c>
      <c r="BI126" s="172">
        <f t="shared" si="18"/>
        <v>0</v>
      </c>
      <c r="BJ126" s="25" t="s">
        <v>89</v>
      </c>
      <c r="BK126" s="172">
        <f t="shared" si="19"/>
        <v>0</v>
      </c>
      <c r="BL126" s="25" t="s">
        <v>535</v>
      </c>
      <c r="BM126" s="25" t="s">
        <v>2547</v>
      </c>
    </row>
    <row r="127" spans="2:65" s="1" customFormat="1" ht="16.5" customHeight="1">
      <c r="B127" s="161"/>
      <c r="C127" s="162" t="s">
        <v>344</v>
      </c>
      <c r="D127" s="162" t="s">
        <v>173</v>
      </c>
      <c r="E127" s="163" t="s">
        <v>2548</v>
      </c>
      <c r="F127" s="164" t="s">
        <v>2549</v>
      </c>
      <c r="G127" s="165" t="s">
        <v>330</v>
      </c>
      <c r="H127" s="166">
        <v>8</v>
      </c>
      <c r="I127" s="347"/>
      <c r="J127" s="167">
        <f t="shared" si="10"/>
        <v>0</v>
      </c>
      <c r="K127" s="164" t="s">
        <v>5</v>
      </c>
      <c r="L127" s="40"/>
      <c r="M127" s="168" t="s">
        <v>5</v>
      </c>
      <c r="N127" s="169" t="s">
        <v>49</v>
      </c>
      <c r="O127" s="170">
        <v>0</v>
      </c>
      <c r="P127" s="170">
        <f t="shared" si="11"/>
        <v>0</v>
      </c>
      <c r="Q127" s="170">
        <v>0</v>
      </c>
      <c r="R127" s="170">
        <f t="shared" si="12"/>
        <v>0</v>
      </c>
      <c r="S127" s="170">
        <v>0</v>
      </c>
      <c r="T127" s="171">
        <f t="shared" si="13"/>
        <v>0</v>
      </c>
      <c r="AR127" s="25" t="s">
        <v>535</v>
      </c>
      <c r="AT127" s="25" t="s">
        <v>173</v>
      </c>
      <c r="AU127" s="25" t="s">
        <v>89</v>
      </c>
      <c r="AY127" s="25" t="s">
        <v>171</v>
      </c>
      <c r="BE127" s="172">
        <f t="shared" si="14"/>
        <v>0</v>
      </c>
      <c r="BF127" s="172">
        <f t="shared" si="15"/>
        <v>0</v>
      </c>
      <c r="BG127" s="172">
        <f t="shared" si="16"/>
        <v>0</v>
      </c>
      <c r="BH127" s="172">
        <f t="shared" si="17"/>
        <v>0</v>
      </c>
      <c r="BI127" s="172">
        <f t="shared" si="18"/>
        <v>0</v>
      </c>
      <c r="BJ127" s="25" t="s">
        <v>89</v>
      </c>
      <c r="BK127" s="172">
        <f t="shared" si="19"/>
        <v>0</v>
      </c>
      <c r="BL127" s="25" t="s">
        <v>535</v>
      </c>
      <c r="BM127" s="25" t="s">
        <v>2550</v>
      </c>
    </row>
    <row r="128" spans="2:65" s="1" customFormat="1" ht="16.5" customHeight="1">
      <c r="B128" s="161"/>
      <c r="C128" s="162" t="s">
        <v>349</v>
      </c>
      <c r="D128" s="162" t="s">
        <v>173</v>
      </c>
      <c r="E128" s="163" t="s">
        <v>2551</v>
      </c>
      <c r="F128" s="164" t="s">
        <v>2552</v>
      </c>
      <c r="G128" s="165" t="s">
        <v>330</v>
      </c>
      <c r="H128" s="166">
        <v>4</v>
      </c>
      <c r="I128" s="347"/>
      <c r="J128" s="167">
        <f t="shared" si="10"/>
        <v>0</v>
      </c>
      <c r="K128" s="164" t="s">
        <v>5</v>
      </c>
      <c r="L128" s="40"/>
      <c r="M128" s="168" t="s">
        <v>5</v>
      </c>
      <c r="N128" s="169" t="s">
        <v>49</v>
      </c>
      <c r="O128" s="170">
        <v>0</v>
      </c>
      <c r="P128" s="170">
        <f t="shared" si="11"/>
        <v>0</v>
      </c>
      <c r="Q128" s="170">
        <v>0</v>
      </c>
      <c r="R128" s="170">
        <f t="shared" si="12"/>
        <v>0</v>
      </c>
      <c r="S128" s="170">
        <v>0</v>
      </c>
      <c r="T128" s="171">
        <f t="shared" si="13"/>
        <v>0</v>
      </c>
      <c r="AR128" s="25" t="s">
        <v>535</v>
      </c>
      <c r="AT128" s="25" t="s">
        <v>173</v>
      </c>
      <c r="AU128" s="25" t="s">
        <v>89</v>
      </c>
      <c r="AY128" s="25" t="s">
        <v>171</v>
      </c>
      <c r="BE128" s="172">
        <f t="shared" si="14"/>
        <v>0</v>
      </c>
      <c r="BF128" s="172">
        <f t="shared" si="15"/>
        <v>0</v>
      </c>
      <c r="BG128" s="172">
        <f t="shared" si="16"/>
        <v>0</v>
      </c>
      <c r="BH128" s="172">
        <f t="shared" si="17"/>
        <v>0</v>
      </c>
      <c r="BI128" s="172">
        <f t="shared" si="18"/>
        <v>0</v>
      </c>
      <c r="BJ128" s="25" t="s">
        <v>89</v>
      </c>
      <c r="BK128" s="172">
        <f t="shared" si="19"/>
        <v>0</v>
      </c>
      <c r="BL128" s="25" t="s">
        <v>535</v>
      </c>
      <c r="BM128" s="25" t="s">
        <v>2553</v>
      </c>
    </row>
    <row r="129" spans="2:65" s="1" customFormat="1" ht="16.5" customHeight="1">
      <c r="B129" s="161"/>
      <c r="C129" s="162" t="s">
        <v>356</v>
      </c>
      <c r="D129" s="162" t="s">
        <v>173</v>
      </c>
      <c r="E129" s="163" t="s">
        <v>2554</v>
      </c>
      <c r="F129" s="164" t="s">
        <v>2555</v>
      </c>
      <c r="G129" s="165" t="s">
        <v>330</v>
      </c>
      <c r="H129" s="166">
        <v>114</v>
      </c>
      <c r="I129" s="347"/>
      <c r="J129" s="167">
        <f t="shared" si="10"/>
        <v>0</v>
      </c>
      <c r="K129" s="164" t="s">
        <v>5</v>
      </c>
      <c r="L129" s="40"/>
      <c r="M129" s="168" t="s">
        <v>5</v>
      </c>
      <c r="N129" s="169" t="s">
        <v>49</v>
      </c>
      <c r="O129" s="170">
        <v>0</v>
      </c>
      <c r="P129" s="170">
        <f t="shared" si="11"/>
        <v>0</v>
      </c>
      <c r="Q129" s="170">
        <v>0</v>
      </c>
      <c r="R129" s="170">
        <f t="shared" si="12"/>
        <v>0</v>
      </c>
      <c r="S129" s="170">
        <v>0</v>
      </c>
      <c r="T129" s="171">
        <f t="shared" si="13"/>
        <v>0</v>
      </c>
      <c r="AR129" s="25" t="s">
        <v>535</v>
      </c>
      <c r="AT129" s="25" t="s">
        <v>173</v>
      </c>
      <c r="AU129" s="25" t="s">
        <v>89</v>
      </c>
      <c r="AY129" s="25" t="s">
        <v>171</v>
      </c>
      <c r="BE129" s="172">
        <f t="shared" si="14"/>
        <v>0</v>
      </c>
      <c r="BF129" s="172">
        <f t="shared" si="15"/>
        <v>0</v>
      </c>
      <c r="BG129" s="172">
        <f t="shared" si="16"/>
        <v>0</v>
      </c>
      <c r="BH129" s="172">
        <f t="shared" si="17"/>
        <v>0</v>
      </c>
      <c r="BI129" s="172">
        <f t="shared" si="18"/>
        <v>0</v>
      </c>
      <c r="BJ129" s="25" t="s">
        <v>89</v>
      </c>
      <c r="BK129" s="172">
        <f t="shared" si="19"/>
        <v>0</v>
      </c>
      <c r="BL129" s="25" t="s">
        <v>535</v>
      </c>
      <c r="BM129" s="25" t="s">
        <v>2556</v>
      </c>
    </row>
    <row r="130" spans="2:65" s="1" customFormat="1" ht="16.5" customHeight="1">
      <c r="B130" s="161"/>
      <c r="C130" s="162" t="s">
        <v>361</v>
      </c>
      <c r="D130" s="162" t="s">
        <v>173</v>
      </c>
      <c r="E130" s="163" t="s">
        <v>2557</v>
      </c>
      <c r="F130" s="164" t="s">
        <v>2558</v>
      </c>
      <c r="G130" s="165" t="s">
        <v>330</v>
      </c>
      <c r="H130" s="166">
        <v>1</v>
      </c>
      <c r="I130" s="347"/>
      <c r="J130" s="167">
        <f t="shared" si="10"/>
        <v>0</v>
      </c>
      <c r="K130" s="164" t="s">
        <v>5</v>
      </c>
      <c r="L130" s="40"/>
      <c r="M130" s="168" t="s">
        <v>5</v>
      </c>
      <c r="N130" s="169" t="s">
        <v>49</v>
      </c>
      <c r="O130" s="170">
        <v>0</v>
      </c>
      <c r="P130" s="170">
        <f t="shared" si="11"/>
        <v>0</v>
      </c>
      <c r="Q130" s="170">
        <v>0</v>
      </c>
      <c r="R130" s="170">
        <f t="shared" si="12"/>
        <v>0</v>
      </c>
      <c r="S130" s="170">
        <v>0</v>
      </c>
      <c r="T130" s="171">
        <f t="shared" si="13"/>
        <v>0</v>
      </c>
      <c r="AR130" s="25" t="s">
        <v>535</v>
      </c>
      <c r="AT130" s="25" t="s">
        <v>173</v>
      </c>
      <c r="AU130" s="25" t="s">
        <v>89</v>
      </c>
      <c r="AY130" s="25" t="s">
        <v>171</v>
      </c>
      <c r="BE130" s="172">
        <f t="shared" si="14"/>
        <v>0</v>
      </c>
      <c r="BF130" s="172">
        <f t="shared" si="15"/>
        <v>0</v>
      </c>
      <c r="BG130" s="172">
        <f t="shared" si="16"/>
        <v>0</v>
      </c>
      <c r="BH130" s="172">
        <f t="shared" si="17"/>
        <v>0</v>
      </c>
      <c r="BI130" s="172">
        <f t="shared" si="18"/>
        <v>0</v>
      </c>
      <c r="BJ130" s="25" t="s">
        <v>89</v>
      </c>
      <c r="BK130" s="172">
        <f t="shared" si="19"/>
        <v>0</v>
      </c>
      <c r="BL130" s="25" t="s">
        <v>535</v>
      </c>
      <c r="BM130" s="25" t="s">
        <v>2559</v>
      </c>
    </row>
    <row r="131" spans="2:65" s="1" customFormat="1" ht="16.5" customHeight="1">
      <c r="B131" s="161"/>
      <c r="C131" s="162" t="s">
        <v>368</v>
      </c>
      <c r="D131" s="162" t="s">
        <v>173</v>
      </c>
      <c r="E131" s="163" t="s">
        <v>2560</v>
      </c>
      <c r="F131" s="164" t="s">
        <v>2561</v>
      </c>
      <c r="G131" s="165" t="s">
        <v>330</v>
      </c>
      <c r="H131" s="166">
        <v>1</v>
      </c>
      <c r="I131" s="347"/>
      <c r="J131" s="167">
        <f t="shared" si="10"/>
        <v>0</v>
      </c>
      <c r="K131" s="164" t="s">
        <v>5</v>
      </c>
      <c r="L131" s="40"/>
      <c r="M131" s="168" t="s">
        <v>5</v>
      </c>
      <c r="N131" s="169" t="s">
        <v>49</v>
      </c>
      <c r="O131" s="170">
        <v>0</v>
      </c>
      <c r="P131" s="170">
        <f t="shared" si="11"/>
        <v>0</v>
      </c>
      <c r="Q131" s="170">
        <v>0</v>
      </c>
      <c r="R131" s="170">
        <f t="shared" si="12"/>
        <v>0</v>
      </c>
      <c r="S131" s="170">
        <v>0</v>
      </c>
      <c r="T131" s="171">
        <f t="shared" si="13"/>
        <v>0</v>
      </c>
      <c r="AR131" s="25" t="s">
        <v>535</v>
      </c>
      <c r="AT131" s="25" t="s">
        <v>173</v>
      </c>
      <c r="AU131" s="25" t="s">
        <v>89</v>
      </c>
      <c r="AY131" s="25" t="s">
        <v>171</v>
      </c>
      <c r="BE131" s="172">
        <f t="shared" si="14"/>
        <v>0</v>
      </c>
      <c r="BF131" s="172">
        <f t="shared" si="15"/>
        <v>0</v>
      </c>
      <c r="BG131" s="172">
        <f t="shared" si="16"/>
        <v>0</v>
      </c>
      <c r="BH131" s="172">
        <f t="shared" si="17"/>
        <v>0</v>
      </c>
      <c r="BI131" s="172">
        <f t="shared" si="18"/>
        <v>0</v>
      </c>
      <c r="BJ131" s="25" t="s">
        <v>89</v>
      </c>
      <c r="BK131" s="172">
        <f t="shared" si="19"/>
        <v>0</v>
      </c>
      <c r="BL131" s="25" t="s">
        <v>535</v>
      </c>
      <c r="BM131" s="25" t="s">
        <v>2562</v>
      </c>
    </row>
    <row r="132" spans="2:65" s="1" customFormat="1" ht="16.5" customHeight="1">
      <c r="B132" s="161"/>
      <c r="C132" s="162" t="s">
        <v>373</v>
      </c>
      <c r="D132" s="162" t="s">
        <v>173</v>
      </c>
      <c r="E132" s="163" t="s">
        <v>2563</v>
      </c>
      <c r="F132" s="164" t="s">
        <v>2564</v>
      </c>
      <c r="G132" s="165" t="s">
        <v>330</v>
      </c>
      <c r="H132" s="166">
        <v>9</v>
      </c>
      <c r="I132" s="347"/>
      <c r="J132" s="167">
        <f t="shared" si="10"/>
        <v>0</v>
      </c>
      <c r="K132" s="164" t="s">
        <v>5</v>
      </c>
      <c r="L132" s="40"/>
      <c r="M132" s="168" t="s">
        <v>5</v>
      </c>
      <c r="N132" s="169" t="s">
        <v>49</v>
      </c>
      <c r="O132" s="170">
        <v>0</v>
      </c>
      <c r="P132" s="170">
        <f t="shared" si="11"/>
        <v>0</v>
      </c>
      <c r="Q132" s="170">
        <v>0</v>
      </c>
      <c r="R132" s="170">
        <f t="shared" si="12"/>
        <v>0</v>
      </c>
      <c r="S132" s="170">
        <v>0</v>
      </c>
      <c r="T132" s="171">
        <f t="shared" si="13"/>
        <v>0</v>
      </c>
      <c r="AR132" s="25" t="s">
        <v>535</v>
      </c>
      <c r="AT132" s="25" t="s">
        <v>173</v>
      </c>
      <c r="AU132" s="25" t="s">
        <v>89</v>
      </c>
      <c r="AY132" s="25" t="s">
        <v>171</v>
      </c>
      <c r="BE132" s="172">
        <f t="shared" si="14"/>
        <v>0</v>
      </c>
      <c r="BF132" s="172">
        <f t="shared" si="15"/>
        <v>0</v>
      </c>
      <c r="BG132" s="172">
        <f t="shared" si="16"/>
        <v>0</v>
      </c>
      <c r="BH132" s="172">
        <f t="shared" si="17"/>
        <v>0</v>
      </c>
      <c r="BI132" s="172">
        <f t="shared" si="18"/>
        <v>0</v>
      </c>
      <c r="BJ132" s="25" t="s">
        <v>89</v>
      </c>
      <c r="BK132" s="172">
        <f t="shared" si="19"/>
        <v>0</v>
      </c>
      <c r="BL132" s="25" t="s">
        <v>535</v>
      </c>
      <c r="BM132" s="25" t="s">
        <v>2565</v>
      </c>
    </row>
    <row r="133" spans="2:65" s="1" customFormat="1" ht="16.5" customHeight="1">
      <c r="B133" s="161"/>
      <c r="C133" s="162" t="s">
        <v>378</v>
      </c>
      <c r="D133" s="162" t="s">
        <v>173</v>
      </c>
      <c r="E133" s="163" t="s">
        <v>2566</v>
      </c>
      <c r="F133" s="164" t="s">
        <v>2567</v>
      </c>
      <c r="G133" s="165" t="s">
        <v>330</v>
      </c>
      <c r="H133" s="166">
        <v>3</v>
      </c>
      <c r="I133" s="347"/>
      <c r="J133" s="167">
        <f t="shared" si="10"/>
        <v>0</v>
      </c>
      <c r="K133" s="164" t="s">
        <v>5</v>
      </c>
      <c r="L133" s="40"/>
      <c r="M133" s="168" t="s">
        <v>5</v>
      </c>
      <c r="N133" s="169" t="s">
        <v>49</v>
      </c>
      <c r="O133" s="170">
        <v>0</v>
      </c>
      <c r="P133" s="170">
        <f t="shared" si="11"/>
        <v>0</v>
      </c>
      <c r="Q133" s="170">
        <v>0</v>
      </c>
      <c r="R133" s="170">
        <f t="shared" si="12"/>
        <v>0</v>
      </c>
      <c r="S133" s="170">
        <v>0</v>
      </c>
      <c r="T133" s="171">
        <f t="shared" si="13"/>
        <v>0</v>
      </c>
      <c r="AR133" s="25" t="s">
        <v>535</v>
      </c>
      <c r="AT133" s="25" t="s">
        <v>173</v>
      </c>
      <c r="AU133" s="25" t="s">
        <v>89</v>
      </c>
      <c r="AY133" s="25" t="s">
        <v>171</v>
      </c>
      <c r="BE133" s="172">
        <f t="shared" si="14"/>
        <v>0</v>
      </c>
      <c r="BF133" s="172">
        <f t="shared" si="15"/>
        <v>0</v>
      </c>
      <c r="BG133" s="172">
        <f t="shared" si="16"/>
        <v>0</v>
      </c>
      <c r="BH133" s="172">
        <f t="shared" si="17"/>
        <v>0</v>
      </c>
      <c r="BI133" s="172">
        <f t="shared" si="18"/>
        <v>0</v>
      </c>
      <c r="BJ133" s="25" t="s">
        <v>89</v>
      </c>
      <c r="BK133" s="172">
        <f t="shared" si="19"/>
        <v>0</v>
      </c>
      <c r="BL133" s="25" t="s">
        <v>535</v>
      </c>
      <c r="BM133" s="25" t="s">
        <v>2568</v>
      </c>
    </row>
    <row r="134" spans="2:65" s="1" customFormat="1" ht="16.5" customHeight="1">
      <c r="B134" s="161"/>
      <c r="C134" s="162" t="s">
        <v>395</v>
      </c>
      <c r="D134" s="162" t="s">
        <v>173</v>
      </c>
      <c r="E134" s="163" t="s">
        <v>2569</v>
      </c>
      <c r="F134" s="164" t="s">
        <v>2570</v>
      </c>
      <c r="G134" s="165" t="s">
        <v>330</v>
      </c>
      <c r="H134" s="166">
        <v>36</v>
      </c>
      <c r="I134" s="347"/>
      <c r="J134" s="167">
        <f t="shared" si="10"/>
        <v>0</v>
      </c>
      <c r="K134" s="164" t="s">
        <v>5</v>
      </c>
      <c r="L134" s="40"/>
      <c r="M134" s="168" t="s">
        <v>5</v>
      </c>
      <c r="N134" s="169" t="s">
        <v>49</v>
      </c>
      <c r="O134" s="170">
        <v>0</v>
      </c>
      <c r="P134" s="170">
        <f t="shared" si="11"/>
        <v>0</v>
      </c>
      <c r="Q134" s="170">
        <v>0</v>
      </c>
      <c r="R134" s="170">
        <f t="shared" si="12"/>
        <v>0</v>
      </c>
      <c r="S134" s="170">
        <v>0</v>
      </c>
      <c r="T134" s="171">
        <f t="shared" si="13"/>
        <v>0</v>
      </c>
      <c r="AR134" s="25" t="s">
        <v>535</v>
      </c>
      <c r="AT134" s="25" t="s">
        <v>173</v>
      </c>
      <c r="AU134" s="25" t="s">
        <v>89</v>
      </c>
      <c r="AY134" s="25" t="s">
        <v>171</v>
      </c>
      <c r="BE134" s="172">
        <f t="shared" si="14"/>
        <v>0</v>
      </c>
      <c r="BF134" s="172">
        <f t="shared" si="15"/>
        <v>0</v>
      </c>
      <c r="BG134" s="172">
        <f t="shared" si="16"/>
        <v>0</v>
      </c>
      <c r="BH134" s="172">
        <f t="shared" si="17"/>
        <v>0</v>
      </c>
      <c r="BI134" s="172">
        <f t="shared" si="18"/>
        <v>0</v>
      </c>
      <c r="BJ134" s="25" t="s">
        <v>89</v>
      </c>
      <c r="BK134" s="172">
        <f t="shared" si="19"/>
        <v>0</v>
      </c>
      <c r="BL134" s="25" t="s">
        <v>535</v>
      </c>
      <c r="BM134" s="25" t="s">
        <v>2571</v>
      </c>
    </row>
    <row r="135" spans="2:65" s="1" customFormat="1" ht="16.5" customHeight="1">
      <c r="B135" s="161"/>
      <c r="C135" s="162" t="s">
        <v>401</v>
      </c>
      <c r="D135" s="162" t="s">
        <v>173</v>
      </c>
      <c r="E135" s="163" t="s">
        <v>2572</v>
      </c>
      <c r="F135" s="164" t="s">
        <v>2573</v>
      </c>
      <c r="G135" s="165" t="s">
        <v>493</v>
      </c>
      <c r="H135" s="166">
        <v>120</v>
      </c>
      <c r="I135" s="347"/>
      <c r="J135" s="167">
        <f t="shared" si="10"/>
        <v>0</v>
      </c>
      <c r="K135" s="164" t="s">
        <v>5</v>
      </c>
      <c r="L135" s="40"/>
      <c r="M135" s="168" t="s">
        <v>5</v>
      </c>
      <c r="N135" s="169" t="s">
        <v>49</v>
      </c>
      <c r="O135" s="170">
        <v>0</v>
      </c>
      <c r="P135" s="170">
        <f t="shared" si="11"/>
        <v>0</v>
      </c>
      <c r="Q135" s="170">
        <v>0</v>
      </c>
      <c r="R135" s="170">
        <f t="shared" si="12"/>
        <v>0</v>
      </c>
      <c r="S135" s="170">
        <v>0</v>
      </c>
      <c r="T135" s="171">
        <f t="shared" si="13"/>
        <v>0</v>
      </c>
      <c r="AR135" s="25" t="s">
        <v>535</v>
      </c>
      <c r="AT135" s="25" t="s">
        <v>173</v>
      </c>
      <c r="AU135" s="25" t="s">
        <v>89</v>
      </c>
      <c r="AY135" s="25" t="s">
        <v>171</v>
      </c>
      <c r="BE135" s="172">
        <f t="shared" si="14"/>
        <v>0</v>
      </c>
      <c r="BF135" s="172">
        <f t="shared" si="15"/>
        <v>0</v>
      </c>
      <c r="BG135" s="172">
        <f t="shared" si="16"/>
        <v>0</v>
      </c>
      <c r="BH135" s="172">
        <f t="shared" si="17"/>
        <v>0</v>
      </c>
      <c r="BI135" s="172">
        <f t="shared" si="18"/>
        <v>0</v>
      </c>
      <c r="BJ135" s="25" t="s">
        <v>89</v>
      </c>
      <c r="BK135" s="172">
        <f t="shared" si="19"/>
        <v>0</v>
      </c>
      <c r="BL135" s="25" t="s">
        <v>535</v>
      </c>
      <c r="BM135" s="25" t="s">
        <v>2574</v>
      </c>
    </row>
    <row r="136" spans="2:65" s="1" customFormat="1" ht="16.5" customHeight="1">
      <c r="B136" s="161"/>
      <c r="C136" s="162" t="s">
        <v>407</v>
      </c>
      <c r="D136" s="162" t="s">
        <v>173</v>
      </c>
      <c r="E136" s="163" t="s">
        <v>2575</v>
      </c>
      <c r="F136" s="164" t="s">
        <v>2576</v>
      </c>
      <c r="G136" s="165" t="s">
        <v>493</v>
      </c>
      <c r="H136" s="166">
        <v>381</v>
      </c>
      <c r="I136" s="347"/>
      <c r="J136" s="167">
        <f t="shared" si="10"/>
        <v>0</v>
      </c>
      <c r="K136" s="164" t="s">
        <v>5</v>
      </c>
      <c r="L136" s="40"/>
      <c r="M136" s="168" t="s">
        <v>5</v>
      </c>
      <c r="N136" s="169" t="s">
        <v>49</v>
      </c>
      <c r="O136" s="170">
        <v>0</v>
      </c>
      <c r="P136" s="170">
        <f t="shared" si="11"/>
        <v>0</v>
      </c>
      <c r="Q136" s="170">
        <v>0</v>
      </c>
      <c r="R136" s="170">
        <f t="shared" si="12"/>
        <v>0</v>
      </c>
      <c r="S136" s="170">
        <v>0</v>
      </c>
      <c r="T136" s="171">
        <f t="shared" si="13"/>
        <v>0</v>
      </c>
      <c r="AR136" s="25" t="s">
        <v>535</v>
      </c>
      <c r="AT136" s="25" t="s">
        <v>173</v>
      </c>
      <c r="AU136" s="25" t="s">
        <v>89</v>
      </c>
      <c r="AY136" s="25" t="s">
        <v>171</v>
      </c>
      <c r="BE136" s="172">
        <f t="shared" si="14"/>
        <v>0</v>
      </c>
      <c r="BF136" s="172">
        <f t="shared" si="15"/>
        <v>0</v>
      </c>
      <c r="BG136" s="172">
        <f t="shared" si="16"/>
        <v>0</v>
      </c>
      <c r="BH136" s="172">
        <f t="shared" si="17"/>
        <v>0</v>
      </c>
      <c r="BI136" s="172">
        <f t="shared" si="18"/>
        <v>0</v>
      </c>
      <c r="BJ136" s="25" t="s">
        <v>89</v>
      </c>
      <c r="BK136" s="172">
        <f t="shared" si="19"/>
        <v>0</v>
      </c>
      <c r="BL136" s="25" t="s">
        <v>535</v>
      </c>
      <c r="BM136" s="25" t="s">
        <v>2577</v>
      </c>
    </row>
    <row r="137" spans="2:65" s="1" customFormat="1" ht="16.5" customHeight="1">
      <c r="B137" s="161"/>
      <c r="C137" s="162" t="s">
        <v>30</v>
      </c>
      <c r="D137" s="162" t="s">
        <v>173</v>
      </c>
      <c r="E137" s="163" t="s">
        <v>2578</v>
      </c>
      <c r="F137" s="164" t="s">
        <v>2579</v>
      </c>
      <c r="G137" s="165" t="s">
        <v>493</v>
      </c>
      <c r="H137" s="166">
        <v>475</v>
      </c>
      <c r="I137" s="347"/>
      <c r="J137" s="167">
        <f t="shared" si="10"/>
        <v>0</v>
      </c>
      <c r="K137" s="164" t="s">
        <v>5</v>
      </c>
      <c r="L137" s="40"/>
      <c r="M137" s="168" t="s">
        <v>5</v>
      </c>
      <c r="N137" s="169" t="s">
        <v>49</v>
      </c>
      <c r="O137" s="170">
        <v>0</v>
      </c>
      <c r="P137" s="170">
        <f t="shared" si="11"/>
        <v>0</v>
      </c>
      <c r="Q137" s="170">
        <v>0</v>
      </c>
      <c r="R137" s="170">
        <f t="shared" si="12"/>
        <v>0</v>
      </c>
      <c r="S137" s="170">
        <v>0</v>
      </c>
      <c r="T137" s="171">
        <f t="shared" si="13"/>
        <v>0</v>
      </c>
      <c r="AR137" s="25" t="s">
        <v>535</v>
      </c>
      <c r="AT137" s="25" t="s">
        <v>173</v>
      </c>
      <c r="AU137" s="25" t="s">
        <v>89</v>
      </c>
      <c r="AY137" s="25" t="s">
        <v>171</v>
      </c>
      <c r="BE137" s="172">
        <f t="shared" si="14"/>
        <v>0</v>
      </c>
      <c r="BF137" s="172">
        <f t="shared" si="15"/>
        <v>0</v>
      </c>
      <c r="BG137" s="172">
        <f t="shared" si="16"/>
        <v>0</v>
      </c>
      <c r="BH137" s="172">
        <f t="shared" si="17"/>
        <v>0</v>
      </c>
      <c r="BI137" s="172">
        <f t="shared" si="18"/>
        <v>0</v>
      </c>
      <c r="BJ137" s="25" t="s">
        <v>89</v>
      </c>
      <c r="BK137" s="172">
        <f t="shared" si="19"/>
        <v>0</v>
      </c>
      <c r="BL137" s="25" t="s">
        <v>535</v>
      </c>
      <c r="BM137" s="25" t="s">
        <v>2580</v>
      </c>
    </row>
    <row r="138" spans="2:65" s="1" customFormat="1" ht="16.5" customHeight="1">
      <c r="B138" s="161"/>
      <c r="C138" s="162" t="s">
        <v>16</v>
      </c>
      <c r="D138" s="162" t="s">
        <v>173</v>
      </c>
      <c r="E138" s="163" t="s">
        <v>2581</v>
      </c>
      <c r="F138" s="164" t="s">
        <v>2582</v>
      </c>
      <c r="G138" s="165" t="s">
        <v>493</v>
      </c>
      <c r="H138" s="166">
        <v>46</v>
      </c>
      <c r="I138" s="347"/>
      <c r="J138" s="167">
        <f t="shared" si="10"/>
        <v>0</v>
      </c>
      <c r="K138" s="164" t="s">
        <v>5</v>
      </c>
      <c r="L138" s="40"/>
      <c r="M138" s="168" t="s">
        <v>5</v>
      </c>
      <c r="N138" s="169" t="s">
        <v>49</v>
      </c>
      <c r="O138" s="170">
        <v>0</v>
      </c>
      <c r="P138" s="170">
        <f t="shared" si="11"/>
        <v>0</v>
      </c>
      <c r="Q138" s="170">
        <v>0</v>
      </c>
      <c r="R138" s="170">
        <f t="shared" si="12"/>
        <v>0</v>
      </c>
      <c r="S138" s="170">
        <v>0</v>
      </c>
      <c r="T138" s="171">
        <f t="shared" si="13"/>
        <v>0</v>
      </c>
      <c r="AR138" s="25" t="s">
        <v>535</v>
      </c>
      <c r="AT138" s="25" t="s">
        <v>173</v>
      </c>
      <c r="AU138" s="25" t="s">
        <v>89</v>
      </c>
      <c r="AY138" s="25" t="s">
        <v>171</v>
      </c>
      <c r="BE138" s="172">
        <f t="shared" si="14"/>
        <v>0</v>
      </c>
      <c r="BF138" s="172">
        <f t="shared" si="15"/>
        <v>0</v>
      </c>
      <c r="BG138" s="172">
        <f t="shared" si="16"/>
        <v>0</v>
      </c>
      <c r="BH138" s="172">
        <f t="shared" si="17"/>
        <v>0</v>
      </c>
      <c r="BI138" s="172">
        <f t="shared" si="18"/>
        <v>0</v>
      </c>
      <c r="BJ138" s="25" t="s">
        <v>89</v>
      </c>
      <c r="BK138" s="172">
        <f t="shared" si="19"/>
        <v>0</v>
      </c>
      <c r="BL138" s="25" t="s">
        <v>535</v>
      </c>
      <c r="BM138" s="25" t="s">
        <v>2583</v>
      </c>
    </row>
    <row r="139" spans="2:65" s="1" customFormat="1" ht="16.5" customHeight="1">
      <c r="B139" s="161"/>
      <c r="C139" s="162" t="s">
        <v>424</v>
      </c>
      <c r="D139" s="162" t="s">
        <v>173</v>
      </c>
      <c r="E139" s="163" t="s">
        <v>2584</v>
      </c>
      <c r="F139" s="164" t="s">
        <v>2585</v>
      </c>
      <c r="G139" s="165" t="s">
        <v>493</v>
      </c>
      <c r="H139" s="166">
        <v>62</v>
      </c>
      <c r="I139" s="347"/>
      <c r="J139" s="167">
        <f t="shared" si="10"/>
        <v>0</v>
      </c>
      <c r="K139" s="164" t="s">
        <v>5</v>
      </c>
      <c r="L139" s="40"/>
      <c r="M139" s="168" t="s">
        <v>5</v>
      </c>
      <c r="N139" s="169" t="s">
        <v>49</v>
      </c>
      <c r="O139" s="170">
        <v>0</v>
      </c>
      <c r="P139" s="170">
        <f t="shared" si="11"/>
        <v>0</v>
      </c>
      <c r="Q139" s="170">
        <v>0</v>
      </c>
      <c r="R139" s="170">
        <f t="shared" si="12"/>
        <v>0</v>
      </c>
      <c r="S139" s="170">
        <v>0</v>
      </c>
      <c r="T139" s="171">
        <f t="shared" si="13"/>
        <v>0</v>
      </c>
      <c r="AR139" s="25" t="s">
        <v>535</v>
      </c>
      <c r="AT139" s="25" t="s">
        <v>173</v>
      </c>
      <c r="AU139" s="25" t="s">
        <v>89</v>
      </c>
      <c r="AY139" s="25" t="s">
        <v>171</v>
      </c>
      <c r="BE139" s="172">
        <f t="shared" si="14"/>
        <v>0</v>
      </c>
      <c r="BF139" s="172">
        <f t="shared" si="15"/>
        <v>0</v>
      </c>
      <c r="BG139" s="172">
        <f t="shared" si="16"/>
        <v>0</v>
      </c>
      <c r="BH139" s="172">
        <f t="shared" si="17"/>
        <v>0</v>
      </c>
      <c r="BI139" s="172">
        <f t="shared" si="18"/>
        <v>0</v>
      </c>
      <c r="BJ139" s="25" t="s">
        <v>89</v>
      </c>
      <c r="BK139" s="172">
        <f t="shared" si="19"/>
        <v>0</v>
      </c>
      <c r="BL139" s="25" t="s">
        <v>535</v>
      </c>
      <c r="BM139" s="25" t="s">
        <v>2586</v>
      </c>
    </row>
    <row r="140" spans="2:65" s="1" customFormat="1" ht="16.5" customHeight="1">
      <c r="B140" s="161"/>
      <c r="C140" s="162" t="s">
        <v>431</v>
      </c>
      <c r="D140" s="162" t="s">
        <v>173</v>
      </c>
      <c r="E140" s="163" t="s">
        <v>2587</v>
      </c>
      <c r="F140" s="164" t="s">
        <v>2588</v>
      </c>
      <c r="G140" s="165" t="s">
        <v>493</v>
      </c>
      <c r="H140" s="166">
        <v>153</v>
      </c>
      <c r="I140" s="347"/>
      <c r="J140" s="167">
        <f t="shared" si="10"/>
        <v>0</v>
      </c>
      <c r="K140" s="164" t="s">
        <v>5</v>
      </c>
      <c r="L140" s="40"/>
      <c r="M140" s="168" t="s">
        <v>5</v>
      </c>
      <c r="N140" s="169" t="s">
        <v>49</v>
      </c>
      <c r="O140" s="170">
        <v>0</v>
      </c>
      <c r="P140" s="170">
        <f t="shared" si="11"/>
        <v>0</v>
      </c>
      <c r="Q140" s="170">
        <v>0</v>
      </c>
      <c r="R140" s="170">
        <f t="shared" si="12"/>
        <v>0</v>
      </c>
      <c r="S140" s="170">
        <v>0</v>
      </c>
      <c r="T140" s="171">
        <f t="shared" si="13"/>
        <v>0</v>
      </c>
      <c r="AR140" s="25" t="s">
        <v>535</v>
      </c>
      <c r="AT140" s="25" t="s">
        <v>173</v>
      </c>
      <c r="AU140" s="25" t="s">
        <v>89</v>
      </c>
      <c r="AY140" s="25" t="s">
        <v>171</v>
      </c>
      <c r="BE140" s="172">
        <f t="shared" si="14"/>
        <v>0</v>
      </c>
      <c r="BF140" s="172">
        <f t="shared" si="15"/>
        <v>0</v>
      </c>
      <c r="BG140" s="172">
        <f t="shared" si="16"/>
        <v>0</v>
      </c>
      <c r="BH140" s="172">
        <f t="shared" si="17"/>
        <v>0</v>
      </c>
      <c r="BI140" s="172">
        <f t="shared" si="18"/>
        <v>0</v>
      </c>
      <c r="BJ140" s="25" t="s">
        <v>89</v>
      </c>
      <c r="BK140" s="172">
        <f t="shared" si="19"/>
        <v>0</v>
      </c>
      <c r="BL140" s="25" t="s">
        <v>535</v>
      </c>
      <c r="BM140" s="25" t="s">
        <v>2589</v>
      </c>
    </row>
    <row r="141" spans="2:65" s="1" customFormat="1" ht="16.5" customHeight="1">
      <c r="B141" s="161"/>
      <c r="C141" s="162" t="s">
        <v>439</v>
      </c>
      <c r="D141" s="162" t="s">
        <v>173</v>
      </c>
      <c r="E141" s="163" t="s">
        <v>2590</v>
      </c>
      <c r="F141" s="164" t="s">
        <v>2091</v>
      </c>
      <c r="G141" s="165" t="s">
        <v>2092</v>
      </c>
      <c r="H141" s="166">
        <v>40</v>
      </c>
      <c r="I141" s="347"/>
      <c r="J141" s="167">
        <f t="shared" si="10"/>
        <v>0</v>
      </c>
      <c r="K141" s="164" t="s">
        <v>5</v>
      </c>
      <c r="L141" s="40"/>
      <c r="M141" s="168" t="s">
        <v>5</v>
      </c>
      <c r="N141" s="169" t="s">
        <v>49</v>
      </c>
      <c r="O141" s="170">
        <v>0</v>
      </c>
      <c r="P141" s="170">
        <f t="shared" si="11"/>
        <v>0</v>
      </c>
      <c r="Q141" s="170">
        <v>0</v>
      </c>
      <c r="R141" s="170">
        <f t="shared" si="12"/>
        <v>0</v>
      </c>
      <c r="S141" s="170">
        <v>0</v>
      </c>
      <c r="T141" s="171">
        <f t="shared" si="13"/>
        <v>0</v>
      </c>
      <c r="AR141" s="25" t="s">
        <v>535</v>
      </c>
      <c r="AT141" s="25" t="s">
        <v>173</v>
      </c>
      <c r="AU141" s="25" t="s">
        <v>89</v>
      </c>
      <c r="AY141" s="25" t="s">
        <v>171</v>
      </c>
      <c r="BE141" s="172">
        <f t="shared" si="14"/>
        <v>0</v>
      </c>
      <c r="BF141" s="172">
        <f t="shared" si="15"/>
        <v>0</v>
      </c>
      <c r="BG141" s="172">
        <f t="shared" si="16"/>
        <v>0</v>
      </c>
      <c r="BH141" s="172">
        <f t="shared" si="17"/>
        <v>0</v>
      </c>
      <c r="BI141" s="172">
        <f t="shared" si="18"/>
        <v>0</v>
      </c>
      <c r="BJ141" s="25" t="s">
        <v>89</v>
      </c>
      <c r="BK141" s="172">
        <f t="shared" si="19"/>
        <v>0</v>
      </c>
      <c r="BL141" s="25" t="s">
        <v>535</v>
      </c>
      <c r="BM141" s="25" t="s">
        <v>2591</v>
      </c>
    </row>
    <row r="142" spans="2:65" s="1" customFormat="1" ht="16.5" customHeight="1">
      <c r="B142" s="161"/>
      <c r="C142" s="162" t="s">
        <v>446</v>
      </c>
      <c r="D142" s="162" t="s">
        <v>173</v>
      </c>
      <c r="E142" s="163" t="s">
        <v>2592</v>
      </c>
      <c r="F142" s="164" t="s">
        <v>2593</v>
      </c>
      <c r="G142" s="165" t="s">
        <v>330</v>
      </c>
      <c r="H142" s="166">
        <v>2</v>
      </c>
      <c r="I142" s="347"/>
      <c r="J142" s="167">
        <f t="shared" si="10"/>
        <v>0</v>
      </c>
      <c r="K142" s="164" t="s">
        <v>5</v>
      </c>
      <c r="L142" s="40"/>
      <c r="M142" s="168" t="s">
        <v>5</v>
      </c>
      <c r="N142" s="169" t="s">
        <v>49</v>
      </c>
      <c r="O142" s="170">
        <v>0</v>
      </c>
      <c r="P142" s="170">
        <f t="shared" si="11"/>
        <v>0</v>
      </c>
      <c r="Q142" s="170">
        <v>0</v>
      </c>
      <c r="R142" s="170">
        <f t="shared" si="12"/>
        <v>0</v>
      </c>
      <c r="S142" s="170">
        <v>0</v>
      </c>
      <c r="T142" s="171">
        <f t="shared" si="13"/>
        <v>0</v>
      </c>
      <c r="AR142" s="25" t="s">
        <v>535</v>
      </c>
      <c r="AT142" s="25" t="s">
        <v>173</v>
      </c>
      <c r="AU142" s="25" t="s">
        <v>89</v>
      </c>
      <c r="AY142" s="25" t="s">
        <v>171</v>
      </c>
      <c r="BE142" s="172">
        <f t="shared" si="14"/>
        <v>0</v>
      </c>
      <c r="BF142" s="172">
        <f t="shared" si="15"/>
        <v>0</v>
      </c>
      <c r="BG142" s="172">
        <f t="shared" si="16"/>
        <v>0</v>
      </c>
      <c r="BH142" s="172">
        <f t="shared" si="17"/>
        <v>0</v>
      </c>
      <c r="BI142" s="172">
        <f t="shared" si="18"/>
        <v>0</v>
      </c>
      <c r="BJ142" s="25" t="s">
        <v>89</v>
      </c>
      <c r="BK142" s="172">
        <f t="shared" si="19"/>
        <v>0</v>
      </c>
      <c r="BL142" s="25" t="s">
        <v>535</v>
      </c>
      <c r="BM142" s="25" t="s">
        <v>2594</v>
      </c>
    </row>
    <row r="143" spans="2:65" s="1" customFormat="1" ht="16.5" customHeight="1">
      <c r="B143" s="161"/>
      <c r="C143" s="162" t="s">
        <v>450</v>
      </c>
      <c r="D143" s="162" t="s">
        <v>173</v>
      </c>
      <c r="E143" s="163" t="s">
        <v>2595</v>
      </c>
      <c r="F143" s="164" t="s">
        <v>2596</v>
      </c>
      <c r="G143" s="165" t="s">
        <v>330</v>
      </c>
      <c r="H143" s="166">
        <v>16</v>
      </c>
      <c r="I143" s="347"/>
      <c r="J143" s="167">
        <f t="shared" si="10"/>
        <v>0</v>
      </c>
      <c r="K143" s="164" t="s">
        <v>5</v>
      </c>
      <c r="L143" s="40"/>
      <c r="M143" s="168" t="s">
        <v>5</v>
      </c>
      <c r="N143" s="169" t="s">
        <v>49</v>
      </c>
      <c r="O143" s="170">
        <v>0</v>
      </c>
      <c r="P143" s="170">
        <f t="shared" si="11"/>
        <v>0</v>
      </c>
      <c r="Q143" s="170">
        <v>0</v>
      </c>
      <c r="R143" s="170">
        <f t="shared" si="12"/>
        <v>0</v>
      </c>
      <c r="S143" s="170">
        <v>0</v>
      </c>
      <c r="T143" s="171">
        <f t="shared" si="13"/>
        <v>0</v>
      </c>
      <c r="AR143" s="25" t="s">
        <v>535</v>
      </c>
      <c r="AT143" s="25" t="s">
        <v>173</v>
      </c>
      <c r="AU143" s="25" t="s">
        <v>89</v>
      </c>
      <c r="AY143" s="25" t="s">
        <v>171</v>
      </c>
      <c r="BE143" s="172">
        <f t="shared" si="14"/>
        <v>0</v>
      </c>
      <c r="BF143" s="172">
        <f t="shared" si="15"/>
        <v>0</v>
      </c>
      <c r="BG143" s="172">
        <f t="shared" si="16"/>
        <v>0</v>
      </c>
      <c r="BH143" s="172">
        <f t="shared" si="17"/>
        <v>0</v>
      </c>
      <c r="BI143" s="172">
        <f t="shared" si="18"/>
        <v>0</v>
      </c>
      <c r="BJ143" s="25" t="s">
        <v>89</v>
      </c>
      <c r="BK143" s="172">
        <f t="shared" si="19"/>
        <v>0</v>
      </c>
      <c r="BL143" s="25" t="s">
        <v>535</v>
      </c>
      <c r="BM143" s="25" t="s">
        <v>2597</v>
      </c>
    </row>
    <row r="144" spans="2:65" s="1" customFormat="1" ht="16.5" customHeight="1">
      <c r="B144" s="161"/>
      <c r="C144" s="162" t="s">
        <v>454</v>
      </c>
      <c r="D144" s="162" t="s">
        <v>173</v>
      </c>
      <c r="E144" s="163" t="s">
        <v>2598</v>
      </c>
      <c r="F144" s="164" t="s">
        <v>2599</v>
      </c>
      <c r="G144" s="165" t="s">
        <v>330</v>
      </c>
      <c r="H144" s="166">
        <v>4</v>
      </c>
      <c r="I144" s="347"/>
      <c r="J144" s="167">
        <f t="shared" si="10"/>
        <v>0</v>
      </c>
      <c r="K144" s="164" t="s">
        <v>5</v>
      </c>
      <c r="L144" s="40"/>
      <c r="M144" s="168" t="s">
        <v>5</v>
      </c>
      <c r="N144" s="169" t="s">
        <v>49</v>
      </c>
      <c r="O144" s="170">
        <v>0</v>
      </c>
      <c r="P144" s="170">
        <f t="shared" si="11"/>
        <v>0</v>
      </c>
      <c r="Q144" s="170">
        <v>0</v>
      </c>
      <c r="R144" s="170">
        <f t="shared" si="12"/>
        <v>0</v>
      </c>
      <c r="S144" s="170">
        <v>0</v>
      </c>
      <c r="T144" s="171">
        <f t="shared" si="13"/>
        <v>0</v>
      </c>
      <c r="AR144" s="25" t="s">
        <v>535</v>
      </c>
      <c r="AT144" s="25" t="s">
        <v>173</v>
      </c>
      <c r="AU144" s="25" t="s">
        <v>89</v>
      </c>
      <c r="AY144" s="25" t="s">
        <v>171</v>
      </c>
      <c r="BE144" s="172">
        <f t="shared" si="14"/>
        <v>0</v>
      </c>
      <c r="BF144" s="172">
        <f t="shared" si="15"/>
        <v>0</v>
      </c>
      <c r="BG144" s="172">
        <f t="shared" si="16"/>
        <v>0</v>
      </c>
      <c r="BH144" s="172">
        <f t="shared" si="17"/>
        <v>0</v>
      </c>
      <c r="BI144" s="172">
        <f t="shared" si="18"/>
        <v>0</v>
      </c>
      <c r="BJ144" s="25" t="s">
        <v>89</v>
      </c>
      <c r="BK144" s="172">
        <f t="shared" si="19"/>
        <v>0</v>
      </c>
      <c r="BL144" s="25" t="s">
        <v>535</v>
      </c>
      <c r="BM144" s="25" t="s">
        <v>2600</v>
      </c>
    </row>
    <row r="145" spans="2:65" s="1" customFormat="1" ht="16.5" customHeight="1">
      <c r="B145" s="161"/>
      <c r="C145" s="162" t="s">
        <v>458</v>
      </c>
      <c r="D145" s="162" t="s">
        <v>173</v>
      </c>
      <c r="E145" s="163" t="s">
        <v>2601</v>
      </c>
      <c r="F145" s="164" t="s">
        <v>2602</v>
      </c>
      <c r="G145" s="165" t="s">
        <v>330</v>
      </c>
      <c r="H145" s="166">
        <v>22</v>
      </c>
      <c r="I145" s="347"/>
      <c r="J145" s="167">
        <f t="shared" si="10"/>
        <v>0</v>
      </c>
      <c r="K145" s="164" t="s">
        <v>5</v>
      </c>
      <c r="L145" s="40"/>
      <c r="M145" s="168" t="s">
        <v>5</v>
      </c>
      <c r="N145" s="169" t="s">
        <v>49</v>
      </c>
      <c r="O145" s="170">
        <v>0</v>
      </c>
      <c r="P145" s="170">
        <f t="shared" si="11"/>
        <v>0</v>
      </c>
      <c r="Q145" s="170">
        <v>0</v>
      </c>
      <c r="R145" s="170">
        <f t="shared" si="12"/>
        <v>0</v>
      </c>
      <c r="S145" s="170">
        <v>0</v>
      </c>
      <c r="T145" s="171">
        <f t="shared" si="13"/>
        <v>0</v>
      </c>
      <c r="AR145" s="25" t="s">
        <v>535</v>
      </c>
      <c r="AT145" s="25" t="s">
        <v>173</v>
      </c>
      <c r="AU145" s="25" t="s">
        <v>89</v>
      </c>
      <c r="AY145" s="25" t="s">
        <v>171</v>
      </c>
      <c r="BE145" s="172">
        <f t="shared" si="14"/>
        <v>0</v>
      </c>
      <c r="BF145" s="172">
        <f t="shared" si="15"/>
        <v>0</v>
      </c>
      <c r="BG145" s="172">
        <f t="shared" si="16"/>
        <v>0</v>
      </c>
      <c r="BH145" s="172">
        <f t="shared" si="17"/>
        <v>0</v>
      </c>
      <c r="BI145" s="172">
        <f t="shared" si="18"/>
        <v>0</v>
      </c>
      <c r="BJ145" s="25" t="s">
        <v>89</v>
      </c>
      <c r="BK145" s="172">
        <f t="shared" si="19"/>
        <v>0</v>
      </c>
      <c r="BL145" s="25" t="s">
        <v>535</v>
      </c>
      <c r="BM145" s="25" t="s">
        <v>2603</v>
      </c>
    </row>
    <row r="146" spans="2:65" s="1" customFormat="1" ht="16.5" customHeight="1">
      <c r="B146" s="161"/>
      <c r="C146" s="162" t="s">
        <v>464</v>
      </c>
      <c r="D146" s="162" t="s">
        <v>173</v>
      </c>
      <c r="E146" s="163" t="s">
        <v>2604</v>
      </c>
      <c r="F146" s="164" t="s">
        <v>2605</v>
      </c>
      <c r="G146" s="165" t="s">
        <v>330</v>
      </c>
      <c r="H146" s="166">
        <v>1</v>
      </c>
      <c r="I146" s="347"/>
      <c r="J146" s="167">
        <f t="shared" si="10"/>
        <v>0</v>
      </c>
      <c r="K146" s="164" t="s">
        <v>5</v>
      </c>
      <c r="L146" s="40"/>
      <c r="M146" s="168" t="s">
        <v>5</v>
      </c>
      <c r="N146" s="169" t="s">
        <v>49</v>
      </c>
      <c r="O146" s="170">
        <v>0</v>
      </c>
      <c r="P146" s="170">
        <f t="shared" si="11"/>
        <v>0</v>
      </c>
      <c r="Q146" s="170">
        <v>0</v>
      </c>
      <c r="R146" s="170">
        <f t="shared" si="12"/>
        <v>0</v>
      </c>
      <c r="S146" s="170">
        <v>0</v>
      </c>
      <c r="T146" s="171">
        <f t="shared" si="13"/>
        <v>0</v>
      </c>
      <c r="AR146" s="25" t="s">
        <v>535</v>
      </c>
      <c r="AT146" s="25" t="s">
        <v>173</v>
      </c>
      <c r="AU146" s="25" t="s">
        <v>89</v>
      </c>
      <c r="AY146" s="25" t="s">
        <v>171</v>
      </c>
      <c r="BE146" s="172">
        <f t="shared" si="14"/>
        <v>0</v>
      </c>
      <c r="BF146" s="172">
        <f t="shared" si="15"/>
        <v>0</v>
      </c>
      <c r="BG146" s="172">
        <f t="shared" si="16"/>
        <v>0</v>
      </c>
      <c r="BH146" s="172">
        <f t="shared" si="17"/>
        <v>0</v>
      </c>
      <c r="BI146" s="172">
        <f t="shared" si="18"/>
        <v>0</v>
      </c>
      <c r="BJ146" s="25" t="s">
        <v>89</v>
      </c>
      <c r="BK146" s="172">
        <f t="shared" si="19"/>
        <v>0</v>
      </c>
      <c r="BL146" s="25" t="s">
        <v>535</v>
      </c>
      <c r="BM146" s="25" t="s">
        <v>2606</v>
      </c>
    </row>
    <row r="147" spans="2:65" s="1" customFormat="1" ht="16.5" customHeight="1">
      <c r="B147" s="161"/>
      <c r="C147" s="162" t="s">
        <v>469</v>
      </c>
      <c r="D147" s="162" t="s">
        <v>173</v>
      </c>
      <c r="E147" s="163" t="s">
        <v>2607</v>
      </c>
      <c r="F147" s="164" t="s">
        <v>2608</v>
      </c>
      <c r="G147" s="165" t="s">
        <v>2092</v>
      </c>
      <c r="H147" s="166">
        <v>26</v>
      </c>
      <c r="I147" s="347"/>
      <c r="J147" s="167">
        <f t="shared" si="10"/>
        <v>0</v>
      </c>
      <c r="K147" s="164" t="s">
        <v>5</v>
      </c>
      <c r="L147" s="40"/>
      <c r="M147" s="168" t="s">
        <v>5</v>
      </c>
      <c r="N147" s="169" t="s">
        <v>49</v>
      </c>
      <c r="O147" s="170">
        <v>0</v>
      </c>
      <c r="P147" s="170">
        <f t="shared" si="11"/>
        <v>0</v>
      </c>
      <c r="Q147" s="170">
        <v>0</v>
      </c>
      <c r="R147" s="170">
        <f t="shared" si="12"/>
        <v>0</v>
      </c>
      <c r="S147" s="170">
        <v>0</v>
      </c>
      <c r="T147" s="171">
        <f t="shared" si="13"/>
        <v>0</v>
      </c>
      <c r="AR147" s="25" t="s">
        <v>535</v>
      </c>
      <c r="AT147" s="25" t="s">
        <v>173</v>
      </c>
      <c r="AU147" s="25" t="s">
        <v>89</v>
      </c>
      <c r="AY147" s="25" t="s">
        <v>171</v>
      </c>
      <c r="BE147" s="172">
        <f t="shared" si="14"/>
        <v>0</v>
      </c>
      <c r="BF147" s="172">
        <f t="shared" si="15"/>
        <v>0</v>
      </c>
      <c r="BG147" s="172">
        <f t="shared" si="16"/>
        <v>0</v>
      </c>
      <c r="BH147" s="172">
        <f t="shared" si="17"/>
        <v>0</v>
      </c>
      <c r="BI147" s="172">
        <f t="shared" si="18"/>
        <v>0</v>
      </c>
      <c r="BJ147" s="25" t="s">
        <v>89</v>
      </c>
      <c r="BK147" s="172">
        <f t="shared" si="19"/>
        <v>0</v>
      </c>
      <c r="BL147" s="25" t="s">
        <v>535</v>
      </c>
      <c r="BM147" s="25" t="s">
        <v>2609</v>
      </c>
    </row>
    <row r="148" spans="2:65" s="11" customFormat="1" ht="29.85" customHeight="1">
      <c r="B148" s="149"/>
      <c r="D148" s="150" t="s">
        <v>76</v>
      </c>
      <c r="E148" s="159" t="s">
        <v>2610</v>
      </c>
      <c r="F148" s="159" t="s">
        <v>2611</v>
      </c>
      <c r="J148" s="160">
        <f>BK148</f>
        <v>0</v>
      </c>
      <c r="L148" s="149"/>
      <c r="M148" s="153"/>
      <c r="N148" s="154"/>
      <c r="O148" s="154"/>
      <c r="P148" s="155">
        <f>SUM(P149:P167)</f>
        <v>0</v>
      </c>
      <c r="Q148" s="154"/>
      <c r="R148" s="155">
        <f>SUM(R149:R167)</f>
        <v>0</v>
      </c>
      <c r="S148" s="154"/>
      <c r="T148" s="156">
        <f>SUM(T149:T167)</f>
        <v>0</v>
      </c>
      <c r="AR148" s="150" t="s">
        <v>188</v>
      </c>
      <c r="AT148" s="157" t="s">
        <v>76</v>
      </c>
      <c r="AU148" s="157" t="s">
        <v>23</v>
      </c>
      <c r="AY148" s="150" t="s">
        <v>171</v>
      </c>
      <c r="BK148" s="158">
        <f>SUM(BK149:BK167)</f>
        <v>0</v>
      </c>
    </row>
    <row r="149" spans="2:65" s="1" customFormat="1" ht="16.5" customHeight="1">
      <c r="B149" s="161"/>
      <c r="C149" s="162" t="s">
        <v>474</v>
      </c>
      <c r="D149" s="162" t="s">
        <v>173</v>
      </c>
      <c r="E149" s="163" t="s">
        <v>2612</v>
      </c>
      <c r="F149" s="164" t="s">
        <v>2613</v>
      </c>
      <c r="G149" s="165" t="s">
        <v>330</v>
      </c>
      <c r="H149" s="166">
        <v>4</v>
      </c>
      <c r="I149" s="347"/>
      <c r="J149" s="167">
        <f t="shared" ref="J149:J167" si="20">ROUND(I149*H149,2)</f>
        <v>0</v>
      </c>
      <c r="K149" s="164" t="s">
        <v>5</v>
      </c>
      <c r="L149" s="40"/>
      <c r="M149" s="168" t="s">
        <v>5</v>
      </c>
      <c r="N149" s="169" t="s">
        <v>49</v>
      </c>
      <c r="O149" s="170">
        <v>0</v>
      </c>
      <c r="P149" s="170">
        <f t="shared" ref="P149:P167" si="21">O149*H149</f>
        <v>0</v>
      </c>
      <c r="Q149" s="170">
        <v>0</v>
      </c>
      <c r="R149" s="170">
        <f t="shared" ref="R149:R167" si="22">Q149*H149</f>
        <v>0</v>
      </c>
      <c r="S149" s="170">
        <v>0</v>
      </c>
      <c r="T149" s="171">
        <f t="shared" ref="T149:T167" si="23">S149*H149</f>
        <v>0</v>
      </c>
      <c r="AR149" s="25" t="s">
        <v>535</v>
      </c>
      <c r="AT149" s="25" t="s">
        <v>173</v>
      </c>
      <c r="AU149" s="25" t="s">
        <v>89</v>
      </c>
      <c r="AY149" s="25" t="s">
        <v>171</v>
      </c>
      <c r="BE149" s="172">
        <f t="shared" ref="BE149:BE167" si="24">IF(N149="základní",J149,0)</f>
        <v>0</v>
      </c>
      <c r="BF149" s="172">
        <f t="shared" ref="BF149:BF167" si="25">IF(N149="snížená",J149,0)</f>
        <v>0</v>
      </c>
      <c r="BG149" s="172">
        <f t="shared" ref="BG149:BG167" si="26">IF(N149="zákl. přenesená",J149,0)</f>
        <v>0</v>
      </c>
      <c r="BH149" s="172">
        <f t="shared" ref="BH149:BH167" si="27">IF(N149="sníž. přenesená",J149,0)</f>
        <v>0</v>
      </c>
      <c r="BI149" s="172">
        <f t="shared" ref="BI149:BI167" si="28">IF(N149="nulová",J149,0)</f>
        <v>0</v>
      </c>
      <c r="BJ149" s="25" t="s">
        <v>89</v>
      </c>
      <c r="BK149" s="172">
        <f t="shared" ref="BK149:BK167" si="29">ROUND(I149*H149,2)</f>
        <v>0</v>
      </c>
      <c r="BL149" s="25" t="s">
        <v>535</v>
      </c>
      <c r="BM149" s="25" t="s">
        <v>2614</v>
      </c>
    </row>
    <row r="150" spans="2:65" s="1" customFormat="1" ht="16.5" customHeight="1">
      <c r="B150" s="161"/>
      <c r="C150" s="162" t="s">
        <v>480</v>
      </c>
      <c r="D150" s="162" t="s">
        <v>173</v>
      </c>
      <c r="E150" s="163" t="s">
        <v>2615</v>
      </c>
      <c r="F150" s="164" t="s">
        <v>2616</v>
      </c>
      <c r="G150" s="165" t="s">
        <v>330</v>
      </c>
      <c r="H150" s="166">
        <v>1</v>
      </c>
      <c r="I150" s="347"/>
      <c r="J150" s="167">
        <f t="shared" si="20"/>
        <v>0</v>
      </c>
      <c r="K150" s="164" t="s">
        <v>5</v>
      </c>
      <c r="L150" s="40"/>
      <c r="M150" s="168" t="s">
        <v>5</v>
      </c>
      <c r="N150" s="169" t="s">
        <v>49</v>
      </c>
      <c r="O150" s="170">
        <v>0</v>
      </c>
      <c r="P150" s="170">
        <f t="shared" si="21"/>
        <v>0</v>
      </c>
      <c r="Q150" s="170">
        <v>0</v>
      </c>
      <c r="R150" s="170">
        <f t="shared" si="22"/>
        <v>0</v>
      </c>
      <c r="S150" s="170">
        <v>0</v>
      </c>
      <c r="T150" s="171">
        <f t="shared" si="23"/>
        <v>0</v>
      </c>
      <c r="AR150" s="25" t="s">
        <v>535</v>
      </c>
      <c r="AT150" s="25" t="s">
        <v>173</v>
      </c>
      <c r="AU150" s="25" t="s">
        <v>89</v>
      </c>
      <c r="AY150" s="25" t="s">
        <v>171</v>
      </c>
      <c r="BE150" s="172">
        <f t="shared" si="24"/>
        <v>0</v>
      </c>
      <c r="BF150" s="172">
        <f t="shared" si="25"/>
        <v>0</v>
      </c>
      <c r="BG150" s="172">
        <f t="shared" si="26"/>
        <v>0</v>
      </c>
      <c r="BH150" s="172">
        <f t="shared" si="27"/>
        <v>0</v>
      </c>
      <c r="BI150" s="172">
        <f t="shared" si="28"/>
        <v>0</v>
      </c>
      <c r="BJ150" s="25" t="s">
        <v>89</v>
      </c>
      <c r="BK150" s="172">
        <f t="shared" si="29"/>
        <v>0</v>
      </c>
      <c r="BL150" s="25" t="s">
        <v>535</v>
      </c>
      <c r="BM150" s="25" t="s">
        <v>2617</v>
      </c>
    </row>
    <row r="151" spans="2:65" s="1" customFormat="1" ht="16.5" customHeight="1">
      <c r="B151" s="161"/>
      <c r="C151" s="162" t="s">
        <v>486</v>
      </c>
      <c r="D151" s="162" t="s">
        <v>173</v>
      </c>
      <c r="E151" s="163" t="s">
        <v>2618</v>
      </c>
      <c r="F151" s="164" t="s">
        <v>2619</v>
      </c>
      <c r="G151" s="165" t="s">
        <v>493</v>
      </c>
      <c r="H151" s="166">
        <v>88</v>
      </c>
      <c r="I151" s="347"/>
      <c r="J151" s="167">
        <f t="shared" si="20"/>
        <v>0</v>
      </c>
      <c r="K151" s="164" t="s">
        <v>5</v>
      </c>
      <c r="L151" s="40"/>
      <c r="M151" s="168" t="s">
        <v>5</v>
      </c>
      <c r="N151" s="169" t="s">
        <v>49</v>
      </c>
      <c r="O151" s="170">
        <v>0</v>
      </c>
      <c r="P151" s="170">
        <f t="shared" si="21"/>
        <v>0</v>
      </c>
      <c r="Q151" s="170">
        <v>0</v>
      </c>
      <c r="R151" s="170">
        <f t="shared" si="22"/>
        <v>0</v>
      </c>
      <c r="S151" s="170">
        <v>0</v>
      </c>
      <c r="T151" s="171">
        <f t="shared" si="23"/>
        <v>0</v>
      </c>
      <c r="AR151" s="25" t="s">
        <v>535</v>
      </c>
      <c r="AT151" s="25" t="s">
        <v>173</v>
      </c>
      <c r="AU151" s="25" t="s">
        <v>89</v>
      </c>
      <c r="AY151" s="25" t="s">
        <v>171</v>
      </c>
      <c r="BE151" s="172">
        <f t="shared" si="24"/>
        <v>0</v>
      </c>
      <c r="BF151" s="172">
        <f t="shared" si="25"/>
        <v>0</v>
      </c>
      <c r="BG151" s="172">
        <f t="shared" si="26"/>
        <v>0</v>
      </c>
      <c r="BH151" s="172">
        <f t="shared" si="27"/>
        <v>0</v>
      </c>
      <c r="BI151" s="172">
        <f t="shared" si="28"/>
        <v>0</v>
      </c>
      <c r="BJ151" s="25" t="s">
        <v>89</v>
      </c>
      <c r="BK151" s="172">
        <f t="shared" si="29"/>
        <v>0</v>
      </c>
      <c r="BL151" s="25" t="s">
        <v>535</v>
      </c>
      <c r="BM151" s="25" t="s">
        <v>2620</v>
      </c>
    </row>
    <row r="152" spans="2:65" s="1" customFormat="1" ht="16.5" customHeight="1">
      <c r="B152" s="161"/>
      <c r="C152" s="162" t="s">
        <v>490</v>
      </c>
      <c r="D152" s="162" t="s">
        <v>173</v>
      </c>
      <c r="E152" s="163" t="s">
        <v>2621</v>
      </c>
      <c r="F152" s="164" t="s">
        <v>2622</v>
      </c>
      <c r="G152" s="165" t="s">
        <v>330</v>
      </c>
      <c r="H152" s="166">
        <v>8</v>
      </c>
      <c r="I152" s="347"/>
      <c r="J152" s="167">
        <f t="shared" si="20"/>
        <v>0</v>
      </c>
      <c r="K152" s="164" t="s">
        <v>5</v>
      </c>
      <c r="L152" s="40"/>
      <c r="M152" s="168" t="s">
        <v>5</v>
      </c>
      <c r="N152" s="169" t="s">
        <v>49</v>
      </c>
      <c r="O152" s="170">
        <v>0</v>
      </c>
      <c r="P152" s="170">
        <f t="shared" si="21"/>
        <v>0</v>
      </c>
      <c r="Q152" s="170">
        <v>0</v>
      </c>
      <c r="R152" s="170">
        <f t="shared" si="22"/>
        <v>0</v>
      </c>
      <c r="S152" s="170">
        <v>0</v>
      </c>
      <c r="T152" s="171">
        <f t="shared" si="23"/>
        <v>0</v>
      </c>
      <c r="AR152" s="25" t="s">
        <v>535</v>
      </c>
      <c r="AT152" s="25" t="s">
        <v>173</v>
      </c>
      <c r="AU152" s="25" t="s">
        <v>89</v>
      </c>
      <c r="AY152" s="25" t="s">
        <v>171</v>
      </c>
      <c r="BE152" s="172">
        <f t="shared" si="24"/>
        <v>0</v>
      </c>
      <c r="BF152" s="172">
        <f t="shared" si="25"/>
        <v>0</v>
      </c>
      <c r="BG152" s="172">
        <f t="shared" si="26"/>
        <v>0</v>
      </c>
      <c r="BH152" s="172">
        <f t="shared" si="27"/>
        <v>0</v>
      </c>
      <c r="BI152" s="172">
        <f t="shared" si="28"/>
        <v>0</v>
      </c>
      <c r="BJ152" s="25" t="s">
        <v>89</v>
      </c>
      <c r="BK152" s="172">
        <f t="shared" si="29"/>
        <v>0</v>
      </c>
      <c r="BL152" s="25" t="s">
        <v>535</v>
      </c>
      <c r="BM152" s="25" t="s">
        <v>2623</v>
      </c>
    </row>
    <row r="153" spans="2:65" s="1" customFormat="1" ht="16.5" customHeight="1">
      <c r="B153" s="161"/>
      <c r="C153" s="162" t="s">
        <v>496</v>
      </c>
      <c r="D153" s="162" t="s">
        <v>173</v>
      </c>
      <c r="E153" s="163" t="s">
        <v>2624</v>
      </c>
      <c r="F153" s="164" t="s">
        <v>2625</v>
      </c>
      <c r="G153" s="165" t="s">
        <v>330</v>
      </c>
      <c r="H153" s="166">
        <v>4</v>
      </c>
      <c r="I153" s="347"/>
      <c r="J153" s="167">
        <f t="shared" si="20"/>
        <v>0</v>
      </c>
      <c r="K153" s="164" t="s">
        <v>5</v>
      </c>
      <c r="L153" s="40"/>
      <c r="M153" s="168" t="s">
        <v>5</v>
      </c>
      <c r="N153" s="169" t="s">
        <v>49</v>
      </c>
      <c r="O153" s="170">
        <v>0</v>
      </c>
      <c r="P153" s="170">
        <f t="shared" si="21"/>
        <v>0</v>
      </c>
      <c r="Q153" s="170">
        <v>0</v>
      </c>
      <c r="R153" s="170">
        <f t="shared" si="22"/>
        <v>0</v>
      </c>
      <c r="S153" s="170">
        <v>0</v>
      </c>
      <c r="T153" s="171">
        <f t="shared" si="23"/>
        <v>0</v>
      </c>
      <c r="AR153" s="25" t="s">
        <v>535</v>
      </c>
      <c r="AT153" s="25" t="s">
        <v>173</v>
      </c>
      <c r="AU153" s="25" t="s">
        <v>89</v>
      </c>
      <c r="AY153" s="25" t="s">
        <v>171</v>
      </c>
      <c r="BE153" s="172">
        <f t="shared" si="24"/>
        <v>0</v>
      </c>
      <c r="BF153" s="172">
        <f t="shared" si="25"/>
        <v>0</v>
      </c>
      <c r="BG153" s="172">
        <f t="shared" si="26"/>
        <v>0</v>
      </c>
      <c r="BH153" s="172">
        <f t="shared" si="27"/>
        <v>0</v>
      </c>
      <c r="BI153" s="172">
        <f t="shared" si="28"/>
        <v>0</v>
      </c>
      <c r="BJ153" s="25" t="s">
        <v>89</v>
      </c>
      <c r="BK153" s="172">
        <f t="shared" si="29"/>
        <v>0</v>
      </c>
      <c r="BL153" s="25" t="s">
        <v>535</v>
      </c>
      <c r="BM153" s="25" t="s">
        <v>2626</v>
      </c>
    </row>
    <row r="154" spans="2:65" s="1" customFormat="1" ht="16.5" customHeight="1">
      <c r="B154" s="161"/>
      <c r="C154" s="162" t="s">
        <v>501</v>
      </c>
      <c r="D154" s="162" t="s">
        <v>173</v>
      </c>
      <c r="E154" s="163" t="s">
        <v>2627</v>
      </c>
      <c r="F154" s="164" t="s">
        <v>2628</v>
      </c>
      <c r="G154" s="165" t="s">
        <v>493</v>
      </c>
      <c r="H154" s="166">
        <v>96</v>
      </c>
      <c r="I154" s="347"/>
      <c r="J154" s="167">
        <f t="shared" si="20"/>
        <v>0</v>
      </c>
      <c r="K154" s="164" t="s">
        <v>5</v>
      </c>
      <c r="L154" s="40"/>
      <c r="M154" s="168" t="s">
        <v>5</v>
      </c>
      <c r="N154" s="169" t="s">
        <v>49</v>
      </c>
      <c r="O154" s="170">
        <v>0</v>
      </c>
      <c r="P154" s="170">
        <f t="shared" si="21"/>
        <v>0</v>
      </c>
      <c r="Q154" s="170">
        <v>0</v>
      </c>
      <c r="R154" s="170">
        <f t="shared" si="22"/>
        <v>0</v>
      </c>
      <c r="S154" s="170">
        <v>0</v>
      </c>
      <c r="T154" s="171">
        <f t="shared" si="23"/>
        <v>0</v>
      </c>
      <c r="AR154" s="25" t="s">
        <v>535</v>
      </c>
      <c r="AT154" s="25" t="s">
        <v>173</v>
      </c>
      <c r="AU154" s="25" t="s">
        <v>89</v>
      </c>
      <c r="AY154" s="25" t="s">
        <v>171</v>
      </c>
      <c r="BE154" s="172">
        <f t="shared" si="24"/>
        <v>0</v>
      </c>
      <c r="BF154" s="172">
        <f t="shared" si="25"/>
        <v>0</v>
      </c>
      <c r="BG154" s="172">
        <f t="shared" si="26"/>
        <v>0</v>
      </c>
      <c r="BH154" s="172">
        <f t="shared" si="27"/>
        <v>0</v>
      </c>
      <c r="BI154" s="172">
        <f t="shared" si="28"/>
        <v>0</v>
      </c>
      <c r="BJ154" s="25" t="s">
        <v>89</v>
      </c>
      <c r="BK154" s="172">
        <f t="shared" si="29"/>
        <v>0</v>
      </c>
      <c r="BL154" s="25" t="s">
        <v>535</v>
      </c>
      <c r="BM154" s="25" t="s">
        <v>2629</v>
      </c>
    </row>
    <row r="155" spans="2:65" s="1" customFormat="1" ht="16.5" customHeight="1">
      <c r="B155" s="161"/>
      <c r="C155" s="162" t="s">
        <v>506</v>
      </c>
      <c r="D155" s="162" t="s">
        <v>173</v>
      </c>
      <c r="E155" s="163" t="s">
        <v>2630</v>
      </c>
      <c r="F155" s="164" t="s">
        <v>2631</v>
      </c>
      <c r="G155" s="165" t="s">
        <v>493</v>
      </c>
      <c r="H155" s="166">
        <v>96</v>
      </c>
      <c r="I155" s="347"/>
      <c r="J155" s="167">
        <f t="shared" si="20"/>
        <v>0</v>
      </c>
      <c r="K155" s="164" t="s">
        <v>5</v>
      </c>
      <c r="L155" s="40"/>
      <c r="M155" s="168" t="s">
        <v>5</v>
      </c>
      <c r="N155" s="169" t="s">
        <v>49</v>
      </c>
      <c r="O155" s="170">
        <v>0</v>
      </c>
      <c r="P155" s="170">
        <f t="shared" si="21"/>
        <v>0</v>
      </c>
      <c r="Q155" s="170">
        <v>0</v>
      </c>
      <c r="R155" s="170">
        <f t="shared" si="22"/>
        <v>0</v>
      </c>
      <c r="S155" s="170">
        <v>0</v>
      </c>
      <c r="T155" s="171">
        <f t="shared" si="23"/>
        <v>0</v>
      </c>
      <c r="AR155" s="25" t="s">
        <v>535</v>
      </c>
      <c r="AT155" s="25" t="s">
        <v>173</v>
      </c>
      <c r="AU155" s="25" t="s">
        <v>89</v>
      </c>
      <c r="AY155" s="25" t="s">
        <v>171</v>
      </c>
      <c r="BE155" s="172">
        <f t="shared" si="24"/>
        <v>0</v>
      </c>
      <c r="BF155" s="172">
        <f t="shared" si="25"/>
        <v>0</v>
      </c>
      <c r="BG155" s="172">
        <f t="shared" si="26"/>
        <v>0</v>
      </c>
      <c r="BH155" s="172">
        <f t="shared" si="27"/>
        <v>0</v>
      </c>
      <c r="BI155" s="172">
        <f t="shared" si="28"/>
        <v>0</v>
      </c>
      <c r="BJ155" s="25" t="s">
        <v>89</v>
      </c>
      <c r="BK155" s="172">
        <f t="shared" si="29"/>
        <v>0</v>
      </c>
      <c r="BL155" s="25" t="s">
        <v>535</v>
      </c>
      <c r="BM155" s="25" t="s">
        <v>2632</v>
      </c>
    </row>
    <row r="156" spans="2:65" s="1" customFormat="1" ht="16.5" customHeight="1">
      <c r="B156" s="161"/>
      <c r="C156" s="162" t="s">
        <v>511</v>
      </c>
      <c r="D156" s="162" t="s">
        <v>173</v>
      </c>
      <c r="E156" s="163" t="s">
        <v>2633</v>
      </c>
      <c r="F156" s="164" t="s">
        <v>2634</v>
      </c>
      <c r="G156" s="165" t="s">
        <v>493</v>
      </c>
      <c r="H156" s="166">
        <v>140</v>
      </c>
      <c r="I156" s="347"/>
      <c r="J156" s="167">
        <f t="shared" si="20"/>
        <v>0</v>
      </c>
      <c r="K156" s="164" t="s">
        <v>5</v>
      </c>
      <c r="L156" s="40"/>
      <c r="M156" s="168" t="s">
        <v>5</v>
      </c>
      <c r="N156" s="169" t="s">
        <v>49</v>
      </c>
      <c r="O156" s="170">
        <v>0</v>
      </c>
      <c r="P156" s="170">
        <f t="shared" si="21"/>
        <v>0</v>
      </c>
      <c r="Q156" s="170">
        <v>0</v>
      </c>
      <c r="R156" s="170">
        <f t="shared" si="22"/>
        <v>0</v>
      </c>
      <c r="S156" s="170">
        <v>0</v>
      </c>
      <c r="T156" s="171">
        <f t="shared" si="23"/>
        <v>0</v>
      </c>
      <c r="AR156" s="25" t="s">
        <v>535</v>
      </c>
      <c r="AT156" s="25" t="s">
        <v>173</v>
      </c>
      <c r="AU156" s="25" t="s">
        <v>89</v>
      </c>
      <c r="AY156" s="25" t="s">
        <v>171</v>
      </c>
      <c r="BE156" s="172">
        <f t="shared" si="24"/>
        <v>0</v>
      </c>
      <c r="BF156" s="172">
        <f t="shared" si="25"/>
        <v>0</v>
      </c>
      <c r="BG156" s="172">
        <f t="shared" si="26"/>
        <v>0</v>
      </c>
      <c r="BH156" s="172">
        <f t="shared" si="27"/>
        <v>0</v>
      </c>
      <c r="BI156" s="172">
        <f t="shared" si="28"/>
        <v>0</v>
      </c>
      <c r="BJ156" s="25" t="s">
        <v>89</v>
      </c>
      <c r="BK156" s="172">
        <f t="shared" si="29"/>
        <v>0</v>
      </c>
      <c r="BL156" s="25" t="s">
        <v>535</v>
      </c>
      <c r="BM156" s="25" t="s">
        <v>2635</v>
      </c>
    </row>
    <row r="157" spans="2:65" s="1" customFormat="1" ht="16.5" customHeight="1">
      <c r="B157" s="161"/>
      <c r="C157" s="162" t="s">
        <v>516</v>
      </c>
      <c r="D157" s="162" t="s">
        <v>173</v>
      </c>
      <c r="E157" s="163" t="s">
        <v>2636</v>
      </c>
      <c r="F157" s="164" t="s">
        <v>2637</v>
      </c>
      <c r="G157" s="165" t="s">
        <v>330</v>
      </c>
      <c r="H157" s="166">
        <v>24</v>
      </c>
      <c r="I157" s="347"/>
      <c r="J157" s="167">
        <f t="shared" si="20"/>
        <v>0</v>
      </c>
      <c r="K157" s="164" t="s">
        <v>5</v>
      </c>
      <c r="L157" s="40"/>
      <c r="M157" s="168" t="s">
        <v>5</v>
      </c>
      <c r="N157" s="169" t="s">
        <v>49</v>
      </c>
      <c r="O157" s="170">
        <v>0</v>
      </c>
      <c r="P157" s="170">
        <f t="shared" si="21"/>
        <v>0</v>
      </c>
      <c r="Q157" s="170">
        <v>0</v>
      </c>
      <c r="R157" s="170">
        <f t="shared" si="22"/>
        <v>0</v>
      </c>
      <c r="S157" s="170">
        <v>0</v>
      </c>
      <c r="T157" s="171">
        <f t="shared" si="23"/>
        <v>0</v>
      </c>
      <c r="AR157" s="25" t="s">
        <v>535</v>
      </c>
      <c r="AT157" s="25" t="s">
        <v>173</v>
      </c>
      <c r="AU157" s="25" t="s">
        <v>89</v>
      </c>
      <c r="AY157" s="25" t="s">
        <v>171</v>
      </c>
      <c r="BE157" s="172">
        <f t="shared" si="24"/>
        <v>0</v>
      </c>
      <c r="BF157" s="172">
        <f t="shared" si="25"/>
        <v>0</v>
      </c>
      <c r="BG157" s="172">
        <f t="shared" si="26"/>
        <v>0</v>
      </c>
      <c r="BH157" s="172">
        <f t="shared" si="27"/>
        <v>0</v>
      </c>
      <c r="BI157" s="172">
        <f t="shared" si="28"/>
        <v>0</v>
      </c>
      <c r="BJ157" s="25" t="s">
        <v>89</v>
      </c>
      <c r="BK157" s="172">
        <f t="shared" si="29"/>
        <v>0</v>
      </c>
      <c r="BL157" s="25" t="s">
        <v>535</v>
      </c>
      <c r="BM157" s="25" t="s">
        <v>2638</v>
      </c>
    </row>
    <row r="158" spans="2:65" s="1" customFormat="1" ht="16.5" customHeight="1">
      <c r="B158" s="161"/>
      <c r="C158" s="162" t="s">
        <v>520</v>
      </c>
      <c r="D158" s="162" t="s">
        <v>173</v>
      </c>
      <c r="E158" s="163" t="s">
        <v>2639</v>
      </c>
      <c r="F158" s="164" t="s">
        <v>2640</v>
      </c>
      <c r="G158" s="165" t="s">
        <v>493</v>
      </c>
      <c r="H158" s="166">
        <v>140</v>
      </c>
      <c r="I158" s="347"/>
      <c r="J158" s="167">
        <f t="shared" si="20"/>
        <v>0</v>
      </c>
      <c r="K158" s="164" t="s">
        <v>5</v>
      </c>
      <c r="L158" s="40"/>
      <c r="M158" s="168" t="s">
        <v>5</v>
      </c>
      <c r="N158" s="169" t="s">
        <v>49</v>
      </c>
      <c r="O158" s="170">
        <v>0</v>
      </c>
      <c r="P158" s="170">
        <f t="shared" si="21"/>
        <v>0</v>
      </c>
      <c r="Q158" s="170">
        <v>0</v>
      </c>
      <c r="R158" s="170">
        <f t="shared" si="22"/>
        <v>0</v>
      </c>
      <c r="S158" s="170">
        <v>0</v>
      </c>
      <c r="T158" s="171">
        <f t="shared" si="23"/>
        <v>0</v>
      </c>
      <c r="AR158" s="25" t="s">
        <v>535</v>
      </c>
      <c r="AT158" s="25" t="s">
        <v>173</v>
      </c>
      <c r="AU158" s="25" t="s">
        <v>89</v>
      </c>
      <c r="AY158" s="25" t="s">
        <v>171</v>
      </c>
      <c r="BE158" s="172">
        <f t="shared" si="24"/>
        <v>0</v>
      </c>
      <c r="BF158" s="172">
        <f t="shared" si="25"/>
        <v>0</v>
      </c>
      <c r="BG158" s="172">
        <f t="shared" si="26"/>
        <v>0</v>
      </c>
      <c r="BH158" s="172">
        <f t="shared" si="27"/>
        <v>0</v>
      </c>
      <c r="BI158" s="172">
        <f t="shared" si="28"/>
        <v>0</v>
      </c>
      <c r="BJ158" s="25" t="s">
        <v>89</v>
      </c>
      <c r="BK158" s="172">
        <f t="shared" si="29"/>
        <v>0</v>
      </c>
      <c r="BL158" s="25" t="s">
        <v>535</v>
      </c>
      <c r="BM158" s="25" t="s">
        <v>2641</v>
      </c>
    </row>
    <row r="159" spans="2:65" s="1" customFormat="1" ht="16.5" customHeight="1">
      <c r="B159" s="161"/>
      <c r="C159" s="162" t="s">
        <v>526</v>
      </c>
      <c r="D159" s="162" t="s">
        <v>173</v>
      </c>
      <c r="E159" s="163" t="s">
        <v>2642</v>
      </c>
      <c r="F159" s="164" t="s">
        <v>2643</v>
      </c>
      <c r="G159" s="165" t="s">
        <v>330</v>
      </c>
      <c r="H159" s="166">
        <v>4</v>
      </c>
      <c r="I159" s="347"/>
      <c r="J159" s="167">
        <f t="shared" si="20"/>
        <v>0</v>
      </c>
      <c r="K159" s="164" t="s">
        <v>5</v>
      </c>
      <c r="L159" s="40"/>
      <c r="M159" s="168" t="s">
        <v>5</v>
      </c>
      <c r="N159" s="169" t="s">
        <v>49</v>
      </c>
      <c r="O159" s="170">
        <v>0</v>
      </c>
      <c r="P159" s="170">
        <f t="shared" si="21"/>
        <v>0</v>
      </c>
      <c r="Q159" s="170">
        <v>0</v>
      </c>
      <c r="R159" s="170">
        <f t="shared" si="22"/>
        <v>0</v>
      </c>
      <c r="S159" s="170">
        <v>0</v>
      </c>
      <c r="T159" s="171">
        <f t="shared" si="23"/>
        <v>0</v>
      </c>
      <c r="AR159" s="25" t="s">
        <v>535</v>
      </c>
      <c r="AT159" s="25" t="s">
        <v>173</v>
      </c>
      <c r="AU159" s="25" t="s">
        <v>89</v>
      </c>
      <c r="AY159" s="25" t="s">
        <v>171</v>
      </c>
      <c r="BE159" s="172">
        <f t="shared" si="24"/>
        <v>0</v>
      </c>
      <c r="BF159" s="172">
        <f t="shared" si="25"/>
        <v>0</v>
      </c>
      <c r="BG159" s="172">
        <f t="shared" si="26"/>
        <v>0</v>
      </c>
      <c r="BH159" s="172">
        <f t="shared" si="27"/>
        <v>0</v>
      </c>
      <c r="BI159" s="172">
        <f t="shared" si="28"/>
        <v>0</v>
      </c>
      <c r="BJ159" s="25" t="s">
        <v>89</v>
      </c>
      <c r="BK159" s="172">
        <f t="shared" si="29"/>
        <v>0</v>
      </c>
      <c r="BL159" s="25" t="s">
        <v>535</v>
      </c>
      <c r="BM159" s="25" t="s">
        <v>2644</v>
      </c>
    </row>
    <row r="160" spans="2:65" s="1" customFormat="1" ht="16.5" customHeight="1">
      <c r="B160" s="161"/>
      <c r="C160" s="162" t="s">
        <v>530</v>
      </c>
      <c r="D160" s="162" t="s">
        <v>173</v>
      </c>
      <c r="E160" s="163" t="s">
        <v>2645</v>
      </c>
      <c r="F160" s="164" t="s">
        <v>2646</v>
      </c>
      <c r="G160" s="165" t="s">
        <v>330</v>
      </c>
      <c r="H160" s="166">
        <v>8</v>
      </c>
      <c r="I160" s="347"/>
      <c r="J160" s="167">
        <f t="shared" si="20"/>
        <v>0</v>
      </c>
      <c r="K160" s="164" t="s">
        <v>5</v>
      </c>
      <c r="L160" s="40"/>
      <c r="M160" s="168" t="s">
        <v>5</v>
      </c>
      <c r="N160" s="169" t="s">
        <v>49</v>
      </c>
      <c r="O160" s="170">
        <v>0</v>
      </c>
      <c r="P160" s="170">
        <f t="shared" si="21"/>
        <v>0</v>
      </c>
      <c r="Q160" s="170">
        <v>0</v>
      </c>
      <c r="R160" s="170">
        <f t="shared" si="22"/>
        <v>0</v>
      </c>
      <c r="S160" s="170">
        <v>0</v>
      </c>
      <c r="T160" s="171">
        <f t="shared" si="23"/>
        <v>0</v>
      </c>
      <c r="AR160" s="25" t="s">
        <v>535</v>
      </c>
      <c r="AT160" s="25" t="s">
        <v>173</v>
      </c>
      <c r="AU160" s="25" t="s">
        <v>89</v>
      </c>
      <c r="AY160" s="25" t="s">
        <v>171</v>
      </c>
      <c r="BE160" s="172">
        <f t="shared" si="24"/>
        <v>0</v>
      </c>
      <c r="BF160" s="172">
        <f t="shared" si="25"/>
        <v>0</v>
      </c>
      <c r="BG160" s="172">
        <f t="shared" si="26"/>
        <v>0</v>
      </c>
      <c r="BH160" s="172">
        <f t="shared" si="27"/>
        <v>0</v>
      </c>
      <c r="BI160" s="172">
        <f t="shared" si="28"/>
        <v>0</v>
      </c>
      <c r="BJ160" s="25" t="s">
        <v>89</v>
      </c>
      <c r="BK160" s="172">
        <f t="shared" si="29"/>
        <v>0</v>
      </c>
      <c r="BL160" s="25" t="s">
        <v>535</v>
      </c>
      <c r="BM160" s="25" t="s">
        <v>2647</v>
      </c>
    </row>
    <row r="161" spans="2:65" s="1" customFormat="1" ht="16.5" customHeight="1">
      <c r="B161" s="161"/>
      <c r="C161" s="162" t="s">
        <v>535</v>
      </c>
      <c r="D161" s="162" t="s">
        <v>173</v>
      </c>
      <c r="E161" s="163" t="s">
        <v>2648</v>
      </c>
      <c r="F161" s="164" t="s">
        <v>2649</v>
      </c>
      <c r="G161" s="165" t="s">
        <v>330</v>
      </c>
      <c r="H161" s="166">
        <v>1</v>
      </c>
      <c r="I161" s="347"/>
      <c r="J161" s="167">
        <f t="shared" si="20"/>
        <v>0</v>
      </c>
      <c r="K161" s="164" t="s">
        <v>5</v>
      </c>
      <c r="L161" s="40"/>
      <c r="M161" s="168" t="s">
        <v>5</v>
      </c>
      <c r="N161" s="169" t="s">
        <v>49</v>
      </c>
      <c r="O161" s="170">
        <v>0</v>
      </c>
      <c r="P161" s="170">
        <f t="shared" si="21"/>
        <v>0</v>
      </c>
      <c r="Q161" s="170">
        <v>0</v>
      </c>
      <c r="R161" s="170">
        <f t="shared" si="22"/>
        <v>0</v>
      </c>
      <c r="S161" s="170">
        <v>0</v>
      </c>
      <c r="T161" s="171">
        <f t="shared" si="23"/>
        <v>0</v>
      </c>
      <c r="AR161" s="25" t="s">
        <v>535</v>
      </c>
      <c r="AT161" s="25" t="s">
        <v>173</v>
      </c>
      <c r="AU161" s="25" t="s">
        <v>89</v>
      </c>
      <c r="AY161" s="25" t="s">
        <v>171</v>
      </c>
      <c r="BE161" s="172">
        <f t="shared" si="24"/>
        <v>0</v>
      </c>
      <c r="BF161" s="172">
        <f t="shared" si="25"/>
        <v>0</v>
      </c>
      <c r="BG161" s="172">
        <f t="shared" si="26"/>
        <v>0</v>
      </c>
      <c r="BH161" s="172">
        <f t="shared" si="27"/>
        <v>0</v>
      </c>
      <c r="BI161" s="172">
        <f t="shared" si="28"/>
        <v>0</v>
      </c>
      <c r="BJ161" s="25" t="s">
        <v>89</v>
      </c>
      <c r="BK161" s="172">
        <f t="shared" si="29"/>
        <v>0</v>
      </c>
      <c r="BL161" s="25" t="s">
        <v>535</v>
      </c>
      <c r="BM161" s="25" t="s">
        <v>2650</v>
      </c>
    </row>
    <row r="162" spans="2:65" s="1" customFormat="1" ht="16.5" customHeight="1">
      <c r="B162" s="161"/>
      <c r="C162" s="162" t="s">
        <v>540</v>
      </c>
      <c r="D162" s="162" t="s">
        <v>173</v>
      </c>
      <c r="E162" s="163" t="s">
        <v>2651</v>
      </c>
      <c r="F162" s="164" t="s">
        <v>2652</v>
      </c>
      <c r="G162" s="165" t="s">
        <v>493</v>
      </c>
      <c r="H162" s="166">
        <v>96</v>
      </c>
      <c r="I162" s="347"/>
      <c r="J162" s="167">
        <f t="shared" si="20"/>
        <v>0</v>
      </c>
      <c r="K162" s="164" t="s">
        <v>5</v>
      </c>
      <c r="L162" s="40"/>
      <c r="M162" s="168" t="s">
        <v>5</v>
      </c>
      <c r="N162" s="169" t="s">
        <v>49</v>
      </c>
      <c r="O162" s="170">
        <v>0</v>
      </c>
      <c r="P162" s="170">
        <f t="shared" si="21"/>
        <v>0</v>
      </c>
      <c r="Q162" s="170">
        <v>0</v>
      </c>
      <c r="R162" s="170">
        <f t="shared" si="22"/>
        <v>0</v>
      </c>
      <c r="S162" s="170">
        <v>0</v>
      </c>
      <c r="T162" s="171">
        <f t="shared" si="23"/>
        <v>0</v>
      </c>
      <c r="AR162" s="25" t="s">
        <v>535</v>
      </c>
      <c r="AT162" s="25" t="s">
        <v>173</v>
      </c>
      <c r="AU162" s="25" t="s">
        <v>89</v>
      </c>
      <c r="AY162" s="25" t="s">
        <v>171</v>
      </c>
      <c r="BE162" s="172">
        <f t="shared" si="24"/>
        <v>0</v>
      </c>
      <c r="BF162" s="172">
        <f t="shared" si="25"/>
        <v>0</v>
      </c>
      <c r="BG162" s="172">
        <f t="shared" si="26"/>
        <v>0</v>
      </c>
      <c r="BH162" s="172">
        <f t="shared" si="27"/>
        <v>0</v>
      </c>
      <c r="BI162" s="172">
        <f t="shared" si="28"/>
        <v>0</v>
      </c>
      <c r="BJ162" s="25" t="s">
        <v>89</v>
      </c>
      <c r="BK162" s="172">
        <f t="shared" si="29"/>
        <v>0</v>
      </c>
      <c r="BL162" s="25" t="s">
        <v>535</v>
      </c>
      <c r="BM162" s="25" t="s">
        <v>2653</v>
      </c>
    </row>
    <row r="163" spans="2:65" s="1" customFormat="1" ht="16.5" customHeight="1">
      <c r="B163" s="161"/>
      <c r="C163" s="162" t="s">
        <v>546</v>
      </c>
      <c r="D163" s="162" t="s">
        <v>173</v>
      </c>
      <c r="E163" s="163" t="s">
        <v>2654</v>
      </c>
      <c r="F163" s="164" t="s">
        <v>2655</v>
      </c>
      <c r="G163" s="165" t="s">
        <v>330</v>
      </c>
      <c r="H163" s="166">
        <v>4</v>
      </c>
      <c r="I163" s="347"/>
      <c r="J163" s="167">
        <f t="shared" si="20"/>
        <v>0</v>
      </c>
      <c r="K163" s="164" t="s">
        <v>5</v>
      </c>
      <c r="L163" s="40"/>
      <c r="M163" s="168" t="s">
        <v>5</v>
      </c>
      <c r="N163" s="169" t="s">
        <v>49</v>
      </c>
      <c r="O163" s="170">
        <v>0</v>
      </c>
      <c r="P163" s="170">
        <f t="shared" si="21"/>
        <v>0</v>
      </c>
      <c r="Q163" s="170">
        <v>0</v>
      </c>
      <c r="R163" s="170">
        <f t="shared" si="22"/>
        <v>0</v>
      </c>
      <c r="S163" s="170">
        <v>0</v>
      </c>
      <c r="T163" s="171">
        <f t="shared" si="23"/>
        <v>0</v>
      </c>
      <c r="AR163" s="25" t="s">
        <v>535</v>
      </c>
      <c r="AT163" s="25" t="s">
        <v>173</v>
      </c>
      <c r="AU163" s="25" t="s">
        <v>89</v>
      </c>
      <c r="AY163" s="25" t="s">
        <v>171</v>
      </c>
      <c r="BE163" s="172">
        <f t="shared" si="24"/>
        <v>0</v>
      </c>
      <c r="BF163" s="172">
        <f t="shared" si="25"/>
        <v>0</v>
      </c>
      <c r="BG163" s="172">
        <f t="shared" si="26"/>
        <v>0</v>
      </c>
      <c r="BH163" s="172">
        <f t="shared" si="27"/>
        <v>0</v>
      </c>
      <c r="BI163" s="172">
        <f t="shared" si="28"/>
        <v>0</v>
      </c>
      <c r="BJ163" s="25" t="s">
        <v>89</v>
      </c>
      <c r="BK163" s="172">
        <f t="shared" si="29"/>
        <v>0</v>
      </c>
      <c r="BL163" s="25" t="s">
        <v>535</v>
      </c>
      <c r="BM163" s="25" t="s">
        <v>2656</v>
      </c>
    </row>
    <row r="164" spans="2:65" s="1" customFormat="1" ht="16.5" customHeight="1">
      <c r="B164" s="161"/>
      <c r="C164" s="162" t="s">
        <v>551</v>
      </c>
      <c r="D164" s="162" t="s">
        <v>173</v>
      </c>
      <c r="E164" s="163" t="s">
        <v>2657</v>
      </c>
      <c r="F164" s="164" t="s">
        <v>2658</v>
      </c>
      <c r="G164" s="165" t="s">
        <v>330</v>
      </c>
      <c r="H164" s="166">
        <v>4</v>
      </c>
      <c r="I164" s="347"/>
      <c r="J164" s="167">
        <f t="shared" si="20"/>
        <v>0</v>
      </c>
      <c r="K164" s="164" t="s">
        <v>5</v>
      </c>
      <c r="L164" s="40"/>
      <c r="M164" s="168" t="s">
        <v>5</v>
      </c>
      <c r="N164" s="169" t="s">
        <v>49</v>
      </c>
      <c r="O164" s="170">
        <v>0</v>
      </c>
      <c r="P164" s="170">
        <f t="shared" si="21"/>
        <v>0</v>
      </c>
      <c r="Q164" s="170">
        <v>0</v>
      </c>
      <c r="R164" s="170">
        <f t="shared" si="22"/>
        <v>0</v>
      </c>
      <c r="S164" s="170">
        <v>0</v>
      </c>
      <c r="T164" s="171">
        <f t="shared" si="23"/>
        <v>0</v>
      </c>
      <c r="AR164" s="25" t="s">
        <v>535</v>
      </c>
      <c r="AT164" s="25" t="s">
        <v>173</v>
      </c>
      <c r="AU164" s="25" t="s">
        <v>89</v>
      </c>
      <c r="AY164" s="25" t="s">
        <v>171</v>
      </c>
      <c r="BE164" s="172">
        <f t="shared" si="24"/>
        <v>0</v>
      </c>
      <c r="BF164" s="172">
        <f t="shared" si="25"/>
        <v>0</v>
      </c>
      <c r="BG164" s="172">
        <f t="shared" si="26"/>
        <v>0</v>
      </c>
      <c r="BH164" s="172">
        <f t="shared" si="27"/>
        <v>0</v>
      </c>
      <c r="BI164" s="172">
        <f t="shared" si="28"/>
        <v>0</v>
      </c>
      <c r="BJ164" s="25" t="s">
        <v>89</v>
      </c>
      <c r="BK164" s="172">
        <f t="shared" si="29"/>
        <v>0</v>
      </c>
      <c r="BL164" s="25" t="s">
        <v>535</v>
      </c>
      <c r="BM164" s="25" t="s">
        <v>2659</v>
      </c>
    </row>
    <row r="165" spans="2:65" s="1" customFormat="1" ht="16.5" customHeight="1">
      <c r="B165" s="161"/>
      <c r="C165" s="162" t="s">
        <v>570</v>
      </c>
      <c r="D165" s="162" t="s">
        <v>173</v>
      </c>
      <c r="E165" s="163" t="s">
        <v>2660</v>
      </c>
      <c r="F165" s="164" t="s">
        <v>2661</v>
      </c>
      <c r="G165" s="165" t="s">
        <v>330</v>
      </c>
      <c r="H165" s="166">
        <v>1</v>
      </c>
      <c r="I165" s="347"/>
      <c r="J165" s="167">
        <f t="shared" si="20"/>
        <v>0</v>
      </c>
      <c r="K165" s="164" t="s">
        <v>5</v>
      </c>
      <c r="L165" s="40"/>
      <c r="M165" s="168" t="s">
        <v>5</v>
      </c>
      <c r="N165" s="169" t="s">
        <v>49</v>
      </c>
      <c r="O165" s="170">
        <v>0</v>
      </c>
      <c r="P165" s="170">
        <f t="shared" si="21"/>
        <v>0</v>
      </c>
      <c r="Q165" s="170">
        <v>0</v>
      </c>
      <c r="R165" s="170">
        <f t="shared" si="22"/>
        <v>0</v>
      </c>
      <c r="S165" s="170">
        <v>0</v>
      </c>
      <c r="T165" s="171">
        <f t="shared" si="23"/>
        <v>0</v>
      </c>
      <c r="AR165" s="25" t="s">
        <v>535</v>
      </c>
      <c r="AT165" s="25" t="s">
        <v>173</v>
      </c>
      <c r="AU165" s="25" t="s">
        <v>89</v>
      </c>
      <c r="AY165" s="25" t="s">
        <v>171</v>
      </c>
      <c r="BE165" s="172">
        <f t="shared" si="24"/>
        <v>0</v>
      </c>
      <c r="BF165" s="172">
        <f t="shared" si="25"/>
        <v>0</v>
      </c>
      <c r="BG165" s="172">
        <f t="shared" si="26"/>
        <v>0</v>
      </c>
      <c r="BH165" s="172">
        <f t="shared" si="27"/>
        <v>0</v>
      </c>
      <c r="BI165" s="172">
        <f t="shared" si="28"/>
        <v>0</v>
      </c>
      <c r="BJ165" s="25" t="s">
        <v>89</v>
      </c>
      <c r="BK165" s="172">
        <f t="shared" si="29"/>
        <v>0</v>
      </c>
      <c r="BL165" s="25" t="s">
        <v>535</v>
      </c>
      <c r="BM165" s="25" t="s">
        <v>2662</v>
      </c>
    </row>
    <row r="166" spans="2:65" s="1" customFormat="1" ht="16.5" customHeight="1">
      <c r="B166" s="161"/>
      <c r="C166" s="162" t="s">
        <v>578</v>
      </c>
      <c r="D166" s="162" t="s">
        <v>173</v>
      </c>
      <c r="E166" s="163" t="s">
        <v>2663</v>
      </c>
      <c r="F166" s="164" t="s">
        <v>2664</v>
      </c>
      <c r="G166" s="165" t="s">
        <v>330</v>
      </c>
      <c r="H166" s="166">
        <v>1</v>
      </c>
      <c r="I166" s="347"/>
      <c r="J166" s="167">
        <f t="shared" si="20"/>
        <v>0</v>
      </c>
      <c r="K166" s="164" t="s">
        <v>5</v>
      </c>
      <c r="L166" s="40"/>
      <c r="M166" s="168" t="s">
        <v>5</v>
      </c>
      <c r="N166" s="169" t="s">
        <v>49</v>
      </c>
      <c r="O166" s="170">
        <v>0</v>
      </c>
      <c r="P166" s="170">
        <f t="shared" si="21"/>
        <v>0</v>
      </c>
      <c r="Q166" s="170">
        <v>0</v>
      </c>
      <c r="R166" s="170">
        <f t="shared" si="22"/>
        <v>0</v>
      </c>
      <c r="S166" s="170">
        <v>0</v>
      </c>
      <c r="T166" s="171">
        <f t="shared" si="23"/>
        <v>0</v>
      </c>
      <c r="AR166" s="25" t="s">
        <v>535</v>
      </c>
      <c r="AT166" s="25" t="s">
        <v>173</v>
      </c>
      <c r="AU166" s="25" t="s">
        <v>89</v>
      </c>
      <c r="AY166" s="25" t="s">
        <v>171</v>
      </c>
      <c r="BE166" s="172">
        <f t="shared" si="24"/>
        <v>0</v>
      </c>
      <c r="BF166" s="172">
        <f t="shared" si="25"/>
        <v>0</v>
      </c>
      <c r="BG166" s="172">
        <f t="shared" si="26"/>
        <v>0</v>
      </c>
      <c r="BH166" s="172">
        <f t="shared" si="27"/>
        <v>0</v>
      </c>
      <c r="BI166" s="172">
        <f t="shared" si="28"/>
        <v>0</v>
      </c>
      <c r="BJ166" s="25" t="s">
        <v>89</v>
      </c>
      <c r="BK166" s="172">
        <f t="shared" si="29"/>
        <v>0</v>
      </c>
      <c r="BL166" s="25" t="s">
        <v>535</v>
      </c>
      <c r="BM166" s="25" t="s">
        <v>2665</v>
      </c>
    </row>
    <row r="167" spans="2:65" s="1" customFormat="1" ht="16.5" customHeight="1">
      <c r="B167" s="161"/>
      <c r="C167" s="162" t="s">
        <v>592</v>
      </c>
      <c r="D167" s="162" t="s">
        <v>173</v>
      </c>
      <c r="E167" s="163" t="s">
        <v>2666</v>
      </c>
      <c r="F167" s="164" t="s">
        <v>2667</v>
      </c>
      <c r="G167" s="165" t="s">
        <v>493</v>
      </c>
      <c r="H167" s="166">
        <v>48</v>
      </c>
      <c r="I167" s="347"/>
      <c r="J167" s="167">
        <f t="shared" si="20"/>
        <v>0</v>
      </c>
      <c r="K167" s="164" t="s">
        <v>5</v>
      </c>
      <c r="L167" s="40"/>
      <c r="M167" s="168" t="s">
        <v>5</v>
      </c>
      <c r="N167" s="169" t="s">
        <v>49</v>
      </c>
      <c r="O167" s="170">
        <v>0</v>
      </c>
      <c r="P167" s="170">
        <f t="shared" si="21"/>
        <v>0</v>
      </c>
      <c r="Q167" s="170">
        <v>0</v>
      </c>
      <c r="R167" s="170">
        <f t="shared" si="22"/>
        <v>0</v>
      </c>
      <c r="S167" s="170">
        <v>0</v>
      </c>
      <c r="T167" s="171">
        <f t="shared" si="23"/>
        <v>0</v>
      </c>
      <c r="AR167" s="25" t="s">
        <v>535</v>
      </c>
      <c r="AT167" s="25" t="s">
        <v>173</v>
      </c>
      <c r="AU167" s="25" t="s">
        <v>89</v>
      </c>
      <c r="AY167" s="25" t="s">
        <v>171</v>
      </c>
      <c r="BE167" s="172">
        <f t="shared" si="24"/>
        <v>0</v>
      </c>
      <c r="BF167" s="172">
        <f t="shared" si="25"/>
        <v>0</v>
      </c>
      <c r="BG167" s="172">
        <f t="shared" si="26"/>
        <v>0</v>
      </c>
      <c r="BH167" s="172">
        <f t="shared" si="27"/>
        <v>0</v>
      </c>
      <c r="BI167" s="172">
        <f t="shared" si="28"/>
        <v>0</v>
      </c>
      <c r="BJ167" s="25" t="s">
        <v>89</v>
      </c>
      <c r="BK167" s="172">
        <f t="shared" si="29"/>
        <v>0</v>
      </c>
      <c r="BL167" s="25" t="s">
        <v>535</v>
      </c>
      <c r="BM167" s="25" t="s">
        <v>2668</v>
      </c>
    </row>
    <row r="168" spans="2:65" s="11" customFormat="1" ht="29.85" customHeight="1">
      <c r="B168" s="149"/>
      <c r="D168" s="150" t="s">
        <v>76</v>
      </c>
      <c r="E168" s="159" t="s">
        <v>2669</v>
      </c>
      <c r="F168" s="159" t="s">
        <v>2670</v>
      </c>
      <c r="J168" s="160">
        <f>BK168</f>
        <v>0</v>
      </c>
      <c r="L168" s="149"/>
      <c r="M168" s="153"/>
      <c r="N168" s="154"/>
      <c r="O168" s="154"/>
      <c r="P168" s="155">
        <f>SUM(P169:P176)</f>
        <v>0</v>
      </c>
      <c r="Q168" s="154"/>
      <c r="R168" s="155">
        <f>SUM(R169:R176)</f>
        <v>0</v>
      </c>
      <c r="S168" s="154"/>
      <c r="T168" s="156">
        <f>SUM(T169:T176)</f>
        <v>0</v>
      </c>
      <c r="AR168" s="150" t="s">
        <v>188</v>
      </c>
      <c r="AT168" s="157" t="s">
        <v>76</v>
      </c>
      <c r="AU168" s="157" t="s">
        <v>23</v>
      </c>
      <c r="AY168" s="150" t="s">
        <v>171</v>
      </c>
      <c r="BK168" s="158">
        <f>SUM(BK169:BK176)</f>
        <v>0</v>
      </c>
    </row>
    <row r="169" spans="2:65" s="1" customFormat="1" ht="16.5" customHeight="1">
      <c r="B169" s="161"/>
      <c r="C169" s="162" t="s">
        <v>598</v>
      </c>
      <c r="D169" s="162" t="s">
        <v>173</v>
      </c>
      <c r="E169" s="163" t="s">
        <v>2671</v>
      </c>
      <c r="F169" s="164" t="s">
        <v>2672</v>
      </c>
      <c r="G169" s="165" t="s">
        <v>330</v>
      </c>
      <c r="H169" s="166">
        <v>11</v>
      </c>
      <c r="I169" s="347"/>
      <c r="J169" s="167">
        <f t="shared" ref="J169:J176" si="30">ROUND(I169*H169,2)</f>
        <v>0</v>
      </c>
      <c r="K169" s="164" t="s">
        <v>5</v>
      </c>
      <c r="L169" s="40"/>
      <c r="M169" s="168" t="s">
        <v>5</v>
      </c>
      <c r="N169" s="169" t="s">
        <v>49</v>
      </c>
      <c r="O169" s="170">
        <v>0</v>
      </c>
      <c r="P169" s="170">
        <f t="shared" ref="P169:P176" si="31">O169*H169</f>
        <v>0</v>
      </c>
      <c r="Q169" s="170">
        <v>0</v>
      </c>
      <c r="R169" s="170">
        <f t="shared" ref="R169:R176" si="32">Q169*H169</f>
        <v>0</v>
      </c>
      <c r="S169" s="170">
        <v>0</v>
      </c>
      <c r="T169" s="171">
        <f t="shared" ref="T169:T176" si="33">S169*H169</f>
        <v>0</v>
      </c>
      <c r="AR169" s="25" t="s">
        <v>535</v>
      </c>
      <c r="AT169" s="25" t="s">
        <v>173</v>
      </c>
      <c r="AU169" s="25" t="s">
        <v>89</v>
      </c>
      <c r="AY169" s="25" t="s">
        <v>171</v>
      </c>
      <c r="BE169" s="172">
        <f t="shared" ref="BE169:BE176" si="34">IF(N169="základní",J169,0)</f>
        <v>0</v>
      </c>
      <c r="BF169" s="172">
        <f t="shared" ref="BF169:BF176" si="35">IF(N169="snížená",J169,0)</f>
        <v>0</v>
      </c>
      <c r="BG169" s="172">
        <f t="shared" ref="BG169:BG176" si="36">IF(N169="zákl. přenesená",J169,0)</f>
        <v>0</v>
      </c>
      <c r="BH169" s="172">
        <f t="shared" ref="BH169:BH176" si="37">IF(N169="sníž. přenesená",J169,0)</f>
        <v>0</v>
      </c>
      <c r="BI169" s="172">
        <f t="shared" ref="BI169:BI176" si="38">IF(N169="nulová",J169,0)</f>
        <v>0</v>
      </c>
      <c r="BJ169" s="25" t="s">
        <v>89</v>
      </c>
      <c r="BK169" s="172">
        <f t="shared" ref="BK169:BK176" si="39">ROUND(I169*H169,2)</f>
        <v>0</v>
      </c>
      <c r="BL169" s="25" t="s">
        <v>535</v>
      </c>
      <c r="BM169" s="25" t="s">
        <v>2673</v>
      </c>
    </row>
    <row r="170" spans="2:65" s="1" customFormat="1" ht="16.5" customHeight="1">
      <c r="B170" s="161"/>
      <c r="C170" s="162" t="s">
        <v>603</v>
      </c>
      <c r="D170" s="162" t="s">
        <v>173</v>
      </c>
      <c r="E170" s="163" t="s">
        <v>2674</v>
      </c>
      <c r="F170" s="164" t="s">
        <v>2675</v>
      </c>
      <c r="G170" s="165" t="s">
        <v>330</v>
      </c>
      <c r="H170" s="166">
        <v>1</v>
      </c>
      <c r="I170" s="347"/>
      <c r="J170" s="167">
        <f t="shared" si="30"/>
        <v>0</v>
      </c>
      <c r="K170" s="164" t="s">
        <v>5</v>
      </c>
      <c r="L170" s="40"/>
      <c r="M170" s="168" t="s">
        <v>5</v>
      </c>
      <c r="N170" s="169" t="s">
        <v>49</v>
      </c>
      <c r="O170" s="170">
        <v>0</v>
      </c>
      <c r="P170" s="170">
        <f t="shared" si="31"/>
        <v>0</v>
      </c>
      <c r="Q170" s="170">
        <v>0</v>
      </c>
      <c r="R170" s="170">
        <f t="shared" si="32"/>
        <v>0</v>
      </c>
      <c r="S170" s="170">
        <v>0</v>
      </c>
      <c r="T170" s="171">
        <f t="shared" si="33"/>
        <v>0</v>
      </c>
      <c r="AR170" s="25" t="s">
        <v>535</v>
      </c>
      <c r="AT170" s="25" t="s">
        <v>173</v>
      </c>
      <c r="AU170" s="25" t="s">
        <v>89</v>
      </c>
      <c r="AY170" s="25" t="s">
        <v>171</v>
      </c>
      <c r="BE170" s="172">
        <f t="shared" si="34"/>
        <v>0</v>
      </c>
      <c r="BF170" s="172">
        <f t="shared" si="35"/>
        <v>0</v>
      </c>
      <c r="BG170" s="172">
        <f t="shared" si="36"/>
        <v>0</v>
      </c>
      <c r="BH170" s="172">
        <f t="shared" si="37"/>
        <v>0</v>
      </c>
      <c r="BI170" s="172">
        <f t="shared" si="38"/>
        <v>0</v>
      </c>
      <c r="BJ170" s="25" t="s">
        <v>89</v>
      </c>
      <c r="BK170" s="172">
        <f t="shared" si="39"/>
        <v>0</v>
      </c>
      <c r="BL170" s="25" t="s">
        <v>535</v>
      </c>
      <c r="BM170" s="25" t="s">
        <v>2676</v>
      </c>
    </row>
    <row r="171" spans="2:65" s="1" customFormat="1" ht="16.5" customHeight="1">
      <c r="B171" s="161"/>
      <c r="C171" s="162" t="s">
        <v>608</v>
      </c>
      <c r="D171" s="162" t="s">
        <v>173</v>
      </c>
      <c r="E171" s="163" t="s">
        <v>2677</v>
      </c>
      <c r="F171" s="164" t="s">
        <v>2678</v>
      </c>
      <c r="G171" s="165" t="s">
        <v>330</v>
      </c>
      <c r="H171" s="166">
        <v>1</v>
      </c>
      <c r="I171" s="347"/>
      <c r="J171" s="167">
        <f t="shared" si="30"/>
        <v>0</v>
      </c>
      <c r="K171" s="164" t="s">
        <v>5</v>
      </c>
      <c r="L171" s="40"/>
      <c r="M171" s="168" t="s">
        <v>5</v>
      </c>
      <c r="N171" s="169" t="s">
        <v>49</v>
      </c>
      <c r="O171" s="170">
        <v>0</v>
      </c>
      <c r="P171" s="170">
        <f t="shared" si="31"/>
        <v>0</v>
      </c>
      <c r="Q171" s="170">
        <v>0</v>
      </c>
      <c r="R171" s="170">
        <f t="shared" si="32"/>
        <v>0</v>
      </c>
      <c r="S171" s="170">
        <v>0</v>
      </c>
      <c r="T171" s="171">
        <f t="shared" si="33"/>
        <v>0</v>
      </c>
      <c r="AR171" s="25" t="s">
        <v>535</v>
      </c>
      <c r="AT171" s="25" t="s">
        <v>173</v>
      </c>
      <c r="AU171" s="25" t="s">
        <v>89</v>
      </c>
      <c r="AY171" s="25" t="s">
        <v>171</v>
      </c>
      <c r="BE171" s="172">
        <f t="shared" si="34"/>
        <v>0</v>
      </c>
      <c r="BF171" s="172">
        <f t="shared" si="35"/>
        <v>0</v>
      </c>
      <c r="BG171" s="172">
        <f t="shared" si="36"/>
        <v>0</v>
      </c>
      <c r="BH171" s="172">
        <f t="shared" si="37"/>
        <v>0</v>
      </c>
      <c r="BI171" s="172">
        <f t="shared" si="38"/>
        <v>0</v>
      </c>
      <c r="BJ171" s="25" t="s">
        <v>89</v>
      </c>
      <c r="BK171" s="172">
        <f t="shared" si="39"/>
        <v>0</v>
      </c>
      <c r="BL171" s="25" t="s">
        <v>535</v>
      </c>
      <c r="BM171" s="25" t="s">
        <v>2679</v>
      </c>
    </row>
    <row r="172" spans="2:65" s="1" customFormat="1" ht="16.5" customHeight="1">
      <c r="B172" s="161"/>
      <c r="C172" s="162" t="s">
        <v>617</v>
      </c>
      <c r="D172" s="162" t="s">
        <v>173</v>
      </c>
      <c r="E172" s="163" t="s">
        <v>2680</v>
      </c>
      <c r="F172" s="164" t="s">
        <v>2681</v>
      </c>
      <c r="G172" s="165" t="s">
        <v>2092</v>
      </c>
      <c r="H172" s="166">
        <v>4</v>
      </c>
      <c r="I172" s="347"/>
      <c r="J172" s="167">
        <f t="shared" si="30"/>
        <v>0</v>
      </c>
      <c r="K172" s="164" t="s">
        <v>5</v>
      </c>
      <c r="L172" s="40"/>
      <c r="M172" s="168" t="s">
        <v>5</v>
      </c>
      <c r="N172" s="169" t="s">
        <v>49</v>
      </c>
      <c r="O172" s="170">
        <v>0</v>
      </c>
      <c r="P172" s="170">
        <f t="shared" si="31"/>
        <v>0</v>
      </c>
      <c r="Q172" s="170">
        <v>0</v>
      </c>
      <c r="R172" s="170">
        <f t="shared" si="32"/>
        <v>0</v>
      </c>
      <c r="S172" s="170">
        <v>0</v>
      </c>
      <c r="T172" s="171">
        <f t="shared" si="33"/>
        <v>0</v>
      </c>
      <c r="AR172" s="25" t="s">
        <v>535</v>
      </c>
      <c r="AT172" s="25" t="s">
        <v>173</v>
      </c>
      <c r="AU172" s="25" t="s">
        <v>89</v>
      </c>
      <c r="AY172" s="25" t="s">
        <v>171</v>
      </c>
      <c r="BE172" s="172">
        <f t="shared" si="34"/>
        <v>0</v>
      </c>
      <c r="BF172" s="172">
        <f t="shared" si="35"/>
        <v>0</v>
      </c>
      <c r="BG172" s="172">
        <f t="shared" si="36"/>
        <v>0</v>
      </c>
      <c r="BH172" s="172">
        <f t="shared" si="37"/>
        <v>0</v>
      </c>
      <c r="BI172" s="172">
        <f t="shared" si="38"/>
        <v>0</v>
      </c>
      <c r="BJ172" s="25" t="s">
        <v>89</v>
      </c>
      <c r="BK172" s="172">
        <f t="shared" si="39"/>
        <v>0</v>
      </c>
      <c r="BL172" s="25" t="s">
        <v>535</v>
      </c>
      <c r="BM172" s="25" t="s">
        <v>2682</v>
      </c>
    </row>
    <row r="173" spans="2:65" s="1" customFormat="1" ht="16.5" customHeight="1">
      <c r="B173" s="161"/>
      <c r="C173" s="162" t="s">
        <v>622</v>
      </c>
      <c r="D173" s="162" t="s">
        <v>173</v>
      </c>
      <c r="E173" s="163" t="s">
        <v>2683</v>
      </c>
      <c r="F173" s="164" t="s">
        <v>2684</v>
      </c>
      <c r="G173" s="165" t="s">
        <v>330</v>
      </c>
      <c r="H173" s="166">
        <v>5</v>
      </c>
      <c r="I173" s="347"/>
      <c r="J173" s="167">
        <f t="shared" si="30"/>
        <v>0</v>
      </c>
      <c r="K173" s="164" t="s">
        <v>5</v>
      </c>
      <c r="L173" s="40"/>
      <c r="M173" s="168" t="s">
        <v>5</v>
      </c>
      <c r="N173" s="169" t="s">
        <v>49</v>
      </c>
      <c r="O173" s="170">
        <v>0</v>
      </c>
      <c r="P173" s="170">
        <f t="shared" si="31"/>
        <v>0</v>
      </c>
      <c r="Q173" s="170">
        <v>0</v>
      </c>
      <c r="R173" s="170">
        <f t="shared" si="32"/>
        <v>0</v>
      </c>
      <c r="S173" s="170">
        <v>0</v>
      </c>
      <c r="T173" s="171">
        <f t="shared" si="33"/>
        <v>0</v>
      </c>
      <c r="AR173" s="25" t="s">
        <v>535</v>
      </c>
      <c r="AT173" s="25" t="s">
        <v>173</v>
      </c>
      <c r="AU173" s="25" t="s">
        <v>89</v>
      </c>
      <c r="AY173" s="25" t="s">
        <v>171</v>
      </c>
      <c r="BE173" s="172">
        <f t="shared" si="34"/>
        <v>0</v>
      </c>
      <c r="BF173" s="172">
        <f t="shared" si="35"/>
        <v>0</v>
      </c>
      <c r="BG173" s="172">
        <f t="shared" si="36"/>
        <v>0</v>
      </c>
      <c r="BH173" s="172">
        <f t="shared" si="37"/>
        <v>0</v>
      </c>
      <c r="BI173" s="172">
        <f t="shared" si="38"/>
        <v>0</v>
      </c>
      <c r="BJ173" s="25" t="s">
        <v>89</v>
      </c>
      <c r="BK173" s="172">
        <f t="shared" si="39"/>
        <v>0</v>
      </c>
      <c r="BL173" s="25" t="s">
        <v>535</v>
      </c>
      <c r="BM173" s="25" t="s">
        <v>2685</v>
      </c>
    </row>
    <row r="174" spans="2:65" s="1" customFormat="1" ht="16.5" customHeight="1">
      <c r="B174" s="161"/>
      <c r="C174" s="162" t="s">
        <v>630</v>
      </c>
      <c r="D174" s="162" t="s">
        <v>173</v>
      </c>
      <c r="E174" s="163" t="s">
        <v>2686</v>
      </c>
      <c r="F174" s="164" t="s">
        <v>2687</v>
      </c>
      <c r="G174" s="165" t="s">
        <v>330</v>
      </c>
      <c r="H174" s="166">
        <v>5</v>
      </c>
      <c r="I174" s="347"/>
      <c r="J174" s="167">
        <f t="shared" si="30"/>
        <v>0</v>
      </c>
      <c r="K174" s="164" t="s">
        <v>5</v>
      </c>
      <c r="L174" s="40"/>
      <c r="M174" s="168" t="s">
        <v>5</v>
      </c>
      <c r="N174" s="169" t="s">
        <v>49</v>
      </c>
      <c r="O174" s="170">
        <v>0</v>
      </c>
      <c r="P174" s="170">
        <f t="shared" si="31"/>
        <v>0</v>
      </c>
      <c r="Q174" s="170">
        <v>0</v>
      </c>
      <c r="R174" s="170">
        <f t="shared" si="32"/>
        <v>0</v>
      </c>
      <c r="S174" s="170">
        <v>0</v>
      </c>
      <c r="T174" s="171">
        <f t="shared" si="33"/>
        <v>0</v>
      </c>
      <c r="AR174" s="25" t="s">
        <v>535</v>
      </c>
      <c r="AT174" s="25" t="s">
        <v>173</v>
      </c>
      <c r="AU174" s="25" t="s">
        <v>89</v>
      </c>
      <c r="AY174" s="25" t="s">
        <v>171</v>
      </c>
      <c r="BE174" s="172">
        <f t="shared" si="34"/>
        <v>0</v>
      </c>
      <c r="BF174" s="172">
        <f t="shared" si="35"/>
        <v>0</v>
      </c>
      <c r="BG174" s="172">
        <f t="shared" si="36"/>
        <v>0</v>
      </c>
      <c r="BH174" s="172">
        <f t="shared" si="37"/>
        <v>0</v>
      </c>
      <c r="BI174" s="172">
        <f t="shared" si="38"/>
        <v>0</v>
      </c>
      <c r="BJ174" s="25" t="s">
        <v>89</v>
      </c>
      <c r="BK174" s="172">
        <f t="shared" si="39"/>
        <v>0</v>
      </c>
      <c r="BL174" s="25" t="s">
        <v>535</v>
      </c>
      <c r="BM174" s="25" t="s">
        <v>2688</v>
      </c>
    </row>
    <row r="175" spans="2:65" s="1" customFormat="1" ht="16.5" customHeight="1">
      <c r="B175" s="161"/>
      <c r="C175" s="162" t="s">
        <v>634</v>
      </c>
      <c r="D175" s="162" t="s">
        <v>173</v>
      </c>
      <c r="E175" s="163" t="s">
        <v>2689</v>
      </c>
      <c r="F175" s="164" t="s">
        <v>2690</v>
      </c>
      <c r="G175" s="165" t="s">
        <v>330</v>
      </c>
      <c r="H175" s="166">
        <v>1</v>
      </c>
      <c r="I175" s="347"/>
      <c r="J175" s="167">
        <f t="shared" si="30"/>
        <v>0</v>
      </c>
      <c r="K175" s="164" t="s">
        <v>5</v>
      </c>
      <c r="L175" s="40"/>
      <c r="M175" s="168" t="s">
        <v>5</v>
      </c>
      <c r="N175" s="169" t="s">
        <v>49</v>
      </c>
      <c r="O175" s="170">
        <v>0</v>
      </c>
      <c r="P175" s="170">
        <f t="shared" si="31"/>
        <v>0</v>
      </c>
      <c r="Q175" s="170">
        <v>0</v>
      </c>
      <c r="R175" s="170">
        <f t="shared" si="32"/>
        <v>0</v>
      </c>
      <c r="S175" s="170">
        <v>0</v>
      </c>
      <c r="T175" s="171">
        <f t="shared" si="33"/>
        <v>0</v>
      </c>
      <c r="AR175" s="25" t="s">
        <v>535</v>
      </c>
      <c r="AT175" s="25" t="s">
        <v>173</v>
      </c>
      <c r="AU175" s="25" t="s">
        <v>89</v>
      </c>
      <c r="AY175" s="25" t="s">
        <v>171</v>
      </c>
      <c r="BE175" s="172">
        <f t="shared" si="34"/>
        <v>0</v>
      </c>
      <c r="BF175" s="172">
        <f t="shared" si="35"/>
        <v>0</v>
      </c>
      <c r="BG175" s="172">
        <f t="shared" si="36"/>
        <v>0</v>
      </c>
      <c r="BH175" s="172">
        <f t="shared" si="37"/>
        <v>0</v>
      </c>
      <c r="BI175" s="172">
        <f t="shared" si="38"/>
        <v>0</v>
      </c>
      <c r="BJ175" s="25" t="s">
        <v>89</v>
      </c>
      <c r="BK175" s="172">
        <f t="shared" si="39"/>
        <v>0</v>
      </c>
      <c r="BL175" s="25" t="s">
        <v>535</v>
      </c>
      <c r="BM175" s="25" t="s">
        <v>2691</v>
      </c>
    </row>
    <row r="176" spans="2:65" s="1" customFormat="1" ht="16.5" customHeight="1">
      <c r="B176" s="161"/>
      <c r="C176" s="162" t="s">
        <v>638</v>
      </c>
      <c r="D176" s="162" t="s">
        <v>173</v>
      </c>
      <c r="E176" s="163" t="s">
        <v>2692</v>
      </c>
      <c r="F176" s="164" t="s">
        <v>2693</v>
      </c>
      <c r="G176" s="165" t="s">
        <v>330</v>
      </c>
      <c r="H176" s="166">
        <v>1</v>
      </c>
      <c r="I176" s="347"/>
      <c r="J176" s="167">
        <f t="shared" si="30"/>
        <v>0</v>
      </c>
      <c r="K176" s="164" t="s">
        <v>5</v>
      </c>
      <c r="L176" s="40"/>
      <c r="M176" s="168" t="s">
        <v>5</v>
      </c>
      <c r="N176" s="169" t="s">
        <v>49</v>
      </c>
      <c r="O176" s="170">
        <v>0</v>
      </c>
      <c r="P176" s="170">
        <f t="shared" si="31"/>
        <v>0</v>
      </c>
      <c r="Q176" s="170">
        <v>0</v>
      </c>
      <c r="R176" s="170">
        <f t="shared" si="32"/>
        <v>0</v>
      </c>
      <c r="S176" s="170">
        <v>0</v>
      </c>
      <c r="T176" s="171">
        <f t="shared" si="33"/>
        <v>0</v>
      </c>
      <c r="AR176" s="25" t="s">
        <v>535</v>
      </c>
      <c r="AT176" s="25" t="s">
        <v>173</v>
      </c>
      <c r="AU176" s="25" t="s">
        <v>89</v>
      </c>
      <c r="AY176" s="25" t="s">
        <v>171</v>
      </c>
      <c r="BE176" s="172">
        <f t="shared" si="34"/>
        <v>0</v>
      </c>
      <c r="BF176" s="172">
        <f t="shared" si="35"/>
        <v>0</v>
      </c>
      <c r="BG176" s="172">
        <f t="shared" si="36"/>
        <v>0</v>
      </c>
      <c r="BH176" s="172">
        <f t="shared" si="37"/>
        <v>0</v>
      </c>
      <c r="BI176" s="172">
        <f t="shared" si="38"/>
        <v>0</v>
      </c>
      <c r="BJ176" s="25" t="s">
        <v>89</v>
      </c>
      <c r="BK176" s="172">
        <f t="shared" si="39"/>
        <v>0</v>
      </c>
      <c r="BL176" s="25" t="s">
        <v>535</v>
      </c>
      <c r="BM176" s="25" t="s">
        <v>2694</v>
      </c>
    </row>
    <row r="177" spans="2:65" s="11" customFormat="1" ht="29.85" customHeight="1">
      <c r="B177" s="149"/>
      <c r="D177" s="150" t="s">
        <v>76</v>
      </c>
      <c r="E177" s="159" t="s">
        <v>2695</v>
      </c>
      <c r="F177" s="159" t="s">
        <v>2696</v>
      </c>
      <c r="J177" s="160">
        <f>BK177</f>
        <v>0</v>
      </c>
      <c r="L177" s="149"/>
      <c r="M177" s="153"/>
      <c r="N177" s="154"/>
      <c r="O177" s="154"/>
      <c r="P177" s="155">
        <f>SUM(P178:P184)</f>
        <v>0</v>
      </c>
      <c r="Q177" s="154"/>
      <c r="R177" s="155">
        <f>SUM(R178:R184)</f>
        <v>0</v>
      </c>
      <c r="S177" s="154"/>
      <c r="T177" s="156">
        <f>SUM(T178:T184)</f>
        <v>0</v>
      </c>
      <c r="AR177" s="150" t="s">
        <v>188</v>
      </c>
      <c r="AT177" s="157" t="s">
        <v>76</v>
      </c>
      <c r="AU177" s="157" t="s">
        <v>23</v>
      </c>
      <c r="AY177" s="150" t="s">
        <v>171</v>
      </c>
      <c r="BK177" s="158">
        <f>SUM(BK178:BK184)</f>
        <v>0</v>
      </c>
    </row>
    <row r="178" spans="2:65" s="1" customFormat="1" ht="16.5" customHeight="1">
      <c r="B178" s="161"/>
      <c r="C178" s="162" t="s">
        <v>645</v>
      </c>
      <c r="D178" s="162" t="s">
        <v>173</v>
      </c>
      <c r="E178" s="163" t="s">
        <v>2671</v>
      </c>
      <c r="F178" s="164" t="s">
        <v>2672</v>
      </c>
      <c r="G178" s="165" t="s">
        <v>330</v>
      </c>
      <c r="H178" s="166">
        <v>10</v>
      </c>
      <c r="I178" s="347"/>
      <c r="J178" s="167">
        <f t="shared" ref="J178:J184" si="40">ROUND(I178*H178,2)</f>
        <v>0</v>
      </c>
      <c r="K178" s="164" t="s">
        <v>5</v>
      </c>
      <c r="L178" s="40"/>
      <c r="M178" s="168" t="s">
        <v>5</v>
      </c>
      <c r="N178" s="169" t="s">
        <v>49</v>
      </c>
      <c r="O178" s="170">
        <v>0</v>
      </c>
      <c r="P178" s="170">
        <f t="shared" ref="P178:P184" si="41">O178*H178</f>
        <v>0</v>
      </c>
      <c r="Q178" s="170">
        <v>0</v>
      </c>
      <c r="R178" s="170">
        <f t="shared" ref="R178:R184" si="42">Q178*H178</f>
        <v>0</v>
      </c>
      <c r="S178" s="170">
        <v>0</v>
      </c>
      <c r="T178" s="171">
        <f t="shared" ref="T178:T184" si="43">S178*H178</f>
        <v>0</v>
      </c>
      <c r="AR178" s="25" t="s">
        <v>535</v>
      </c>
      <c r="AT178" s="25" t="s">
        <v>173</v>
      </c>
      <c r="AU178" s="25" t="s">
        <v>89</v>
      </c>
      <c r="AY178" s="25" t="s">
        <v>171</v>
      </c>
      <c r="BE178" s="172">
        <f t="shared" ref="BE178:BE184" si="44">IF(N178="základní",J178,0)</f>
        <v>0</v>
      </c>
      <c r="BF178" s="172">
        <f t="shared" ref="BF178:BF184" si="45">IF(N178="snížená",J178,0)</f>
        <v>0</v>
      </c>
      <c r="BG178" s="172">
        <f t="shared" ref="BG178:BG184" si="46">IF(N178="zákl. přenesená",J178,0)</f>
        <v>0</v>
      </c>
      <c r="BH178" s="172">
        <f t="shared" ref="BH178:BH184" si="47">IF(N178="sníž. přenesená",J178,0)</f>
        <v>0</v>
      </c>
      <c r="BI178" s="172">
        <f t="shared" ref="BI178:BI184" si="48">IF(N178="nulová",J178,0)</f>
        <v>0</v>
      </c>
      <c r="BJ178" s="25" t="s">
        <v>89</v>
      </c>
      <c r="BK178" s="172">
        <f t="shared" ref="BK178:BK184" si="49">ROUND(I178*H178,2)</f>
        <v>0</v>
      </c>
      <c r="BL178" s="25" t="s">
        <v>535</v>
      </c>
      <c r="BM178" s="25" t="s">
        <v>2697</v>
      </c>
    </row>
    <row r="179" spans="2:65" s="1" customFormat="1" ht="16.5" customHeight="1">
      <c r="B179" s="161"/>
      <c r="C179" s="162" t="s">
        <v>649</v>
      </c>
      <c r="D179" s="162" t="s">
        <v>173</v>
      </c>
      <c r="E179" s="163" t="s">
        <v>2698</v>
      </c>
      <c r="F179" s="164" t="s">
        <v>2699</v>
      </c>
      <c r="G179" s="165" t="s">
        <v>330</v>
      </c>
      <c r="H179" s="166">
        <v>1</v>
      </c>
      <c r="I179" s="347"/>
      <c r="J179" s="167">
        <f t="shared" si="40"/>
        <v>0</v>
      </c>
      <c r="K179" s="164" t="s">
        <v>5</v>
      </c>
      <c r="L179" s="40"/>
      <c r="M179" s="168" t="s">
        <v>5</v>
      </c>
      <c r="N179" s="169" t="s">
        <v>49</v>
      </c>
      <c r="O179" s="170">
        <v>0</v>
      </c>
      <c r="P179" s="170">
        <f t="shared" si="41"/>
        <v>0</v>
      </c>
      <c r="Q179" s="170">
        <v>0</v>
      </c>
      <c r="R179" s="170">
        <f t="shared" si="42"/>
        <v>0</v>
      </c>
      <c r="S179" s="170">
        <v>0</v>
      </c>
      <c r="T179" s="171">
        <f t="shared" si="43"/>
        <v>0</v>
      </c>
      <c r="AR179" s="25" t="s">
        <v>535</v>
      </c>
      <c r="AT179" s="25" t="s">
        <v>173</v>
      </c>
      <c r="AU179" s="25" t="s">
        <v>89</v>
      </c>
      <c r="AY179" s="25" t="s">
        <v>171</v>
      </c>
      <c r="BE179" s="172">
        <f t="shared" si="44"/>
        <v>0</v>
      </c>
      <c r="BF179" s="172">
        <f t="shared" si="45"/>
        <v>0</v>
      </c>
      <c r="BG179" s="172">
        <f t="shared" si="46"/>
        <v>0</v>
      </c>
      <c r="BH179" s="172">
        <f t="shared" si="47"/>
        <v>0</v>
      </c>
      <c r="BI179" s="172">
        <f t="shared" si="48"/>
        <v>0</v>
      </c>
      <c r="BJ179" s="25" t="s">
        <v>89</v>
      </c>
      <c r="BK179" s="172">
        <f t="shared" si="49"/>
        <v>0</v>
      </c>
      <c r="BL179" s="25" t="s">
        <v>535</v>
      </c>
      <c r="BM179" s="25" t="s">
        <v>2700</v>
      </c>
    </row>
    <row r="180" spans="2:65" s="1" customFormat="1" ht="16.5" customHeight="1">
      <c r="B180" s="161"/>
      <c r="C180" s="162" t="s">
        <v>653</v>
      </c>
      <c r="D180" s="162" t="s">
        <v>173</v>
      </c>
      <c r="E180" s="163" t="s">
        <v>2701</v>
      </c>
      <c r="F180" s="164" t="s">
        <v>2702</v>
      </c>
      <c r="G180" s="165" t="s">
        <v>330</v>
      </c>
      <c r="H180" s="166">
        <v>1</v>
      </c>
      <c r="I180" s="347"/>
      <c r="J180" s="167">
        <f t="shared" si="40"/>
        <v>0</v>
      </c>
      <c r="K180" s="164" t="s">
        <v>5</v>
      </c>
      <c r="L180" s="40"/>
      <c r="M180" s="168" t="s">
        <v>5</v>
      </c>
      <c r="N180" s="169" t="s">
        <v>49</v>
      </c>
      <c r="O180" s="170">
        <v>0</v>
      </c>
      <c r="P180" s="170">
        <f t="shared" si="41"/>
        <v>0</v>
      </c>
      <c r="Q180" s="170">
        <v>0</v>
      </c>
      <c r="R180" s="170">
        <f t="shared" si="42"/>
        <v>0</v>
      </c>
      <c r="S180" s="170">
        <v>0</v>
      </c>
      <c r="T180" s="171">
        <f t="shared" si="43"/>
        <v>0</v>
      </c>
      <c r="AR180" s="25" t="s">
        <v>535</v>
      </c>
      <c r="AT180" s="25" t="s">
        <v>173</v>
      </c>
      <c r="AU180" s="25" t="s">
        <v>89</v>
      </c>
      <c r="AY180" s="25" t="s">
        <v>171</v>
      </c>
      <c r="BE180" s="172">
        <f t="shared" si="44"/>
        <v>0</v>
      </c>
      <c r="BF180" s="172">
        <f t="shared" si="45"/>
        <v>0</v>
      </c>
      <c r="BG180" s="172">
        <f t="shared" si="46"/>
        <v>0</v>
      </c>
      <c r="BH180" s="172">
        <f t="shared" si="47"/>
        <v>0</v>
      </c>
      <c r="BI180" s="172">
        <f t="shared" si="48"/>
        <v>0</v>
      </c>
      <c r="BJ180" s="25" t="s">
        <v>89</v>
      </c>
      <c r="BK180" s="172">
        <f t="shared" si="49"/>
        <v>0</v>
      </c>
      <c r="BL180" s="25" t="s">
        <v>535</v>
      </c>
      <c r="BM180" s="25" t="s">
        <v>2703</v>
      </c>
    </row>
    <row r="181" spans="2:65" s="1" customFormat="1" ht="16.5" customHeight="1">
      <c r="B181" s="161"/>
      <c r="C181" s="162" t="s">
        <v>658</v>
      </c>
      <c r="D181" s="162" t="s">
        <v>173</v>
      </c>
      <c r="E181" s="163" t="s">
        <v>2704</v>
      </c>
      <c r="F181" s="164" t="s">
        <v>2705</v>
      </c>
      <c r="G181" s="165" t="s">
        <v>330</v>
      </c>
      <c r="H181" s="166">
        <v>1</v>
      </c>
      <c r="I181" s="347"/>
      <c r="J181" s="167">
        <f t="shared" si="40"/>
        <v>0</v>
      </c>
      <c r="K181" s="164" t="s">
        <v>5</v>
      </c>
      <c r="L181" s="40"/>
      <c r="M181" s="168" t="s">
        <v>5</v>
      </c>
      <c r="N181" s="169" t="s">
        <v>49</v>
      </c>
      <c r="O181" s="170">
        <v>0</v>
      </c>
      <c r="P181" s="170">
        <f t="shared" si="41"/>
        <v>0</v>
      </c>
      <c r="Q181" s="170">
        <v>0</v>
      </c>
      <c r="R181" s="170">
        <f t="shared" si="42"/>
        <v>0</v>
      </c>
      <c r="S181" s="170">
        <v>0</v>
      </c>
      <c r="T181" s="171">
        <f t="shared" si="43"/>
        <v>0</v>
      </c>
      <c r="AR181" s="25" t="s">
        <v>535</v>
      </c>
      <c r="AT181" s="25" t="s">
        <v>173</v>
      </c>
      <c r="AU181" s="25" t="s">
        <v>89</v>
      </c>
      <c r="AY181" s="25" t="s">
        <v>171</v>
      </c>
      <c r="BE181" s="172">
        <f t="shared" si="44"/>
        <v>0</v>
      </c>
      <c r="BF181" s="172">
        <f t="shared" si="45"/>
        <v>0</v>
      </c>
      <c r="BG181" s="172">
        <f t="shared" si="46"/>
        <v>0</v>
      </c>
      <c r="BH181" s="172">
        <f t="shared" si="47"/>
        <v>0</v>
      </c>
      <c r="BI181" s="172">
        <f t="shared" si="48"/>
        <v>0</v>
      </c>
      <c r="BJ181" s="25" t="s">
        <v>89</v>
      </c>
      <c r="BK181" s="172">
        <f t="shared" si="49"/>
        <v>0</v>
      </c>
      <c r="BL181" s="25" t="s">
        <v>535</v>
      </c>
      <c r="BM181" s="25" t="s">
        <v>2706</v>
      </c>
    </row>
    <row r="182" spans="2:65" s="1" customFormat="1" ht="16.5" customHeight="1">
      <c r="B182" s="161"/>
      <c r="C182" s="162" t="s">
        <v>662</v>
      </c>
      <c r="D182" s="162" t="s">
        <v>173</v>
      </c>
      <c r="E182" s="163" t="s">
        <v>2707</v>
      </c>
      <c r="F182" s="164" t="s">
        <v>2708</v>
      </c>
      <c r="G182" s="165" t="s">
        <v>330</v>
      </c>
      <c r="H182" s="166">
        <v>1</v>
      </c>
      <c r="I182" s="347"/>
      <c r="J182" s="167">
        <f t="shared" si="40"/>
        <v>0</v>
      </c>
      <c r="K182" s="164" t="s">
        <v>5</v>
      </c>
      <c r="L182" s="40"/>
      <c r="M182" s="168" t="s">
        <v>5</v>
      </c>
      <c r="N182" s="169" t="s">
        <v>49</v>
      </c>
      <c r="O182" s="170">
        <v>0</v>
      </c>
      <c r="P182" s="170">
        <f t="shared" si="41"/>
        <v>0</v>
      </c>
      <c r="Q182" s="170">
        <v>0</v>
      </c>
      <c r="R182" s="170">
        <f t="shared" si="42"/>
        <v>0</v>
      </c>
      <c r="S182" s="170">
        <v>0</v>
      </c>
      <c r="T182" s="171">
        <f t="shared" si="43"/>
        <v>0</v>
      </c>
      <c r="AR182" s="25" t="s">
        <v>535</v>
      </c>
      <c r="AT182" s="25" t="s">
        <v>173</v>
      </c>
      <c r="AU182" s="25" t="s">
        <v>89</v>
      </c>
      <c r="AY182" s="25" t="s">
        <v>171</v>
      </c>
      <c r="BE182" s="172">
        <f t="shared" si="44"/>
        <v>0</v>
      </c>
      <c r="BF182" s="172">
        <f t="shared" si="45"/>
        <v>0</v>
      </c>
      <c r="BG182" s="172">
        <f t="shared" si="46"/>
        <v>0</v>
      </c>
      <c r="BH182" s="172">
        <f t="shared" si="47"/>
        <v>0</v>
      </c>
      <c r="BI182" s="172">
        <f t="shared" si="48"/>
        <v>0</v>
      </c>
      <c r="BJ182" s="25" t="s">
        <v>89</v>
      </c>
      <c r="BK182" s="172">
        <f t="shared" si="49"/>
        <v>0</v>
      </c>
      <c r="BL182" s="25" t="s">
        <v>535</v>
      </c>
      <c r="BM182" s="25" t="s">
        <v>2709</v>
      </c>
    </row>
    <row r="183" spans="2:65" s="1" customFormat="1" ht="16.5" customHeight="1">
      <c r="B183" s="161"/>
      <c r="C183" s="162" t="s">
        <v>666</v>
      </c>
      <c r="D183" s="162" t="s">
        <v>173</v>
      </c>
      <c r="E183" s="163" t="s">
        <v>2710</v>
      </c>
      <c r="F183" s="164" t="s">
        <v>2711</v>
      </c>
      <c r="G183" s="165" t="s">
        <v>330</v>
      </c>
      <c r="H183" s="166">
        <v>3</v>
      </c>
      <c r="I183" s="347"/>
      <c r="J183" s="167">
        <f t="shared" si="40"/>
        <v>0</v>
      </c>
      <c r="K183" s="164" t="s">
        <v>5</v>
      </c>
      <c r="L183" s="40"/>
      <c r="M183" s="168" t="s">
        <v>5</v>
      </c>
      <c r="N183" s="169" t="s">
        <v>49</v>
      </c>
      <c r="O183" s="170">
        <v>0</v>
      </c>
      <c r="P183" s="170">
        <f t="shared" si="41"/>
        <v>0</v>
      </c>
      <c r="Q183" s="170">
        <v>0</v>
      </c>
      <c r="R183" s="170">
        <f t="shared" si="42"/>
        <v>0</v>
      </c>
      <c r="S183" s="170">
        <v>0</v>
      </c>
      <c r="T183" s="171">
        <f t="shared" si="43"/>
        <v>0</v>
      </c>
      <c r="AR183" s="25" t="s">
        <v>535</v>
      </c>
      <c r="AT183" s="25" t="s">
        <v>173</v>
      </c>
      <c r="AU183" s="25" t="s">
        <v>89</v>
      </c>
      <c r="AY183" s="25" t="s">
        <v>171</v>
      </c>
      <c r="BE183" s="172">
        <f t="shared" si="44"/>
        <v>0</v>
      </c>
      <c r="BF183" s="172">
        <f t="shared" si="45"/>
        <v>0</v>
      </c>
      <c r="BG183" s="172">
        <f t="shared" si="46"/>
        <v>0</v>
      </c>
      <c r="BH183" s="172">
        <f t="shared" si="47"/>
        <v>0</v>
      </c>
      <c r="BI183" s="172">
        <f t="shared" si="48"/>
        <v>0</v>
      </c>
      <c r="BJ183" s="25" t="s">
        <v>89</v>
      </c>
      <c r="BK183" s="172">
        <f t="shared" si="49"/>
        <v>0</v>
      </c>
      <c r="BL183" s="25" t="s">
        <v>535</v>
      </c>
      <c r="BM183" s="25" t="s">
        <v>2712</v>
      </c>
    </row>
    <row r="184" spans="2:65" s="1" customFormat="1" ht="16.5" customHeight="1">
      <c r="B184" s="161"/>
      <c r="C184" s="162" t="s">
        <v>670</v>
      </c>
      <c r="D184" s="162" t="s">
        <v>173</v>
      </c>
      <c r="E184" s="163" t="s">
        <v>2686</v>
      </c>
      <c r="F184" s="164" t="s">
        <v>2687</v>
      </c>
      <c r="G184" s="165" t="s">
        <v>330</v>
      </c>
      <c r="H184" s="166">
        <v>4</v>
      </c>
      <c r="I184" s="347"/>
      <c r="J184" s="167">
        <f t="shared" si="40"/>
        <v>0</v>
      </c>
      <c r="K184" s="164" t="s">
        <v>5</v>
      </c>
      <c r="L184" s="40"/>
      <c r="M184" s="168" t="s">
        <v>5</v>
      </c>
      <c r="N184" s="169" t="s">
        <v>49</v>
      </c>
      <c r="O184" s="170">
        <v>0</v>
      </c>
      <c r="P184" s="170">
        <f t="shared" si="41"/>
        <v>0</v>
      </c>
      <c r="Q184" s="170">
        <v>0</v>
      </c>
      <c r="R184" s="170">
        <f t="shared" si="42"/>
        <v>0</v>
      </c>
      <c r="S184" s="170">
        <v>0</v>
      </c>
      <c r="T184" s="171">
        <f t="shared" si="43"/>
        <v>0</v>
      </c>
      <c r="AR184" s="25" t="s">
        <v>535</v>
      </c>
      <c r="AT184" s="25" t="s">
        <v>173</v>
      </c>
      <c r="AU184" s="25" t="s">
        <v>89</v>
      </c>
      <c r="AY184" s="25" t="s">
        <v>171</v>
      </c>
      <c r="BE184" s="172">
        <f t="shared" si="44"/>
        <v>0</v>
      </c>
      <c r="BF184" s="172">
        <f t="shared" si="45"/>
        <v>0</v>
      </c>
      <c r="BG184" s="172">
        <f t="shared" si="46"/>
        <v>0</v>
      </c>
      <c r="BH184" s="172">
        <f t="shared" si="47"/>
        <v>0</v>
      </c>
      <c r="BI184" s="172">
        <f t="shared" si="48"/>
        <v>0</v>
      </c>
      <c r="BJ184" s="25" t="s">
        <v>89</v>
      </c>
      <c r="BK184" s="172">
        <f t="shared" si="49"/>
        <v>0</v>
      </c>
      <c r="BL184" s="25" t="s">
        <v>535</v>
      </c>
      <c r="BM184" s="25" t="s">
        <v>2713</v>
      </c>
    </row>
    <row r="185" spans="2:65" s="11" customFormat="1" ht="29.85" customHeight="1">
      <c r="B185" s="149"/>
      <c r="D185" s="150" t="s">
        <v>76</v>
      </c>
      <c r="E185" s="159" t="s">
        <v>2714</v>
      </c>
      <c r="F185" s="159" t="s">
        <v>2715</v>
      </c>
      <c r="J185" s="160">
        <f>BK185</f>
        <v>0</v>
      </c>
      <c r="L185" s="149"/>
      <c r="M185" s="153"/>
      <c r="N185" s="154"/>
      <c r="O185" s="154"/>
      <c r="P185" s="155">
        <f>SUM(P186:P192)</f>
        <v>0</v>
      </c>
      <c r="Q185" s="154"/>
      <c r="R185" s="155">
        <f>SUM(R186:R192)</f>
        <v>0</v>
      </c>
      <c r="S185" s="154"/>
      <c r="T185" s="156">
        <f>SUM(T186:T192)</f>
        <v>0</v>
      </c>
      <c r="AR185" s="150" t="s">
        <v>188</v>
      </c>
      <c r="AT185" s="157" t="s">
        <v>76</v>
      </c>
      <c r="AU185" s="157" t="s">
        <v>23</v>
      </c>
      <c r="AY185" s="150" t="s">
        <v>171</v>
      </c>
      <c r="BK185" s="158">
        <f>SUM(BK186:BK192)</f>
        <v>0</v>
      </c>
    </row>
    <row r="186" spans="2:65" s="1" customFormat="1" ht="16.5" customHeight="1">
      <c r="B186" s="161"/>
      <c r="C186" s="162" t="s">
        <v>678</v>
      </c>
      <c r="D186" s="162" t="s">
        <v>173</v>
      </c>
      <c r="E186" s="163" t="s">
        <v>2671</v>
      </c>
      <c r="F186" s="164" t="s">
        <v>2672</v>
      </c>
      <c r="G186" s="165" t="s">
        <v>330</v>
      </c>
      <c r="H186" s="166">
        <v>10</v>
      </c>
      <c r="I186" s="347"/>
      <c r="J186" s="167">
        <f t="shared" ref="J186:J192" si="50">ROUND(I186*H186,2)</f>
        <v>0</v>
      </c>
      <c r="K186" s="164" t="s">
        <v>5</v>
      </c>
      <c r="L186" s="40"/>
      <c r="M186" s="168" t="s">
        <v>5</v>
      </c>
      <c r="N186" s="169" t="s">
        <v>49</v>
      </c>
      <c r="O186" s="170">
        <v>0</v>
      </c>
      <c r="P186" s="170">
        <f t="shared" ref="P186:P192" si="51">O186*H186</f>
        <v>0</v>
      </c>
      <c r="Q186" s="170">
        <v>0</v>
      </c>
      <c r="R186" s="170">
        <f t="shared" ref="R186:R192" si="52">Q186*H186</f>
        <v>0</v>
      </c>
      <c r="S186" s="170">
        <v>0</v>
      </c>
      <c r="T186" s="171">
        <f t="shared" ref="T186:T192" si="53">S186*H186</f>
        <v>0</v>
      </c>
      <c r="AR186" s="25" t="s">
        <v>535</v>
      </c>
      <c r="AT186" s="25" t="s">
        <v>173</v>
      </c>
      <c r="AU186" s="25" t="s">
        <v>89</v>
      </c>
      <c r="AY186" s="25" t="s">
        <v>171</v>
      </c>
      <c r="BE186" s="172">
        <f t="shared" ref="BE186:BE192" si="54">IF(N186="základní",J186,0)</f>
        <v>0</v>
      </c>
      <c r="BF186" s="172">
        <f t="shared" ref="BF186:BF192" si="55">IF(N186="snížená",J186,0)</f>
        <v>0</v>
      </c>
      <c r="BG186" s="172">
        <f t="shared" ref="BG186:BG192" si="56">IF(N186="zákl. přenesená",J186,0)</f>
        <v>0</v>
      </c>
      <c r="BH186" s="172">
        <f t="shared" ref="BH186:BH192" si="57">IF(N186="sníž. přenesená",J186,0)</f>
        <v>0</v>
      </c>
      <c r="BI186" s="172">
        <f t="shared" ref="BI186:BI192" si="58">IF(N186="nulová",J186,0)</f>
        <v>0</v>
      </c>
      <c r="BJ186" s="25" t="s">
        <v>89</v>
      </c>
      <c r="BK186" s="172">
        <f t="shared" ref="BK186:BK192" si="59">ROUND(I186*H186,2)</f>
        <v>0</v>
      </c>
      <c r="BL186" s="25" t="s">
        <v>535</v>
      </c>
      <c r="BM186" s="25" t="s">
        <v>2716</v>
      </c>
    </row>
    <row r="187" spans="2:65" s="1" customFormat="1" ht="16.5" customHeight="1">
      <c r="B187" s="161"/>
      <c r="C187" s="162" t="s">
        <v>683</v>
      </c>
      <c r="D187" s="162" t="s">
        <v>173</v>
      </c>
      <c r="E187" s="163" t="s">
        <v>2717</v>
      </c>
      <c r="F187" s="164" t="s">
        <v>2699</v>
      </c>
      <c r="G187" s="165" t="s">
        <v>330</v>
      </c>
      <c r="H187" s="166">
        <v>1</v>
      </c>
      <c r="I187" s="347"/>
      <c r="J187" s="167">
        <f t="shared" si="50"/>
        <v>0</v>
      </c>
      <c r="K187" s="164" t="s">
        <v>5</v>
      </c>
      <c r="L187" s="40"/>
      <c r="M187" s="168" t="s">
        <v>5</v>
      </c>
      <c r="N187" s="169" t="s">
        <v>49</v>
      </c>
      <c r="O187" s="170">
        <v>0</v>
      </c>
      <c r="P187" s="170">
        <f t="shared" si="51"/>
        <v>0</v>
      </c>
      <c r="Q187" s="170">
        <v>0</v>
      </c>
      <c r="R187" s="170">
        <f t="shared" si="52"/>
        <v>0</v>
      </c>
      <c r="S187" s="170">
        <v>0</v>
      </c>
      <c r="T187" s="171">
        <f t="shared" si="53"/>
        <v>0</v>
      </c>
      <c r="AR187" s="25" t="s">
        <v>535</v>
      </c>
      <c r="AT187" s="25" t="s">
        <v>173</v>
      </c>
      <c r="AU187" s="25" t="s">
        <v>89</v>
      </c>
      <c r="AY187" s="25" t="s">
        <v>171</v>
      </c>
      <c r="BE187" s="172">
        <f t="shared" si="54"/>
        <v>0</v>
      </c>
      <c r="BF187" s="172">
        <f t="shared" si="55"/>
        <v>0</v>
      </c>
      <c r="BG187" s="172">
        <f t="shared" si="56"/>
        <v>0</v>
      </c>
      <c r="BH187" s="172">
        <f t="shared" si="57"/>
        <v>0</v>
      </c>
      <c r="BI187" s="172">
        <f t="shared" si="58"/>
        <v>0</v>
      </c>
      <c r="BJ187" s="25" t="s">
        <v>89</v>
      </c>
      <c r="BK187" s="172">
        <f t="shared" si="59"/>
        <v>0</v>
      </c>
      <c r="BL187" s="25" t="s">
        <v>535</v>
      </c>
      <c r="BM187" s="25" t="s">
        <v>2718</v>
      </c>
    </row>
    <row r="188" spans="2:65" s="1" customFormat="1" ht="16.5" customHeight="1">
      <c r="B188" s="161"/>
      <c r="C188" s="162" t="s">
        <v>690</v>
      </c>
      <c r="D188" s="162" t="s">
        <v>173</v>
      </c>
      <c r="E188" s="163" t="s">
        <v>2719</v>
      </c>
      <c r="F188" s="164" t="s">
        <v>2708</v>
      </c>
      <c r="G188" s="165" t="s">
        <v>330</v>
      </c>
      <c r="H188" s="166">
        <v>1</v>
      </c>
      <c r="I188" s="347"/>
      <c r="J188" s="167">
        <f t="shared" si="50"/>
        <v>0</v>
      </c>
      <c r="K188" s="164" t="s">
        <v>5</v>
      </c>
      <c r="L188" s="40"/>
      <c r="M188" s="168" t="s">
        <v>5</v>
      </c>
      <c r="N188" s="169" t="s">
        <v>49</v>
      </c>
      <c r="O188" s="170">
        <v>0</v>
      </c>
      <c r="P188" s="170">
        <f t="shared" si="51"/>
        <v>0</v>
      </c>
      <c r="Q188" s="170">
        <v>0</v>
      </c>
      <c r="R188" s="170">
        <f t="shared" si="52"/>
        <v>0</v>
      </c>
      <c r="S188" s="170">
        <v>0</v>
      </c>
      <c r="T188" s="171">
        <f t="shared" si="53"/>
        <v>0</v>
      </c>
      <c r="AR188" s="25" t="s">
        <v>535</v>
      </c>
      <c r="AT188" s="25" t="s">
        <v>173</v>
      </c>
      <c r="AU188" s="25" t="s">
        <v>89</v>
      </c>
      <c r="AY188" s="25" t="s">
        <v>171</v>
      </c>
      <c r="BE188" s="172">
        <f t="shared" si="54"/>
        <v>0</v>
      </c>
      <c r="BF188" s="172">
        <f t="shared" si="55"/>
        <v>0</v>
      </c>
      <c r="BG188" s="172">
        <f t="shared" si="56"/>
        <v>0</v>
      </c>
      <c r="BH188" s="172">
        <f t="shared" si="57"/>
        <v>0</v>
      </c>
      <c r="BI188" s="172">
        <f t="shared" si="58"/>
        <v>0</v>
      </c>
      <c r="BJ188" s="25" t="s">
        <v>89</v>
      </c>
      <c r="BK188" s="172">
        <f t="shared" si="59"/>
        <v>0</v>
      </c>
      <c r="BL188" s="25" t="s">
        <v>535</v>
      </c>
      <c r="BM188" s="25" t="s">
        <v>2720</v>
      </c>
    </row>
    <row r="189" spans="2:65" s="1" customFormat="1" ht="16.5" customHeight="1">
      <c r="B189" s="161"/>
      <c r="C189" s="162" t="s">
        <v>696</v>
      </c>
      <c r="D189" s="162" t="s">
        <v>173</v>
      </c>
      <c r="E189" s="163" t="s">
        <v>2707</v>
      </c>
      <c r="F189" s="164" t="s">
        <v>2708</v>
      </c>
      <c r="G189" s="165" t="s">
        <v>330</v>
      </c>
      <c r="H189" s="166">
        <v>1</v>
      </c>
      <c r="I189" s="347"/>
      <c r="J189" s="167">
        <f t="shared" si="50"/>
        <v>0</v>
      </c>
      <c r="K189" s="164" t="s">
        <v>5</v>
      </c>
      <c r="L189" s="40"/>
      <c r="M189" s="168" t="s">
        <v>5</v>
      </c>
      <c r="N189" s="169" t="s">
        <v>49</v>
      </c>
      <c r="O189" s="170">
        <v>0</v>
      </c>
      <c r="P189" s="170">
        <f t="shared" si="51"/>
        <v>0</v>
      </c>
      <c r="Q189" s="170">
        <v>0</v>
      </c>
      <c r="R189" s="170">
        <f t="shared" si="52"/>
        <v>0</v>
      </c>
      <c r="S189" s="170">
        <v>0</v>
      </c>
      <c r="T189" s="171">
        <f t="shared" si="53"/>
        <v>0</v>
      </c>
      <c r="AR189" s="25" t="s">
        <v>535</v>
      </c>
      <c r="AT189" s="25" t="s">
        <v>173</v>
      </c>
      <c r="AU189" s="25" t="s">
        <v>89</v>
      </c>
      <c r="AY189" s="25" t="s">
        <v>171</v>
      </c>
      <c r="BE189" s="172">
        <f t="shared" si="54"/>
        <v>0</v>
      </c>
      <c r="BF189" s="172">
        <f t="shared" si="55"/>
        <v>0</v>
      </c>
      <c r="BG189" s="172">
        <f t="shared" si="56"/>
        <v>0</v>
      </c>
      <c r="BH189" s="172">
        <f t="shared" si="57"/>
        <v>0</v>
      </c>
      <c r="BI189" s="172">
        <f t="shared" si="58"/>
        <v>0</v>
      </c>
      <c r="BJ189" s="25" t="s">
        <v>89</v>
      </c>
      <c r="BK189" s="172">
        <f t="shared" si="59"/>
        <v>0</v>
      </c>
      <c r="BL189" s="25" t="s">
        <v>535</v>
      </c>
      <c r="BM189" s="25" t="s">
        <v>2721</v>
      </c>
    </row>
    <row r="190" spans="2:65" s="1" customFormat="1" ht="16.5" customHeight="1">
      <c r="B190" s="161"/>
      <c r="C190" s="162" t="s">
        <v>706</v>
      </c>
      <c r="D190" s="162" t="s">
        <v>173</v>
      </c>
      <c r="E190" s="163" t="s">
        <v>2710</v>
      </c>
      <c r="F190" s="164" t="s">
        <v>2711</v>
      </c>
      <c r="G190" s="165" t="s">
        <v>330</v>
      </c>
      <c r="H190" s="166">
        <v>3</v>
      </c>
      <c r="I190" s="347"/>
      <c r="J190" s="167">
        <f t="shared" si="50"/>
        <v>0</v>
      </c>
      <c r="K190" s="164" t="s">
        <v>5</v>
      </c>
      <c r="L190" s="40"/>
      <c r="M190" s="168" t="s">
        <v>5</v>
      </c>
      <c r="N190" s="169" t="s">
        <v>49</v>
      </c>
      <c r="O190" s="170">
        <v>0</v>
      </c>
      <c r="P190" s="170">
        <f t="shared" si="51"/>
        <v>0</v>
      </c>
      <c r="Q190" s="170">
        <v>0</v>
      </c>
      <c r="R190" s="170">
        <f t="shared" si="52"/>
        <v>0</v>
      </c>
      <c r="S190" s="170">
        <v>0</v>
      </c>
      <c r="T190" s="171">
        <f t="shared" si="53"/>
        <v>0</v>
      </c>
      <c r="AR190" s="25" t="s">
        <v>535</v>
      </c>
      <c r="AT190" s="25" t="s">
        <v>173</v>
      </c>
      <c r="AU190" s="25" t="s">
        <v>89</v>
      </c>
      <c r="AY190" s="25" t="s">
        <v>171</v>
      </c>
      <c r="BE190" s="172">
        <f t="shared" si="54"/>
        <v>0</v>
      </c>
      <c r="BF190" s="172">
        <f t="shared" si="55"/>
        <v>0</v>
      </c>
      <c r="BG190" s="172">
        <f t="shared" si="56"/>
        <v>0</v>
      </c>
      <c r="BH190" s="172">
        <f t="shared" si="57"/>
        <v>0</v>
      </c>
      <c r="BI190" s="172">
        <f t="shared" si="58"/>
        <v>0</v>
      </c>
      <c r="BJ190" s="25" t="s">
        <v>89</v>
      </c>
      <c r="BK190" s="172">
        <f t="shared" si="59"/>
        <v>0</v>
      </c>
      <c r="BL190" s="25" t="s">
        <v>535</v>
      </c>
      <c r="BM190" s="25" t="s">
        <v>2722</v>
      </c>
    </row>
    <row r="191" spans="2:65" s="1" customFormat="1" ht="16.5" customHeight="1">
      <c r="B191" s="161"/>
      <c r="C191" s="162" t="s">
        <v>712</v>
      </c>
      <c r="D191" s="162" t="s">
        <v>173</v>
      </c>
      <c r="E191" s="163" t="s">
        <v>2686</v>
      </c>
      <c r="F191" s="164" t="s">
        <v>2687</v>
      </c>
      <c r="G191" s="165" t="s">
        <v>330</v>
      </c>
      <c r="H191" s="166">
        <v>4</v>
      </c>
      <c r="I191" s="347"/>
      <c r="J191" s="167">
        <f t="shared" si="50"/>
        <v>0</v>
      </c>
      <c r="K191" s="164" t="s">
        <v>5</v>
      </c>
      <c r="L191" s="40"/>
      <c r="M191" s="168" t="s">
        <v>5</v>
      </c>
      <c r="N191" s="169" t="s">
        <v>49</v>
      </c>
      <c r="O191" s="170">
        <v>0</v>
      </c>
      <c r="P191" s="170">
        <f t="shared" si="51"/>
        <v>0</v>
      </c>
      <c r="Q191" s="170">
        <v>0</v>
      </c>
      <c r="R191" s="170">
        <f t="shared" si="52"/>
        <v>0</v>
      </c>
      <c r="S191" s="170">
        <v>0</v>
      </c>
      <c r="T191" s="171">
        <f t="shared" si="53"/>
        <v>0</v>
      </c>
      <c r="AR191" s="25" t="s">
        <v>535</v>
      </c>
      <c r="AT191" s="25" t="s">
        <v>173</v>
      </c>
      <c r="AU191" s="25" t="s">
        <v>89</v>
      </c>
      <c r="AY191" s="25" t="s">
        <v>171</v>
      </c>
      <c r="BE191" s="172">
        <f t="shared" si="54"/>
        <v>0</v>
      </c>
      <c r="BF191" s="172">
        <f t="shared" si="55"/>
        <v>0</v>
      </c>
      <c r="BG191" s="172">
        <f t="shared" si="56"/>
        <v>0</v>
      </c>
      <c r="BH191" s="172">
        <f t="shared" si="57"/>
        <v>0</v>
      </c>
      <c r="BI191" s="172">
        <f t="shared" si="58"/>
        <v>0</v>
      </c>
      <c r="BJ191" s="25" t="s">
        <v>89</v>
      </c>
      <c r="BK191" s="172">
        <f t="shared" si="59"/>
        <v>0</v>
      </c>
      <c r="BL191" s="25" t="s">
        <v>535</v>
      </c>
      <c r="BM191" s="25" t="s">
        <v>2723</v>
      </c>
    </row>
    <row r="192" spans="2:65" s="1" customFormat="1" ht="16.5" customHeight="1">
      <c r="B192" s="161"/>
      <c r="C192" s="162" t="s">
        <v>716</v>
      </c>
      <c r="D192" s="162" t="s">
        <v>173</v>
      </c>
      <c r="E192" s="163" t="s">
        <v>2724</v>
      </c>
      <c r="F192" s="164" t="s">
        <v>2725</v>
      </c>
      <c r="G192" s="165" t="s">
        <v>330</v>
      </c>
      <c r="H192" s="166">
        <v>1</v>
      </c>
      <c r="I192" s="347"/>
      <c r="J192" s="167">
        <f t="shared" si="50"/>
        <v>0</v>
      </c>
      <c r="K192" s="164" t="s">
        <v>5</v>
      </c>
      <c r="L192" s="40"/>
      <c r="M192" s="168" t="s">
        <v>5</v>
      </c>
      <c r="N192" s="169" t="s">
        <v>49</v>
      </c>
      <c r="O192" s="170">
        <v>0</v>
      </c>
      <c r="P192" s="170">
        <f t="shared" si="51"/>
        <v>0</v>
      </c>
      <c r="Q192" s="170">
        <v>0</v>
      </c>
      <c r="R192" s="170">
        <f t="shared" si="52"/>
        <v>0</v>
      </c>
      <c r="S192" s="170">
        <v>0</v>
      </c>
      <c r="T192" s="171">
        <f t="shared" si="53"/>
        <v>0</v>
      </c>
      <c r="AR192" s="25" t="s">
        <v>535</v>
      </c>
      <c r="AT192" s="25" t="s">
        <v>173</v>
      </c>
      <c r="AU192" s="25" t="s">
        <v>89</v>
      </c>
      <c r="AY192" s="25" t="s">
        <v>171</v>
      </c>
      <c r="BE192" s="172">
        <f t="shared" si="54"/>
        <v>0</v>
      </c>
      <c r="BF192" s="172">
        <f t="shared" si="55"/>
        <v>0</v>
      </c>
      <c r="BG192" s="172">
        <f t="shared" si="56"/>
        <v>0</v>
      </c>
      <c r="BH192" s="172">
        <f t="shared" si="57"/>
        <v>0</v>
      </c>
      <c r="BI192" s="172">
        <f t="shared" si="58"/>
        <v>0</v>
      </c>
      <c r="BJ192" s="25" t="s">
        <v>89</v>
      </c>
      <c r="BK192" s="172">
        <f t="shared" si="59"/>
        <v>0</v>
      </c>
      <c r="BL192" s="25" t="s">
        <v>535</v>
      </c>
      <c r="BM192" s="25" t="s">
        <v>2726</v>
      </c>
    </row>
    <row r="193" spans="2:65" s="11" customFormat="1" ht="29.85" customHeight="1">
      <c r="B193" s="149"/>
      <c r="D193" s="150" t="s">
        <v>76</v>
      </c>
      <c r="E193" s="159" t="s">
        <v>2727</v>
      </c>
      <c r="F193" s="159" t="s">
        <v>2728</v>
      </c>
      <c r="J193" s="160">
        <f>BK193</f>
        <v>0</v>
      </c>
      <c r="L193" s="149"/>
      <c r="M193" s="153"/>
      <c r="N193" s="154"/>
      <c r="O193" s="154"/>
      <c r="P193" s="155">
        <f>SUM(P194:P200)</f>
        <v>0</v>
      </c>
      <c r="Q193" s="154"/>
      <c r="R193" s="155">
        <f>SUM(R194:R200)</f>
        <v>0</v>
      </c>
      <c r="S193" s="154"/>
      <c r="T193" s="156">
        <f>SUM(T194:T200)</f>
        <v>0</v>
      </c>
      <c r="AR193" s="150" t="s">
        <v>188</v>
      </c>
      <c r="AT193" s="157" t="s">
        <v>76</v>
      </c>
      <c r="AU193" s="157" t="s">
        <v>23</v>
      </c>
      <c r="AY193" s="150" t="s">
        <v>171</v>
      </c>
      <c r="BK193" s="158">
        <f>SUM(BK194:BK200)</f>
        <v>0</v>
      </c>
    </row>
    <row r="194" spans="2:65" s="1" customFormat="1" ht="16.5" customHeight="1">
      <c r="B194" s="161"/>
      <c r="C194" s="162" t="s">
        <v>720</v>
      </c>
      <c r="D194" s="162" t="s">
        <v>173</v>
      </c>
      <c r="E194" s="163" t="s">
        <v>2671</v>
      </c>
      <c r="F194" s="164" t="s">
        <v>2672</v>
      </c>
      <c r="G194" s="165" t="s">
        <v>330</v>
      </c>
      <c r="H194" s="166">
        <v>10</v>
      </c>
      <c r="I194" s="347"/>
      <c r="J194" s="167">
        <f t="shared" ref="J194:J200" si="60">ROUND(I194*H194,2)</f>
        <v>0</v>
      </c>
      <c r="K194" s="164" t="s">
        <v>5</v>
      </c>
      <c r="L194" s="40"/>
      <c r="M194" s="168" t="s">
        <v>5</v>
      </c>
      <c r="N194" s="169" t="s">
        <v>49</v>
      </c>
      <c r="O194" s="170">
        <v>0</v>
      </c>
      <c r="P194" s="170">
        <f t="shared" ref="P194:P200" si="61">O194*H194</f>
        <v>0</v>
      </c>
      <c r="Q194" s="170">
        <v>0</v>
      </c>
      <c r="R194" s="170">
        <f t="shared" ref="R194:R200" si="62">Q194*H194</f>
        <v>0</v>
      </c>
      <c r="S194" s="170">
        <v>0</v>
      </c>
      <c r="T194" s="171">
        <f t="shared" ref="T194:T200" si="63">S194*H194</f>
        <v>0</v>
      </c>
      <c r="AR194" s="25" t="s">
        <v>535</v>
      </c>
      <c r="AT194" s="25" t="s">
        <v>173</v>
      </c>
      <c r="AU194" s="25" t="s">
        <v>89</v>
      </c>
      <c r="AY194" s="25" t="s">
        <v>171</v>
      </c>
      <c r="BE194" s="172">
        <f t="shared" ref="BE194:BE200" si="64">IF(N194="základní",J194,0)</f>
        <v>0</v>
      </c>
      <c r="BF194" s="172">
        <f t="shared" ref="BF194:BF200" si="65">IF(N194="snížená",J194,0)</f>
        <v>0</v>
      </c>
      <c r="BG194" s="172">
        <f t="shared" ref="BG194:BG200" si="66">IF(N194="zákl. přenesená",J194,0)</f>
        <v>0</v>
      </c>
      <c r="BH194" s="172">
        <f t="shared" ref="BH194:BH200" si="67">IF(N194="sníž. přenesená",J194,0)</f>
        <v>0</v>
      </c>
      <c r="BI194" s="172">
        <f t="shared" ref="BI194:BI200" si="68">IF(N194="nulová",J194,0)</f>
        <v>0</v>
      </c>
      <c r="BJ194" s="25" t="s">
        <v>89</v>
      </c>
      <c r="BK194" s="172">
        <f t="shared" ref="BK194:BK200" si="69">ROUND(I194*H194,2)</f>
        <v>0</v>
      </c>
      <c r="BL194" s="25" t="s">
        <v>535</v>
      </c>
      <c r="BM194" s="25" t="s">
        <v>2729</v>
      </c>
    </row>
    <row r="195" spans="2:65" s="1" customFormat="1" ht="16.5" customHeight="1">
      <c r="B195" s="161"/>
      <c r="C195" s="162" t="s">
        <v>724</v>
      </c>
      <c r="D195" s="162" t="s">
        <v>173</v>
      </c>
      <c r="E195" s="163" t="s">
        <v>2698</v>
      </c>
      <c r="F195" s="164" t="s">
        <v>2699</v>
      </c>
      <c r="G195" s="165" t="s">
        <v>330</v>
      </c>
      <c r="H195" s="166">
        <v>1</v>
      </c>
      <c r="I195" s="347"/>
      <c r="J195" s="167">
        <f t="shared" si="60"/>
        <v>0</v>
      </c>
      <c r="K195" s="164" t="s">
        <v>5</v>
      </c>
      <c r="L195" s="40"/>
      <c r="M195" s="168" t="s">
        <v>5</v>
      </c>
      <c r="N195" s="169" t="s">
        <v>49</v>
      </c>
      <c r="O195" s="170">
        <v>0</v>
      </c>
      <c r="P195" s="170">
        <f t="shared" si="61"/>
        <v>0</v>
      </c>
      <c r="Q195" s="170">
        <v>0</v>
      </c>
      <c r="R195" s="170">
        <f t="shared" si="62"/>
        <v>0</v>
      </c>
      <c r="S195" s="170">
        <v>0</v>
      </c>
      <c r="T195" s="171">
        <f t="shared" si="63"/>
        <v>0</v>
      </c>
      <c r="AR195" s="25" t="s">
        <v>535</v>
      </c>
      <c r="AT195" s="25" t="s">
        <v>173</v>
      </c>
      <c r="AU195" s="25" t="s">
        <v>89</v>
      </c>
      <c r="AY195" s="25" t="s">
        <v>171</v>
      </c>
      <c r="BE195" s="172">
        <f t="shared" si="64"/>
        <v>0</v>
      </c>
      <c r="BF195" s="172">
        <f t="shared" si="65"/>
        <v>0</v>
      </c>
      <c r="BG195" s="172">
        <f t="shared" si="66"/>
        <v>0</v>
      </c>
      <c r="BH195" s="172">
        <f t="shared" si="67"/>
        <v>0</v>
      </c>
      <c r="BI195" s="172">
        <f t="shared" si="68"/>
        <v>0</v>
      </c>
      <c r="BJ195" s="25" t="s">
        <v>89</v>
      </c>
      <c r="BK195" s="172">
        <f t="shared" si="69"/>
        <v>0</v>
      </c>
      <c r="BL195" s="25" t="s">
        <v>535</v>
      </c>
      <c r="BM195" s="25" t="s">
        <v>2730</v>
      </c>
    </row>
    <row r="196" spans="2:65" s="1" customFormat="1" ht="16.5" customHeight="1">
      <c r="B196" s="161"/>
      <c r="C196" s="162" t="s">
        <v>735</v>
      </c>
      <c r="D196" s="162" t="s">
        <v>173</v>
      </c>
      <c r="E196" s="163" t="s">
        <v>2701</v>
      </c>
      <c r="F196" s="164" t="s">
        <v>2702</v>
      </c>
      <c r="G196" s="165" t="s">
        <v>330</v>
      </c>
      <c r="H196" s="166">
        <v>1</v>
      </c>
      <c r="I196" s="347"/>
      <c r="J196" s="167">
        <f t="shared" si="60"/>
        <v>0</v>
      </c>
      <c r="K196" s="164" t="s">
        <v>5</v>
      </c>
      <c r="L196" s="40"/>
      <c r="M196" s="168" t="s">
        <v>5</v>
      </c>
      <c r="N196" s="169" t="s">
        <v>49</v>
      </c>
      <c r="O196" s="170">
        <v>0</v>
      </c>
      <c r="P196" s="170">
        <f t="shared" si="61"/>
        <v>0</v>
      </c>
      <c r="Q196" s="170">
        <v>0</v>
      </c>
      <c r="R196" s="170">
        <f t="shared" si="62"/>
        <v>0</v>
      </c>
      <c r="S196" s="170">
        <v>0</v>
      </c>
      <c r="T196" s="171">
        <f t="shared" si="63"/>
        <v>0</v>
      </c>
      <c r="AR196" s="25" t="s">
        <v>535</v>
      </c>
      <c r="AT196" s="25" t="s">
        <v>173</v>
      </c>
      <c r="AU196" s="25" t="s">
        <v>89</v>
      </c>
      <c r="AY196" s="25" t="s">
        <v>171</v>
      </c>
      <c r="BE196" s="172">
        <f t="shared" si="64"/>
        <v>0</v>
      </c>
      <c r="BF196" s="172">
        <f t="shared" si="65"/>
        <v>0</v>
      </c>
      <c r="BG196" s="172">
        <f t="shared" si="66"/>
        <v>0</v>
      </c>
      <c r="BH196" s="172">
        <f t="shared" si="67"/>
        <v>0</v>
      </c>
      <c r="BI196" s="172">
        <f t="shared" si="68"/>
        <v>0</v>
      </c>
      <c r="BJ196" s="25" t="s">
        <v>89</v>
      </c>
      <c r="BK196" s="172">
        <f t="shared" si="69"/>
        <v>0</v>
      </c>
      <c r="BL196" s="25" t="s">
        <v>535</v>
      </c>
      <c r="BM196" s="25" t="s">
        <v>2731</v>
      </c>
    </row>
    <row r="197" spans="2:65" s="1" customFormat="1" ht="16.5" customHeight="1">
      <c r="B197" s="161"/>
      <c r="C197" s="162" t="s">
        <v>743</v>
      </c>
      <c r="D197" s="162" t="s">
        <v>173</v>
      </c>
      <c r="E197" s="163" t="s">
        <v>2724</v>
      </c>
      <c r="F197" s="164" t="s">
        <v>2725</v>
      </c>
      <c r="G197" s="165" t="s">
        <v>330</v>
      </c>
      <c r="H197" s="166">
        <v>1</v>
      </c>
      <c r="I197" s="347"/>
      <c r="J197" s="167">
        <f t="shared" si="60"/>
        <v>0</v>
      </c>
      <c r="K197" s="164" t="s">
        <v>5</v>
      </c>
      <c r="L197" s="40"/>
      <c r="M197" s="168" t="s">
        <v>5</v>
      </c>
      <c r="N197" s="169" t="s">
        <v>49</v>
      </c>
      <c r="O197" s="170">
        <v>0</v>
      </c>
      <c r="P197" s="170">
        <f t="shared" si="61"/>
        <v>0</v>
      </c>
      <c r="Q197" s="170">
        <v>0</v>
      </c>
      <c r="R197" s="170">
        <f t="shared" si="62"/>
        <v>0</v>
      </c>
      <c r="S197" s="170">
        <v>0</v>
      </c>
      <c r="T197" s="171">
        <f t="shared" si="63"/>
        <v>0</v>
      </c>
      <c r="AR197" s="25" t="s">
        <v>535</v>
      </c>
      <c r="AT197" s="25" t="s">
        <v>173</v>
      </c>
      <c r="AU197" s="25" t="s">
        <v>89</v>
      </c>
      <c r="AY197" s="25" t="s">
        <v>171</v>
      </c>
      <c r="BE197" s="172">
        <f t="shared" si="64"/>
        <v>0</v>
      </c>
      <c r="BF197" s="172">
        <f t="shared" si="65"/>
        <v>0</v>
      </c>
      <c r="BG197" s="172">
        <f t="shared" si="66"/>
        <v>0</v>
      </c>
      <c r="BH197" s="172">
        <f t="shared" si="67"/>
        <v>0</v>
      </c>
      <c r="BI197" s="172">
        <f t="shared" si="68"/>
        <v>0</v>
      </c>
      <c r="BJ197" s="25" t="s">
        <v>89</v>
      </c>
      <c r="BK197" s="172">
        <f t="shared" si="69"/>
        <v>0</v>
      </c>
      <c r="BL197" s="25" t="s">
        <v>535</v>
      </c>
      <c r="BM197" s="25" t="s">
        <v>2732</v>
      </c>
    </row>
    <row r="198" spans="2:65" s="1" customFormat="1" ht="16.5" customHeight="1">
      <c r="B198" s="161"/>
      <c r="C198" s="162" t="s">
        <v>748</v>
      </c>
      <c r="D198" s="162" t="s">
        <v>173</v>
      </c>
      <c r="E198" s="163" t="s">
        <v>2707</v>
      </c>
      <c r="F198" s="164" t="s">
        <v>2708</v>
      </c>
      <c r="G198" s="165" t="s">
        <v>330</v>
      </c>
      <c r="H198" s="166">
        <v>1</v>
      </c>
      <c r="I198" s="347"/>
      <c r="J198" s="167">
        <f t="shared" si="60"/>
        <v>0</v>
      </c>
      <c r="K198" s="164" t="s">
        <v>5</v>
      </c>
      <c r="L198" s="40"/>
      <c r="M198" s="168" t="s">
        <v>5</v>
      </c>
      <c r="N198" s="169" t="s">
        <v>49</v>
      </c>
      <c r="O198" s="170">
        <v>0</v>
      </c>
      <c r="P198" s="170">
        <f t="shared" si="61"/>
        <v>0</v>
      </c>
      <c r="Q198" s="170">
        <v>0</v>
      </c>
      <c r="R198" s="170">
        <f t="shared" si="62"/>
        <v>0</v>
      </c>
      <c r="S198" s="170">
        <v>0</v>
      </c>
      <c r="T198" s="171">
        <f t="shared" si="63"/>
        <v>0</v>
      </c>
      <c r="AR198" s="25" t="s">
        <v>535</v>
      </c>
      <c r="AT198" s="25" t="s">
        <v>173</v>
      </c>
      <c r="AU198" s="25" t="s">
        <v>89</v>
      </c>
      <c r="AY198" s="25" t="s">
        <v>171</v>
      </c>
      <c r="BE198" s="172">
        <f t="shared" si="64"/>
        <v>0</v>
      </c>
      <c r="BF198" s="172">
        <f t="shared" si="65"/>
        <v>0</v>
      </c>
      <c r="BG198" s="172">
        <f t="shared" si="66"/>
        <v>0</v>
      </c>
      <c r="BH198" s="172">
        <f t="shared" si="67"/>
        <v>0</v>
      </c>
      <c r="BI198" s="172">
        <f t="shared" si="68"/>
        <v>0</v>
      </c>
      <c r="BJ198" s="25" t="s">
        <v>89</v>
      </c>
      <c r="BK198" s="172">
        <f t="shared" si="69"/>
        <v>0</v>
      </c>
      <c r="BL198" s="25" t="s">
        <v>535</v>
      </c>
      <c r="BM198" s="25" t="s">
        <v>2733</v>
      </c>
    </row>
    <row r="199" spans="2:65" s="1" customFormat="1" ht="16.5" customHeight="1">
      <c r="B199" s="161"/>
      <c r="C199" s="162" t="s">
        <v>752</v>
      </c>
      <c r="D199" s="162" t="s">
        <v>173</v>
      </c>
      <c r="E199" s="163" t="s">
        <v>2710</v>
      </c>
      <c r="F199" s="164" t="s">
        <v>2711</v>
      </c>
      <c r="G199" s="165" t="s">
        <v>330</v>
      </c>
      <c r="H199" s="166">
        <v>3</v>
      </c>
      <c r="I199" s="347"/>
      <c r="J199" s="167">
        <f t="shared" si="60"/>
        <v>0</v>
      </c>
      <c r="K199" s="164" t="s">
        <v>5</v>
      </c>
      <c r="L199" s="40"/>
      <c r="M199" s="168" t="s">
        <v>5</v>
      </c>
      <c r="N199" s="169" t="s">
        <v>49</v>
      </c>
      <c r="O199" s="170">
        <v>0</v>
      </c>
      <c r="P199" s="170">
        <f t="shared" si="61"/>
        <v>0</v>
      </c>
      <c r="Q199" s="170">
        <v>0</v>
      </c>
      <c r="R199" s="170">
        <f t="shared" si="62"/>
        <v>0</v>
      </c>
      <c r="S199" s="170">
        <v>0</v>
      </c>
      <c r="T199" s="171">
        <f t="shared" si="63"/>
        <v>0</v>
      </c>
      <c r="AR199" s="25" t="s">
        <v>535</v>
      </c>
      <c r="AT199" s="25" t="s">
        <v>173</v>
      </c>
      <c r="AU199" s="25" t="s">
        <v>89</v>
      </c>
      <c r="AY199" s="25" t="s">
        <v>171</v>
      </c>
      <c r="BE199" s="172">
        <f t="shared" si="64"/>
        <v>0</v>
      </c>
      <c r="BF199" s="172">
        <f t="shared" si="65"/>
        <v>0</v>
      </c>
      <c r="BG199" s="172">
        <f t="shared" si="66"/>
        <v>0</v>
      </c>
      <c r="BH199" s="172">
        <f t="shared" si="67"/>
        <v>0</v>
      </c>
      <c r="BI199" s="172">
        <f t="shared" si="68"/>
        <v>0</v>
      </c>
      <c r="BJ199" s="25" t="s">
        <v>89</v>
      </c>
      <c r="BK199" s="172">
        <f t="shared" si="69"/>
        <v>0</v>
      </c>
      <c r="BL199" s="25" t="s">
        <v>535</v>
      </c>
      <c r="BM199" s="25" t="s">
        <v>2734</v>
      </c>
    </row>
    <row r="200" spans="2:65" s="1" customFormat="1" ht="16.5" customHeight="1">
      <c r="B200" s="161"/>
      <c r="C200" s="162" t="s">
        <v>759</v>
      </c>
      <c r="D200" s="162" t="s">
        <v>173</v>
      </c>
      <c r="E200" s="163" t="s">
        <v>2686</v>
      </c>
      <c r="F200" s="164" t="s">
        <v>2687</v>
      </c>
      <c r="G200" s="165" t="s">
        <v>330</v>
      </c>
      <c r="H200" s="166">
        <v>4</v>
      </c>
      <c r="I200" s="347"/>
      <c r="J200" s="167">
        <f t="shared" si="60"/>
        <v>0</v>
      </c>
      <c r="K200" s="164" t="s">
        <v>5</v>
      </c>
      <c r="L200" s="40"/>
      <c r="M200" s="168" t="s">
        <v>5</v>
      </c>
      <c r="N200" s="169" t="s">
        <v>49</v>
      </c>
      <c r="O200" s="170">
        <v>0</v>
      </c>
      <c r="P200" s="170">
        <f t="shared" si="61"/>
        <v>0</v>
      </c>
      <c r="Q200" s="170">
        <v>0</v>
      </c>
      <c r="R200" s="170">
        <f t="shared" si="62"/>
        <v>0</v>
      </c>
      <c r="S200" s="170">
        <v>0</v>
      </c>
      <c r="T200" s="171">
        <f t="shared" si="63"/>
        <v>0</v>
      </c>
      <c r="AR200" s="25" t="s">
        <v>535</v>
      </c>
      <c r="AT200" s="25" t="s">
        <v>173</v>
      </c>
      <c r="AU200" s="25" t="s">
        <v>89</v>
      </c>
      <c r="AY200" s="25" t="s">
        <v>171</v>
      </c>
      <c r="BE200" s="172">
        <f t="shared" si="64"/>
        <v>0</v>
      </c>
      <c r="BF200" s="172">
        <f t="shared" si="65"/>
        <v>0</v>
      </c>
      <c r="BG200" s="172">
        <f t="shared" si="66"/>
        <v>0</v>
      </c>
      <c r="BH200" s="172">
        <f t="shared" si="67"/>
        <v>0</v>
      </c>
      <c r="BI200" s="172">
        <f t="shared" si="68"/>
        <v>0</v>
      </c>
      <c r="BJ200" s="25" t="s">
        <v>89</v>
      </c>
      <c r="BK200" s="172">
        <f t="shared" si="69"/>
        <v>0</v>
      </c>
      <c r="BL200" s="25" t="s">
        <v>535</v>
      </c>
      <c r="BM200" s="25" t="s">
        <v>2735</v>
      </c>
    </row>
    <row r="201" spans="2:65" s="11" customFormat="1" ht="29.85" customHeight="1">
      <c r="B201" s="149"/>
      <c r="D201" s="150" t="s">
        <v>76</v>
      </c>
      <c r="E201" s="159" t="s">
        <v>2736</v>
      </c>
      <c r="F201" s="159" t="s">
        <v>2737</v>
      </c>
      <c r="J201" s="160">
        <f>BK201</f>
        <v>0</v>
      </c>
      <c r="L201" s="149"/>
      <c r="M201" s="153"/>
      <c r="N201" s="154"/>
      <c r="O201" s="154"/>
      <c r="P201" s="155">
        <f>P202+SUM(P203:P210)</f>
        <v>0</v>
      </c>
      <c r="Q201" s="154"/>
      <c r="R201" s="155">
        <f>R202+SUM(R203:R210)</f>
        <v>0</v>
      </c>
      <c r="S201" s="154"/>
      <c r="T201" s="156">
        <f>T202+SUM(T203:T210)</f>
        <v>0</v>
      </c>
      <c r="AR201" s="150" t="s">
        <v>188</v>
      </c>
      <c r="AT201" s="157" t="s">
        <v>76</v>
      </c>
      <c r="AU201" s="157" t="s">
        <v>23</v>
      </c>
      <c r="AY201" s="150" t="s">
        <v>171</v>
      </c>
      <c r="BK201" s="158">
        <f>BK202+SUM(BK203:BK210)</f>
        <v>0</v>
      </c>
    </row>
    <row r="202" spans="2:65" s="1" customFormat="1" ht="16.5" customHeight="1">
      <c r="B202" s="161"/>
      <c r="C202" s="162" t="s">
        <v>763</v>
      </c>
      <c r="D202" s="162" t="s">
        <v>173</v>
      </c>
      <c r="E202" s="163" t="s">
        <v>2738</v>
      </c>
      <c r="F202" s="164" t="s">
        <v>2739</v>
      </c>
      <c r="G202" s="165" t="s">
        <v>330</v>
      </c>
      <c r="H202" s="166">
        <v>4</v>
      </c>
      <c r="I202" s="347"/>
      <c r="J202" s="167">
        <f t="shared" ref="J202:J209" si="70">ROUND(I202*H202,2)</f>
        <v>0</v>
      </c>
      <c r="K202" s="164" t="s">
        <v>5</v>
      </c>
      <c r="L202" s="40"/>
      <c r="M202" s="168" t="s">
        <v>5</v>
      </c>
      <c r="N202" s="169" t="s">
        <v>49</v>
      </c>
      <c r="O202" s="170">
        <v>0</v>
      </c>
      <c r="P202" s="170">
        <f t="shared" ref="P202:P209" si="71">O202*H202</f>
        <v>0</v>
      </c>
      <c r="Q202" s="170">
        <v>0</v>
      </c>
      <c r="R202" s="170">
        <f t="shared" ref="R202:R209" si="72">Q202*H202</f>
        <v>0</v>
      </c>
      <c r="S202" s="170">
        <v>0</v>
      </c>
      <c r="T202" s="171">
        <f t="shared" ref="T202:T209" si="73">S202*H202</f>
        <v>0</v>
      </c>
      <c r="AR202" s="25" t="s">
        <v>535</v>
      </c>
      <c r="AT202" s="25" t="s">
        <v>173</v>
      </c>
      <c r="AU202" s="25" t="s">
        <v>89</v>
      </c>
      <c r="AY202" s="25" t="s">
        <v>171</v>
      </c>
      <c r="BE202" s="172">
        <f t="shared" ref="BE202:BE209" si="74">IF(N202="základní",J202,0)</f>
        <v>0</v>
      </c>
      <c r="BF202" s="172">
        <f t="shared" ref="BF202:BF209" si="75">IF(N202="snížená",J202,0)</f>
        <v>0</v>
      </c>
      <c r="BG202" s="172">
        <f t="shared" ref="BG202:BG209" si="76">IF(N202="zákl. přenesená",J202,0)</f>
        <v>0</v>
      </c>
      <c r="BH202" s="172">
        <f t="shared" ref="BH202:BH209" si="77">IF(N202="sníž. přenesená",J202,0)</f>
        <v>0</v>
      </c>
      <c r="BI202" s="172">
        <f t="shared" ref="BI202:BI209" si="78">IF(N202="nulová",J202,0)</f>
        <v>0</v>
      </c>
      <c r="BJ202" s="25" t="s">
        <v>89</v>
      </c>
      <c r="BK202" s="172">
        <f t="shared" ref="BK202:BK209" si="79">ROUND(I202*H202,2)</f>
        <v>0</v>
      </c>
      <c r="BL202" s="25" t="s">
        <v>535</v>
      </c>
      <c r="BM202" s="25" t="s">
        <v>2740</v>
      </c>
    </row>
    <row r="203" spans="2:65" s="1" customFormat="1" ht="16.5" customHeight="1">
      <c r="B203" s="161"/>
      <c r="C203" s="162" t="s">
        <v>767</v>
      </c>
      <c r="D203" s="162" t="s">
        <v>173</v>
      </c>
      <c r="E203" s="163" t="s">
        <v>2671</v>
      </c>
      <c r="F203" s="164" t="s">
        <v>2672</v>
      </c>
      <c r="G203" s="165" t="s">
        <v>330</v>
      </c>
      <c r="H203" s="166">
        <v>10</v>
      </c>
      <c r="I203" s="347"/>
      <c r="J203" s="167">
        <f t="shared" si="70"/>
        <v>0</v>
      </c>
      <c r="K203" s="164" t="s">
        <v>5</v>
      </c>
      <c r="L203" s="40"/>
      <c r="M203" s="168" t="s">
        <v>5</v>
      </c>
      <c r="N203" s="169" t="s">
        <v>49</v>
      </c>
      <c r="O203" s="170">
        <v>0</v>
      </c>
      <c r="P203" s="170">
        <f t="shared" si="71"/>
        <v>0</v>
      </c>
      <c r="Q203" s="170">
        <v>0</v>
      </c>
      <c r="R203" s="170">
        <f t="shared" si="72"/>
        <v>0</v>
      </c>
      <c r="S203" s="170">
        <v>0</v>
      </c>
      <c r="T203" s="171">
        <f t="shared" si="73"/>
        <v>0</v>
      </c>
      <c r="AR203" s="25" t="s">
        <v>535</v>
      </c>
      <c r="AT203" s="25" t="s">
        <v>173</v>
      </c>
      <c r="AU203" s="25" t="s">
        <v>89</v>
      </c>
      <c r="AY203" s="25" t="s">
        <v>171</v>
      </c>
      <c r="BE203" s="172">
        <f t="shared" si="74"/>
        <v>0</v>
      </c>
      <c r="BF203" s="172">
        <f t="shared" si="75"/>
        <v>0</v>
      </c>
      <c r="BG203" s="172">
        <f t="shared" si="76"/>
        <v>0</v>
      </c>
      <c r="BH203" s="172">
        <f t="shared" si="77"/>
        <v>0</v>
      </c>
      <c r="BI203" s="172">
        <f t="shared" si="78"/>
        <v>0</v>
      </c>
      <c r="BJ203" s="25" t="s">
        <v>89</v>
      </c>
      <c r="BK203" s="172">
        <f t="shared" si="79"/>
        <v>0</v>
      </c>
      <c r="BL203" s="25" t="s">
        <v>535</v>
      </c>
      <c r="BM203" s="25" t="s">
        <v>2741</v>
      </c>
    </row>
    <row r="204" spans="2:65" s="1" customFormat="1" ht="16.5" customHeight="1">
      <c r="B204" s="161"/>
      <c r="C204" s="162" t="s">
        <v>771</v>
      </c>
      <c r="D204" s="162" t="s">
        <v>173</v>
      </c>
      <c r="E204" s="163" t="s">
        <v>2701</v>
      </c>
      <c r="F204" s="164" t="s">
        <v>2702</v>
      </c>
      <c r="G204" s="165" t="s">
        <v>330</v>
      </c>
      <c r="H204" s="166">
        <v>1</v>
      </c>
      <c r="I204" s="347"/>
      <c r="J204" s="167">
        <f t="shared" si="70"/>
        <v>0</v>
      </c>
      <c r="K204" s="164" t="s">
        <v>5</v>
      </c>
      <c r="L204" s="40"/>
      <c r="M204" s="168" t="s">
        <v>5</v>
      </c>
      <c r="N204" s="169" t="s">
        <v>49</v>
      </c>
      <c r="O204" s="170">
        <v>0</v>
      </c>
      <c r="P204" s="170">
        <f t="shared" si="71"/>
        <v>0</v>
      </c>
      <c r="Q204" s="170">
        <v>0</v>
      </c>
      <c r="R204" s="170">
        <f t="shared" si="72"/>
        <v>0</v>
      </c>
      <c r="S204" s="170">
        <v>0</v>
      </c>
      <c r="T204" s="171">
        <f t="shared" si="73"/>
        <v>0</v>
      </c>
      <c r="AR204" s="25" t="s">
        <v>535</v>
      </c>
      <c r="AT204" s="25" t="s">
        <v>173</v>
      </c>
      <c r="AU204" s="25" t="s">
        <v>89</v>
      </c>
      <c r="AY204" s="25" t="s">
        <v>171</v>
      </c>
      <c r="BE204" s="172">
        <f t="shared" si="74"/>
        <v>0</v>
      </c>
      <c r="BF204" s="172">
        <f t="shared" si="75"/>
        <v>0</v>
      </c>
      <c r="BG204" s="172">
        <f t="shared" si="76"/>
        <v>0</v>
      </c>
      <c r="BH204" s="172">
        <f t="shared" si="77"/>
        <v>0</v>
      </c>
      <c r="BI204" s="172">
        <f t="shared" si="78"/>
        <v>0</v>
      </c>
      <c r="BJ204" s="25" t="s">
        <v>89</v>
      </c>
      <c r="BK204" s="172">
        <f t="shared" si="79"/>
        <v>0</v>
      </c>
      <c r="BL204" s="25" t="s">
        <v>535</v>
      </c>
      <c r="BM204" s="25" t="s">
        <v>2742</v>
      </c>
    </row>
    <row r="205" spans="2:65" s="1" customFormat="1" ht="16.5" customHeight="1">
      <c r="B205" s="161"/>
      <c r="C205" s="162" t="s">
        <v>775</v>
      </c>
      <c r="D205" s="162" t="s">
        <v>173</v>
      </c>
      <c r="E205" s="163" t="s">
        <v>2698</v>
      </c>
      <c r="F205" s="164" t="s">
        <v>2699</v>
      </c>
      <c r="G205" s="165" t="s">
        <v>330</v>
      </c>
      <c r="H205" s="166">
        <v>1</v>
      </c>
      <c r="I205" s="347"/>
      <c r="J205" s="167">
        <f t="shared" si="70"/>
        <v>0</v>
      </c>
      <c r="K205" s="164" t="s">
        <v>5</v>
      </c>
      <c r="L205" s="40"/>
      <c r="M205" s="168" t="s">
        <v>5</v>
      </c>
      <c r="N205" s="169" t="s">
        <v>49</v>
      </c>
      <c r="O205" s="170">
        <v>0</v>
      </c>
      <c r="P205" s="170">
        <f t="shared" si="71"/>
        <v>0</v>
      </c>
      <c r="Q205" s="170">
        <v>0</v>
      </c>
      <c r="R205" s="170">
        <f t="shared" si="72"/>
        <v>0</v>
      </c>
      <c r="S205" s="170">
        <v>0</v>
      </c>
      <c r="T205" s="171">
        <f t="shared" si="73"/>
        <v>0</v>
      </c>
      <c r="AR205" s="25" t="s">
        <v>535</v>
      </c>
      <c r="AT205" s="25" t="s">
        <v>173</v>
      </c>
      <c r="AU205" s="25" t="s">
        <v>89</v>
      </c>
      <c r="AY205" s="25" t="s">
        <v>171</v>
      </c>
      <c r="BE205" s="172">
        <f t="shared" si="74"/>
        <v>0</v>
      </c>
      <c r="BF205" s="172">
        <f t="shared" si="75"/>
        <v>0</v>
      </c>
      <c r="BG205" s="172">
        <f t="shared" si="76"/>
        <v>0</v>
      </c>
      <c r="BH205" s="172">
        <f t="shared" si="77"/>
        <v>0</v>
      </c>
      <c r="BI205" s="172">
        <f t="shared" si="78"/>
        <v>0</v>
      </c>
      <c r="BJ205" s="25" t="s">
        <v>89</v>
      </c>
      <c r="BK205" s="172">
        <f t="shared" si="79"/>
        <v>0</v>
      </c>
      <c r="BL205" s="25" t="s">
        <v>535</v>
      </c>
      <c r="BM205" s="25" t="s">
        <v>2743</v>
      </c>
    </row>
    <row r="206" spans="2:65" s="1" customFormat="1" ht="16.5" customHeight="1">
      <c r="B206" s="161"/>
      <c r="C206" s="162" t="s">
        <v>779</v>
      </c>
      <c r="D206" s="162" t="s">
        <v>173</v>
      </c>
      <c r="E206" s="163" t="s">
        <v>2724</v>
      </c>
      <c r="F206" s="164" t="s">
        <v>2725</v>
      </c>
      <c r="G206" s="165" t="s">
        <v>330</v>
      </c>
      <c r="H206" s="166">
        <v>1</v>
      </c>
      <c r="I206" s="347"/>
      <c r="J206" s="167">
        <f t="shared" si="70"/>
        <v>0</v>
      </c>
      <c r="K206" s="164" t="s">
        <v>5</v>
      </c>
      <c r="L206" s="40"/>
      <c r="M206" s="168" t="s">
        <v>5</v>
      </c>
      <c r="N206" s="169" t="s">
        <v>49</v>
      </c>
      <c r="O206" s="170">
        <v>0</v>
      </c>
      <c r="P206" s="170">
        <f t="shared" si="71"/>
        <v>0</v>
      </c>
      <c r="Q206" s="170">
        <v>0</v>
      </c>
      <c r="R206" s="170">
        <f t="shared" si="72"/>
        <v>0</v>
      </c>
      <c r="S206" s="170">
        <v>0</v>
      </c>
      <c r="T206" s="171">
        <f t="shared" si="73"/>
        <v>0</v>
      </c>
      <c r="AR206" s="25" t="s">
        <v>535</v>
      </c>
      <c r="AT206" s="25" t="s">
        <v>173</v>
      </c>
      <c r="AU206" s="25" t="s">
        <v>89</v>
      </c>
      <c r="AY206" s="25" t="s">
        <v>171</v>
      </c>
      <c r="BE206" s="172">
        <f t="shared" si="74"/>
        <v>0</v>
      </c>
      <c r="BF206" s="172">
        <f t="shared" si="75"/>
        <v>0</v>
      </c>
      <c r="BG206" s="172">
        <f t="shared" si="76"/>
        <v>0</v>
      </c>
      <c r="BH206" s="172">
        <f t="shared" si="77"/>
        <v>0</v>
      </c>
      <c r="BI206" s="172">
        <f t="shared" si="78"/>
        <v>0</v>
      </c>
      <c r="BJ206" s="25" t="s">
        <v>89</v>
      </c>
      <c r="BK206" s="172">
        <f t="shared" si="79"/>
        <v>0</v>
      </c>
      <c r="BL206" s="25" t="s">
        <v>535</v>
      </c>
      <c r="BM206" s="25" t="s">
        <v>2744</v>
      </c>
    </row>
    <row r="207" spans="2:65" s="1" customFormat="1" ht="16.5" customHeight="1">
      <c r="B207" s="161"/>
      <c r="C207" s="162" t="s">
        <v>786</v>
      </c>
      <c r="D207" s="162" t="s">
        <v>173</v>
      </c>
      <c r="E207" s="163" t="s">
        <v>2707</v>
      </c>
      <c r="F207" s="164" t="s">
        <v>2708</v>
      </c>
      <c r="G207" s="165" t="s">
        <v>330</v>
      </c>
      <c r="H207" s="166">
        <v>1</v>
      </c>
      <c r="I207" s="347"/>
      <c r="J207" s="167">
        <f t="shared" si="70"/>
        <v>0</v>
      </c>
      <c r="K207" s="164" t="s">
        <v>5</v>
      </c>
      <c r="L207" s="40"/>
      <c r="M207" s="168" t="s">
        <v>5</v>
      </c>
      <c r="N207" s="169" t="s">
        <v>49</v>
      </c>
      <c r="O207" s="170">
        <v>0</v>
      </c>
      <c r="P207" s="170">
        <f t="shared" si="71"/>
        <v>0</v>
      </c>
      <c r="Q207" s="170">
        <v>0</v>
      </c>
      <c r="R207" s="170">
        <f t="shared" si="72"/>
        <v>0</v>
      </c>
      <c r="S207" s="170">
        <v>0</v>
      </c>
      <c r="T207" s="171">
        <f t="shared" si="73"/>
        <v>0</v>
      </c>
      <c r="AR207" s="25" t="s">
        <v>535</v>
      </c>
      <c r="AT207" s="25" t="s">
        <v>173</v>
      </c>
      <c r="AU207" s="25" t="s">
        <v>89</v>
      </c>
      <c r="AY207" s="25" t="s">
        <v>171</v>
      </c>
      <c r="BE207" s="172">
        <f t="shared" si="74"/>
        <v>0</v>
      </c>
      <c r="BF207" s="172">
        <f t="shared" si="75"/>
        <v>0</v>
      </c>
      <c r="BG207" s="172">
        <f t="shared" si="76"/>
        <v>0</v>
      </c>
      <c r="BH207" s="172">
        <f t="shared" si="77"/>
        <v>0</v>
      </c>
      <c r="BI207" s="172">
        <f t="shared" si="78"/>
        <v>0</v>
      </c>
      <c r="BJ207" s="25" t="s">
        <v>89</v>
      </c>
      <c r="BK207" s="172">
        <f t="shared" si="79"/>
        <v>0</v>
      </c>
      <c r="BL207" s="25" t="s">
        <v>535</v>
      </c>
      <c r="BM207" s="25" t="s">
        <v>2745</v>
      </c>
    </row>
    <row r="208" spans="2:65" s="1" customFormat="1" ht="16.5" customHeight="1">
      <c r="B208" s="161"/>
      <c r="C208" s="162" t="s">
        <v>793</v>
      </c>
      <c r="D208" s="162" t="s">
        <v>173</v>
      </c>
      <c r="E208" s="163" t="s">
        <v>2710</v>
      </c>
      <c r="F208" s="164" t="s">
        <v>2711</v>
      </c>
      <c r="G208" s="165" t="s">
        <v>330</v>
      </c>
      <c r="H208" s="166">
        <v>3</v>
      </c>
      <c r="I208" s="347"/>
      <c r="J208" s="167">
        <f t="shared" si="70"/>
        <v>0</v>
      </c>
      <c r="K208" s="164" t="s">
        <v>5</v>
      </c>
      <c r="L208" s="40"/>
      <c r="M208" s="168" t="s">
        <v>5</v>
      </c>
      <c r="N208" s="169" t="s">
        <v>49</v>
      </c>
      <c r="O208" s="170">
        <v>0</v>
      </c>
      <c r="P208" s="170">
        <f t="shared" si="71"/>
        <v>0</v>
      </c>
      <c r="Q208" s="170">
        <v>0</v>
      </c>
      <c r="R208" s="170">
        <f t="shared" si="72"/>
        <v>0</v>
      </c>
      <c r="S208" s="170">
        <v>0</v>
      </c>
      <c r="T208" s="171">
        <f t="shared" si="73"/>
        <v>0</v>
      </c>
      <c r="AR208" s="25" t="s">
        <v>535</v>
      </c>
      <c r="AT208" s="25" t="s">
        <v>173</v>
      </c>
      <c r="AU208" s="25" t="s">
        <v>89</v>
      </c>
      <c r="AY208" s="25" t="s">
        <v>171</v>
      </c>
      <c r="BE208" s="172">
        <f t="shared" si="74"/>
        <v>0</v>
      </c>
      <c r="BF208" s="172">
        <f t="shared" si="75"/>
        <v>0</v>
      </c>
      <c r="BG208" s="172">
        <f t="shared" si="76"/>
        <v>0</v>
      </c>
      <c r="BH208" s="172">
        <f t="shared" si="77"/>
        <v>0</v>
      </c>
      <c r="BI208" s="172">
        <f t="shared" si="78"/>
        <v>0</v>
      </c>
      <c r="BJ208" s="25" t="s">
        <v>89</v>
      </c>
      <c r="BK208" s="172">
        <f t="shared" si="79"/>
        <v>0</v>
      </c>
      <c r="BL208" s="25" t="s">
        <v>535</v>
      </c>
      <c r="BM208" s="25" t="s">
        <v>2746</v>
      </c>
    </row>
    <row r="209" spans="2:65" s="1" customFormat="1" ht="16.5" customHeight="1">
      <c r="B209" s="161"/>
      <c r="C209" s="162" t="s">
        <v>798</v>
      </c>
      <c r="D209" s="162" t="s">
        <v>173</v>
      </c>
      <c r="E209" s="163" t="s">
        <v>2686</v>
      </c>
      <c r="F209" s="164" t="s">
        <v>2687</v>
      </c>
      <c r="G209" s="165" t="s">
        <v>330</v>
      </c>
      <c r="H209" s="166">
        <v>4</v>
      </c>
      <c r="I209" s="347"/>
      <c r="J209" s="167">
        <f t="shared" si="70"/>
        <v>0</v>
      </c>
      <c r="K209" s="164" t="s">
        <v>5</v>
      </c>
      <c r="L209" s="40"/>
      <c r="M209" s="168" t="s">
        <v>5</v>
      </c>
      <c r="N209" s="169" t="s">
        <v>49</v>
      </c>
      <c r="O209" s="170">
        <v>0</v>
      </c>
      <c r="P209" s="170">
        <f t="shared" si="71"/>
        <v>0</v>
      </c>
      <c r="Q209" s="170">
        <v>0</v>
      </c>
      <c r="R209" s="170">
        <f t="shared" si="72"/>
        <v>0</v>
      </c>
      <c r="S209" s="170">
        <v>0</v>
      </c>
      <c r="T209" s="171">
        <f t="shared" si="73"/>
        <v>0</v>
      </c>
      <c r="AR209" s="25" t="s">
        <v>535</v>
      </c>
      <c r="AT209" s="25" t="s">
        <v>173</v>
      </c>
      <c r="AU209" s="25" t="s">
        <v>89</v>
      </c>
      <c r="AY209" s="25" t="s">
        <v>171</v>
      </c>
      <c r="BE209" s="172">
        <f t="shared" si="74"/>
        <v>0</v>
      </c>
      <c r="BF209" s="172">
        <f t="shared" si="75"/>
        <v>0</v>
      </c>
      <c r="BG209" s="172">
        <f t="shared" si="76"/>
        <v>0</v>
      </c>
      <c r="BH209" s="172">
        <f t="shared" si="77"/>
        <v>0</v>
      </c>
      <c r="BI209" s="172">
        <f t="shared" si="78"/>
        <v>0</v>
      </c>
      <c r="BJ209" s="25" t="s">
        <v>89</v>
      </c>
      <c r="BK209" s="172">
        <f t="shared" si="79"/>
        <v>0</v>
      </c>
      <c r="BL209" s="25" t="s">
        <v>535</v>
      </c>
      <c r="BM209" s="25" t="s">
        <v>2747</v>
      </c>
    </row>
    <row r="210" spans="2:65" s="11" customFormat="1" ht="22.35" customHeight="1">
      <c r="B210" s="149"/>
      <c r="D210" s="150" t="s">
        <v>76</v>
      </c>
      <c r="E210" s="159" t="s">
        <v>2748</v>
      </c>
      <c r="F210" s="159" t="s">
        <v>2749</v>
      </c>
      <c r="J210" s="160">
        <f>BK210</f>
        <v>0</v>
      </c>
      <c r="L210" s="149"/>
      <c r="M210" s="153"/>
      <c r="N210" s="154"/>
      <c r="O210" s="154"/>
      <c r="P210" s="155">
        <f>SUM(P211:P213)</f>
        <v>0</v>
      </c>
      <c r="Q210" s="154"/>
      <c r="R210" s="155">
        <f>SUM(R211:R213)</f>
        <v>0</v>
      </c>
      <c r="S210" s="154"/>
      <c r="T210" s="156">
        <f>SUM(T211:T213)</f>
        <v>0</v>
      </c>
      <c r="AR210" s="150" t="s">
        <v>188</v>
      </c>
      <c r="AT210" s="157" t="s">
        <v>76</v>
      </c>
      <c r="AU210" s="157" t="s">
        <v>89</v>
      </c>
      <c r="AY210" s="150" t="s">
        <v>171</v>
      </c>
      <c r="BK210" s="158">
        <f>SUM(BK211:BK213)</f>
        <v>0</v>
      </c>
    </row>
    <row r="211" spans="2:65" s="1" customFormat="1" ht="16.5" customHeight="1">
      <c r="B211" s="161"/>
      <c r="C211" s="162" t="s">
        <v>803</v>
      </c>
      <c r="D211" s="162" t="s">
        <v>173</v>
      </c>
      <c r="E211" s="163" t="s">
        <v>2750</v>
      </c>
      <c r="F211" s="164" t="s">
        <v>2751</v>
      </c>
      <c r="G211" s="165" t="s">
        <v>2092</v>
      </c>
      <c r="H211" s="166">
        <v>20</v>
      </c>
      <c r="I211" s="347"/>
      <c r="J211" s="167">
        <f>ROUND(I211*H211,2)</f>
        <v>0</v>
      </c>
      <c r="K211" s="164" t="s">
        <v>5</v>
      </c>
      <c r="L211" s="40"/>
      <c r="M211" s="168" t="s">
        <v>5</v>
      </c>
      <c r="N211" s="169" t="s">
        <v>49</v>
      </c>
      <c r="O211" s="170">
        <v>0</v>
      </c>
      <c r="P211" s="170">
        <f>O211*H211</f>
        <v>0</v>
      </c>
      <c r="Q211" s="170">
        <v>0</v>
      </c>
      <c r="R211" s="170">
        <f>Q211*H211</f>
        <v>0</v>
      </c>
      <c r="S211" s="170">
        <v>0</v>
      </c>
      <c r="T211" s="171">
        <f>S211*H211</f>
        <v>0</v>
      </c>
      <c r="AR211" s="25" t="s">
        <v>535</v>
      </c>
      <c r="AT211" s="25" t="s">
        <v>173</v>
      </c>
      <c r="AU211" s="25" t="s">
        <v>188</v>
      </c>
      <c r="AY211" s="25" t="s">
        <v>171</v>
      </c>
      <c r="BE211" s="172">
        <f>IF(N211="základní",J211,0)</f>
        <v>0</v>
      </c>
      <c r="BF211" s="172">
        <f>IF(N211="snížená",J211,0)</f>
        <v>0</v>
      </c>
      <c r="BG211" s="172">
        <f>IF(N211="zákl. přenesená",J211,0)</f>
        <v>0</v>
      </c>
      <c r="BH211" s="172">
        <f>IF(N211="sníž. přenesená",J211,0)</f>
        <v>0</v>
      </c>
      <c r="BI211" s="172">
        <f>IF(N211="nulová",J211,0)</f>
        <v>0</v>
      </c>
      <c r="BJ211" s="25" t="s">
        <v>89</v>
      </c>
      <c r="BK211" s="172">
        <f>ROUND(I211*H211,2)</f>
        <v>0</v>
      </c>
      <c r="BL211" s="25" t="s">
        <v>535</v>
      </c>
      <c r="BM211" s="25" t="s">
        <v>2752</v>
      </c>
    </row>
    <row r="212" spans="2:65" s="1" customFormat="1" ht="16.5" customHeight="1">
      <c r="B212" s="161"/>
      <c r="C212" s="162" t="s">
        <v>808</v>
      </c>
      <c r="D212" s="162" t="s">
        <v>173</v>
      </c>
      <c r="E212" s="163" t="s">
        <v>2753</v>
      </c>
      <c r="F212" s="164" t="s">
        <v>2754</v>
      </c>
      <c r="G212" s="165" t="s">
        <v>330</v>
      </c>
      <c r="H212" s="166">
        <v>3</v>
      </c>
      <c r="I212" s="347"/>
      <c r="J212" s="167">
        <f>ROUND(I212*H212,2)</f>
        <v>0</v>
      </c>
      <c r="K212" s="164" t="s">
        <v>5</v>
      </c>
      <c r="L212" s="40"/>
      <c r="M212" s="168" t="s">
        <v>5</v>
      </c>
      <c r="N212" s="169" t="s">
        <v>49</v>
      </c>
      <c r="O212" s="170">
        <v>0</v>
      </c>
      <c r="P212" s="170">
        <f>O212*H212</f>
        <v>0</v>
      </c>
      <c r="Q212" s="170">
        <v>0</v>
      </c>
      <c r="R212" s="170">
        <f>Q212*H212</f>
        <v>0</v>
      </c>
      <c r="S212" s="170">
        <v>0</v>
      </c>
      <c r="T212" s="171">
        <f>S212*H212</f>
        <v>0</v>
      </c>
      <c r="AR212" s="25" t="s">
        <v>535</v>
      </c>
      <c r="AT212" s="25" t="s">
        <v>173</v>
      </c>
      <c r="AU212" s="25" t="s">
        <v>188</v>
      </c>
      <c r="AY212" s="25" t="s">
        <v>171</v>
      </c>
      <c r="BE212" s="172">
        <f>IF(N212="základní",J212,0)</f>
        <v>0</v>
      </c>
      <c r="BF212" s="172">
        <f>IF(N212="snížená",J212,0)</f>
        <v>0</v>
      </c>
      <c r="BG212" s="172">
        <f>IF(N212="zákl. přenesená",J212,0)</f>
        <v>0</v>
      </c>
      <c r="BH212" s="172">
        <f>IF(N212="sníž. přenesená",J212,0)</f>
        <v>0</v>
      </c>
      <c r="BI212" s="172">
        <f>IF(N212="nulová",J212,0)</f>
        <v>0</v>
      </c>
      <c r="BJ212" s="25" t="s">
        <v>89</v>
      </c>
      <c r="BK212" s="172">
        <f>ROUND(I212*H212,2)</f>
        <v>0</v>
      </c>
      <c r="BL212" s="25" t="s">
        <v>535</v>
      </c>
      <c r="BM212" s="25" t="s">
        <v>2755</v>
      </c>
    </row>
    <row r="213" spans="2:65" s="1" customFormat="1" ht="16.5" customHeight="1">
      <c r="B213" s="161"/>
      <c r="C213" s="162" t="s">
        <v>813</v>
      </c>
      <c r="D213" s="162" t="s">
        <v>173</v>
      </c>
      <c r="E213" s="163" t="s">
        <v>2756</v>
      </c>
      <c r="F213" s="164" t="s">
        <v>2757</v>
      </c>
      <c r="G213" s="165" t="s">
        <v>2092</v>
      </c>
      <c r="H213" s="166">
        <v>650</v>
      </c>
      <c r="I213" s="347"/>
      <c r="J213" s="167">
        <f>ROUND(I213*H213,2)</f>
        <v>0</v>
      </c>
      <c r="K213" s="164" t="s">
        <v>5</v>
      </c>
      <c r="L213" s="40"/>
      <c r="M213" s="168" t="s">
        <v>5</v>
      </c>
      <c r="N213" s="169" t="s">
        <v>49</v>
      </c>
      <c r="O213" s="170">
        <v>0</v>
      </c>
      <c r="P213" s="170">
        <f>O213*H213</f>
        <v>0</v>
      </c>
      <c r="Q213" s="170">
        <v>0</v>
      </c>
      <c r="R213" s="170">
        <f>Q213*H213</f>
        <v>0</v>
      </c>
      <c r="S213" s="170">
        <v>0</v>
      </c>
      <c r="T213" s="171">
        <f>S213*H213</f>
        <v>0</v>
      </c>
      <c r="AR213" s="25" t="s">
        <v>535</v>
      </c>
      <c r="AT213" s="25" t="s">
        <v>173</v>
      </c>
      <c r="AU213" s="25" t="s">
        <v>188</v>
      </c>
      <c r="AY213" s="25" t="s">
        <v>171</v>
      </c>
      <c r="BE213" s="172">
        <f>IF(N213="základní",J213,0)</f>
        <v>0</v>
      </c>
      <c r="BF213" s="172">
        <f>IF(N213="snížená",J213,0)</f>
        <v>0</v>
      </c>
      <c r="BG213" s="172">
        <f>IF(N213="zákl. přenesená",J213,0)</f>
        <v>0</v>
      </c>
      <c r="BH213" s="172">
        <f>IF(N213="sníž. přenesená",J213,0)</f>
        <v>0</v>
      </c>
      <c r="BI213" s="172">
        <f>IF(N213="nulová",J213,0)</f>
        <v>0</v>
      </c>
      <c r="BJ213" s="25" t="s">
        <v>89</v>
      </c>
      <c r="BK213" s="172">
        <f>ROUND(I213*H213,2)</f>
        <v>0</v>
      </c>
      <c r="BL213" s="25" t="s">
        <v>535</v>
      </c>
      <c r="BM213" s="25" t="s">
        <v>2758</v>
      </c>
    </row>
    <row r="214" spans="2:65" s="11" customFormat="1" ht="37.35" customHeight="1">
      <c r="B214" s="149"/>
      <c r="D214" s="150" t="s">
        <v>76</v>
      </c>
      <c r="E214" s="151" t="s">
        <v>1935</v>
      </c>
      <c r="F214" s="151" t="s">
        <v>1936</v>
      </c>
      <c r="J214" s="152">
        <f>BK214</f>
        <v>0</v>
      </c>
      <c r="L214" s="149"/>
      <c r="M214" s="153"/>
      <c r="N214" s="154"/>
      <c r="O214" s="154"/>
      <c r="P214" s="155">
        <f>SUM(P215:P217)</f>
        <v>0</v>
      </c>
      <c r="Q214" s="154"/>
      <c r="R214" s="155">
        <f>SUM(R215:R217)</f>
        <v>0</v>
      </c>
      <c r="S214" s="154"/>
      <c r="T214" s="156">
        <f>SUM(T215:T217)</f>
        <v>0</v>
      </c>
      <c r="AR214" s="150" t="s">
        <v>197</v>
      </c>
      <c r="AT214" s="157" t="s">
        <v>76</v>
      </c>
      <c r="AU214" s="157" t="s">
        <v>77</v>
      </c>
      <c r="AY214" s="150" t="s">
        <v>171</v>
      </c>
      <c r="BK214" s="158">
        <f>SUM(BK215:BK217)</f>
        <v>0</v>
      </c>
    </row>
    <row r="215" spans="2:65" s="1" customFormat="1" ht="16.5" customHeight="1">
      <c r="B215" s="161"/>
      <c r="C215" s="162" t="s">
        <v>819</v>
      </c>
      <c r="D215" s="162" t="s">
        <v>173</v>
      </c>
      <c r="E215" s="163" t="s">
        <v>1938</v>
      </c>
      <c r="F215" s="164" t="s">
        <v>1939</v>
      </c>
      <c r="G215" s="165" t="s">
        <v>330</v>
      </c>
      <c r="H215" s="166">
        <v>1</v>
      </c>
      <c r="I215" s="347"/>
      <c r="J215" s="167">
        <f>ROUND(I215*H215,2)</f>
        <v>0</v>
      </c>
      <c r="K215" s="164" t="s">
        <v>1044</v>
      </c>
      <c r="L215" s="40"/>
      <c r="M215" s="168" t="s">
        <v>5</v>
      </c>
      <c r="N215" s="169" t="s">
        <v>49</v>
      </c>
      <c r="O215" s="170">
        <v>0</v>
      </c>
      <c r="P215" s="170">
        <f>O215*H215</f>
        <v>0</v>
      </c>
      <c r="Q215" s="170">
        <v>0</v>
      </c>
      <c r="R215" s="170">
        <f>Q215*H215</f>
        <v>0</v>
      </c>
      <c r="S215" s="170">
        <v>0</v>
      </c>
      <c r="T215" s="171">
        <f>S215*H215</f>
        <v>0</v>
      </c>
      <c r="AR215" s="25" t="s">
        <v>1940</v>
      </c>
      <c r="AT215" s="25" t="s">
        <v>173</v>
      </c>
      <c r="AU215" s="25" t="s">
        <v>23</v>
      </c>
      <c r="AY215" s="25" t="s">
        <v>171</v>
      </c>
      <c r="BE215" s="172">
        <f>IF(N215="základní",J215,0)</f>
        <v>0</v>
      </c>
      <c r="BF215" s="172">
        <f>IF(N215="snížená",J215,0)</f>
        <v>0</v>
      </c>
      <c r="BG215" s="172">
        <f>IF(N215="zákl. přenesená",J215,0)</f>
        <v>0</v>
      </c>
      <c r="BH215" s="172">
        <f>IF(N215="sníž. přenesená",J215,0)</f>
        <v>0</v>
      </c>
      <c r="BI215" s="172">
        <f>IF(N215="nulová",J215,0)</f>
        <v>0</v>
      </c>
      <c r="BJ215" s="25" t="s">
        <v>89</v>
      </c>
      <c r="BK215" s="172">
        <f>ROUND(I215*H215,2)</f>
        <v>0</v>
      </c>
      <c r="BL215" s="25" t="s">
        <v>1940</v>
      </c>
      <c r="BM215" s="25" t="s">
        <v>2759</v>
      </c>
    </row>
    <row r="216" spans="2:65" s="1" customFormat="1" ht="16.5" customHeight="1">
      <c r="B216" s="161"/>
      <c r="C216" s="162"/>
      <c r="D216" s="162"/>
      <c r="E216" s="163"/>
      <c r="F216" s="164"/>
      <c r="G216" s="165"/>
      <c r="H216" s="166"/>
      <c r="I216" s="167"/>
      <c r="J216" s="167"/>
      <c r="K216" s="164"/>
      <c r="L216" s="40"/>
      <c r="M216" s="168" t="s">
        <v>5</v>
      </c>
      <c r="N216" s="169" t="s">
        <v>49</v>
      </c>
      <c r="O216" s="170">
        <v>0</v>
      </c>
      <c r="P216" s="170">
        <f>O216*H216</f>
        <v>0</v>
      </c>
      <c r="Q216" s="170">
        <v>0</v>
      </c>
      <c r="R216" s="170">
        <f>Q216*H216</f>
        <v>0</v>
      </c>
      <c r="S216" s="170">
        <v>0</v>
      </c>
      <c r="T216" s="171">
        <f>S216*H216</f>
        <v>0</v>
      </c>
      <c r="AR216" s="25" t="s">
        <v>1940</v>
      </c>
      <c r="AT216" s="25" t="s">
        <v>173</v>
      </c>
      <c r="AU216" s="25" t="s">
        <v>23</v>
      </c>
      <c r="AY216" s="25" t="s">
        <v>171</v>
      </c>
      <c r="BE216" s="172">
        <f>IF(N216="základní",J216,0)</f>
        <v>0</v>
      </c>
      <c r="BF216" s="172">
        <f>IF(N216="snížená",J216,0)</f>
        <v>0</v>
      </c>
      <c r="BG216" s="172">
        <f>IF(N216="zákl. přenesená",J216,0)</f>
        <v>0</v>
      </c>
      <c r="BH216" s="172">
        <f>IF(N216="sníž. přenesená",J216,0)</f>
        <v>0</v>
      </c>
      <c r="BI216" s="172">
        <f>IF(N216="nulová",J216,0)</f>
        <v>0</v>
      </c>
      <c r="BJ216" s="25" t="s">
        <v>89</v>
      </c>
      <c r="BK216" s="172">
        <f>ROUND(I216*H216,2)</f>
        <v>0</v>
      </c>
      <c r="BL216" s="25" t="s">
        <v>1940</v>
      </c>
      <c r="BM216" s="25" t="s">
        <v>2760</v>
      </c>
    </row>
    <row r="217" spans="2:65" s="1" customFormat="1" ht="16.5" customHeight="1">
      <c r="B217" s="161"/>
      <c r="C217" s="162"/>
      <c r="D217" s="162"/>
      <c r="E217" s="163"/>
      <c r="F217" s="164"/>
      <c r="G217" s="165"/>
      <c r="H217" s="166"/>
      <c r="I217" s="167"/>
      <c r="J217" s="167"/>
      <c r="K217" s="164"/>
      <c r="L217" s="40"/>
      <c r="M217" s="168" t="s">
        <v>5</v>
      </c>
      <c r="N217" s="212" t="s">
        <v>49</v>
      </c>
      <c r="O217" s="213">
        <v>0</v>
      </c>
      <c r="P217" s="213">
        <f>O217*H217</f>
        <v>0</v>
      </c>
      <c r="Q217" s="213">
        <v>0</v>
      </c>
      <c r="R217" s="213">
        <f>Q217*H217</f>
        <v>0</v>
      </c>
      <c r="S217" s="213">
        <v>0</v>
      </c>
      <c r="T217" s="214">
        <f>S217*H217</f>
        <v>0</v>
      </c>
      <c r="AR217" s="25" t="s">
        <v>1940</v>
      </c>
      <c r="AT217" s="25" t="s">
        <v>173</v>
      </c>
      <c r="AU217" s="25" t="s">
        <v>23</v>
      </c>
      <c r="AY217" s="25" t="s">
        <v>171</v>
      </c>
      <c r="BE217" s="172">
        <f>IF(N217="základní",J217,0)</f>
        <v>0</v>
      </c>
      <c r="BF217" s="172">
        <f>IF(N217="snížená",J217,0)</f>
        <v>0</v>
      </c>
      <c r="BG217" s="172">
        <f>IF(N217="zákl. přenesená",J217,0)</f>
        <v>0</v>
      </c>
      <c r="BH217" s="172">
        <f>IF(N217="sníž. přenesená",J217,0)</f>
        <v>0</v>
      </c>
      <c r="BI217" s="172">
        <f>IF(N217="nulová",J217,0)</f>
        <v>0</v>
      </c>
      <c r="BJ217" s="25" t="s">
        <v>89</v>
      </c>
      <c r="BK217" s="172">
        <f>ROUND(I217*H217,2)</f>
        <v>0</v>
      </c>
      <c r="BL217" s="25" t="s">
        <v>1940</v>
      </c>
      <c r="BM217" s="25" t="s">
        <v>2761</v>
      </c>
    </row>
    <row r="218" spans="2:65" s="1" customFormat="1" ht="6.9" customHeight="1">
      <c r="B218" s="55"/>
      <c r="C218" s="56"/>
      <c r="D218" s="56"/>
      <c r="E218" s="56"/>
      <c r="F218" s="56"/>
      <c r="G218" s="56"/>
      <c r="H218" s="56"/>
      <c r="I218" s="56"/>
      <c r="J218" s="56"/>
      <c r="K218" s="56"/>
      <c r="L218" s="40"/>
    </row>
  </sheetData>
  <autoFilter ref="C92:K217" xr:uid="{00000000-0009-0000-0000-000004000000}"/>
  <mergeCells count="13">
    <mergeCell ref="E85:H85"/>
    <mergeCell ref="G1:H1"/>
    <mergeCell ref="L2:V2"/>
    <mergeCell ref="E49:H49"/>
    <mergeCell ref="E51:H51"/>
    <mergeCell ref="J55:J56"/>
    <mergeCell ref="E81:H81"/>
    <mergeCell ref="E83:H83"/>
    <mergeCell ref="E7:H7"/>
    <mergeCell ref="E9:H9"/>
    <mergeCell ref="E11:H11"/>
    <mergeCell ref="E26:H26"/>
    <mergeCell ref="E47:H47"/>
  </mergeCells>
  <hyperlinks>
    <hyperlink ref="F1:G1" location="C2" display="1) Krycí list soupisu" xr:uid="{00000000-0004-0000-0400-000000000000}"/>
    <hyperlink ref="G1:H1" location="C58" display="2) Rekapitulace" xr:uid="{00000000-0004-0000-0400-000001000000}"/>
    <hyperlink ref="J1" location="C92" display="3) Soupis prací" xr:uid="{00000000-0004-0000-0400-000002000000}"/>
    <hyperlink ref="L1:V1" location="'Rekapitulace stavby'!C2" display="Rekapitulace stavby" xr:uid="{00000000-0004-0000-04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212"/>
  <sheetViews>
    <sheetView showGridLines="0" workbookViewId="0">
      <pane ySplit="1" topLeftCell="A200" activePane="bottomLeft" state="frozen"/>
      <selection pane="bottomLeft" activeCell="F209" sqref="F209"/>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05"/>
      <c r="B1" s="18"/>
      <c r="C1" s="18"/>
      <c r="D1" s="19" t="s">
        <v>1</v>
      </c>
      <c r="E1" s="18"/>
      <c r="F1" s="106" t="s">
        <v>109</v>
      </c>
      <c r="G1" s="331" t="s">
        <v>110</v>
      </c>
      <c r="H1" s="331"/>
      <c r="I1" s="18"/>
      <c r="J1" s="106" t="s">
        <v>111</v>
      </c>
      <c r="K1" s="19" t="s">
        <v>112</v>
      </c>
      <c r="L1" s="106" t="s">
        <v>113</v>
      </c>
      <c r="M1" s="106"/>
      <c r="N1" s="106"/>
      <c r="O1" s="106"/>
      <c r="P1" s="106"/>
      <c r="Q1" s="106"/>
      <c r="R1" s="106"/>
      <c r="S1" s="106"/>
      <c r="T1" s="106"/>
      <c r="U1" s="107"/>
      <c r="V1" s="107"/>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295" t="s">
        <v>8</v>
      </c>
      <c r="M2" s="296"/>
      <c r="N2" s="296"/>
      <c r="O2" s="296"/>
      <c r="P2" s="296"/>
      <c r="Q2" s="296"/>
      <c r="R2" s="296"/>
      <c r="S2" s="296"/>
      <c r="T2" s="296"/>
      <c r="U2" s="296"/>
      <c r="V2" s="296"/>
      <c r="AT2" s="25" t="s">
        <v>105</v>
      </c>
    </row>
    <row r="3" spans="1:70" ht="6.9" customHeight="1">
      <c r="B3" s="26"/>
      <c r="C3" s="27"/>
      <c r="D3" s="27"/>
      <c r="E3" s="27"/>
      <c r="F3" s="27"/>
      <c r="G3" s="27"/>
      <c r="H3" s="27"/>
      <c r="I3" s="27"/>
      <c r="J3" s="27"/>
      <c r="K3" s="28"/>
      <c r="AT3" s="25" t="s">
        <v>89</v>
      </c>
    </row>
    <row r="4" spans="1:70" ht="36.9" customHeight="1">
      <c r="B4" s="29"/>
      <c r="C4" s="30"/>
      <c r="D4" s="31" t="s">
        <v>114</v>
      </c>
      <c r="E4" s="30"/>
      <c r="F4" s="30"/>
      <c r="G4" s="30"/>
      <c r="H4" s="30"/>
      <c r="I4" s="30"/>
      <c r="J4" s="30"/>
      <c r="K4" s="32"/>
      <c r="M4" s="33" t="s">
        <v>13</v>
      </c>
      <c r="AT4" s="25" t="s">
        <v>6</v>
      </c>
    </row>
    <row r="5" spans="1:70" ht="6.9" customHeight="1">
      <c r="B5" s="29"/>
      <c r="C5" s="30"/>
      <c r="D5" s="30"/>
      <c r="E5" s="30"/>
      <c r="F5" s="30"/>
      <c r="G5" s="30"/>
      <c r="H5" s="30"/>
      <c r="I5" s="30"/>
      <c r="J5" s="30"/>
      <c r="K5" s="32"/>
    </row>
    <row r="6" spans="1:70" ht="13.2">
      <c r="B6" s="29"/>
      <c r="C6" s="30"/>
      <c r="D6" s="37" t="s">
        <v>17</v>
      </c>
      <c r="E6" s="30"/>
      <c r="F6" s="30"/>
      <c r="G6" s="30"/>
      <c r="H6" s="30"/>
      <c r="I6" s="30"/>
      <c r="J6" s="30"/>
      <c r="K6" s="32"/>
    </row>
    <row r="7" spans="1:70" ht="16.5" customHeight="1">
      <c r="B7" s="29"/>
      <c r="C7" s="30"/>
      <c r="D7" s="30"/>
      <c r="E7" s="332" t="str">
        <f>'Rekapitulace stavby'!K6</f>
        <v>Půdní vestavba bytů s přístavbou</v>
      </c>
      <c r="F7" s="338"/>
      <c r="G7" s="338"/>
      <c r="H7" s="338"/>
      <c r="I7" s="30"/>
      <c r="J7" s="30"/>
      <c r="K7" s="32"/>
    </row>
    <row r="8" spans="1:70" ht="13.2">
      <c r="B8" s="29"/>
      <c r="C8" s="30"/>
      <c r="D8" s="37" t="s">
        <v>115</v>
      </c>
      <c r="E8" s="30"/>
      <c r="F8" s="30"/>
      <c r="G8" s="30"/>
      <c r="H8" s="30"/>
      <c r="I8" s="30"/>
      <c r="J8" s="30"/>
      <c r="K8" s="32"/>
    </row>
    <row r="9" spans="1:70" s="1" customFormat="1" ht="16.5" customHeight="1">
      <c r="B9" s="40"/>
      <c r="C9" s="41"/>
      <c r="D9" s="41"/>
      <c r="E9" s="332" t="s">
        <v>2762</v>
      </c>
      <c r="F9" s="333"/>
      <c r="G9" s="333"/>
      <c r="H9" s="333"/>
      <c r="I9" s="41"/>
      <c r="J9" s="41"/>
      <c r="K9" s="44"/>
    </row>
    <row r="10" spans="1:70" s="1" customFormat="1" ht="13.2">
      <c r="B10" s="40"/>
      <c r="C10" s="41"/>
      <c r="D10" s="37" t="s">
        <v>117</v>
      </c>
      <c r="E10" s="41"/>
      <c r="F10" s="41"/>
      <c r="G10" s="41"/>
      <c r="H10" s="41"/>
      <c r="I10" s="41"/>
      <c r="J10" s="41"/>
      <c r="K10" s="44"/>
    </row>
    <row r="11" spans="1:70" s="1" customFormat="1" ht="36.9" customHeight="1">
      <c r="B11" s="40"/>
      <c r="C11" s="41"/>
      <c r="D11" s="41"/>
      <c r="E11" s="334" t="s">
        <v>2763</v>
      </c>
      <c r="F11" s="333"/>
      <c r="G11" s="333"/>
      <c r="H11" s="333"/>
      <c r="I11" s="41"/>
      <c r="J11" s="41"/>
      <c r="K11" s="44"/>
    </row>
    <row r="12" spans="1:70" s="1" customFormat="1">
      <c r="B12" s="40"/>
      <c r="C12" s="41"/>
      <c r="D12" s="41"/>
      <c r="E12" s="41"/>
      <c r="F12" s="41"/>
      <c r="G12" s="41"/>
      <c r="H12" s="41"/>
      <c r="I12" s="41"/>
      <c r="J12" s="41"/>
      <c r="K12" s="44"/>
    </row>
    <row r="13" spans="1:70" s="1" customFormat="1" ht="14.4" customHeight="1">
      <c r="B13" s="40"/>
      <c r="C13" s="41"/>
      <c r="D13" s="37" t="s">
        <v>20</v>
      </c>
      <c r="E13" s="41"/>
      <c r="F13" s="35" t="s">
        <v>21</v>
      </c>
      <c r="G13" s="41"/>
      <c r="H13" s="41"/>
      <c r="I13" s="37" t="s">
        <v>22</v>
      </c>
      <c r="J13" s="35" t="s">
        <v>5</v>
      </c>
      <c r="K13" s="44"/>
    </row>
    <row r="14" spans="1:70" s="1" customFormat="1" ht="14.4" customHeight="1">
      <c r="B14" s="40"/>
      <c r="C14" s="41"/>
      <c r="D14" s="37" t="s">
        <v>24</v>
      </c>
      <c r="E14" s="41"/>
      <c r="F14" s="35" t="s">
        <v>25</v>
      </c>
      <c r="G14" s="41"/>
      <c r="H14" s="41"/>
      <c r="I14" s="37" t="s">
        <v>26</v>
      </c>
      <c r="J14" s="108">
        <f>'Rekapitulace stavby'!AN8</f>
        <v>44035</v>
      </c>
      <c r="K14" s="44"/>
    </row>
    <row r="15" spans="1:70" s="1" customFormat="1" ht="10.95" customHeight="1">
      <c r="B15" s="40"/>
      <c r="C15" s="41"/>
      <c r="D15" s="41"/>
      <c r="E15" s="41"/>
      <c r="F15" s="41"/>
      <c r="G15" s="41"/>
      <c r="H15" s="41"/>
      <c r="I15" s="41"/>
      <c r="J15" s="41"/>
      <c r="K15" s="44"/>
    </row>
    <row r="16" spans="1:70" s="1" customFormat="1" ht="14.4" customHeight="1">
      <c r="B16" s="40"/>
      <c r="C16" s="41"/>
      <c r="D16" s="37" t="s">
        <v>31</v>
      </c>
      <c r="E16" s="41"/>
      <c r="F16" s="41"/>
      <c r="G16" s="41"/>
      <c r="H16" s="41"/>
      <c r="I16" s="37" t="s">
        <v>32</v>
      </c>
      <c r="J16" s="35" t="s">
        <v>33</v>
      </c>
      <c r="K16" s="44"/>
    </row>
    <row r="17" spans="2:11" s="1" customFormat="1" ht="18" customHeight="1">
      <c r="B17" s="40"/>
      <c r="C17" s="41"/>
      <c r="D17" s="41"/>
      <c r="E17" s="35" t="s">
        <v>34</v>
      </c>
      <c r="F17" s="41"/>
      <c r="G17" s="41"/>
      <c r="H17" s="41"/>
      <c r="I17" s="37" t="s">
        <v>35</v>
      </c>
      <c r="J17" s="35" t="s">
        <v>5</v>
      </c>
      <c r="K17" s="44"/>
    </row>
    <row r="18" spans="2:11" s="1" customFormat="1" ht="6.9" customHeight="1">
      <c r="B18" s="40"/>
      <c r="C18" s="41"/>
      <c r="D18" s="41"/>
      <c r="E18" s="41"/>
      <c r="F18" s="41"/>
      <c r="G18" s="41"/>
      <c r="H18" s="41"/>
      <c r="I18" s="41"/>
      <c r="J18" s="41"/>
      <c r="K18" s="44"/>
    </row>
    <row r="19" spans="2:11" s="1" customFormat="1" ht="14.4" customHeight="1">
      <c r="B19" s="40"/>
      <c r="C19" s="41"/>
      <c r="D19" s="37" t="s">
        <v>36</v>
      </c>
      <c r="E19" s="41"/>
      <c r="F19" s="41"/>
      <c r="G19" s="41"/>
      <c r="H19" s="41"/>
      <c r="I19" s="37" t="s">
        <v>32</v>
      </c>
      <c r="J19" s="35" t="str">
        <f>IF('Rekapitulace stavby'!AN13="Vyplň údaj","",IF('Rekapitulace stavby'!AN13="","",'Rekapitulace stavby'!AN13))</f>
        <v/>
      </c>
      <c r="K19" s="44"/>
    </row>
    <row r="20" spans="2:11" s="1" customFormat="1" ht="18" customHeight="1">
      <c r="B20" s="40"/>
      <c r="C20" s="41"/>
      <c r="D20" s="41"/>
      <c r="E20" s="35" t="str">
        <f>IF('Rekapitulace stavby'!E14="Vyplň údaj","",IF('Rekapitulace stavby'!E14="","",'Rekapitulace stavby'!E14))</f>
        <v xml:space="preserve"> </v>
      </c>
      <c r="F20" s="41"/>
      <c r="G20" s="41"/>
      <c r="H20" s="41"/>
      <c r="I20" s="37" t="s">
        <v>35</v>
      </c>
      <c r="J20" s="35" t="str">
        <f>IF('Rekapitulace stavby'!AN14="Vyplň údaj","",IF('Rekapitulace stavby'!AN14="","",'Rekapitulace stavby'!AN14))</f>
        <v/>
      </c>
      <c r="K20" s="44"/>
    </row>
    <row r="21" spans="2:11" s="1" customFormat="1" ht="6.9" customHeight="1">
      <c r="B21" s="40"/>
      <c r="C21" s="41"/>
      <c r="D21" s="41"/>
      <c r="E21" s="41"/>
      <c r="F21" s="41"/>
      <c r="G21" s="41"/>
      <c r="H21" s="41"/>
      <c r="I21" s="41"/>
      <c r="J21" s="41"/>
      <c r="K21" s="44"/>
    </row>
    <row r="22" spans="2:11" s="1" customFormat="1" ht="14.4" customHeight="1">
      <c r="B22" s="40"/>
      <c r="C22" s="41"/>
      <c r="D22" s="37" t="s">
        <v>38</v>
      </c>
      <c r="E22" s="41"/>
      <c r="F22" s="41"/>
      <c r="G22" s="41"/>
      <c r="H22" s="41"/>
      <c r="I22" s="37" t="s">
        <v>32</v>
      </c>
      <c r="J22" s="35" t="s">
        <v>39</v>
      </c>
      <c r="K22" s="44"/>
    </row>
    <row r="23" spans="2:11" s="1" customFormat="1" ht="18" customHeight="1">
      <c r="B23" s="40"/>
      <c r="C23" s="41"/>
      <c r="D23" s="41"/>
      <c r="E23" s="35" t="s">
        <v>40</v>
      </c>
      <c r="F23" s="41"/>
      <c r="G23" s="41"/>
      <c r="H23" s="41"/>
      <c r="I23" s="37" t="s">
        <v>35</v>
      </c>
      <c r="J23" s="35" t="s">
        <v>5</v>
      </c>
      <c r="K23" s="44"/>
    </row>
    <row r="24" spans="2:11" s="1" customFormat="1" ht="6.9" customHeight="1">
      <c r="B24" s="40"/>
      <c r="C24" s="41"/>
      <c r="D24" s="41"/>
      <c r="E24" s="41"/>
      <c r="F24" s="41"/>
      <c r="G24" s="41"/>
      <c r="H24" s="41"/>
      <c r="I24" s="41"/>
      <c r="J24" s="41"/>
      <c r="K24" s="44"/>
    </row>
    <row r="25" spans="2:11" s="1" customFormat="1" ht="14.4" customHeight="1">
      <c r="B25" s="40"/>
      <c r="C25" s="41"/>
      <c r="D25" s="37" t="s">
        <v>42</v>
      </c>
      <c r="E25" s="41"/>
      <c r="F25" s="41"/>
      <c r="G25" s="41"/>
      <c r="H25" s="41"/>
      <c r="I25" s="41"/>
      <c r="J25" s="41"/>
      <c r="K25" s="44"/>
    </row>
    <row r="26" spans="2:11" s="7" customFormat="1" ht="16.5" customHeight="1">
      <c r="B26" s="109"/>
      <c r="C26" s="110"/>
      <c r="D26" s="110"/>
      <c r="E26" s="326" t="s">
        <v>5</v>
      </c>
      <c r="F26" s="326"/>
      <c r="G26" s="326"/>
      <c r="H26" s="326"/>
      <c r="I26" s="110"/>
      <c r="J26" s="110"/>
      <c r="K26" s="111"/>
    </row>
    <row r="27" spans="2:11" s="1" customFormat="1" ht="6.9" customHeight="1">
      <c r="B27" s="40"/>
      <c r="C27" s="41"/>
      <c r="D27" s="41"/>
      <c r="E27" s="41"/>
      <c r="F27" s="41"/>
      <c r="G27" s="41"/>
      <c r="H27" s="41"/>
      <c r="I27" s="41"/>
      <c r="J27" s="41"/>
      <c r="K27" s="44"/>
    </row>
    <row r="28" spans="2:11" s="1" customFormat="1" ht="6.9" customHeight="1">
      <c r="B28" s="40"/>
      <c r="C28" s="41"/>
      <c r="D28" s="67"/>
      <c r="E28" s="67"/>
      <c r="F28" s="67"/>
      <c r="G28" s="67"/>
      <c r="H28" s="67"/>
      <c r="I28" s="67"/>
      <c r="J28" s="67"/>
      <c r="K28" s="112"/>
    </row>
    <row r="29" spans="2:11" s="1" customFormat="1" ht="25.35" customHeight="1">
      <c r="B29" s="40"/>
      <c r="C29" s="41"/>
      <c r="D29" s="113" t="s">
        <v>43</v>
      </c>
      <c r="E29" s="41"/>
      <c r="F29" s="41"/>
      <c r="G29" s="41"/>
      <c r="H29" s="41"/>
      <c r="I29" s="41"/>
      <c r="J29" s="114">
        <f>ROUND(J96,2)</f>
        <v>0</v>
      </c>
      <c r="K29" s="44"/>
    </row>
    <row r="30" spans="2:11" s="1" customFormat="1" ht="6.9" customHeight="1">
      <c r="B30" s="40"/>
      <c r="C30" s="41"/>
      <c r="D30" s="67"/>
      <c r="E30" s="67"/>
      <c r="F30" s="67"/>
      <c r="G30" s="67"/>
      <c r="H30" s="67"/>
      <c r="I30" s="67"/>
      <c r="J30" s="67"/>
      <c r="K30" s="112"/>
    </row>
    <row r="31" spans="2:11" s="1" customFormat="1" ht="14.4" customHeight="1">
      <c r="B31" s="40"/>
      <c r="C31" s="41"/>
      <c r="D31" s="41"/>
      <c r="E31" s="41"/>
      <c r="F31" s="45" t="s">
        <v>45</v>
      </c>
      <c r="G31" s="41"/>
      <c r="H31" s="41"/>
      <c r="I31" s="45" t="s">
        <v>44</v>
      </c>
      <c r="J31" s="45" t="s">
        <v>46</v>
      </c>
      <c r="K31" s="44"/>
    </row>
    <row r="32" spans="2:11" s="1" customFormat="1" ht="14.4" customHeight="1">
      <c r="B32" s="40"/>
      <c r="C32" s="41"/>
      <c r="D32" s="48" t="s">
        <v>47</v>
      </c>
      <c r="E32" s="48" t="s">
        <v>48</v>
      </c>
      <c r="F32" s="115">
        <f>ROUND(SUM(BE96:BE211), 2)</f>
        <v>0</v>
      </c>
      <c r="G32" s="41"/>
      <c r="H32" s="41"/>
      <c r="I32" s="116">
        <v>0.21</v>
      </c>
      <c r="J32" s="115">
        <f>ROUND(ROUND((SUM(BE96:BE211)), 2)*I32, 2)</f>
        <v>0</v>
      </c>
      <c r="K32" s="44"/>
    </row>
    <row r="33" spans="2:11" s="1" customFormat="1" ht="14.4" customHeight="1">
      <c r="B33" s="40"/>
      <c r="C33" s="41"/>
      <c r="D33" s="41"/>
      <c r="E33" s="48" t="s">
        <v>49</v>
      </c>
      <c r="F33" s="115">
        <f>ROUND(SUM(BF96:BF211), 2)</f>
        <v>0</v>
      </c>
      <c r="G33" s="41"/>
      <c r="H33" s="41"/>
      <c r="I33" s="116">
        <v>0.15</v>
      </c>
      <c r="J33" s="115">
        <f>ROUND(ROUND((SUM(BF96:BF211)), 2)*I33, 2)</f>
        <v>0</v>
      </c>
      <c r="K33" s="44"/>
    </row>
    <row r="34" spans="2:11" s="1" customFormat="1" ht="14.4" hidden="1" customHeight="1">
      <c r="B34" s="40"/>
      <c r="C34" s="41"/>
      <c r="D34" s="41"/>
      <c r="E34" s="48" t="s">
        <v>50</v>
      </c>
      <c r="F34" s="115">
        <f>ROUND(SUM(BG96:BG211), 2)</f>
        <v>0</v>
      </c>
      <c r="G34" s="41"/>
      <c r="H34" s="41"/>
      <c r="I34" s="116">
        <v>0.21</v>
      </c>
      <c r="J34" s="115">
        <v>0</v>
      </c>
      <c r="K34" s="44"/>
    </row>
    <row r="35" spans="2:11" s="1" customFormat="1" ht="14.4" hidden="1" customHeight="1">
      <c r="B35" s="40"/>
      <c r="C35" s="41"/>
      <c r="D35" s="41"/>
      <c r="E35" s="48" t="s">
        <v>51</v>
      </c>
      <c r="F35" s="115">
        <f>ROUND(SUM(BH96:BH211), 2)</f>
        <v>0</v>
      </c>
      <c r="G35" s="41"/>
      <c r="H35" s="41"/>
      <c r="I35" s="116">
        <v>0.15</v>
      </c>
      <c r="J35" s="115">
        <v>0</v>
      </c>
      <c r="K35" s="44"/>
    </row>
    <row r="36" spans="2:11" s="1" customFormat="1" ht="14.4" hidden="1" customHeight="1">
      <c r="B36" s="40"/>
      <c r="C36" s="41"/>
      <c r="D36" s="41"/>
      <c r="E36" s="48" t="s">
        <v>52</v>
      </c>
      <c r="F36" s="115">
        <f>ROUND(SUM(BI96:BI211), 2)</f>
        <v>0</v>
      </c>
      <c r="G36" s="41"/>
      <c r="H36" s="41"/>
      <c r="I36" s="116">
        <v>0</v>
      </c>
      <c r="J36" s="115">
        <v>0</v>
      </c>
      <c r="K36" s="44"/>
    </row>
    <row r="37" spans="2:11" s="1" customFormat="1" ht="6.9" customHeight="1">
      <c r="B37" s="40"/>
      <c r="C37" s="41"/>
      <c r="D37" s="41"/>
      <c r="E37" s="41"/>
      <c r="F37" s="41"/>
      <c r="G37" s="41"/>
      <c r="H37" s="41"/>
      <c r="I37" s="41"/>
      <c r="J37" s="41"/>
      <c r="K37" s="44"/>
    </row>
    <row r="38" spans="2:11" s="1" customFormat="1" ht="25.35" customHeight="1">
      <c r="B38" s="40"/>
      <c r="C38" s="117"/>
      <c r="D38" s="118" t="s">
        <v>53</v>
      </c>
      <c r="E38" s="70"/>
      <c r="F38" s="70"/>
      <c r="G38" s="119" t="s">
        <v>54</v>
      </c>
      <c r="H38" s="120" t="s">
        <v>55</v>
      </c>
      <c r="I38" s="70"/>
      <c r="J38" s="121">
        <f>SUM(J29:J36)</f>
        <v>0</v>
      </c>
      <c r="K38" s="122"/>
    </row>
    <row r="39" spans="2:11" s="1" customFormat="1" ht="14.4" customHeight="1">
      <c r="B39" s="55"/>
      <c r="C39" s="56"/>
      <c r="D39" s="56"/>
      <c r="E39" s="56"/>
      <c r="F39" s="56"/>
      <c r="G39" s="56"/>
      <c r="H39" s="56"/>
      <c r="I39" s="56"/>
      <c r="J39" s="56"/>
      <c r="K39" s="57"/>
    </row>
    <row r="43" spans="2:11" s="1" customFormat="1" ht="6.9" customHeight="1">
      <c r="B43" s="58"/>
      <c r="C43" s="59"/>
      <c r="D43" s="59"/>
      <c r="E43" s="59"/>
      <c r="F43" s="59"/>
      <c r="G43" s="59"/>
      <c r="H43" s="59"/>
      <c r="I43" s="59"/>
      <c r="J43" s="59"/>
      <c r="K43" s="123"/>
    </row>
    <row r="44" spans="2:11" s="1" customFormat="1" ht="36.9" customHeight="1">
      <c r="B44" s="40"/>
      <c r="C44" s="31" t="s">
        <v>119</v>
      </c>
      <c r="D44" s="41"/>
      <c r="E44" s="41"/>
      <c r="F44" s="41"/>
      <c r="G44" s="41"/>
      <c r="H44" s="41"/>
      <c r="I44" s="41"/>
      <c r="J44" s="41"/>
      <c r="K44" s="44"/>
    </row>
    <row r="45" spans="2:11" s="1" customFormat="1" ht="6.9" customHeight="1">
      <c r="B45" s="40"/>
      <c r="C45" s="41"/>
      <c r="D45" s="41"/>
      <c r="E45" s="41"/>
      <c r="F45" s="41"/>
      <c r="G45" s="41"/>
      <c r="H45" s="41"/>
      <c r="I45" s="41"/>
      <c r="J45" s="41"/>
      <c r="K45" s="44"/>
    </row>
    <row r="46" spans="2:11" s="1" customFormat="1" ht="14.4" customHeight="1">
      <c r="B46" s="40"/>
      <c r="C46" s="37" t="s">
        <v>17</v>
      </c>
      <c r="D46" s="41"/>
      <c r="E46" s="41"/>
      <c r="F46" s="41"/>
      <c r="G46" s="41"/>
      <c r="H46" s="41"/>
      <c r="I46" s="41"/>
      <c r="J46" s="41"/>
      <c r="K46" s="44"/>
    </row>
    <row r="47" spans="2:11" s="1" customFormat="1" ht="16.5" customHeight="1">
      <c r="B47" s="40"/>
      <c r="C47" s="41"/>
      <c r="D47" s="41"/>
      <c r="E47" s="332" t="str">
        <f>E7</f>
        <v>Půdní vestavba bytů s přístavbou</v>
      </c>
      <c r="F47" s="338"/>
      <c r="G47" s="338"/>
      <c r="H47" s="338"/>
      <c r="I47" s="41"/>
      <c r="J47" s="41"/>
      <c r="K47" s="44"/>
    </row>
    <row r="48" spans="2:11" ht="13.2">
      <c r="B48" s="29"/>
      <c r="C48" s="37" t="s">
        <v>115</v>
      </c>
      <c r="D48" s="30"/>
      <c r="E48" s="30"/>
      <c r="F48" s="30"/>
      <c r="G48" s="30"/>
      <c r="H48" s="30"/>
      <c r="I48" s="30"/>
      <c r="J48" s="30"/>
      <c r="K48" s="32"/>
    </row>
    <row r="49" spans="2:47" s="1" customFormat="1" ht="16.5" customHeight="1">
      <c r="B49" s="40"/>
      <c r="C49" s="41"/>
      <c r="D49" s="41"/>
      <c r="E49" s="332" t="s">
        <v>2762</v>
      </c>
      <c r="F49" s="333"/>
      <c r="G49" s="333"/>
      <c r="H49" s="333"/>
      <c r="I49" s="41"/>
      <c r="J49" s="41"/>
      <c r="K49" s="44"/>
    </row>
    <row r="50" spans="2:47" s="1" customFormat="1" ht="14.4" customHeight="1">
      <c r="B50" s="40"/>
      <c r="C50" s="37" t="s">
        <v>117</v>
      </c>
      <c r="D50" s="41"/>
      <c r="E50" s="41"/>
      <c r="F50" s="41"/>
      <c r="G50" s="41"/>
      <c r="H50" s="41"/>
      <c r="I50" s="41"/>
      <c r="J50" s="41"/>
      <c r="K50" s="44"/>
    </row>
    <row r="51" spans="2:47" s="1" customFormat="1" ht="17.25" customHeight="1">
      <c r="B51" s="40"/>
      <c r="C51" s="41"/>
      <c r="D51" s="41"/>
      <c r="E51" s="334" t="str">
        <f>E11</f>
        <v>4222 - Venkovní úpravy</v>
      </c>
      <c r="F51" s="333"/>
      <c r="G51" s="333"/>
      <c r="H51" s="333"/>
      <c r="I51" s="41"/>
      <c r="J51" s="41"/>
      <c r="K51" s="44"/>
    </row>
    <row r="52" spans="2:47" s="1" customFormat="1" ht="6.9" customHeight="1">
      <c r="B52" s="40"/>
      <c r="C52" s="41"/>
      <c r="D52" s="41"/>
      <c r="E52" s="41"/>
      <c r="F52" s="41"/>
      <c r="G52" s="41"/>
      <c r="H52" s="41"/>
      <c r="I52" s="41"/>
      <c r="J52" s="41"/>
      <c r="K52" s="44"/>
    </row>
    <row r="53" spans="2:47" s="1" customFormat="1" ht="18" customHeight="1">
      <c r="B53" s="40"/>
      <c r="C53" s="37" t="s">
        <v>24</v>
      </c>
      <c r="D53" s="41"/>
      <c r="E53" s="41"/>
      <c r="F53" s="35" t="str">
        <f>F14</f>
        <v xml:space="preserve">Skřípov 48, p.č.146,k.ú.Skřípov </v>
      </c>
      <c r="G53" s="41"/>
      <c r="H53" s="41"/>
      <c r="I53" s="37" t="s">
        <v>26</v>
      </c>
      <c r="J53" s="108">
        <f>IF(J14="","",J14)</f>
        <v>44035</v>
      </c>
      <c r="K53" s="44"/>
    </row>
    <row r="54" spans="2:47" s="1" customFormat="1" ht="6.9" customHeight="1">
      <c r="B54" s="40"/>
      <c r="C54" s="41"/>
      <c r="D54" s="41"/>
      <c r="E54" s="41"/>
      <c r="F54" s="41"/>
      <c r="G54" s="41"/>
      <c r="H54" s="41"/>
      <c r="I54" s="41"/>
      <c r="J54" s="41"/>
      <c r="K54" s="44"/>
    </row>
    <row r="55" spans="2:47" s="1" customFormat="1" ht="13.2">
      <c r="B55" s="40"/>
      <c r="C55" s="37" t="s">
        <v>31</v>
      </c>
      <c r="D55" s="41"/>
      <c r="E55" s="41"/>
      <c r="F55" s="35" t="str">
        <f>E17</f>
        <v xml:space="preserve">Obec Skřípov,č.p.169, 79852 Skřípov </v>
      </c>
      <c r="G55" s="41"/>
      <c r="H55" s="41"/>
      <c r="I55" s="37" t="s">
        <v>38</v>
      </c>
      <c r="J55" s="326" t="str">
        <f>E23</f>
        <v>Ing.Zdeněk Opletal,Březský vrch 695, Knice 798 52</v>
      </c>
      <c r="K55" s="44"/>
    </row>
    <row r="56" spans="2:47" s="1" customFormat="1" ht="14.4" customHeight="1">
      <c r="B56" s="40"/>
      <c r="C56" s="37" t="s">
        <v>36</v>
      </c>
      <c r="D56" s="41"/>
      <c r="E56" s="41"/>
      <c r="F56" s="35" t="str">
        <f>IF(E20="","",E20)</f>
        <v xml:space="preserve"> </v>
      </c>
      <c r="G56" s="41"/>
      <c r="H56" s="41"/>
      <c r="I56" s="41"/>
      <c r="J56" s="335"/>
      <c r="K56" s="44"/>
    </row>
    <row r="57" spans="2:47" s="1" customFormat="1" ht="10.35" customHeight="1">
      <c r="B57" s="40"/>
      <c r="C57" s="41"/>
      <c r="D57" s="41"/>
      <c r="E57" s="41"/>
      <c r="F57" s="41"/>
      <c r="G57" s="41"/>
      <c r="H57" s="41"/>
      <c r="I57" s="41"/>
      <c r="J57" s="41"/>
      <c r="K57" s="44"/>
    </row>
    <row r="58" spans="2:47" s="1" customFormat="1" ht="29.25" customHeight="1">
      <c r="B58" s="40"/>
      <c r="C58" s="124" t="s">
        <v>120</v>
      </c>
      <c r="D58" s="117"/>
      <c r="E58" s="117"/>
      <c r="F58" s="117"/>
      <c r="G58" s="117"/>
      <c r="H58" s="117"/>
      <c r="I58" s="117"/>
      <c r="J58" s="125" t="s">
        <v>121</v>
      </c>
      <c r="K58" s="126"/>
    </row>
    <row r="59" spans="2:47" s="1" customFormat="1" ht="10.35" customHeight="1">
      <c r="B59" s="40"/>
      <c r="C59" s="41"/>
      <c r="D59" s="41"/>
      <c r="E59" s="41"/>
      <c r="F59" s="41"/>
      <c r="G59" s="41"/>
      <c r="H59" s="41"/>
      <c r="I59" s="41"/>
      <c r="J59" s="41"/>
      <c r="K59" s="44"/>
    </row>
    <row r="60" spans="2:47" s="1" customFormat="1" ht="29.25" customHeight="1">
      <c r="B60" s="40"/>
      <c r="C60" s="127" t="s">
        <v>122</v>
      </c>
      <c r="D60" s="41"/>
      <c r="E60" s="41"/>
      <c r="F60" s="41"/>
      <c r="G60" s="41"/>
      <c r="H60" s="41"/>
      <c r="I60" s="41"/>
      <c r="J60" s="114">
        <f>J96</f>
        <v>0</v>
      </c>
      <c r="K60" s="44"/>
      <c r="AU60" s="25" t="s">
        <v>123</v>
      </c>
    </row>
    <row r="61" spans="2:47" s="8" customFormat="1" ht="24.9" customHeight="1">
      <c r="B61" s="128"/>
      <c r="C61" s="129"/>
      <c r="D61" s="130" t="s">
        <v>124</v>
      </c>
      <c r="E61" s="131"/>
      <c r="F61" s="131"/>
      <c r="G61" s="131"/>
      <c r="H61" s="131"/>
      <c r="I61" s="131"/>
      <c r="J61" s="132">
        <f>J97</f>
        <v>0</v>
      </c>
      <c r="K61" s="133"/>
    </row>
    <row r="62" spans="2:47" s="9" customFormat="1" ht="19.95" customHeight="1">
      <c r="B62" s="134"/>
      <c r="C62" s="135"/>
      <c r="D62" s="136" t="s">
        <v>125</v>
      </c>
      <c r="E62" s="137"/>
      <c r="F62" s="137"/>
      <c r="G62" s="137"/>
      <c r="H62" s="137"/>
      <c r="I62" s="137"/>
      <c r="J62" s="138">
        <f>J98</f>
        <v>0</v>
      </c>
      <c r="K62" s="139"/>
    </row>
    <row r="63" spans="2:47" s="9" customFormat="1" ht="19.95" customHeight="1">
      <c r="B63" s="134"/>
      <c r="C63" s="135"/>
      <c r="D63" s="136" t="s">
        <v>126</v>
      </c>
      <c r="E63" s="137"/>
      <c r="F63" s="137"/>
      <c r="G63" s="137"/>
      <c r="H63" s="137"/>
      <c r="I63" s="137"/>
      <c r="J63" s="138">
        <f>J135</f>
        <v>0</v>
      </c>
      <c r="K63" s="139"/>
    </row>
    <row r="64" spans="2:47" s="9" customFormat="1" ht="19.95" customHeight="1">
      <c r="B64" s="134"/>
      <c r="C64" s="135"/>
      <c r="D64" s="136" t="s">
        <v>2764</v>
      </c>
      <c r="E64" s="137"/>
      <c r="F64" s="137"/>
      <c r="G64" s="137"/>
      <c r="H64" s="137"/>
      <c r="I64" s="137"/>
      <c r="J64" s="138">
        <f>J153</f>
        <v>0</v>
      </c>
      <c r="K64" s="139"/>
    </row>
    <row r="65" spans="2:12" s="9" customFormat="1" ht="19.95" customHeight="1">
      <c r="B65" s="134"/>
      <c r="C65" s="135"/>
      <c r="D65" s="136" t="s">
        <v>128</v>
      </c>
      <c r="E65" s="137"/>
      <c r="F65" s="137"/>
      <c r="G65" s="137"/>
      <c r="H65" s="137"/>
      <c r="I65" s="137"/>
      <c r="J65" s="138">
        <f>J158</f>
        <v>0</v>
      </c>
      <c r="K65" s="139"/>
    </row>
    <row r="66" spans="2:12" s="9" customFormat="1" ht="19.95" customHeight="1">
      <c r="B66" s="134"/>
      <c r="C66" s="135"/>
      <c r="D66" s="136" t="s">
        <v>129</v>
      </c>
      <c r="E66" s="137"/>
      <c r="F66" s="137"/>
      <c r="G66" s="137"/>
      <c r="H66" s="137"/>
      <c r="I66" s="137"/>
      <c r="J66" s="138">
        <f>J169</f>
        <v>0</v>
      </c>
      <c r="K66" s="139"/>
    </row>
    <row r="67" spans="2:12" s="9" customFormat="1" ht="19.95" customHeight="1">
      <c r="B67" s="134"/>
      <c r="C67" s="135"/>
      <c r="D67" s="136" t="s">
        <v>2765</v>
      </c>
      <c r="E67" s="137"/>
      <c r="F67" s="137"/>
      <c r="G67" s="137"/>
      <c r="H67" s="137"/>
      <c r="I67" s="137"/>
      <c r="J67" s="138">
        <f>J178</f>
        <v>0</v>
      </c>
      <c r="K67" s="139"/>
    </row>
    <row r="68" spans="2:12" s="9" customFormat="1" ht="19.95" customHeight="1">
      <c r="B68" s="134"/>
      <c r="C68" s="135"/>
      <c r="D68" s="136" t="s">
        <v>2766</v>
      </c>
      <c r="E68" s="137"/>
      <c r="F68" s="137"/>
      <c r="G68" s="137"/>
      <c r="H68" s="137"/>
      <c r="I68" s="137"/>
      <c r="J68" s="138">
        <f>J184</f>
        <v>0</v>
      </c>
      <c r="K68" s="139"/>
    </row>
    <row r="69" spans="2:12" s="9" customFormat="1" ht="19.95" customHeight="1">
      <c r="B69" s="134"/>
      <c r="C69" s="135"/>
      <c r="D69" s="136" t="s">
        <v>137</v>
      </c>
      <c r="E69" s="137"/>
      <c r="F69" s="137"/>
      <c r="G69" s="137"/>
      <c r="H69" s="137"/>
      <c r="I69" s="137"/>
      <c r="J69" s="138">
        <f>J190</f>
        <v>0</v>
      </c>
      <c r="K69" s="139"/>
    </row>
    <row r="70" spans="2:12" s="9" customFormat="1" ht="19.95" customHeight="1">
      <c r="B70" s="134"/>
      <c r="C70" s="135"/>
      <c r="D70" s="136" t="s">
        <v>138</v>
      </c>
      <c r="E70" s="137"/>
      <c r="F70" s="137"/>
      <c r="G70" s="137"/>
      <c r="H70" s="137"/>
      <c r="I70" s="137"/>
      <c r="J70" s="138">
        <f>J195</f>
        <v>0</v>
      </c>
      <c r="K70" s="139"/>
    </row>
    <row r="71" spans="2:12" s="9" customFormat="1" ht="19.95" customHeight="1">
      <c r="B71" s="134"/>
      <c r="C71" s="135"/>
      <c r="D71" s="136" t="s">
        <v>139</v>
      </c>
      <c r="E71" s="137"/>
      <c r="F71" s="137"/>
      <c r="G71" s="137"/>
      <c r="H71" s="137"/>
      <c r="I71" s="137"/>
      <c r="J71" s="138">
        <f>J201</f>
        <v>0</v>
      </c>
      <c r="K71" s="139"/>
    </row>
    <row r="72" spans="2:12" s="8" customFormat="1" ht="24.9" customHeight="1">
      <c r="B72" s="128"/>
      <c r="C72" s="129"/>
      <c r="D72" s="130" t="s">
        <v>140</v>
      </c>
      <c r="E72" s="131"/>
      <c r="F72" s="131"/>
      <c r="G72" s="131"/>
      <c r="H72" s="131"/>
      <c r="I72" s="131"/>
      <c r="J72" s="132">
        <f>J203</f>
        <v>0</v>
      </c>
      <c r="K72" s="133"/>
    </row>
    <row r="73" spans="2:12" s="9" customFormat="1" ht="19.95" customHeight="1">
      <c r="B73" s="134"/>
      <c r="C73" s="135"/>
      <c r="D73" s="136" t="s">
        <v>148</v>
      </c>
      <c r="E73" s="137"/>
      <c r="F73" s="137"/>
      <c r="G73" s="137"/>
      <c r="H73" s="137"/>
      <c r="I73" s="137"/>
      <c r="J73" s="138">
        <f>J204</f>
        <v>0</v>
      </c>
      <c r="K73" s="139"/>
    </row>
    <row r="74" spans="2:12" s="8" customFormat="1" ht="24.9" customHeight="1">
      <c r="B74" s="128"/>
      <c r="C74" s="129"/>
      <c r="D74" s="130" t="s">
        <v>154</v>
      </c>
      <c r="E74" s="131"/>
      <c r="F74" s="131"/>
      <c r="G74" s="131"/>
      <c r="H74" s="131"/>
      <c r="I74" s="131"/>
      <c r="J74" s="132">
        <f>J209</f>
        <v>0</v>
      </c>
      <c r="K74" s="133"/>
    </row>
    <row r="75" spans="2:12" s="1" customFormat="1" ht="21.75" customHeight="1">
      <c r="B75" s="40"/>
      <c r="C75" s="41"/>
      <c r="D75" s="41"/>
      <c r="E75" s="41"/>
      <c r="F75" s="41"/>
      <c r="G75" s="41"/>
      <c r="H75" s="41"/>
      <c r="I75" s="41"/>
      <c r="J75" s="41"/>
      <c r="K75" s="44"/>
    </row>
    <row r="76" spans="2:12" s="1" customFormat="1" ht="6.9" customHeight="1">
      <c r="B76" s="55"/>
      <c r="C76" s="56"/>
      <c r="D76" s="56"/>
      <c r="E76" s="56"/>
      <c r="F76" s="56"/>
      <c r="G76" s="56"/>
      <c r="H76" s="56"/>
      <c r="I76" s="56"/>
      <c r="J76" s="56"/>
      <c r="K76" s="57"/>
    </row>
    <row r="80" spans="2:12" s="1" customFormat="1" ht="6.9" customHeight="1">
      <c r="B80" s="58"/>
      <c r="C80" s="59"/>
      <c r="D80" s="59"/>
      <c r="E80" s="59"/>
      <c r="F80" s="59"/>
      <c r="G80" s="59"/>
      <c r="H80" s="59"/>
      <c r="I80" s="59"/>
      <c r="J80" s="59"/>
      <c r="K80" s="59"/>
      <c r="L80" s="40"/>
    </row>
    <row r="81" spans="2:63" s="1" customFormat="1" ht="36.9" customHeight="1">
      <c r="B81" s="40"/>
      <c r="C81" s="60" t="s">
        <v>155</v>
      </c>
      <c r="L81" s="40"/>
    </row>
    <row r="82" spans="2:63" s="1" customFormat="1" ht="6.9" customHeight="1">
      <c r="B82" s="40"/>
      <c r="L82" s="40"/>
    </row>
    <row r="83" spans="2:63" s="1" customFormat="1" ht="14.4" customHeight="1">
      <c r="B83" s="40"/>
      <c r="C83" s="62" t="s">
        <v>17</v>
      </c>
      <c r="L83" s="40"/>
    </row>
    <row r="84" spans="2:63" s="1" customFormat="1" ht="16.5" customHeight="1">
      <c r="B84" s="40"/>
      <c r="E84" s="336" t="str">
        <f>E7</f>
        <v>Půdní vestavba bytů s přístavbou</v>
      </c>
      <c r="F84" s="337"/>
      <c r="G84" s="337"/>
      <c r="H84" s="337"/>
      <c r="L84" s="40"/>
    </row>
    <row r="85" spans="2:63" ht="13.2">
      <c r="B85" s="29"/>
      <c r="C85" s="62" t="s">
        <v>115</v>
      </c>
      <c r="L85" s="29"/>
    </row>
    <row r="86" spans="2:63" s="1" customFormat="1" ht="16.5" customHeight="1">
      <c r="B86" s="40"/>
      <c r="E86" s="336" t="s">
        <v>2762</v>
      </c>
      <c r="F86" s="330"/>
      <c r="G86" s="330"/>
      <c r="H86" s="330"/>
      <c r="L86" s="40"/>
    </row>
    <row r="87" spans="2:63" s="1" customFormat="1" ht="14.4" customHeight="1">
      <c r="B87" s="40"/>
      <c r="C87" s="62" t="s">
        <v>117</v>
      </c>
      <c r="L87" s="40"/>
    </row>
    <row r="88" spans="2:63" s="1" customFormat="1" ht="17.25" customHeight="1">
      <c r="B88" s="40"/>
      <c r="E88" s="304" t="str">
        <f>E11</f>
        <v>4222 - Venkovní úpravy</v>
      </c>
      <c r="F88" s="330"/>
      <c r="G88" s="330"/>
      <c r="H88" s="330"/>
      <c r="L88" s="40"/>
    </row>
    <row r="89" spans="2:63" s="1" customFormat="1" ht="6.9" customHeight="1">
      <c r="B89" s="40"/>
      <c r="L89" s="40"/>
    </row>
    <row r="90" spans="2:63" s="1" customFormat="1" ht="18" customHeight="1">
      <c r="B90" s="40"/>
      <c r="C90" s="62" t="s">
        <v>24</v>
      </c>
      <c r="F90" s="140" t="str">
        <f>F14</f>
        <v xml:space="preserve">Skřípov 48, p.č.146,k.ú.Skřípov </v>
      </c>
      <c r="I90" s="62" t="s">
        <v>26</v>
      </c>
      <c r="J90" s="66">
        <f>IF(J14="","",J14)</f>
        <v>44035</v>
      </c>
      <c r="L90" s="40"/>
    </row>
    <row r="91" spans="2:63" s="1" customFormat="1" ht="6.9" customHeight="1">
      <c r="B91" s="40"/>
      <c r="L91" s="40"/>
    </row>
    <row r="92" spans="2:63" s="1" customFormat="1" ht="13.2">
      <c r="B92" s="40"/>
      <c r="C92" s="62" t="s">
        <v>31</v>
      </c>
      <c r="F92" s="140" t="str">
        <f>E17</f>
        <v xml:space="preserve">Obec Skřípov,č.p.169, 79852 Skřípov </v>
      </c>
      <c r="I92" s="62" t="s">
        <v>38</v>
      </c>
      <c r="J92" s="140" t="str">
        <f>E23</f>
        <v>Ing.Zdeněk Opletal,Březský vrch 695, Knice 798 52</v>
      </c>
      <c r="L92" s="40"/>
    </row>
    <row r="93" spans="2:63" s="1" customFormat="1" ht="14.4" customHeight="1">
      <c r="B93" s="40"/>
      <c r="C93" s="62" t="s">
        <v>36</v>
      </c>
      <c r="F93" s="140" t="str">
        <f>IF(E20="","",E20)</f>
        <v xml:space="preserve"> </v>
      </c>
      <c r="L93" s="40"/>
    </row>
    <row r="94" spans="2:63" s="1" customFormat="1" ht="10.35" customHeight="1">
      <c r="B94" s="40"/>
      <c r="L94" s="40"/>
    </row>
    <row r="95" spans="2:63" s="10" customFormat="1" ht="29.25" customHeight="1">
      <c r="B95" s="141"/>
      <c r="C95" s="142" t="s">
        <v>156</v>
      </c>
      <c r="D95" s="143" t="s">
        <v>62</v>
      </c>
      <c r="E95" s="143" t="s">
        <v>58</v>
      </c>
      <c r="F95" s="143" t="s">
        <v>157</v>
      </c>
      <c r="G95" s="143" t="s">
        <v>158</v>
      </c>
      <c r="H95" s="143" t="s">
        <v>159</v>
      </c>
      <c r="I95" s="143" t="s">
        <v>160</v>
      </c>
      <c r="J95" s="143" t="s">
        <v>121</v>
      </c>
      <c r="K95" s="144" t="s">
        <v>161</v>
      </c>
      <c r="L95" s="141"/>
      <c r="M95" s="72" t="s">
        <v>162</v>
      </c>
      <c r="N95" s="73" t="s">
        <v>47</v>
      </c>
      <c r="O95" s="73" t="s">
        <v>163</v>
      </c>
      <c r="P95" s="73" t="s">
        <v>164</v>
      </c>
      <c r="Q95" s="73" t="s">
        <v>165</v>
      </c>
      <c r="R95" s="73" t="s">
        <v>166</v>
      </c>
      <c r="S95" s="73" t="s">
        <v>167</v>
      </c>
      <c r="T95" s="74" t="s">
        <v>168</v>
      </c>
    </row>
    <row r="96" spans="2:63" s="1" customFormat="1" ht="29.25" customHeight="1">
      <c r="B96" s="40"/>
      <c r="C96" s="76" t="s">
        <v>122</v>
      </c>
      <c r="J96" s="145">
        <f>BK96</f>
        <v>0</v>
      </c>
      <c r="L96" s="40"/>
      <c r="M96" s="75"/>
      <c r="N96" s="67"/>
      <c r="O96" s="67"/>
      <c r="P96" s="146">
        <f>P97+P203+P209</f>
        <v>149.87337200000002</v>
      </c>
      <c r="Q96" s="67"/>
      <c r="R96" s="146">
        <f>R97+R203+R209</f>
        <v>50.750716769999997</v>
      </c>
      <c r="S96" s="67"/>
      <c r="T96" s="147">
        <f>T97+T203+T209</f>
        <v>0.93599999999999994</v>
      </c>
      <c r="AT96" s="25" t="s">
        <v>76</v>
      </c>
      <c r="AU96" s="25" t="s">
        <v>123</v>
      </c>
      <c r="BK96" s="148">
        <f>BK97+BK203+BK209</f>
        <v>0</v>
      </c>
    </row>
    <row r="97" spans="2:65" s="11" customFormat="1" ht="37.35" customHeight="1">
      <c r="B97" s="149"/>
      <c r="D97" s="150" t="s">
        <v>76</v>
      </c>
      <c r="E97" s="151" t="s">
        <v>169</v>
      </c>
      <c r="F97" s="151" t="s">
        <v>170</v>
      </c>
      <c r="J97" s="152">
        <f>BK97</f>
        <v>0</v>
      </c>
      <c r="L97" s="149"/>
      <c r="M97" s="153"/>
      <c r="N97" s="154"/>
      <c r="O97" s="154"/>
      <c r="P97" s="155">
        <f>P98+P135+P153+P158+P169+P178+P184+P190+P195+P201</f>
        <v>143.06325200000001</v>
      </c>
      <c r="Q97" s="154"/>
      <c r="R97" s="155">
        <f>R98+R135+R153+R158+R169+R178+R184+R190+R195+R201</f>
        <v>50.390356769999997</v>
      </c>
      <c r="S97" s="154"/>
      <c r="T97" s="156">
        <f>T98+T135+T153+T158+T169+T178+T184+T190+T195+T201</f>
        <v>0.93599999999999994</v>
      </c>
      <c r="AR97" s="150" t="s">
        <v>23</v>
      </c>
      <c r="AT97" s="157" t="s">
        <v>76</v>
      </c>
      <c r="AU97" s="157" t="s">
        <v>77</v>
      </c>
      <c r="AY97" s="150" t="s">
        <v>171</v>
      </c>
      <c r="BK97" s="158">
        <f>BK98+BK135+BK153+BK158+BK169+BK178+BK184+BK190+BK195+BK201</f>
        <v>0</v>
      </c>
    </row>
    <row r="98" spans="2:65" s="11" customFormat="1" ht="19.95" customHeight="1">
      <c r="B98" s="149"/>
      <c r="D98" s="150" t="s">
        <v>76</v>
      </c>
      <c r="E98" s="159" t="s">
        <v>23</v>
      </c>
      <c r="F98" s="159" t="s">
        <v>172</v>
      </c>
      <c r="J98" s="160">
        <f>BK98</f>
        <v>0</v>
      </c>
      <c r="L98" s="149"/>
      <c r="M98" s="153"/>
      <c r="N98" s="154"/>
      <c r="O98" s="154"/>
      <c r="P98" s="155">
        <f>SUM(P99:P134)</f>
        <v>33.254814999999994</v>
      </c>
      <c r="Q98" s="154"/>
      <c r="R98" s="155">
        <f>SUM(R99:R134)</f>
        <v>2.0499999999999997E-3</v>
      </c>
      <c r="S98" s="154"/>
      <c r="T98" s="156">
        <f>SUM(T99:T134)</f>
        <v>0</v>
      </c>
      <c r="AR98" s="150" t="s">
        <v>23</v>
      </c>
      <c r="AT98" s="157" t="s">
        <v>76</v>
      </c>
      <c r="AU98" s="157" t="s">
        <v>23</v>
      </c>
      <c r="AY98" s="150" t="s">
        <v>171</v>
      </c>
      <c r="BK98" s="158">
        <f>SUM(BK99:BK134)</f>
        <v>0</v>
      </c>
    </row>
    <row r="99" spans="2:65" s="1" customFormat="1" ht="25.5" customHeight="1">
      <c r="B99" s="161"/>
      <c r="C99" s="162" t="s">
        <v>23</v>
      </c>
      <c r="D99" s="162" t="s">
        <v>173</v>
      </c>
      <c r="E99" s="163" t="s">
        <v>2767</v>
      </c>
      <c r="F99" s="164" t="s">
        <v>2768</v>
      </c>
      <c r="G99" s="165" t="s">
        <v>223</v>
      </c>
      <c r="H99" s="166">
        <v>3</v>
      </c>
      <c r="I99" s="347"/>
      <c r="J99" s="167">
        <f t="shared" ref="J99:J104" si="0">ROUND(I99*H99,2)</f>
        <v>0</v>
      </c>
      <c r="K99" s="164" t="s">
        <v>177</v>
      </c>
      <c r="L99" s="40"/>
      <c r="M99" s="168" t="s">
        <v>5</v>
      </c>
      <c r="N99" s="169" t="s">
        <v>48</v>
      </c>
      <c r="O99" s="170">
        <v>0.17199999999999999</v>
      </c>
      <c r="P99" s="170">
        <f t="shared" ref="P99:P104" si="1">O99*H99</f>
        <v>0.51600000000000001</v>
      </c>
      <c r="Q99" s="170">
        <v>0</v>
      </c>
      <c r="R99" s="170">
        <f t="shared" ref="R99:R104" si="2">Q99*H99</f>
        <v>0</v>
      </c>
      <c r="S99" s="170">
        <v>0</v>
      </c>
      <c r="T99" s="171">
        <f t="shared" ref="T99:T104" si="3">S99*H99</f>
        <v>0</v>
      </c>
      <c r="AR99" s="25" t="s">
        <v>178</v>
      </c>
      <c r="AT99" s="25" t="s">
        <v>173</v>
      </c>
      <c r="AU99" s="25" t="s">
        <v>89</v>
      </c>
      <c r="AY99" s="25" t="s">
        <v>171</v>
      </c>
      <c r="BE99" s="172">
        <f t="shared" ref="BE99:BE104" si="4">IF(N99="základní",J99,0)</f>
        <v>0</v>
      </c>
      <c r="BF99" s="172">
        <f t="shared" ref="BF99:BF104" si="5">IF(N99="snížená",J99,0)</f>
        <v>0</v>
      </c>
      <c r="BG99" s="172">
        <f t="shared" ref="BG99:BG104" si="6">IF(N99="zákl. přenesená",J99,0)</f>
        <v>0</v>
      </c>
      <c r="BH99" s="172">
        <f t="shared" ref="BH99:BH104" si="7">IF(N99="sníž. přenesená",J99,0)</f>
        <v>0</v>
      </c>
      <c r="BI99" s="172">
        <f t="shared" ref="BI99:BI104" si="8">IF(N99="nulová",J99,0)</f>
        <v>0</v>
      </c>
      <c r="BJ99" s="25" t="s">
        <v>23</v>
      </c>
      <c r="BK99" s="172">
        <f t="shared" ref="BK99:BK104" si="9">ROUND(I99*H99,2)</f>
        <v>0</v>
      </c>
      <c r="BL99" s="25" t="s">
        <v>178</v>
      </c>
      <c r="BM99" s="25" t="s">
        <v>2769</v>
      </c>
    </row>
    <row r="100" spans="2:65" s="1" customFormat="1" ht="25.5" customHeight="1">
      <c r="B100" s="161"/>
      <c r="C100" s="162" t="s">
        <v>89</v>
      </c>
      <c r="D100" s="162" t="s">
        <v>173</v>
      </c>
      <c r="E100" s="163" t="s">
        <v>2770</v>
      </c>
      <c r="F100" s="164" t="s">
        <v>2771</v>
      </c>
      <c r="G100" s="165" t="s">
        <v>223</v>
      </c>
      <c r="H100" s="166">
        <v>3</v>
      </c>
      <c r="I100" s="347"/>
      <c r="J100" s="167">
        <f t="shared" si="0"/>
        <v>0</v>
      </c>
      <c r="K100" s="164" t="s">
        <v>177</v>
      </c>
      <c r="L100" s="40"/>
      <c r="M100" s="168" t="s">
        <v>5</v>
      </c>
      <c r="N100" s="169" t="s">
        <v>48</v>
      </c>
      <c r="O100" s="170">
        <v>7.0000000000000007E-2</v>
      </c>
      <c r="P100" s="170">
        <f t="shared" si="1"/>
        <v>0.21000000000000002</v>
      </c>
      <c r="Q100" s="170">
        <v>1.8000000000000001E-4</v>
      </c>
      <c r="R100" s="170">
        <f t="shared" si="2"/>
        <v>5.4000000000000001E-4</v>
      </c>
      <c r="S100" s="170">
        <v>0</v>
      </c>
      <c r="T100" s="171">
        <f t="shared" si="3"/>
        <v>0</v>
      </c>
      <c r="AR100" s="25" t="s">
        <v>178</v>
      </c>
      <c r="AT100" s="25" t="s">
        <v>173</v>
      </c>
      <c r="AU100" s="25" t="s">
        <v>89</v>
      </c>
      <c r="AY100" s="25" t="s">
        <v>171</v>
      </c>
      <c r="BE100" s="172">
        <f t="shared" si="4"/>
        <v>0</v>
      </c>
      <c r="BF100" s="172">
        <f t="shared" si="5"/>
        <v>0</v>
      </c>
      <c r="BG100" s="172">
        <f t="shared" si="6"/>
        <v>0</v>
      </c>
      <c r="BH100" s="172">
        <f t="shared" si="7"/>
        <v>0</v>
      </c>
      <c r="BI100" s="172">
        <f t="shared" si="8"/>
        <v>0</v>
      </c>
      <c r="BJ100" s="25" t="s">
        <v>23</v>
      </c>
      <c r="BK100" s="172">
        <f t="shared" si="9"/>
        <v>0</v>
      </c>
      <c r="BL100" s="25" t="s">
        <v>178</v>
      </c>
      <c r="BM100" s="25" t="s">
        <v>2772</v>
      </c>
    </row>
    <row r="101" spans="2:65" s="1" customFormat="1" ht="25.5" customHeight="1">
      <c r="B101" s="161"/>
      <c r="C101" s="162" t="s">
        <v>188</v>
      </c>
      <c r="D101" s="162" t="s">
        <v>173</v>
      </c>
      <c r="E101" s="163" t="s">
        <v>2773</v>
      </c>
      <c r="F101" s="164" t="s">
        <v>2774</v>
      </c>
      <c r="G101" s="165" t="s">
        <v>330</v>
      </c>
      <c r="H101" s="166">
        <v>4</v>
      </c>
      <c r="I101" s="347"/>
      <c r="J101" s="167">
        <f t="shared" si="0"/>
        <v>0</v>
      </c>
      <c r="K101" s="164" t="s">
        <v>177</v>
      </c>
      <c r="L101" s="40"/>
      <c r="M101" s="168" t="s">
        <v>5</v>
      </c>
      <c r="N101" s="169" t="s">
        <v>48</v>
      </c>
      <c r="O101" s="170">
        <v>0.24</v>
      </c>
      <c r="P101" s="170">
        <f t="shared" si="1"/>
        <v>0.96</v>
      </c>
      <c r="Q101" s="170">
        <v>1.3999999999999999E-4</v>
      </c>
      <c r="R101" s="170">
        <f t="shared" si="2"/>
        <v>5.5999999999999995E-4</v>
      </c>
      <c r="S101" s="170">
        <v>0</v>
      </c>
      <c r="T101" s="171">
        <f t="shared" si="3"/>
        <v>0</v>
      </c>
      <c r="AR101" s="25" t="s">
        <v>178</v>
      </c>
      <c r="AT101" s="25" t="s">
        <v>173</v>
      </c>
      <c r="AU101" s="25" t="s">
        <v>89</v>
      </c>
      <c r="AY101" s="25" t="s">
        <v>171</v>
      </c>
      <c r="BE101" s="172">
        <f t="shared" si="4"/>
        <v>0</v>
      </c>
      <c r="BF101" s="172">
        <f t="shared" si="5"/>
        <v>0</v>
      </c>
      <c r="BG101" s="172">
        <f t="shared" si="6"/>
        <v>0</v>
      </c>
      <c r="BH101" s="172">
        <f t="shared" si="7"/>
        <v>0</v>
      </c>
      <c r="BI101" s="172">
        <f t="shared" si="8"/>
        <v>0</v>
      </c>
      <c r="BJ101" s="25" t="s">
        <v>23</v>
      </c>
      <c r="BK101" s="172">
        <f t="shared" si="9"/>
        <v>0</v>
      </c>
      <c r="BL101" s="25" t="s">
        <v>178</v>
      </c>
      <c r="BM101" s="25" t="s">
        <v>2775</v>
      </c>
    </row>
    <row r="102" spans="2:65" s="1" customFormat="1" ht="25.5" customHeight="1">
      <c r="B102" s="161"/>
      <c r="C102" s="162" t="s">
        <v>178</v>
      </c>
      <c r="D102" s="162" t="s">
        <v>173</v>
      </c>
      <c r="E102" s="163" t="s">
        <v>2776</v>
      </c>
      <c r="F102" s="164" t="s">
        <v>2777</v>
      </c>
      <c r="G102" s="165" t="s">
        <v>330</v>
      </c>
      <c r="H102" s="166">
        <v>4</v>
      </c>
      <c r="I102" s="347"/>
      <c r="J102" s="167">
        <f t="shared" si="0"/>
        <v>0</v>
      </c>
      <c r="K102" s="164" t="s">
        <v>177</v>
      </c>
      <c r="L102" s="40"/>
      <c r="M102" s="168" t="s">
        <v>5</v>
      </c>
      <c r="N102" s="169" t="s">
        <v>48</v>
      </c>
      <c r="O102" s="170">
        <v>0.28000000000000003</v>
      </c>
      <c r="P102" s="170">
        <f t="shared" si="1"/>
        <v>1.1200000000000001</v>
      </c>
      <c r="Q102" s="170">
        <v>0</v>
      </c>
      <c r="R102" s="170">
        <f t="shared" si="2"/>
        <v>0</v>
      </c>
      <c r="S102" s="170">
        <v>0</v>
      </c>
      <c r="T102" s="171">
        <f t="shared" si="3"/>
        <v>0</v>
      </c>
      <c r="AR102" s="25" t="s">
        <v>178</v>
      </c>
      <c r="AT102" s="25" t="s">
        <v>173</v>
      </c>
      <c r="AU102" s="25" t="s">
        <v>89</v>
      </c>
      <c r="AY102" s="25" t="s">
        <v>171</v>
      </c>
      <c r="BE102" s="172">
        <f t="shared" si="4"/>
        <v>0</v>
      </c>
      <c r="BF102" s="172">
        <f t="shared" si="5"/>
        <v>0</v>
      </c>
      <c r="BG102" s="172">
        <f t="shared" si="6"/>
        <v>0</v>
      </c>
      <c r="BH102" s="172">
        <f t="shared" si="7"/>
        <v>0</v>
      </c>
      <c r="BI102" s="172">
        <f t="shared" si="8"/>
        <v>0</v>
      </c>
      <c r="BJ102" s="25" t="s">
        <v>23</v>
      </c>
      <c r="BK102" s="172">
        <f t="shared" si="9"/>
        <v>0</v>
      </c>
      <c r="BL102" s="25" t="s">
        <v>178</v>
      </c>
      <c r="BM102" s="25" t="s">
        <v>2778</v>
      </c>
    </row>
    <row r="103" spans="2:65" s="1" customFormat="1" ht="25.5" customHeight="1">
      <c r="B103" s="161"/>
      <c r="C103" s="162" t="s">
        <v>197</v>
      </c>
      <c r="D103" s="162" t="s">
        <v>173</v>
      </c>
      <c r="E103" s="163" t="s">
        <v>2779</v>
      </c>
      <c r="F103" s="164" t="s">
        <v>2780</v>
      </c>
      <c r="G103" s="165" t="s">
        <v>330</v>
      </c>
      <c r="H103" s="166">
        <v>4</v>
      </c>
      <c r="I103" s="347"/>
      <c r="J103" s="167">
        <f t="shared" si="0"/>
        <v>0</v>
      </c>
      <c r="K103" s="164" t="s">
        <v>177</v>
      </c>
      <c r="L103" s="40"/>
      <c r="M103" s="168" t="s">
        <v>5</v>
      </c>
      <c r="N103" s="169" t="s">
        <v>48</v>
      </c>
      <c r="O103" s="170">
        <v>0.65900000000000003</v>
      </c>
      <c r="P103" s="170">
        <f t="shared" si="1"/>
        <v>2.6360000000000001</v>
      </c>
      <c r="Q103" s="170">
        <v>5.0000000000000002E-5</v>
      </c>
      <c r="R103" s="170">
        <f t="shared" si="2"/>
        <v>2.0000000000000001E-4</v>
      </c>
      <c r="S103" s="170">
        <v>0</v>
      </c>
      <c r="T103" s="171">
        <f t="shared" si="3"/>
        <v>0</v>
      </c>
      <c r="AR103" s="25" t="s">
        <v>178</v>
      </c>
      <c r="AT103" s="25" t="s">
        <v>173</v>
      </c>
      <c r="AU103" s="25" t="s">
        <v>89</v>
      </c>
      <c r="AY103" s="25" t="s">
        <v>171</v>
      </c>
      <c r="BE103" s="172">
        <f t="shared" si="4"/>
        <v>0</v>
      </c>
      <c r="BF103" s="172">
        <f t="shared" si="5"/>
        <v>0</v>
      </c>
      <c r="BG103" s="172">
        <f t="shared" si="6"/>
        <v>0</v>
      </c>
      <c r="BH103" s="172">
        <f t="shared" si="7"/>
        <v>0</v>
      </c>
      <c r="BI103" s="172">
        <f t="shared" si="8"/>
        <v>0</v>
      </c>
      <c r="BJ103" s="25" t="s">
        <v>23</v>
      </c>
      <c r="BK103" s="172">
        <f t="shared" si="9"/>
        <v>0</v>
      </c>
      <c r="BL103" s="25" t="s">
        <v>178</v>
      </c>
      <c r="BM103" s="25" t="s">
        <v>2781</v>
      </c>
    </row>
    <row r="104" spans="2:65" s="1" customFormat="1" ht="38.25" customHeight="1">
      <c r="B104" s="161"/>
      <c r="C104" s="162" t="s">
        <v>201</v>
      </c>
      <c r="D104" s="162" t="s">
        <v>173</v>
      </c>
      <c r="E104" s="163" t="s">
        <v>2782</v>
      </c>
      <c r="F104" s="164" t="s">
        <v>2783</v>
      </c>
      <c r="G104" s="165" t="s">
        <v>176</v>
      </c>
      <c r="H104" s="166">
        <v>11.2</v>
      </c>
      <c r="I104" s="347"/>
      <c r="J104" s="167">
        <f t="shared" si="0"/>
        <v>0</v>
      </c>
      <c r="K104" s="164" t="s">
        <v>177</v>
      </c>
      <c r="L104" s="40"/>
      <c r="M104" s="168" t="s">
        <v>5</v>
      </c>
      <c r="N104" s="169" t="s">
        <v>48</v>
      </c>
      <c r="O104" s="170">
        <v>1.2999999999999999E-2</v>
      </c>
      <c r="P104" s="170">
        <f t="shared" si="1"/>
        <v>0.14559999999999998</v>
      </c>
      <c r="Q104" s="170">
        <v>0</v>
      </c>
      <c r="R104" s="170">
        <f t="shared" si="2"/>
        <v>0</v>
      </c>
      <c r="S104" s="170">
        <v>0</v>
      </c>
      <c r="T104" s="171">
        <f t="shared" si="3"/>
        <v>0</v>
      </c>
      <c r="AR104" s="25" t="s">
        <v>178</v>
      </c>
      <c r="AT104" s="25" t="s">
        <v>173</v>
      </c>
      <c r="AU104" s="25" t="s">
        <v>89</v>
      </c>
      <c r="AY104" s="25" t="s">
        <v>171</v>
      </c>
      <c r="BE104" s="172">
        <f t="shared" si="4"/>
        <v>0</v>
      </c>
      <c r="BF104" s="172">
        <f t="shared" si="5"/>
        <v>0</v>
      </c>
      <c r="BG104" s="172">
        <f t="shared" si="6"/>
        <v>0</v>
      </c>
      <c r="BH104" s="172">
        <f t="shared" si="7"/>
        <v>0</v>
      </c>
      <c r="BI104" s="172">
        <f t="shared" si="8"/>
        <v>0</v>
      </c>
      <c r="BJ104" s="25" t="s">
        <v>23</v>
      </c>
      <c r="BK104" s="172">
        <f t="shared" si="9"/>
        <v>0</v>
      </c>
      <c r="BL104" s="25" t="s">
        <v>178</v>
      </c>
      <c r="BM104" s="25" t="s">
        <v>2784</v>
      </c>
    </row>
    <row r="105" spans="2:65" s="12" customFormat="1">
      <c r="B105" s="173"/>
      <c r="D105" s="174" t="s">
        <v>180</v>
      </c>
      <c r="E105" s="175" t="s">
        <v>5</v>
      </c>
      <c r="F105" s="176" t="s">
        <v>2785</v>
      </c>
      <c r="H105" s="177">
        <v>10</v>
      </c>
      <c r="L105" s="173"/>
      <c r="M105" s="178"/>
      <c r="N105" s="179"/>
      <c r="O105" s="179"/>
      <c r="P105" s="179"/>
      <c r="Q105" s="179"/>
      <c r="R105" s="179"/>
      <c r="S105" s="179"/>
      <c r="T105" s="180"/>
      <c r="AT105" s="175" t="s">
        <v>180</v>
      </c>
      <c r="AU105" s="175" t="s">
        <v>89</v>
      </c>
      <c r="AV105" s="12" t="s">
        <v>89</v>
      </c>
      <c r="AW105" s="12" t="s">
        <v>41</v>
      </c>
      <c r="AX105" s="12" t="s">
        <v>77</v>
      </c>
      <c r="AY105" s="175" t="s">
        <v>171</v>
      </c>
    </row>
    <row r="106" spans="2:65" s="12" customFormat="1">
      <c r="B106" s="173"/>
      <c r="D106" s="174" t="s">
        <v>180</v>
      </c>
      <c r="E106" s="175" t="s">
        <v>5</v>
      </c>
      <c r="F106" s="176" t="s">
        <v>2786</v>
      </c>
      <c r="H106" s="177">
        <v>1.2</v>
      </c>
      <c r="L106" s="173"/>
      <c r="M106" s="178"/>
      <c r="N106" s="179"/>
      <c r="O106" s="179"/>
      <c r="P106" s="179"/>
      <c r="Q106" s="179"/>
      <c r="R106" s="179"/>
      <c r="S106" s="179"/>
      <c r="T106" s="180"/>
      <c r="AT106" s="175" t="s">
        <v>180</v>
      </c>
      <c r="AU106" s="175" t="s">
        <v>89</v>
      </c>
      <c r="AV106" s="12" t="s">
        <v>89</v>
      </c>
      <c r="AW106" s="12" t="s">
        <v>41</v>
      </c>
      <c r="AX106" s="12" t="s">
        <v>77</v>
      </c>
      <c r="AY106" s="175" t="s">
        <v>171</v>
      </c>
    </row>
    <row r="107" spans="2:65" s="13" customFormat="1">
      <c r="B107" s="183"/>
      <c r="D107" s="174" t="s">
        <v>180</v>
      </c>
      <c r="E107" s="184" t="s">
        <v>5</v>
      </c>
      <c r="F107" s="185" t="s">
        <v>228</v>
      </c>
      <c r="H107" s="186">
        <v>11.2</v>
      </c>
      <c r="L107" s="183"/>
      <c r="M107" s="187"/>
      <c r="N107" s="188"/>
      <c r="O107" s="188"/>
      <c r="P107" s="188"/>
      <c r="Q107" s="188"/>
      <c r="R107" s="188"/>
      <c r="S107" s="188"/>
      <c r="T107" s="189"/>
      <c r="AT107" s="184" t="s">
        <v>180</v>
      </c>
      <c r="AU107" s="184" t="s">
        <v>89</v>
      </c>
      <c r="AV107" s="13" t="s">
        <v>178</v>
      </c>
      <c r="AW107" s="13" t="s">
        <v>41</v>
      </c>
      <c r="AX107" s="13" t="s">
        <v>23</v>
      </c>
      <c r="AY107" s="184" t="s">
        <v>171</v>
      </c>
    </row>
    <row r="108" spans="2:65" s="1" customFormat="1" ht="38.25" customHeight="1">
      <c r="B108" s="161"/>
      <c r="C108" s="162" t="s">
        <v>207</v>
      </c>
      <c r="D108" s="162" t="s">
        <v>173</v>
      </c>
      <c r="E108" s="163" t="s">
        <v>2787</v>
      </c>
      <c r="F108" s="164" t="s">
        <v>2788</v>
      </c>
      <c r="G108" s="165" t="s">
        <v>176</v>
      </c>
      <c r="H108" s="166">
        <v>8</v>
      </c>
      <c r="I108" s="347"/>
      <c r="J108" s="167">
        <f>ROUND(I108*H108,2)</f>
        <v>0</v>
      </c>
      <c r="K108" s="164" t="s">
        <v>177</v>
      </c>
      <c r="L108" s="40"/>
      <c r="M108" s="168" t="s">
        <v>5</v>
      </c>
      <c r="N108" s="169" t="s">
        <v>48</v>
      </c>
      <c r="O108" s="170">
        <v>0.36799999999999999</v>
      </c>
      <c r="P108" s="170">
        <f>O108*H108</f>
        <v>2.944</v>
      </c>
      <c r="Q108" s="170">
        <v>0</v>
      </c>
      <c r="R108" s="170">
        <f>Q108*H108</f>
        <v>0</v>
      </c>
      <c r="S108" s="170">
        <v>0</v>
      </c>
      <c r="T108" s="171">
        <f>S108*H108</f>
        <v>0</v>
      </c>
      <c r="AR108" s="25" t="s">
        <v>178</v>
      </c>
      <c r="AT108" s="25" t="s">
        <v>173</v>
      </c>
      <c r="AU108" s="25" t="s">
        <v>89</v>
      </c>
      <c r="AY108" s="25" t="s">
        <v>171</v>
      </c>
      <c r="BE108" s="172">
        <f>IF(N108="základní",J108,0)</f>
        <v>0</v>
      </c>
      <c r="BF108" s="172">
        <f>IF(N108="snížená",J108,0)</f>
        <v>0</v>
      </c>
      <c r="BG108" s="172">
        <f>IF(N108="zákl. přenesená",J108,0)</f>
        <v>0</v>
      </c>
      <c r="BH108" s="172">
        <f>IF(N108="sníž. přenesená",J108,0)</f>
        <v>0</v>
      </c>
      <c r="BI108" s="172">
        <f>IF(N108="nulová",J108,0)</f>
        <v>0</v>
      </c>
      <c r="BJ108" s="25" t="s">
        <v>23</v>
      </c>
      <c r="BK108" s="172">
        <f>ROUND(I108*H108,2)</f>
        <v>0</v>
      </c>
      <c r="BL108" s="25" t="s">
        <v>178</v>
      </c>
      <c r="BM108" s="25" t="s">
        <v>2789</v>
      </c>
    </row>
    <row r="109" spans="2:65" s="12" customFormat="1">
      <c r="B109" s="173"/>
      <c r="D109" s="174" t="s">
        <v>180</v>
      </c>
      <c r="E109" s="175" t="s">
        <v>5</v>
      </c>
      <c r="F109" s="176" t="s">
        <v>2790</v>
      </c>
      <c r="H109" s="177">
        <v>8</v>
      </c>
      <c r="L109" s="173"/>
      <c r="M109" s="178"/>
      <c r="N109" s="179"/>
      <c r="O109" s="179"/>
      <c r="P109" s="179"/>
      <c r="Q109" s="179"/>
      <c r="R109" s="179"/>
      <c r="S109" s="179"/>
      <c r="T109" s="180"/>
      <c r="AT109" s="175" t="s">
        <v>180</v>
      </c>
      <c r="AU109" s="175" t="s">
        <v>89</v>
      </c>
      <c r="AV109" s="12" t="s">
        <v>89</v>
      </c>
      <c r="AW109" s="12" t="s">
        <v>41</v>
      </c>
      <c r="AX109" s="12" t="s">
        <v>23</v>
      </c>
      <c r="AY109" s="175" t="s">
        <v>171</v>
      </c>
    </row>
    <row r="110" spans="2:65" s="1" customFormat="1" ht="38.25" customHeight="1">
      <c r="B110" s="161"/>
      <c r="C110" s="162" t="s">
        <v>211</v>
      </c>
      <c r="D110" s="162" t="s">
        <v>173</v>
      </c>
      <c r="E110" s="163" t="s">
        <v>2791</v>
      </c>
      <c r="F110" s="164" t="s">
        <v>2792</v>
      </c>
      <c r="G110" s="165" t="s">
        <v>176</v>
      </c>
      <c r="H110" s="166">
        <v>8</v>
      </c>
      <c r="I110" s="347"/>
      <c r="J110" s="167">
        <f>ROUND(I110*H110,2)</f>
        <v>0</v>
      </c>
      <c r="K110" s="164" t="s">
        <v>177</v>
      </c>
      <c r="L110" s="40"/>
      <c r="M110" s="168" t="s">
        <v>5</v>
      </c>
      <c r="N110" s="169" t="s">
        <v>48</v>
      </c>
      <c r="O110" s="170">
        <v>5.8000000000000003E-2</v>
      </c>
      <c r="P110" s="170">
        <f>O110*H110</f>
        <v>0.46400000000000002</v>
      </c>
      <c r="Q110" s="170">
        <v>0</v>
      </c>
      <c r="R110" s="170">
        <f>Q110*H110</f>
        <v>0</v>
      </c>
      <c r="S110" s="170">
        <v>0</v>
      </c>
      <c r="T110" s="171">
        <f>S110*H110</f>
        <v>0</v>
      </c>
      <c r="AR110" s="25" t="s">
        <v>178</v>
      </c>
      <c r="AT110" s="25" t="s">
        <v>173</v>
      </c>
      <c r="AU110" s="25" t="s">
        <v>89</v>
      </c>
      <c r="AY110" s="25" t="s">
        <v>171</v>
      </c>
      <c r="BE110" s="172">
        <f>IF(N110="základní",J110,0)</f>
        <v>0</v>
      </c>
      <c r="BF110" s="172">
        <f>IF(N110="snížená",J110,0)</f>
        <v>0</v>
      </c>
      <c r="BG110" s="172">
        <f>IF(N110="zákl. přenesená",J110,0)</f>
        <v>0</v>
      </c>
      <c r="BH110" s="172">
        <f>IF(N110="sníž. přenesená",J110,0)</f>
        <v>0</v>
      </c>
      <c r="BI110" s="172">
        <f>IF(N110="nulová",J110,0)</f>
        <v>0</v>
      </c>
      <c r="BJ110" s="25" t="s">
        <v>23</v>
      </c>
      <c r="BK110" s="172">
        <f>ROUND(I110*H110,2)</f>
        <v>0</v>
      </c>
      <c r="BL110" s="25" t="s">
        <v>178</v>
      </c>
      <c r="BM110" s="25" t="s">
        <v>2793</v>
      </c>
    </row>
    <row r="111" spans="2:65" s="1" customFormat="1" ht="25.5" customHeight="1">
      <c r="B111" s="161"/>
      <c r="C111" s="162" t="s">
        <v>215</v>
      </c>
      <c r="D111" s="162" t="s">
        <v>173</v>
      </c>
      <c r="E111" s="163" t="s">
        <v>2794</v>
      </c>
      <c r="F111" s="164" t="s">
        <v>2795</v>
      </c>
      <c r="G111" s="165" t="s">
        <v>176</v>
      </c>
      <c r="H111" s="166">
        <v>1.323</v>
      </c>
      <c r="I111" s="347"/>
      <c r="J111" s="167">
        <f>ROUND(I111*H111,2)</f>
        <v>0</v>
      </c>
      <c r="K111" s="164" t="s">
        <v>177</v>
      </c>
      <c r="L111" s="40"/>
      <c r="M111" s="168" t="s">
        <v>5</v>
      </c>
      <c r="N111" s="169" t="s">
        <v>48</v>
      </c>
      <c r="O111" s="170">
        <v>1.2110000000000001</v>
      </c>
      <c r="P111" s="170">
        <f>O111*H111</f>
        <v>1.6021529999999999</v>
      </c>
      <c r="Q111" s="170">
        <v>0</v>
      </c>
      <c r="R111" s="170">
        <f>Q111*H111</f>
        <v>0</v>
      </c>
      <c r="S111" s="170">
        <v>0</v>
      </c>
      <c r="T111" s="171">
        <f>S111*H111</f>
        <v>0</v>
      </c>
      <c r="AR111" s="25" t="s">
        <v>178</v>
      </c>
      <c r="AT111" s="25" t="s">
        <v>173</v>
      </c>
      <c r="AU111" s="25" t="s">
        <v>89</v>
      </c>
      <c r="AY111" s="25" t="s">
        <v>171</v>
      </c>
      <c r="BE111" s="172">
        <f>IF(N111="základní",J111,0)</f>
        <v>0</v>
      </c>
      <c r="BF111" s="172">
        <f>IF(N111="snížená",J111,0)</f>
        <v>0</v>
      </c>
      <c r="BG111" s="172">
        <f>IF(N111="zákl. přenesená",J111,0)</f>
        <v>0</v>
      </c>
      <c r="BH111" s="172">
        <f>IF(N111="sníž. přenesená",J111,0)</f>
        <v>0</v>
      </c>
      <c r="BI111" s="172">
        <f>IF(N111="nulová",J111,0)</f>
        <v>0</v>
      </c>
      <c r="BJ111" s="25" t="s">
        <v>23</v>
      </c>
      <c r="BK111" s="172">
        <f>ROUND(I111*H111,2)</f>
        <v>0</v>
      </c>
      <c r="BL111" s="25" t="s">
        <v>178</v>
      </c>
      <c r="BM111" s="25" t="s">
        <v>2796</v>
      </c>
    </row>
    <row r="112" spans="2:65" s="12" customFormat="1">
      <c r="B112" s="173"/>
      <c r="D112" s="174" t="s">
        <v>180</v>
      </c>
      <c r="E112" s="175" t="s">
        <v>5</v>
      </c>
      <c r="F112" s="176" t="s">
        <v>2797</v>
      </c>
      <c r="H112" s="177">
        <v>0.378</v>
      </c>
      <c r="L112" s="173"/>
      <c r="M112" s="178"/>
      <c r="N112" s="179"/>
      <c r="O112" s="179"/>
      <c r="P112" s="179"/>
      <c r="Q112" s="179"/>
      <c r="R112" s="179"/>
      <c r="S112" s="179"/>
      <c r="T112" s="180"/>
      <c r="AT112" s="175" t="s">
        <v>180</v>
      </c>
      <c r="AU112" s="175" t="s">
        <v>89</v>
      </c>
      <c r="AV112" s="12" t="s">
        <v>89</v>
      </c>
      <c r="AW112" s="12" t="s">
        <v>41</v>
      </c>
      <c r="AX112" s="12" t="s">
        <v>77</v>
      </c>
      <c r="AY112" s="175" t="s">
        <v>171</v>
      </c>
    </row>
    <row r="113" spans="2:65" s="12" customFormat="1">
      <c r="B113" s="173"/>
      <c r="D113" s="174" t="s">
        <v>180</v>
      </c>
      <c r="E113" s="175" t="s">
        <v>5</v>
      </c>
      <c r="F113" s="176" t="s">
        <v>2798</v>
      </c>
      <c r="H113" s="177">
        <v>0.94499999999999995</v>
      </c>
      <c r="L113" s="173"/>
      <c r="M113" s="178"/>
      <c r="N113" s="179"/>
      <c r="O113" s="179"/>
      <c r="P113" s="179"/>
      <c r="Q113" s="179"/>
      <c r="R113" s="179"/>
      <c r="S113" s="179"/>
      <c r="T113" s="180"/>
      <c r="AT113" s="175" t="s">
        <v>180</v>
      </c>
      <c r="AU113" s="175" t="s">
        <v>89</v>
      </c>
      <c r="AV113" s="12" t="s">
        <v>89</v>
      </c>
      <c r="AW113" s="12" t="s">
        <v>41</v>
      </c>
      <c r="AX113" s="12" t="s">
        <v>77</v>
      </c>
      <c r="AY113" s="175" t="s">
        <v>171</v>
      </c>
    </row>
    <row r="114" spans="2:65" s="13" customFormat="1">
      <c r="B114" s="183"/>
      <c r="D114" s="174" t="s">
        <v>180</v>
      </c>
      <c r="E114" s="184" t="s">
        <v>5</v>
      </c>
      <c r="F114" s="185" t="s">
        <v>228</v>
      </c>
      <c r="H114" s="186">
        <v>1.323</v>
      </c>
      <c r="L114" s="183"/>
      <c r="M114" s="187"/>
      <c r="N114" s="188"/>
      <c r="O114" s="188"/>
      <c r="P114" s="188"/>
      <c r="Q114" s="188"/>
      <c r="R114" s="188"/>
      <c r="S114" s="188"/>
      <c r="T114" s="189"/>
      <c r="AT114" s="184" t="s">
        <v>180</v>
      </c>
      <c r="AU114" s="184" t="s">
        <v>89</v>
      </c>
      <c r="AV114" s="13" t="s">
        <v>178</v>
      </c>
      <c r="AW114" s="13" t="s">
        <v>41</v>
      </c>
      <c r="AX114" s="13" t="s">
        <v>23</v>
      </c>
      <c r="AY114" s="184" t="s">
        <v>171</v>
      </c>
    </row>
    <row r="115" spans="2:65" s="1" customFormat="1" ht="38.25" customHeight="1">
      <c r="B115" s="161"/>
      <c r="C115" s="162" t="s">
        <v>220</v>
      </c>
      <c r="D115" s="162" t="s">
        <v>173</v>
      </c>
      <c r="E115" s="163" t="s">
        <v>2799</v>
      </c>
      <c r="F115" s="164" t="s">
        <v>2800</v>
      </c>
      <c r="G115" s="165" t="s">
        <v>176</v>
      </c>
      <c r="H115" s="166">
        <v>1.323</v>
      </c>
      <c r="I115" s="347"/>
      <c r="J115" s="167">
        <f>ROUND(I115*H115,2)</f>
        <v>0</v>
      </c>
      <c r="K115" s="164" t="s">
        <v>177</v>
      </c>
      <c r="L115" s="40"/>
      <c r="M115" s="168" t="s">
        <v>5</v>
      </c>
      <c r="N115" s="169" t="s">
        <v>48</v>
      </c>
      <c r="O115" s="170">
        <v>0.65400000000000003</v>
      </c>
      <c r="P115" s="170">
        <f>O115*H115</f>
        <v>0.86524199999999996</v>
      </c>
      <c r="Q115" s="170">
        <v>0</v>
      </c>
      <c r="R115" s="170">
        <f>Q115*H115</f>
        <v>0</v>
      </c>
      <c r="S115" s="170">
        <v>0</v>
      </c>
      <c r="T115" s="171">
        <f>S115*H115</f>
        <v>0</v>
      </c>
      <c r="AR115" s="25" t="s">
        <v>178</v>
      </c>
      <c r="AT115" s="25" t="s">
        <v>173</v>
      </c>
      <c r="AU115" s="25" t="s">
        <v>89</v>
      </c>
      <c r="AY115" s="25" t="s">
        <v>171</v>
      </c>
      <c r="BE115" s="172">
        <f>IF(N115="základní",J115,0)</f>
        <v>0</v>
      </c>
      <c r="BF115" s="172">
        <f>IF(N115="snížená",J115,0)</f>
        <v>0</v>
      </c>
      <c r="BG115" s="172">
        <f>IF(N115="zákl. přenesená",J115,0)</f>
        <v>0</v>
      </c>
      <c r="BH115" s="172">
        <f>IF(N115="sníž. přenesená",J115,0)</f>
        <v>0</v>
      </c>
      <c r="BI115" s="172">
        <f>IF(N115="nulová",J115,0)</f>
        <v>0</v>
      </c>
      <c r="BJ115" s="25" t="s">
        <v>23</v>
      </c>
      <c r="BK115" s="172">
        <f>ROUND(I115*H115,2)</f>
        <v>0</v>
      </c>
      <c r="BL115" s="25" t="s">
        <v>178</v>
      </c>
      <c r="BM115" s="25" t="s">
        <v>2801</v>
      </c>
    </row>
    <row r="116" spans="2:65" s="1" customFormat="1" ht="38.25" customHeight="1">
      <c r="B116" s="161"/>
      <c r="C116" s="162" t="s">
        <v>230</v>
      </c>
      <c r="D116" s="162" t="s">
        <v>173</v>
      </c>
      <c r="E116" s="163" t="s">
        <v>2802</v>
      </c>
      <c r="F116" s="164" t="s">
        <v>2803</v>
      </c>
      <c r="G116" s="165" t="s">
        <v>176</v>
      </c>
      <c r="H116" s="166">
        <v>9.3230000000000004</v>
      </c>
      <c r="I116" s="347"/>
      <c r="J116" s="167">
        <f>ROUND(I116*H116,2)</f>
        <v>0</v>
      </c>
      <c r="K116" s="164" t="s">
        <v>177</v>
      </c>
      <c r="L116" s="40"/>
      <c r="M116" s="168" t="s">
        <v>5</v>
      </c>
      <c r="N116" s="169" t="s">
        <v>48</v>
      </c>
      <c r="O116" s="170">
        <v>5.3999999999999999E-2</v>
      </c>
      <c r="P116" s="170">
        <f>O116*H116</f>
        <v>0.50344200000000006</v>
      </c>
      <c r="Q116" s="170">
        <v>0</v>
      </c>
      <c r="R116" s="170">
        <f>Q116*H116</f>
        <v>0</v>
      </c>
      <c r="S116" s="170">
        <v>0</v>
      </c>
      <c r="T116" s="171">
        <f>S116*H116</f>
        <v>0</v>
      </c>
      <c r="AR116" s="25" t="s">
        <v>178</v>
      </c>
      <c r="AT116" s="25" t="s">
        <v>173</v>
      </c>
      <c r="AU116" s="25" t="s">
        <v>89</v>
      </c>
      <c r="AY116" s="25" t="s">
        <v>171</v>
      </c>
      <c r="BE116" s="172">
        <f>IF(N116="základní",J116,0)</f>
        <v>0</v>
      </c>
      <c r="BF116" s="172">
        <f>IF(N116="snížená",J116,0)</f>
        <v>0</v>
      </c>
      <c r="BG116" s="172">
        <f>IF(N116="zákl. přenesená",J116,0)</f>
        <v>0</v>
      </c>
      <c r="BH116" s="172">
        <f>IF(N116="sníž. přenesená",J116,0)</f>
        <v>0</v>
      </c>
      <c r="BI116" s="172">
        <f>IF(N116="nulová",J116,0)</f>
        <v>0</v>
      </c>
      <c r="BJ116" s="25" t="s">
        <v>23</v>
      </c>
      <c r="BK116" s="172">
        <f>ROUND(I116*H116,2)</f>
        <v>0</v>
      </c>
      <c r="BL116" s="25" t="s">
        <v>178</v>
      </c>
      <c r="BM116" s="25" t="s">
        <v>2804</v>
      </c>
    </row>
    <row r="117" spans="2:65" s="12" customFormat="1">
      <c r="B117" s="173"/>
      <c r="D117" s="174" t="s">
        <v>180</v>
      </c>
      <c r="E117" s="175" t="s">
        <v>5</v>
      </c>
      <c r="F117" s="176" t="s">
        <v>2805</v>
      </c>
      <c r="H117" s="177">
        <v>9.3230000000000004</v>
      </c>
      <c r="L117" s="173"/>
      <c r="M117" s="178"/>
      <c r="N117" s="179"/>
      <c r="O117" s="179"/>
      <c r="P117" s="179"/>
      <c r="Q117" s="179"/>
      <c r="R117" s="179"/>
      <c r="S117" s="179"/>
      <c r="T117" s="180"/>
      <c r="AT117" s="175" t="s">
        <v>180</v>
      </c>
      <c r="AU117" s="175" t="s">
        <v>89</v>
      </c>
      <c r="AV117" s="12" t="s">
        <v>89</v>
      </c>
      <c r="AW117" s="12" t="s">
        <v>41</v>
      </c>
      <c r="AX117" s="12" t="s">
        <v>23</v>
      </c>
      <c r="AY117" s="175" t="s">
        <v>171</v>
      </c>
    </row>
    <row r="118" spans="2:65" s="1" customFormat="1" ht="25.5" customHeight="1">
      <c r="B118" s="161"/>
      <c r="C118" s="162" t="s">
        <v>235</v>
      </c>
      <c r="D118" s="162" t="s">
        <v>173</v>
      </c>
      <c r="E118" s="163" t="s">
        <v>2806</v>
      </c>
      <c r="F118" s="164" t="s">
        <v>2807</v>
      </c>
      <c r="G118" s="165" t="s">
        <v>176</v>
      </c>
      <c r="H118" s="166">
        <v>9.3230000000000004</v>
      </c>
      <c r="I118" s="347"/>
      <c r="J118" s="167">
        <f>ROUND(I118*H118,2)</f>
        <v>0</v>
      </c>
      <c r="K118" s="164" t="s">
        <v>177</v>
      </c>
      <c r="L118" s="40"/>
      <c r="M118" s="168" t="s">
        <v>5</v>
      </c>
      <c r="N118" s="169" t="s">
        <v>48</v>
      </c>
      <c r="O118" s="170">
        <v>9.7000000000000003E-2</v>
      </c>
      <c r="P118" s="170">
        <f>O118*H118</f>
        <v>0.90433100000000011</v>
      </c>
      <c r="Q118" s="170">
        <v>0</v>
      </c>
      <c r="R118" s="170">
        <f>Q118*H118</f>
        <v>0</v>
      </c>
      <c r="S118" s="170">
        <v>0</v>
      </c>
      <c r="T118" s="171">
        <f>S118*H118</f>
        <v>0</v>
      </c>
      <c r="AR118" s="25" t="s">
        <v>178</v>
      </c>
      <c r="AT118" s="25" t="s">
        <v>173</v>
      </c>
      <c r="AU118" s="25" t="s">
        <v>89</v>
      </c>
      <c r="AY118" s="25" t="s">
        <v>171</v>
      </c>
      <c r="BE118" s="172">
        <f>IF(N118="základní",J118,0)</f>
        <v>0</v>
      </c>
      <c r="BF118" s="172">
        <f>IF(N118="snížená",J118,0)</f>
        <v>0</v>
      </c>
      <c r="BG118" s="172">
        <f>IF(N118="zákl. přenesená",J118,0)</f>
        <v>0</v>
      </c>
      <c r="BH118" s="172">
        <f>IF(N118="sníž. přenesená",J118,0)</f>
        <v>0</v>
      </c>
      <c r="BI118" s="172">
        <f>IF(N118="nulová",J118,0)</f>
        <v>0</v>
      </c>
      <c r="BJ118" s="25" t="s">
        <v>23</v>
      </c>
      <c r="BK118" s="172">
        <f>ROUND(I118*H118,2)</f>
        <v>0</v>
      </c>
      <c r="BL118" s="25" t="s">
        <v>178</v>
      </c>
      <c r="BM118" s="25" t="s">
        <v>2808</v>
      </c>
    </row>
    <row r="119" spans="2:65" s="1" customFormat="1" ht="16.5" customHeight="1">
      <c r="B119" s="161"/>
      <c r="C119" s="162" t="s">
        <v>241</v>
      </c>
      <c r="D119" s="162" t="s">
        <v>173</v>
      </c>
      <c r="E119" s="163" t="s">
        <v>212</v>
      </c>
      <c r="F119" s="164" t="s">
        <v>213</v>
      </c>
      <c r="G119" s="165" t="s">
        <v>176</v>
      </c>
      <c r="H119" s="166">
        <v>9.3230000000000004</v>
      </c>
      <c r="I119" s="347"/>
      <c r="J119" s="167">
        <f>ROUND(I119*H119,2)</f>
        <v>0</v>
      </c>
      <c r="K119" s="164" t="s">
        <v>177</v>
      </c>
      <c r="L119" s="40"/>
      <c r="M119" s="168" t="s">
        <v>5</v>
      </c>
      <c r="N119" s="169" t="s">
        <v>48</v>
      </c>
      <c r="O119" s="170">
        <v>8.9999999999999993E-3</v>
      </c>
      <c r="P119" s="170">
        <f>O119*H119</f>
        <v>8.3906999999999995E-2</v>
      </c>
      <c r="Q119" s="170">
        <v>0</v>
      </c>
      <c r="R119" s="170">
        <f>Q119*H119</f>
        <v>0</v>
      </c>
      <c r="S119" s="170">
        <v>0</v>
      </c>
      <c r="T119" s="171">
        <f>S119*H119</f>
        <v>0</v>
      </c>
      <c r="AR119" s="25" t="s">
        <v>178</v>
      </c>
      <c r="AT119" s="25" t="s">
        <v>173</v>
      </c>
      <c r="AU119" s="25" t="s">
        <v>89</v>
      </c>
      <c r="AY119" s="25" t="s">
        <v>171</v>
      </c>
      <c r="BE119" s="172">
        <f>IF(N119="základní",J119,0)</f>
        <v>0</v>
      </c>
      <c r="BF119" s="172">
        <f>IF(N119="snížená",J119,0)</f>
        <v>0</v>
      </c>
      <c r="BG119" s="172">
        <f>IF(N119="zákl. přenesená",J119,0)</f>
        <v>0</v>
      </c>
      <c r="BH119" s="172">
        <f>IF(N119="sníž. přenesená",J119,0)</f>
        <v>0</v>
      </c>
      <c r="BI119" s="172">
        <f>IF(N119="nulová",J119,0)</f>
        <v>0</v>
      </c>
      <c r="BJ119" s="25" t="s">
        <v>23</v>
      </c>
      <c r="BK119" s="172">
        <f>ROUND(I119*H119,2)</f>
        <v>0</v>
      </c>
      <c r="BL119" s="25" t="s">
        <v>178</v>
      </c>
      <c r="BM119" s="25" t="s">
        <v>2809</v>
      </c>
    </row>
    <row r="120" spans="2:65" s="1" customFormat="1" ht="38.25" customHeight="1">
      <c r="B120" s="161"/>
      <c r="C120" s="162" t="s">
        <v>248</v>
      </c>
      <c r="D120" s="162" t="s">
        <v>173</v>
      </c>
      <c r="E120" s="163" t="s">
        <v>2810</v>
      </c>
      <c r="F120" s="164" t="s">
        <v>2811</v>
      </c>
      <c r="G120" s="165" t="s">
        <v>223</v>
      </c>
      <c r="H120" s="166">
        <v>69.445999999999998</v>
      </c>
      <c r="I120" s="347"/>
      <c r="J120" s="167">
        <f>ROUND(I120*H120,2)</f>
        <v>0</v>
      </c>
      <c r="K120" s="164" t="s">
        <v>177</v>
      </c>
      <c r="L120" s="40"/>
      <c r="M120" s="168" t="s">
        <v>5</v>
      </c>
      <c r="N120" s="169" t="s">
        <v>48</v>
      </c>
      <c r="O120" s="170">
        <v>0.09</v>
      </c>
      <c r="P120" s="170">
        <f>O120*H120</f>
        <v>6.2501399999999991</v>
      </c>
      <c r="Q120" s="170">
        <v>0</v>
      </c>
      <c r="R120" s="170">
        <f>Q120*H120</f>
        <v>0</v>
      </c>
      <c r="S120" s="170">
        <v>0</v>
      </c>
      <c r="T120" s="171">
        <f>S120*H120</f>
        <v>0</v>
      </c>
      <c r="AR120" s="25" t="s">
        <v>178</v>
      </c>
      <c r="AT120" s="25" t="s">
        <v>173</v>
      </c>
      <c r="AU120" s="25" t="s">
        <v>89</v>
      </c>
      <c r="AY120" s="25" t="s">
        <v>171</v>
      </c>
      <c r="BE120" s="172">
        <f>IF(N120="základní",J120,0)</f>
        <v>0</v>
      </c>
      <c r="BF120" s="172">
        <f>IF(N120="snížená",J120,0)</f>
        <v>0</v>
      </c>
      <c r="BG120" s="172">
        <f>IF(N120="zákl. přenesená",J120,0)</f>
        <v>0</v>
      </c>
      <c r="BH120" s="172">
        <f>IF(N120="sníž. přenesená",J120,0)</f>
        <v>0</v>
      </c>
      <c r="BI120" s="172">
        <f>IF(N120="nulová",J120,0)</f>
        <v>0</v>
      </c>
      <c r="BJ120" s="25" t="s">
        <v>23</v>
      </c>
      <c r="BK120" s="172">
        <f>ROUND(I120*H120,2)</f>
        <v>0</v>
      </c>
      <c r="BL120" s="25" t="s">
        <v>178</v>
      </c>
      <c r="BM120" s="25" t="s">
        <v>2812</v>
      </c>
    </row>
    <row r="121" spans="2:65" s="12" customFormat="1">
      <c r="B121" s="173"/>
      <c r="D121" s="174" t="s">
        <v>180</v>
      </c>
      <c r="E121" s="175" t="s">
        <v>5</v>
      </c>
      <c r="F121" s="176" t="s">
        <v>2813</v>
      </c>
      <c r="H121" s="177">
        <v>50</v>
      </c>
      <c r="L121" s="173"/>
      <c r="M121" s="178"/>
      <c r="N121" s="179"/>
      <c r="O121" s="179"/>
      <c r="P121" s="179"/>
      <c r="Q121" s="179"/>
      <c r="R121" s="179"/>
      <c r="S121" s="179"/>
      <c r="T121" s="180"/>
      <c r="AT121" s="175" t="s">
        <v>180</v>
      </c>
      <c r="AU121" s="175" t="s">
        <v>89</v>
      </c>
      <c r="AV121" s="12" t="s">
        <v>89</v>
      </c>
      <c r="AW121" s="12" t="s">
        <v>41</v>
      </c>
      <c r="AX121" s="12" t="s">
        <v>77</v>
      </c>
      <c r="AY121" s="175" t="s">
        <v>171</v>
      </c>
    </row>
    <row r="122" spans="2:65" s="12" customFormat="1">
      <c r="B122" s="173"/>
      <c r="D122" s="174" t="s">
        <v>180</v>
      </c>
      <c r="E122" s="175" t="s">
        <v>5</v>
      </c>
      <c r="F122" s="176" t="s">
        <v>2814</v>
      </c>
      <c r="H122" s="177">
        <v>15.846</v>
      </c>
      <c r="L122" s="173"/>
      <c r="M122" s="178"/>
      <c r="N122" s="179"/>
      <c r="O122" s="179"/>
      <c r="P122" s="179"/>
      <c r="Q122" s="179"/>
      <c r="R122" s="179"/>
      <c r="S122" s="179"/>
      <c r="T122" s="180"/>
      <c r="AT122" s="175" t="s">
        <v>180</v>
      </c>
      <c r="AU122" s="175" t="s">
        <v>89</v>
      </c>
      <c r="AV122" s="12" t="s">
        <v>89</v>
      </c>
      <c r="AW122" s="12" t="s">
        <v>41</v>
      </c>
      <c r="AX122" s="12" t="s">
        <v>77</v>
      </c>
      <c r="AY122" s="175" t="s">
        <v>171</v>
      </c>
    </row>
    <row r="123" spans="2:65" s="12" customFormat="1">
      <c r="B123" s="173"/>
      <c r="D123" s="174" t="s">
        <v>180</v>
      </c>
      <c r="E123" s="175" t="s">
        <v>5</v>
      </c>
      <c r="F123" s="176" t="s">
        <v>2815</v>
      </c>
      <c r="H123" s="177">
        <v>3.6</v>
      </c>
      <c r="L123" s="173"/>
      <c r="M123" s="178"/>
      <c r="N123" s="179"/>
      <c r="O123" s="179"/>
      <c r="P123" s="179"/>
      <c r="Q123" s="179"/>
      <c r="R123" s="179"/>
      <c r="S123" s="179"/>
      <c r="T123" s="180"/>
      <c r="AT123" s="175" t="s">
        <v>180</v>
      </c>
      <c r="AU123" s="175" t="s">
        <v>89</v>
      </c>
      <c r="AV123" s="12" t="s">
        <v>89</v>
      </c>
      <c r="AW123" s="12" t="s">
        <v>41</v>
      </c>
      <c r="AX123" s="12" t="s">
        <v>77</v>
      </c>
      <c r="AY123" s="175" t="s">
        <v>171</v>
      </c>
    </row>
    <row r="124" spans="2:65" s="13" customFormat="1">
      <c r="B124" s="183"/>
      <c r="D124" s="174" t="s">
        <v>180</v>
      </c>
      <c r="E124" s="184" t="s">
        <v>5</v>
      </c>
      <c r="F124" s="185" t="s">
        <v>228</v>
      </c>
      <c r="H124" s="186">
        <v>69.445999999999998</v>
      </c>
      <c r="L124" s="183"/>
      <c r="M124" s="187"/>
      <c r="N124" s="188"/>
      <c r="O124" s="188"/>
      <c r="P124" s="188"/>
      <c r="Q124" s="188"/>
      <c r="R124" s="188"/>
      <c r="S124" s="188"/>
      <c r="T124" s="189"/>
      <c r="AT124" s="184" t="s">
        <v>180</v>
      </c>
      <c r="AU124" s="184" t="s">
        <v>89</v>
      </c>
      <c r="AV124" s="13" t="s">
        <v>178</v>
      </c>
      <c r="AW124" s="13" t="s">
        <v>41</v>
      </c>
      <c r="AX124" s="13" t="s">
        <v>23</v>
      </c>
      <c r="AY124" s="184" t="s">
        <v>171</v>
      </c>
    </row>
    <row r="125" spans="2:65" s="1" customFormat="1" ht="25.5" customHeight="1">
      <c r="B125" s="161"/>
      <c r="C125" s="162" t="s">
        <v>11</v>
      </c>
      <c r="D125" s="162" t="s">
        <v>173</v>
      </c>
      <c r="E125" s="163" t="s">
        <v>2816</v>
      </c>
      <c r="F125" s="164" t="s">
        <v>2817</v>
      </c>
      <c r="G125" s="165" t="s">
        <v>223</v>
      </c>
      <c r="H125" s="166">
        <v>50</v>
      </c>
      <c r="I125" s="347"/>
      <c r="J125" s="167">
        <f>ROUND(I125*H125,2)</f>
        <v>0</v>
      </c>
      <c r="K125" s="164" t="s">
        <v>177</v>
      </c>
      <c r="L125" s="40"/>
      <c r="M125" s="168" t="s">
        <v>5</v>
      </c>
      <c r="N125" s="169" t="s">
        <v>48</v>
      </c>
      <c r="O125" s="170">
        <v>0.17699999999999999</v>
      </c>
      <c r="P125" s="170">
        <f>O125*H125</f>
        <v>8.85</v>
      </c>
      <c r="Q125" s="170">
        <v>0</v>
      </c>
      <c r="R125" s="170">
        <f>Q125*H125</f>
        <v>0</v>
      </c>
      <c r="S125" s="170">
        <v>0</v>
      </c>
      <c r="T125" s="171">
        <f>S125*H125</f>
        <v>0</v>
      </c>
      <c r="AR125" s="25" t="s">
        <v>178</v>
      </c>
      <c r="AT125" s="25" t="s">
        <v>173</v>
      </c>
      <c r="AU125" s="25" t="s">
        <v>89</v>
      </c>
      <c r="AY125" s="25" t="s">
        <v>171</v>
      </c>
      <c r="BE125" s="172">
        <f>IF(N125="základní",J125,0)</f>
        <v>0</v>
      </c>
      <c r="BF125" s="172">
        <f>IF(N125="snížená",J125,0)</f>
        <v>0</v>
      </c>
      <c r="BG125" s="172">
        <f>IF(N125="zákl. přenesená",J125,0)</f>
        <v>0</v>
      </c>
      <c r="BH125" s="172">
        <f>IF(N125="sníž. přenesená",J125,0)</f>
        <v>0</v>
      </c>
      <c r="BI125" s="172">
        <f>IF(N125="nulová",J125,0)</f>
        <v>0</v>
      </c>
      <c r="BJ125" s="25" t="s">
        <v>23</v>
      </c>
      <c r="BK125" s="172">
        <f>ROUND(I125*H125,2)</f>
        <v>0</v>
      </c>
      <c r="BL125" s="25" t="s">
        <v>178</v>
      </c>
      <c r="BM125" s="25" t="s">
        <v>2818</v>
      </c>
    </row>
    <row r="126" spans="2:65" s="12" customFormat="1">
      <c r="B126" s="173"/>
      <c r="D126" s="174" t="s">
        <v>180</v>
      </c>
      <c r="E126" s="175" t="s">
        <v>5</v>
      </c>
      <c r="F126" s="176" t="s">
        <v>2819</v>
      </c>
      <c r="H126" s="177">
        <v>20</v>
      </c>
      <c r="L126" s="173"/>
      <c r="M126" s="178"/>
      <c r="N126" s="179"/>
      <c r="O126" s="179"/>
      <c r="P126" s="179"/>
      <c r="Q126" s="179"/>
      <c r="R126" s="179"/>
      <c r="S126" s="179"/>
      <c r="T126" s="180"/>
      <c r="AT126" s="175" t="s">
        <v>180</v>
      </c>
      <c r="AU126" s="175" t="s">
        <v>89</v>
      </c>
      <c r="AV126" s="12" t="s">
        <v>89</v>
      </c>
      <c r="AW126" s="12" t="s">
        <v>41</v>
      </c>
      <c r="AX126" s="12" t="s">
        <v>77</v>
      </c>
      <c r="AY126" s="175" t="s">
        <v>171</v>
      </c>
    </row>
    <row r="127" spans="2:65" s="12" customFormat="1">
      <c r="B127" s="173"/>
      <c r="D127" s="174" t="s">
        <v>180</v>
      </c>
      <c r="E127" s="175" t="s">
        <v>5</v>
      </c>
      <c r="F127" s="176" t="s">
        <v>2820</v>
      </c>
      <c r="H127" s="177">
        <v>30</v>
      </c>
      <c r="L127" s="173"/>
      <c r="M127" s="178"/>
      <c r="N127" s="179"/>
      <c r="O127" s="179"/>
      <c r="P127" s="179"/>
      <c r="Q127" s="179"/>
      <c r="R127" s="179"/>
      <c r="S127" s="179"/>
      <c r="T127" s="180"/>
      <c r="AT127" s="175" t="s">
        <v>180</v>
      </c>
      <c r="AU127" s="175" t="s">
        <v>89</v>
      </c>
      <c r="AV127" s="12" t="s">
        <v>89</v>
      </c>
      <c r="AW127" s="12" t="s">
        <v>41</v>
      </c>
      <c r="AX127" s="12" t="s">
        <v>77</v>
      </c>
      <c r="AY127" s="175" t="s">
        <v>171</v>
      </c>
    </row>
    <row r="128" spans="2:65" s="13" customFormat="1">
      <c r="B128" s="183"/>
      <c r="D128" s="174" t="s">
        <v>180</v>
      </c>
      <c r="E128" s="184" t="s">
        <v>5</v>
      </c>
      <c r="F128" s="185" t="s">
        <v>228</v>
      </c>
      <c r="H128" s="186">
        <v>50</v>
      </c>
      <c r="L128" s="183"/>
      <c r="M128" s="187"/>
      <c r="N128" s="188"/>
      <c r="O128" s="188"/>
      <c r="P128" s="188"/>
      <c r="Q128" s="188"/>
      <c r="R128" s="188"/>
      <c r="S128" s="188"/>
      <c r="T128" s="189"/>
      <c r="AT128" s="184" t="s">
        <v>180</v>
      </c>
      <c r="AU128" s="184" t="s">
        <v>89</v>
      </c>
      <c r="AV128" s="13" t="s">
        <v>178</v>
      </c>
      <c r="AW128" s="13" t="s">
        <v>41</v>
      </c>
      <c r="AX128" s="13" t="s">
        <v>23</v>
      </c>
      <c r="AY128" s="184" t="s">
        <v>171</v>
      </c>
    </row>
    <row r="129" spans="2:65" s="1" customFormat="1" ht="25.5" customHeight="1">
      <c r="B129" s="161"/>
      <c r="C129" s="162" t="s">
        <v>257</v>
      </c>
      <c r="D129" s="162" t="s">
        <v>173</v>
      </c>
      <c r="E129" s="163" t="s">
        <v>2821</v>
      </c>
      <c r="F129" s="164" t="s">
        <v>2822</v>
      </c>
      <c r="G129" s="165" t="s">
        <v>223</v>
      </c>
      <c r="H129" s="166">
        <v>50</v>
      </c>
      <c r="I129" s="347"/>
      <c r="J129" s="167">
        <f>ROUND(I129*H129,2)</f>
        <v>0</v>
      </c>
      <c r="K129" s="164" t="s">
        <v>177</v>
      </c>
      <c r="L129" s="40"/>
      <c r="M129" s="168" t="s">
        <v>5</v>
      </c>
      <c r="N129" s="169" t="s">
        <v>48</v>
      </c>
      <c r="O129" s="170">
        <v>8.6999999999999994E-2</v>
      </c>
      <c r="P129" s="170">
        <f>O129*H129</f>
        <v>4.3499999999999996</v>
      </c>
      <c r="Q129" s="170">
        <v>0</v>
      </c>
      <c r="R129" s="170">
        <f>Q129*H129</f>
        <v>0</v>
      </c>
      <c r="S129" s="170">
        <v>0</v>
      </c>
      <c r="T129" s="171">
        <f>S129*H129</f>
        <v>0</v>
      </c>
      <c r="AR129" s="25" t="s">
        <v>178</v>
      </c>
      <c r="AT129" s="25" t="s">
        <v>173</v>
      </c>
      <c r="AU129" s="25" t="s">
        <v>89</v>
      </c>
      <c r="AY129" s="25" t="s">
        <v>171</v>
      </c>
      <c r="BE129" s="172">
        <f>IF(N129="základní",J129,0)</f>
        <v>0</v>
      </c>
      <c r="BF129" s="172">
        <f>IF(N129="snížená",J129,0)</f>
        <v>0</v>
      </c>
      <c r="BG129" s="172">
        <f>IF(N129="zákl. přenesená",J129,0)</f>
        <v>0</v>
      </c>
      <c r="BH129" s="172">
        <f>IF(N129="sníž. přenesená",J129,0)</f>
        <v>0</v>
      </c>
      <c r="BI129" s="172">
        <f>IF(N129="nulová",J129,0)</f>
        <v>0</v>
      </c>
      <c r="BJ129" s="25" t="s">
        <v>23</v>
      </c>
      <c r="BK129" s="172">
        <f>ROUND(I129*H129,2)</f>
        <v>0</v>
      </c>
      <c r="BL129" s="25" t="s">
        <v>178</v>
      </c>
      <c r="BM129" s="25" t="s">
        <v>2823</v>
      </c>
    </row>
    <row r="130" spans="2:65" s="1" customFormat="1" ht="16.5" customHeight="1">
      <c r="B130" s="161"/>
      <c r="C130" s="190" t="s">
        <v>264</v>
      </c>
      <c r="D130" s="190" t="s">
        <v>236</v>
      </c>
      <c r="E130" s="191" t="s">
        <v>2824</v>
      </c>
      <c r="F130" s="192" t="s">
        <v>2825</v>
      </c>
      <c r="G130" s="193" t="s">
        <v>1076</v>
      </c>
      <c r="H130" s="194">
        <v>0.75</v>
      </c>
      <c r="I130" s="348"/>
      <c r="J130" s="195">
        <f>ROUND(I130*H130,2)</f>
        <v>0</v>
      </c>
      <c r="K130" s="192" t="s">
        <v>177</v>
      </c>
      <c r="L130" s="196"/>
      <c r="M130" s="197" t="s">
        <v>5</v>
      </c>
      <c r="N130" s="198" t="s">
        <v>48</v>
      </c>
      <c r="O130" s="170">
        <v>0</v>
      </c>
      <c r="P130" s="170">
        <f>O130*H130</f>
        <v>0</v>
      </c>
      <c r="Q130" s="170">
        <v>1E-3</v>
      </c>
      <c r="R130" s="170">
        <f>Q130*H130</f>
        <v>7.5000000000000002E-4</v>
      </c>
      <c r="S130" s="170">
        <v>0</v>
      </c>
      <c r="T130" s="171">
        <f>S130*H130</f>
        <v>0</v>
      </c>
      <c r="AR130" s="25" t="s">
        <v>211</v>
      </c>
      <c r="AT130" s="25" t="s">
        <v>236</v>
      </c>
      <c r="AU130" s="25" t="s">
        <v>89</v>
      </c>
      <c r="AY130" s="25" t="s">
        <v>171</v>
      </c>
      <c r="BE130" s="172">
        <f>IF(N130="základní",J130,0)</f>
        <v>0</v>
      </c>
      <c r="BF130" s="172">
        <f>IF(N130="snížená",J130,0)</f>
        <v>0</v>
      </c>
      <c r="BG130" s="172">
        <f>IF(N130="zákl. přenesená",J130,0)</f>
        <v>0</v>
      </c>
      <c r="BH130" s="172">
        <f>IF(N130="sníž. přenesená",J130,0)</f>
        <v>0</v>
      </c>
      <c r="BI130" s="172">
        <f>IF(N130="nulová",J130,0)</f>
        <v>0</v>
      </c>
      <c r="BJ130" s="25" t="s">
        <v>23</v>
      </c>
      <c r="BK130" s="172">
        <f>ROUND(I130*H130,2)</f>
        <v>0</v>
      </c>
      <c r="BL130" s="25" t="s">
        <v>178</v>
      </c>
      <c r="BM130" s="25" t="s">
        <v>2826</v>
      </c>
    </row>
    <row r="131" spans="2:65" s="12" customFormat="1">
      <c r="B131" s="173"/>
      <c r="D131" s="174" t="s">
        <v>180</v>
      </c>
      <c r="F131" s="176" t="s">
        <v>2827</v>
      </c>
      <c r="H131" s="177">
        <v>0.75</v>
      </c>
      <c r="L131" s="173"/>
      <c r="M131" s="178"/>
      <c r="N131" s="179"/>
      <c r="O131" s="179"/>
      <c r="P131" s="179"/>
      <c r="Q131" s="179"/>
      <c r="R131" s="179"/>
      <c r="S131" s="179"/>
      <c r="T131" s="180"/>
      <c r="AT131" s="175" t="s">
        <v>180</v>
      </c>
      <c r="AU131" s="175" t="s">
        <v>89</v>
      </c>
      <c r="AV131" s="12" t="s">
        <v>89</v>
      </c>
      <c r="AW131" s="12" t="s">
        <v>6</v>
      </c>
      <c r="AX131" s="12" t="s">
        <v>23</v>
      </c>
      <c r="AY131" s="175" t="s">
        <v>171</v>
      </c>
    </row>
    <row r="132" spans="2:65" s="1" customFormat="1" ht="16.5" customHeight="1">
      <c r="B132" s="161"/>
      <c r="C132" s="162" t="s">
        <v>269</v>
      </c>
      <c r="D132" s="162" t="s">
        <v>173</v>
      </c>
      <c r="E132" s="163" t="s">
        <v>2828</v>
      </c>
      <c r="F132" s="164" t="s">
        <v>2829</v>
      </c>
      <c r="G132" s="165" t="s">
        <v>223</v>
      </c>
      <c r="H132" s="166">
        <v>50</v>
      </c>
      <c r="I132" s="347"/>
      <c r="J132" s="167">
        <f>ROUND(I132*H132,2)</f>
        <v>0</v>
      </c>
      <c r="K132" s="164" t="s">
        <v>177</v>
      </c>
      <c r="L132" s="40"/>
      <c r="M132" s="168" t="s">
        <v>5</v>
      </c>
      <c r="N132" s="169" t="s">
        <v>48</v>
      </c>
      <c r="O132" s="170">
        <v>1E-3</v>
      </c>
      <c r="P132" s="170">
        <f>O132*H132</f>
        <v>0.05</v>
      </c>
      <c r="Q132" s="170">
        <v>0</v>
      </c>
      <c r="R132" s="170">
        <f>Q132*H132</f>
        <v>0</v>
      </c>
      <c r="S132" s="170">
        <v>0</v>
      </c>
      <c r="T132" s="171">
        <f>S132*H132</f>
        <v>0</v>
      </c>
      <c r="AR132" s="25" t="s">
        <v>178</v>
      </c>
      <c r="AT132" s="25" t="s">
        <v>173</v>
      </c>
      <c r="AU132" s="25" t="s">
        <v>89</v>
      </c>
      <c r="AY132" s="25" t="s">
        <v>171</v>
      </c>
      <c r="BE132" s="172">
        <f>IF(N132="základní",J132,0)</f>
        <v>0</v>
      </c>
      <c r="BF132" s="172">
        <f>IF(N132="snížená",J132,0)</f>
        <v>0</v>
      </c>
      <c r="BG132" s="172">
        <f>IF(N132="zákl. přenesená",J132,0)</f>
        <v>0</v>
      </c>
      <c r="BH132" s="172">
        <f>IF(N132="sníž. přenesená",J132,0)</f>
        <v>0</v>
      </c>
      <c r="BI132" s="172">
        <f>IF(N132="nulová",J132,0)</f>
        <v>0</v>
      </c>
      <c r="BJ132" s="25" t="s">
        <v>23</v>
      </c>
      <c r="BK132" s="172">
        <f>ROUND(I132*H132,2)</f>
        <v>0</v>
      </c>
      <c r="BL132" s="25" t="s">
        <v>178</v>
      </c>
      <c r="BM132" s="25" t="s">
        <v>2830</v>
      </c>
    </row>
    <row r="133" spans="2:65" s="1" customFormat="1" ht="16.5" customHeight="1">
      <c r="B133" s="161"/>
      <c r="C133" s="162" t="s">
        <v>274</v>
      </c>
      <c r="D133" s="162" t="s">
        <v>173</v>
      </c>
      <c r="E133" s="163" t="s">
        <v>2831</v>
      </c>
      <c r="F133" s="164" t="s">
        <v>2832</v>
      </c>
      <c r="G133" s="165" t="s">
        <v>223</v>
      </c>
      <c r="H133" s="166">
        <v>50</v>
      </c>
      <c r="I133" s="347"/>
      <c r="J133" s="167">
        <f>ROUND(I133*H133,2)</f>
        <v>0</v>
      </c>
      <c r="K133" s="164" t="s">
        <v>177</v>
      </c>
      <c r="L133" s="40"/>
      <c r="M133" s="168" t="s">
        <v>5</v>
      </c>
      <c r="N133" s="169" t="s">
        <v>48</v>
      </c>
      <c r="O133" s="170">
        <v>1.4999999999999999E-2</v>
      </c>
      <c r="P133" s="170">
        <f>O133*H133</f>
        <v>0.75</v>
      </c>
      <c r="Q133" s="170">
        <v>0</v>
      </c>
      <c r="R133" s="170">
        <f>Q133*H133</f>
        <v>0</v>
      </c>
      <c r="S133" s="170">
        <v>0</v>
      </c>
      <c r="T133" s="171">
        <f>S133*H133</f>
        <v>0</v>
      </c>
      <c r="AR133" s="25" t="s">
        <v>178</v>
      </c>
      <c r="AT133" s="25" t="s">
        <v>173</v>
      </c>
      <c r="AU133" s="25" t="s">
        <v>89</v>
      </c>
      <c r="AY133" s="25" t="s">
        <v>171</v>
      </c>
      <c r="BE133" s="172">
        <f>IF(N133="základní",J133,0)</f>
        <v>0</v>
      </c>
      <c r="BF133" s="172">
        <f>IF(N133="snížená",J133,0)</f>
        <v>0</v>
      </c>
      <c r="BG133" s="172">
        <f>IF(N133="zákl. přenesená",J133,0)</f>
        <v>0</v>
      </c>
      <c r="BH133" s="172">
        <f>IF(N133="sníž. přenesená",J133,0)</f>
        <v>0</v>
      </c>
      <c r="BI133" s="172">
        <f>IF(N133="nulová",J133,0)</f>
        <v>0</v>
      </c>
      <c r="BJ133" s="25" t="s">
        <v>23</v>
      </c>
      <c r="BK133" s="172">
        <f>ROUND(I133*H133,2)</f>
        <v>0</v>
      </c>
      <c r="BL133" s="25" t="s">
        <v>178</v>
      </c>
      <c r="BM133" s="25" t="s">
        <v>2833</v>
      </c>
    </row>
    <row r="134" spans="2:65" s="1" customFormat="1" ht="16.5" customHeight="1">
      <c r="B134" s="161"/>
      <c r="C134" s="162" t="s">
        <v>278</v>
      </c>
      <c r="D134" s="162" t="s">
        <v>173</v>
      </c>
      <c r="E134" s="163" t="s">
        <v>2834</v>
      </c>
      <c r="F134" s="164" t="s">
        <v>2835</v>
      </c>
      <c r="G134" s="165" t="s">
        <v>223</v>
      </c>
      <c r="H134" s="166">
        <v>50</v>
      </c>
      <c r="I134" s="347"/>
      <c r="J134" s="167">
        <f>ROUND(I134*H134,2)</f>
        <v>0</v>
      </c>
      <c r="K134" s="164" t="s">
        <v>177</v>
      </c>
      <c r="L134" s="40"/>
      <c r="M134" s="168" t="s">
        <v>5</v>
      </c>
      <c r="N134" s="169" t="s">
        <v>48</v>
      </c>
      <c r="O134" s="170">
        <v>1E-3</v>
      </c>
      <c r="P134" s="170">
        <f>O134*H134</f>
        <v>0.05</v>
      </c>
      <c r="Q134" s="170">
        <v>0</v>
      </c>
      <c r="R134" s="170">
        <f>Q134*H134</f>
        <v>0</v>
      </c>
      <c r="S134" s="170">
        <v>0</v>
      </c>
      <c r="T134" s="171">
        <f>S134*H134</f>
        <v>0</v>
      </c>
      <c r="AR134" s="25" t="s">
        <v>178</v>
      </c>
      <c r="AT134" s="25" t="s">
        <v>173</v>
      </c>
      <c r="AU134" s="25" t="s">
        <v>89</v>
      </c>
      <c r="AY134" s="25" t="s">
        <v>171</v>
      </c>
      <c r="BE134" s="172">
        <f>IF(N134="základní",J134,0)</f>
        <v>0</v>
      </c>
      <c r="BF134" s="172">
        <f>IF(N134="snížená",J134,0)</f>
        <v>0</v>
      </c>
      <c r="BG134" s="172">
        <f>IF(N134="zákl. přenesená",J134,0)</f>
        <v>0</v>
      </c>
      <c r="BH134" s="172">
        <f>IF(N134="sníž. přenesená",J134,0)</f>
        <v>0</v>
      </c>
      <c r="BI134" s="172">
        <f>IF(N134="nulová",J134,0)</f>
        <v>0</v>
      </c>
      <c r="BJ134" s="25" t="s">
        <v>23</v>
      </c>
      <c r="BK134" s="172">
        <f>ROUND(I134*H134,2)</f>
        <v>0</v>
      </c>
      <c r="BL134" s="25" t="s">
        <v>178</v>
      </c>
      <c r="BM134" s="25" t="s">
        <v>2836</v>
      </c>
    </row>
    <row r="135" spans="2:65" s="11" customFormat="1" ht="29.85" customHeight="1">
      <c r="B135" s="149"/>
      <c r="D135" s="150" t="s">
        <v>76</v>
      </c>
      <c r="E135" s="159" t="s">
        <v>89</v>
      </c>
      <c r="F135" s="159" t="s">
        <v>229</v>
      </c>
      <c r="J135" s="160">
        <f>BK135</f>
        <v>0</v>
      </c>
      <c r="L135" s="149"/>
      <c r="M135" s="153"/>
      <c r="N135" s="154"/>
      <c r="O135" s="154"/>
      <c r="P135" s="155">
        <f>SUM(P136:P152)</f>
        <v>6.5236679999999998</v>
      </c>
      <c r="Q135" s="154"/>
      <c r="R135" s="155">
        <f>SUM(R136:R152)</f>
        <v>2.0053711000000001</v>
      </c>
      <c r="S135" s="154"/>
      <c r="T135" s="156">
        <f>SUM(T136:T152)</f>
        <v>0</v>
      </c>
      <c r="AR135" s="150" t="s">
        <v>23</v>
      </c>
      <c r="AT135" s="157" t="s">
        <v>76</v>
      </c>
      <c r="AU135" s="157" t="s">
        <v>23</v>
      </c>
      <c r="AY135" s="150" t="s">
        <v>171</v>
      </c>
      <c r="BK135" s="158">
        <f>SUM(BK136:BK152)</f>
        <v>0</v>
      </c>
    </row>
    <row r="136" spans="2:65" s="1" customFormat="1" ht="25.5" customHeight="1">
      <c r="B136" s="161"/>
      <c r="C136" s="162" t="s">
        <v>10</v>
      </c>
      <c r="D136" s="162" t="s">
        <v>173</v>
      </c>
      <c r="E136" s="163" t="s">
        <v>231</v>
      </c>
      <c r="F136" s="164" t="s">
        <v>232</v>
      </c>
      <c r="G136" s="165" t="s">
        <v>223</v>
      </c>
      <c r="H136" s="166">
        <v>27.731000000000002</v>
      </c>
      <c r="I136" s="347"/>
      <c r="J136" s="167">
        <f>ROUND(I136*H136,2)</f>
        <v>0</v>
      </c>
      <c r="K136" s="164" t="s">
        <v>177</v>
      </c>
      <c r="L136" s="40"/>
      <c r="M136" s="168" t="s">
        <v>5</v>
      </c>
      <c r="N136" s="169" t="s">
        <v>48</v>
      </c>
      <c r="O136" s="170">
        <v>5.8000000000000003E-2</v>
      </c>
      <c r="P136" s="170">
        <f>O136*H136</f>
        <v>1.6083980000000002</v>
      </c>
      <c r="Q136" s="170">
        <v>1E-4</v>
      </c>
      <c r="R136" s="170">
        <f>Q136*H136</f>
        <v>2.7731000000000001E-3</v>
      </c>
      <c r="S136" s="170">
        <v>0</v>
      </c>
      <c r="T136" s="171">
        <f>S136*H136</f>
        <v>0</v>
      </c>
      <c r="AR136" s="25" t="s">
        <v>178</v>
      </c>
      <c r="AT136" s="25" t="s">
        <v>173</v>
      </c>
      <c r="AU136" s="25" t="s">
        <v>89</v>
      </c>
      <c r="AY136" s="25" t="s">
        <v>171</v>
      </c>
      <c r="BE136" s="172">
        <f>IF(N136="základní",J136,0)</f>
        <v>0</v>
      </c>
      <c r="BF136" s="172">
        <f>IF(N136="snížená",J136,0)</f>
        <v>0</v>
      </c>
      <c r="BG136" s="172">
        <f>IF(N136="zákl. přenesená",J136,0)</f>
        <v>0</v>
      </c>
      <c r="BH136" s="172">
        <f>IF(N136="sníž. přenesená",J136,0)</f>
        <v>0</v>
      </c>
      <c r="BI136" s="172">
        <f>IF(N136="nulová",J136,0)</f>
        <v>0</v>
      </c>
      <c r="BJ136" s="25" t="s">
        <v>23</v>
      </c>
      <c r="BK136" s="172">
        <f>ROUND(I136*H136,2)</f>
        <v>0</v>
      </c>
      <c r="BL136" s="25" t="s">
        <v>178</v>
      </c>
      <c r="BM136" s="25" t="s">
        <v>2837</v>
      </c>
    </row>
    <row r="137" spans="2:65" s="12" customFormat="1">
      <c r="B137" s="173"/>
      <c r="D137" s="174" t="s">
        <v>180</v>
      </c>
      <c r="E137" s="175" t="s">
        <v>5</v>
      </c>
      <c r="F137" s="176" t="s">
        <v>2838</v>
      </c>
      <c r="H137" s="177">
        <v>7.3609999999999998</v>
      </c>
      <c r="L137" s="173"/>
      <c r="M137" s="178"/>
      <c r="N137" s="179"/>
      <c r="O137" s="179"/>
      <c r="P137" s="179"/>
      <c r="Q137" s="179"/>
      <c r="R137" s="179"/>
      <c r="S137" s="179"/>
      <c r="T137" s="180"/>
      <c r="AT137" s="175" t="s">
        <v>180</v>
      </c>
      <c r="AU137" s="175" t="s">
        <v>89</v>
      </c>
      <c r="AV137" s="12" t="s">
        <v>89</v>
      </c>
      <c r="AW137" s="12" t="s">
        <v>41</v>
      </c>
      <c r="AX137" s="12" t="s">
        <v>77</v>
      </c>
      <c r="AY137" s="175" t="s">
        <v>171</v>
      </c>
    </row>
    <row r="138" spans="2:65" s="12" customFormat="1">
      <c r="B138" s="173"/>
      <c r="D138" s="174" t="s">
        <v>180</v>
      </c>
      <c r="E138" s="175" t="s">
        <v>5</v>
      </c>
      <c r="F138" s="176" t="s">
        <v>2839</v>
      </c>
      <c r="H138" s="177">
        <v>12.67</v>
      </c>
      <c r="L138" s="173"/>
      <c r="M138" s="178"/>
      <c r="N138" s="179"/>
      <c r="O138" s="179"/>
      <c r="P138" s="179"/>
      <c r="Q138" s="179"/>
      <c r="R138" s="179"/>
      <c r="S138" s="179"/>
      <c r="T138" s="180"/>
      <c r="AT138" s="175" t="s">
        <v>180</v>
      </c>
      <c r="AU138" s="175" t="s">
        <v>89</v>
      </c>
      <c r="AV138" s="12" t="s">
        <v>89</v>
      </c>
      <c r="AW138" s="12" t="s">
        <v>41</v>
      </c>
      <c r="AX138" s="12" t="s">
        <v>77</v>
      </c>
      <c r="AY138" s="175" t="s">
        <v>171</v>
      </c>
    </row>
    <row r="139" spans="2:65" s="12" customFormat="1">
      <c r="B139" s="173"/>
      <c r="D139" s="174" t="s">
        <v>180</v>
      </c>
      <c r="E139" s="175" t="s">
        <v>5</v>
      </c>
      <c r="F139" s="176" t="s">
        <v>2840</v>
      </c>
      <c r="H139" s="177">
        <v>7.7</v>
      </c>
      <c r="L139" s="173"/>
      <c r="M139" s="178"/>
      <c r="N139" s="179"/>
      <c r="O139" s="179"/>
      <c r="P139" s="179"/>
      <c r="Q139" s="179"/>
      <c r="R139" s="179"/>
      <c r="S139" s="179"/>
      <c r="T139" s="180"/>
      <c r="AT139" s="175" t="s">
        <v>180</v>
      </c>
      <c r="AU139" s="175" t="s">
        <v>89</v>
      </c>
      <c r="AV139" s="12" t="s">
        <v>89</v>
      </c>
      <c r="AW139" s="12" t="s">
        <v>41</v>
      </c>
      <c r="AX139" s="12" t="s">
        <v>77</v>
      </c>
      <c r="AY139" s="175" t="s">
        <v>171</v>
      </c>
    </row>
    <row r="140" spans="2:65" s="13" customFormat="1">
      <c r="B140" s="183"/>
      <c r="D140" s="174" t="s">
        <v>180</v>
      </c>
      <c r="E140" s="184" t="s">
        <v>5</v>
      </c>
      <c r="F140" s="185" t="s">
        <v>228</v>
      </c>
      <c r="H140" s="186">
        <v>27.731000000000002</v>
      </c>
      <c r="L140" s="183"/>
      <c r="M140" s="187"/>
      <c r="N140" s="188"/>
      <c r="O140" s="188"/>
      <c r="P140" s="188"/>
      <c r="Q140" s="188"/>
      <c r="R140" s="188"/>
      <c r="S140" s="188"/>
      <c r="T140" s="189"/>
      <c r="AT140" s="184" t="s">
        <v>180</v>
      </c>
      <c r="AU140" s="184" t="s">
        <v>89</v>
      </c>
      <c r="AV140" s="13" t="s">
        <v>178</v>
      </c>
      <c r="AW140" s="13" t="s">
        <v>41</v>
      </c>
      <c r="AX140" s="13" t="s">
        <v>23</v>
      </c>
      <c r="AY140" s="184" t="s">
        <v>171</v>
      </c>
    </row>
    <row r="141" spans="2:65" s="1" customFormat="1" ht="16.5" customHeight="1">
      <c r="B141" s="161"/>
      <c r="C141" s="190" t="s">
        <v>288</v>
      </c>
      <c r="D141" s="190" t="s">
        <v>236</v>
      </c>
      <c r="E141" s="191" t="s">
        <v>237</v>
      </c>
      <c r="F141" s="192" t="s">
        <v>238</v>
      </c>
      <c r="G141" s="193" t="s">
        <v>223</v>
      </c>
      <c r="H141" s="194">
        <v>33.277000000000001</v>
      </c>
      <c r="I141" s="348"/>
      <c r="J141" s="195">
        <f>ROUND(I141*H141,2)</f>
        <v>0</v>
      </c>
      <c r="K141" s="192" t="s">
        <v>177</v>
      </c>
      <c r="L141" s="196"/>
      <c r="M141" s="197" t="s">
        <v>5</v>
      </c>
      <c r="N141" s="198" t="s">
        <v>48</v>
      </c>
      <c r="O141" s="170">
        <v>0</v>
      </c>
      <c r="P141" s="170">
        <f>O141*H141</f>
        <v>0</v>
      </c>
      <c r="Q141" s="170">
        <v>2.9999999999999997E-4</v>
      </c>
      <c r="R141" s="170">
        <f>Q141*H141</f>
        <v>9.9831E-3</v>
      </c>
      <c r="S141" s="170">
        <v>0</v>
      </c>
      <c r="T141" s="171">
        <f>S141*H141</f>
        <v>0</v>
      </c>
      <c r="AR141" s="25" t="s">
        <v>211</v>
      </c>
      <c r="AT141" s="25" t="s">
        <v>236</v>
      </c>
      <c r="AU141" s="25" t="s">
        <v>89</v>
      </c>
      <c r="AY141" s="25" t="s">
        <v>171</v>
      </c>
      <c r="BE141" s="172">
        <f>IF(N141="základní",J141,0)</f>
        <v>0</v>
      </c>
      <c r="BF141" s="172">
        <f>IF(N141="snížená",J141,0)</f>
        <v>0</v>
      </c>
      <c r="BG141" s="172">
        <f>IF(N141="zákl. přenesená",J141,0)</f>
        <v>0</v>
      </c>
      <c r="BH141" s="172">
        <f>IF(N141="sníž. přenesená",J141,0)</f>
        <v>0</v>
      </c>
      <c r="BI141" s="172">
        <f>IF(N141="nulová",J141,0)</f>
        <v>0</v>
      </c>
      <c r="BJ141" s="25" t="s">
        <v>23</v>
      </c>
      <c r="BK141" s="172">
        <f>ROUND(I141*H141,2)</f>
        <v>0</v>
      </c>
      <c r="BL141" s="25" t="s">
        <v>178</v>
      </c>
      <c r="BM141" s="25" t="s">
        <v>2841</v>
      </c>
    </row>
    <row r="142" spans="2:65" s="12" customFormat="1">
      <c r="B142" s="173"/>
      <c r="D142" s="174" t="s">
        <v>180</v>
      </c>
      <c r="E142" s="175" t="s">
        <v>5</v>
      </c>
      <c r="F142" s="176" t="s">
        <v>2842</v>
      </c>
      <c r="H142" s="177">
        <v>33.277000000000001</v>
      </c>
      <c r="L142" s="173"/>
      <c r="M142" s="178"/>
      <c r="N142" s="179"/>
      <c r="O142" s="179"/>
      <c r="P142" s="179"/>
      <c r="Q142" s="179"/>
      <c r="R142" s="179"/>
      <c r="S142" s="179"/>
      <c r="T142" s="180"/>
      <c r="AT142" s="175" t="s">
        <v>180</v>
      </c>
      <c r="AU142" s="175" t="s">
        <v>89</v>
      </c>
      <c r="AV142" s="12" t="s">
        <v>89</v>
      </c>
      <c r="AW142" s="12" t="s">
        <v>41</v>
      </c>
      <c r="AX142" s="12" t="s">
        <v>23</v>
      </c>
      <c r="AY142" s="175" t="s">
        <v>171</v>
      </c>
    </row>
    <row r="143" spans="2:65" s="1" customFormat="1" ht="38.25" customHeight="1">
      <c r="B143" s="161"/>
      <c r="C143" s="162" t="s">
        <v>292</v>
      </c>
      <c r="D143" s="162" t="s">
        <v>173</v>
      </c>
      <c r="E143" s="163" t="s">
        <v>2843</v>
      </c>
      <c r="F143" s="164" t="s">
        <v>2844</v>
      </c>
      <c r="G143" s="165" t="s">
        <v>223</v>
      </c>
      <c r="H143" s="166">
        <v>69.445999999999998</v>
      </c>
      <c r="I143" s="347"/>
      <c r="J143" s="167">
        <f>ROUND(I143*H143,2)</f>
        <v>0</v>
      </c>
      <c r="K143" s="164" t="s">
        <v>177</v>
      </c>
      <c r="L143" s="40"/>
      <c r="M143" s="168" t="s">
        <v>5</v>
      </c>
      <c r="N143" s="169" t="s">
        <v>48</v>
      </c>
      <c r="O143" s="170">
        <v>5.0000000000000001E-3</v>
      </c>
      <c r="P143" s="170">
        <f>O143*H143</f>
        <v>0.34722999999999998</v>
      </c>
      <c r="Q143" s="170">
        <v>0</v>
      </c>
      <c r="R143" s="170">
        <f>Q143*H143</f>
        <v>0</v>
      </c>
      <c r="S143" s="170">
        <v>0</v>
      </c>
      <c r="T143" s="171">
        <f>S143*H143</f>
        <v>0</v>
      </c>
      <c r="AR143" s="25" t="s">
        <v>178</v>
      </c>
      <c r="AT143" s="25" t="s">
        <v>173</v>
      </c>
      <c r="AU143" s="25" t="s">
        <v>89</v>
      </c>
      <c r="AY143" s="25" t="s">
        <v>171</v>
      </c>
      <c r="BE143" s="172">
        <f>IF(N143="základní",J143,0)</f>
        <v>0</v>
      </c>
      <c r="BF143" s="172">
        <f>IF(N143="snížená",J143,0)</f>
        <v>0</v>
      </c>
      <c r="BG143" s="172">
        <f>IF(N143="zákl. přenesená",J143,0)</f>
        <v>0</v>
      </c>
      <c r="BH143" s="172">
        <f>IF(N143="sníž. přenesená",J143,0)</f>
        <v>0</v>
      </c>
      <c r="BI143" s="172">
        <f>IF(N143="nulová",J143,0)</f>
        <v>0</v>
      </c>
      <c r="BJ143" s="25" t="s">
        <v>23</v>
      </c>
      <c r="BK143" s="172">
        <f>ROUND(I143*H143,2)</f>
        <v>0</v>
      </c>
      <c r="BL143" s="25" t="s">
        <v>178</v>
      </c>
      <c r="BM143" s="25" t="s">
        <v>2845</v>
      </c>
    </row>
    <row r="144" spans="2:65" s="12" customFormat="1">
      <c r="B144" s="173"/>
      <c r="D144" s="174" t="s">
        <v>180</v>
      </c>
      <c r="E144" s="175" t="s">
        <v>5</v>
      </c>
      <c r="F144" s="176" t="s">
        <v>2813</v>
      </c>
      <c r="H144" s="177">
        <v>50</v>
      </c>
      <c r="L144" s="173"/>
      <c r="M144" s="178"/>
      <c r="N144" s="179"/>
      <c r="O144" s="179"/>
      <c r="P144" s="179"/>
      <c r="Q144" s="179"/>
      <c r="R144" s="179"/>
      <c r="S144" s="179"/>
      <c r="T144" s="180"/>
      <c r="AT144" s="175" t="s">
        <v>180</v>
      </c>
      <c r="AU144" s="175" t="s">
        <v>89</v>
      </c>
      <c r="AV144" s="12" t="s">
        <v>89</v>
      </c>
      <c r="AW144" s="12" t="s">
        <v>41</v>
      </c>
      <c r="AX144" s="12" t="s">
        <v>77</v>
      </c>
      <c r="AY144" s="175" t="s">
        <v>171</v>
      </c>
    </row>
    <row r="145" spans="2:65" s="12" customFormat="1">
      <c r="B145" s="173"/>
      <c r="D145" s="174" t="s">
        <v>180</v>
      </c>
      <c r="E145" s="175" t="s">
        <v>5</v>
      </c>
      <c r="F145" s="176" t="s">
        <v>2814</v>
      </c>
      <c r="H145" s="177">
        <v>15.846</v>
      </c>
      <c r="L145" s="173"/>
      <c r="M145" s="178"/>
      <c r="N145" s="179"/>
      <c r="O145" s="179"/>
      <c r="P145" s="179"/>
      <c r="Q145" s="179"/>
      <c r="R145" s="179"/>
      <c r="S145" s="179"/>
      <c r="T145" s="180"/>
      <c r="AT145" s="175" t="s">
        <v>180</v>
      </c>
      <c r="AU145" s="175" t="s">
        <v>89</v>
      </c>
      <c r="AV145" s="12" t="s">
        <v>89</v>
      </c>
      <c r="AW145" s="12" t="s">
        <v>41</v>
      </c>
      <c r="AX145" s="12" t="s">
        <v>77</v>
      </c>
      <c r="AY145" s="175" t="s">
        <v>171</v>
      </c>
    </row>
    <row r="146" spans="2:65" s="12" customFormat="1">
      <c r="B146" s="173"/>
      <c r="D146" s="174" t="s">
        <v>180</v>
      </c>
      <c r="E146" s="175" t="s">
        <v>5</v>
      </c>
      <c r="F146" s="176" t="s">
        <v>2815</v>
      </c>
      <c r="H146" s="177">
        <v>3.6</v>
      </c>
      <c r="L146" s="173"/>
      <c r="M146" s="178"/>
      <c r="N146" s="179"/>
      <c r="O146" s="179"/>
      <c r="P146" s="179"/>
      <c r="Q146" s="179"/>
      <c r="R146" s="179"/>
      <c r="S146" s="179"/>
      <c r="T146" s="180"/>
      <c r="AT146" s="175" t="s">
        <v>180</v>
      </c>
      <c r="AU146" s="175" t="s">
        <v>89</v>
      </c>
      <c r="AV146" s="12" t="s">
        <v>89</v>
      </c>
      <c r="AW146" s="12" t="s">
        <v>41</v>
      </c>
      <c r="AX146" s="12" t="s">
        <v>77</v>
      </c>
      <c r="AY146" s="175" t="s">
        <v>171</v>
      </c>
    </row>
    <row r="147" spans="2:65" s="13" customFormat="1">
      <c r="B147" s="183"/>
      <c r="D147" s="174" t="s">
        <v>180</v>
      </c>
      <c r="E147" s="184" t="s">
        <v>5</v>
      </c>
      <c r="F147" s="185" t="s">
        <v>228</v>
      </c>
      <c r="H147" s="186">
        <v>69.445999999999998</v>
      </c>
      <c r="L147" s="183"/>
      <c r="M147" s="187"/>
      <c r="N147" s="188"/>
      <c r="O147" s="188"/>
      <c r="P147" s="188"/>
      <c r="Q147" s="188"/>
      <c r="R147" s="188"/>
      <c r="S147" s="188"/>
      <c r="T147" s="189"/>
      <c r="AT147" s="184" t="s">
        <v>180</v>
      </c>
      <c r="AU147" s="184" t="s">
        <v>89</v>
      </c>
      <c r="AV147" s="13" t="s">
        <v>178</v>
      </c>
      <c r="AW147" s="13" t="s">
        <v>41</v>
      </c>
      <c r="AX147" s="13" t="s">
        <v>23</v>
      </c>
      <c r="AY147" s="184" t="s">
        <v>171</v>
      </c>
    </row>
    <row r="148" spans="2:65" s="1" customFormat="1" ht="25.5" customHeight="1">
      <c r="B148" s="161"/>
      <c r="C148" s="162" t="s">
        <v>297</v>
      </c>
      <c r="D148" s="162" t="s">
        <v>173</v>
      </c>
      <c r="E148" s="163" t="s">
        <v>2846</v>
      </c>
      <c r="F148" s="164" t="s">
        <v>2847</v>
      </c>
      <c r="G148" s="165" t="s">
        <v>176</v>
      </c>
      <c r="H148" s="166">
        <v>0.81</v>
      </c>
      <c r="I148" s="347"/>
      <c r="J148" s="167">
        <f>ROUND(I148*H148,2)</f>
        <v>0</v>
      </c>
      <c r="K148" s="164" t="s">
        <v>177</v>
      </c>
      <c r="L148" s="40"/>
      <c r="M148" s="168" t="s">
        <v>5</v>
      </c>
      <c r="N148" s="169" t="s">
        <v>48</v>
      </c>
      <c r="O148" s="170">
        <v>0.58399999999999996</v>
      </c>
      <c r="P148" s="170">
        <f>O148*H148</f>
        <v>0.47304000000000002</v>
      </c>
      <c r="Q148" s="170">
        <v>2.45329</v>
      </c>
      <c r="R148" s="170">
        <f>Q148*H148</f>
        <v>1.9871649</v>
      </c>
      <c r="S148" s="170">
        <v>0</v>
      </c>
      <c r="T148" s="171">
        <f>S148*H148</f>
        <v>0</v>
      </c>
      <c r="AR148" s="25" t="s">
        <v>178</v>
      </c>
      <c r="AT148" s="25" t="s">
        <v>173</v>
      </c>
      <c r="AU148" s="25" t="s">
        <v>89</v>
      </c>
      <c r="AY148" s="25" t="s">
        <v>171</v>
      </c>
      <c r="BE148" s="172">
        <f>IF(N148="základní",J148,0)</f>
        <v>0</v>
      </c>
      <c r="BF148" s="172">
        <f>IF(N148="snížená",J148,0)</f>
        <v>0</v>
      </c>
      <c r="BG148" s="172">
        <f>IF(N148="zákl. přenesená",J148,0)</f>
        <v>0</v>
      </c>
      <c r="BH148" s="172">
        <f>IF(N148="sníž. přenesená",J148,0)</f>
        <v>0</v>
      </c>
      <c r="BI148" s="172">
        <f>IF(N148="nulová",J148,0)</f>
        <v>0</v>
      </c>
      <c r="BJ148" s="25" t="s">
        <v>23</v>
      </c>
      <c r="BK148" s="172">
        <f>ROUND(I148*H148,2)</f>
        <v>0</v>
      </c>
      <c r="BL148" s="25" t="s">
        <v>178</v>
      </c>
      <c r="BM148" s="25" t="s">
        <v>2848</v>
      </c>
    </row>
    <row r="149" spans="2:65" s="12" customFormat="1">
      <c r="B149" s="173"/>
      <c r="D149" s="174" t="s">
        <v>180</v>
      </c>
      <c r="E149" s="175" t="s">
        <v>5</v>
      </c>
      <c r="F149" s="176" t="s">
        <v>2849</v>
      </c>
      <c r="H149" s="177">
        <v>0.81</v>
      </c>
      <c r="L149" s="173"/>
      <c r="M149" s="178"/>
      <c r="N149" s="179"/>
      <c r="O149" s="179"/>
      <c r="P149" s="179"/>
      <c r="Q149" s="179"/>
      <c r="R149" s="179"/>
      <c r="S149" s="179"/>
      <c r="T149" s="180"/>
      <c r="AT149" s="175" t="s">
        <v>180</v>
      </c>
      <c r="AU149" s="175" t="s">
        <v>89</v>
      </c>
      <c r="AV149" s="12" t="s">
        <v>89</v>
      </c>
      <c r="AW149" s="12" t="s">
        <v>41</v>
      </c>
      <c r="AX149" s="12" t="s">
        <v>23</v>
      </c>
      <c r="AY149" s="175" t="s">
        <v>171</v>
      </c>
    </row>
    <row r="150" spans="2:65" s="1" customFormat="1" ht="38.25" customHeight="1">
      <c r="B150" s="161"/>
      <c r="C150" s="162" t="s">
        <v>304</v>
      </c>
      <c r="D150" s="162" t="s">
        <v>173</v>
      </c>
      <c r="E150" s="163" t="s">
        <v>2850</v>
      </c>
      <c r="F150" s="164" t="s">
        <v>2851</v>
      </c>
      <c r="G150" s="165" t="s">
        <v>223</v>
      </c>
      <c r="H150" s="166">
        <v>5</v>
      </c>
      <c r="I150" s="347"/>
      <c r="J150" s="167">
        <f>ROUND(I150*H150,2)</f>
        <v>0</v>
      </c>
      <c r="K150" s="164" t="s">
        <v>177</v>
      </c>
      <c r="L150" s="40"/>
      <c r="M150" s="168" t="s">
        <v>5</v>
      </c>
      <c r="N150" s="169" t="s">
        <v>48</v>
      </c>
      <c r="O150" s="170">
        <v>0.53600000000000003</v>
      </c>
      <c r="P150" s="170">
        <f>O150*H150</f>
        <v>2.68</v>
      </c>
      <c r="Q150" s="170">
        <v>1.09E-3</v>
      </c>
      <c r="R150" s="170">
        <f>Q150*H150</f>
        <v>5.45E-3</v>
      </c>
      <c r="S150" s="170">
        <v>0</v>
      </c>
      <c r="T150" s="171">
        <f>S150*H150</f>
        <v>0</v>
      </c>
      <c r="AR150" s="25" t="s">
        <v>178</v>
      </c>
      <c r="AT150" s="25" t="s">
        <v>173</v>
      </c>
      <c r="AU150" s="25" t="s">
        <v>89</v>
      </c>
      <c r="AY150" s="25" t="s">
        <v>171</v>
      </c>
      <c r="BE150" s="172">
        <f>IF(N150="základní",J150,0)</f>
        <v>0</v>
      </c>
      <c r="BF150" s="172">
        <f>IF(N150="snížená",J150,0)</f>
        <v>0</v>
      </c>
      <c r="BG150" s="172">
        <f>IF(N150="zákl. přenesená",J150,0)</f>
        <v>0</v>
      </c>
      <c r="BH150" s="172">
        <f>IF(N150="sníž. přenesená",J150,0)</f>
        <v>0</v>
      </c>
      <c r="BI150" s="172">
        <f>IF(N150="nulová",J150,0)</f>
        <v>0</v>
      </c>
      <c r="BJ150" s="25" t="s">
        <v>23</v>
      </c>
      <c r="BK150" s="172">
        <f>ROUND(I150*H150,2)</f>
        <v>0</v>
      </c>
      <c r="BL150" s="25" t="s">
        <v>178</v>
      </c>
      <c r="BM150" s="25" t="s">
        <v>2852</v>
      </c>
    </row>
    <row r="151" spans="2:65" s="12" customFormat="1">
      <c r="B151" s="173"/>
      <c r="D151" s="174" t="s">
        <v>180</v>
      </c>
      <c r="E151" s="175" t="s">
        <v>5</v>
      </c>
      <c r="F151" s="176" t="s">
        <v>2853</v>
      </c>
      <c r="H151" s="177">
        <v>5</v>
      </c>
      <c r="L151" s="173"/>
      <c r="M151" s="178"/>
      <c r="N151" s="179"/>
      <c r="O151" s="179"/>
      <c r="P151" s="179"/>
      <c r="Q151" s="179"/>
      <c r="R151" s="179"/>
      <c r="S151" s="179"/>
      <c r="T151" s="180"/>
      <c r="AT151" s="175" t="s">
        <v>180</v>
      </c>
      <c r="AU151" s="175" t="s">
        <v>89</v>
      </c>
      <c r="AV151" s="12" t="s">
        <v>89</v>
      </c>
      <c r="AW151" s="12" t="s">
        <v>41</v>
      </c>
      <c r="AX151" s="12" t="s">
        <v>23</v>
      </c>
      <c r="AY151" s="175" t="s">
        <v>171</v>
      </c>
    </row>
    <row r="152" spans="2:65" s="1" customFormat="1" ht="38.25" customHeight="1">
      <c r="B152" s="161"/>
      <c r="C152" s="162" t="s">
        <v>316</v>
      </c>
      <c r="D152" s="162" t="s">
        <v>173</v>
      </c>
      <c r="E152" s="163" t="s">
        <v>2854</v>
      </c>
      <c r="F152" s="164" t="s">
        <v>2855</v>
      </c>
      <c r="G152" s="165" t="s">
        <v>223</v>
      </c>
      <c r="H152" s="166">
        <v>5</v>
      </c>
      <c r="I152" s="347"/>
      <c r="J152" s="167">
        <f>ROUND(I152*H152,2)</f>
        <v>0</v>
      </c>
      <c r="K152" s="164" t="s">
        <v>177</v>
      </c>
      <c r="L152" s="40"/>
      <c r="M152" s="168" t="s">
        <v>5</v>
      </c>
      <c r="N152" s="169" t="s">
        <v>48</v>
      </c>
      <c r="O152" s="170">
        <v>0.28299999999999997</v>
      </c>
      <c r="P152" s="170">
        <f>O152*H152</f>
        <v>1.4149999999999998</v>
      </c>
      <c r="Q152" s="170">
        <v>0</v>
      </c>
      <c r="R152" s="170">
        <f>Q152*H152</f>
        <v>0</v>
      </c>
      <c r="S152" s="170">
        <v>0</v>
      </c>
      <c r="T152" s="171">
        <f>S152*H152</f>
        <v>0</v>
      </c>
      <c r="AR152" s="25" t="s">
        <v>178</v>
      </c>
      <c r="AT152" s="25" t="s">
        <v>173</v>
      </c>
      <c r="AU152" s="25" t="s">
        <v>89</v>
      </c>
      <c r="AY152" s="25" t="s">
        <v>171</v>
      </c>
      <c r="BE152" s="172">
        <f>IF(N152="základní",J152,0)</f>
        <v>0</v>
      </c>
      <c r="BF152" s="172">
        <f>IF(N152="snížená",J152,0)</f>
        <v>0</v>
      </c>
      <c r="BG152" s="172">
        <f>IF(N152="zákl. přenesená",J152,0)</f>
        <v>0</v>
      </c>
      <c r="BH152" s="172">
        <f>IF(N152="sníž. přenesená",J152,0)</f>
        <v>0</v>
      </c>
      <c r="BI152" s="172">
        <f>IF(N152="nulová",J152,0)</f>
        <v>0</v>
      </c>
      <c r="BJ152" s="25" t="s">
        <v>23</v>
      </c>
      <c r="BK152" s="172">
        <f>ROUND(I152*H152,2)</f>
        <v>0</v>
      </c>
      <c r="BL152" s="25" t="s">
        <v>178</v>
      </c>
      <c r="BM152" s="25" t="s">
        <v>2856</v>
      </c>
    </row>
    <row r="153" spans="2:65" s="11" customFormat="1" ht="29.85" customHeight="1">
      <c r="B153" s="149"/>
      <c r="D153" s="150" t="s">
        <v>76</v>
      </c>
      <c r="E153" s="159" t="s">
        <v>188</v>
      </c>
      <c r="F153" s="159" t="s">
        <v>2857</v>
      </c>
      <c r="J153" s="160">
        <f>BK153</f>
        <v>0</v>
      </c>
      <c r="L153" s="149"/>
      <c r="M153" s="153"/>
      <c r="N153" s="154"/>
      <c r="O153" s="154"/>
      <c r="P153" s="155">
        <f>SUM(P154:P157)</f>
        <v>6.4872000000000005</v>
      </c>
      <c r="Q153" s="154"/>
      <c r="R153" s="155">
        <f>SUM(R154:R157)</f>
        <v>3.2932820000000005</v>
      </c>
      <c r="S153" s="154"/>
      <c r="T153" s="156">
        <f>SUM(T154:T157)</f>
        <v>0</v>
      </c>
      <c r="AR153" s="150" t="s">
        <v>23</v>
      </c>
      <c r="AT153" s="157" t="s">
        <v>76</v>
      </c>
      <c r="AU153" s="157" t="s">
        <v>23</v>
      </c>
      <c r="AY153" s="150" t="s">
        <v>171</v>
      </c>
      <c r="BK153" s="158">
        <f>SUM(BK154:BK157)</f>
        <v>0</v>
      </c>
    </row>
    <row r="154" spans="2:65" s="1" customFormat="1" ht="25.5" customHeight="1">
      <c r="B154" s="161"/>
      <c r="C154" s="162" t="s">
        <v>321</v>
      </c>
      <c r="D154" s="162" t="s">
        <v>173</v>
      </c>
      <c r="E154" s="163" t="s">
        <v>2858</v>
      </c>
      <c r="F154" s="164" t="s">
        <v>2859</v>
      </c>
      <c r="G154" s="165" t="s">
        <v>223</v>
      </c>
      <c r="H154" s="166">
        <v>2.2000000000000002</v>
      </c>
      <c r="I154" s="347"/>
      <c r="J154" s="167">
        <f>ROUND(I154*H154,2)</f>
        <v>0</v>
      </c>
      <c r="K154" s="164" t="s">
        <v>177</v>
      </c>
      <c r="L154" s="40"/>
      <c r="M154" s="168" t="s">
        <v>5</v>
      </c>
      <c r="N154" s="169" t="s">
        <v>48</v>
      </c>
      <c r="O154" s="170">
        <v>0.90400000000000003</v>
      </c>
      <c r="P154" s="170">
        <f>O154*H154</f>
        <v>1.9888000000000001</v>
      </c>
      <c r="Q154" s="170">
        <v>0.55291000000000001</v>
      </c>
      <c r="R154" s="170">
        <f>Q154*H154</f>
        <v>1.2164020000000002</v>
      </c>
      <c r="S154" s="170">
        <v>0</v>
      </c>
      <c r="T154" s="171">
        <f>S154*H154</f>
        <v>0</v>
      </c>
      <c r="AR154" s="25" t="s">
        <v>178</v>
      </c>
      <c r="AT154" s="25" t="s">
        <v>173</v>
      </c>
      <c r="AU154" s="25" t="s">
        <v>89</v>
      </c>
      <c r="AY154" s="25" t="s">
        <v>171</v>
      </c>
      <c r="BE154" s="172">
        <f>IF(N154="základní",J154,0)</f>
        <v>0</v>
      </c>
      <c r="BF154" s="172">
        <f>IF(N154="snížená",J154,0)</f>
        <v>0</v>
      </c>
      <c r="BG154" s="172">
        <f>IF(N154="zákl. přenesená",J154,0)</f>
        <v>0</v>
      </c>
      <c r="BH154" s="172">
        <f>IF(N154="sníž. přenesená",J154,0)</f>
        <v>0</v>
      </c>
      <c r="BI154" s="172">
        <f>IF(N154="nulová",J154,0)</f>
        <v>0</v>
      </c>
      <c r="BJ154" s="25" t="s">
        <v>23</v>
      </c>
      <c r="BK154" s="172">
        <f>ROUND(I154*H154,2)</f>
        <v>0</v>
      </c>
      <c r="BL154" s="25" t="s">
        <v>178</v>
      </c>
      <c r="BM154" s="25" t="s">
        <v>2860</v>
      </c>
    </row>
    <row r="155" spans="2:65" s="12" customFormat="1">
      <c r="B155" s="173"/>
      <c r="D155" s="174" t="s">
        <v>180</v>
      </c>
      <c r="E155" s="175" t="s">
        <v>5</v>
      </c>
      <c r="F155" s="176" t="s">
        <v>2861</v>
      </c>
      <c r="H155" s="177">
        <v>2.2000000000000002</v>
      </c>
      <c r="L155" s="173"/>
      <c r="M155" s="178"/>
      <c r="N155" s="179"/>
      <c r="O155" s="179"/>
      <c r="P155" s="179"/>
      <c r="Q155" s="179"/>
      <c r="R155" s="179"/>
      <c r="S155" s="179"/>
      <c r="T155" s="180"/>
      <c r="AT155" s="175" t="s">
        <v>180</v>
      </c>
      <c r="AU155" s="175" t="s">
        <v>89</v>
      </c>
      <c r="AV155" s="12" t="s">
        <v>89</v>
      </c>
      <c r="AW155" s="12" t="s">
        <v>41</v>
      </c>
      <c r="AX155" s="12" t="s">
        <v>23</v>
      </c>
      <c r="AY155" s="175" t="s">
        <v>171</v>
      </c>
    </row>
    <row r="156" spans="2:65" s="1" customFormat="1" ht="16.5" customHeight="1">
      <c r="B156" s="161"/>
      <c r="C156" s="162" t="s">
        <v>327</v>
      </c>
      <c r="D156" s="162" t="s">
        <v>173</v>
      </c>
      <c r="E156" s="163" t="s">
        <v>2862</v>
      </c>
      <c r="F156" s="164" t="s">
        <v>2863</v>
      </c>
      <c r="G156" s="165" t="s">
        <v>176</v>
      </c>
      <c r="H156" s="166">
        <v>0.8</v>
      </c>
      <c r="I156" s="347"/>
      <c r="J156" s="167">
        <f>ROUND(I156*H156,2)</f>
        <v>0</v>
      </c>
      <c r="K156" s="164" t="s">
        <v>177</v>
      </c>
      <c r="L156" s="40"/>
      <c r="M156" s="168" t="s">
        <v>5</v>
      </c>
      <c r="N156" s="169" t="s">
        <v>48</v>
      </c>
      <c r="O156" s="170">
        <v>5.6230000000000002</v>
      </c>
      <c r="P156" s="170">
        <f>O156*H156</f>
        <v>4.4984000000000002</v>
      </c>
      <c r="Q156" s="170">
        <v>2.5960999999999999</v>
      </c>
      <c r="R156" s="170">
        <f>Q156*H156</f>
        <v>2.0768800000000001</v>
      </c>
      <c r="S156" s="170">
        <v>0</v>
      </c>
      <c r="T156" s="171">
        <f>S156*H156</f>
        <v>0</v>
      </c>
      <c r="AR156" s="25" t="s">
        <v>178</v>
      </c>
      <c r="AT156" s="25" t="s">
        <v>173</v>
      </c>
      <c r="AU156" s="25" t="s">
        <v>89</v>
      </c>
      <c r="AY156" s="25" t="s">
        <v>171</v>
      </c>
      <c r="BE156" s="172">
        <f>IF(N156="základní",J156,0)</f>
        <v>0</v>
      </c>
      <c r="BF156" s="172">
        <f>IF(N156="snížená",J156,0)</f>
        <v>0</v>
      </c>
      <c r="BG156" s="172">
        <f>IF(N156="zákl. přenesená",J156,0)</f>
        <v>0</v>
      </c>
      <c r="BH156" s="172">
        <f>IF(N156="sníž. přenesená",J156,0)</f>
        <v>0</v>
      </c>
      <c r="BI156" s="172">
        <f>IF(N156="nulová",J156,0)</f>
        <v>0</v>
      </c>
      <c r="BJ156" s="25" t="s">
        <v>23</v>
      </c>
      <c r="BK156" s="172">
        <f>ROUND(I156*H156,2)</f>
        <v>0</v>
      </c>
      <c r="BL156" s="25" t="s">
        <v>178</v>
      </c>
      <c r="BM156" s="25" t="s">
        <v>2864</v>
      </c>
    </row>
    <row r="157" spans="2:65" s="12" customFormat="1">
      <c r="B157" s="173"/>
      <c r="D157" s="174" t="s">
        <v>180</v>
      </c>
      <c r="E157" s="175" t="s">
        <v>5</v>
      </c>
      <c r="F157" s="176" t="s">
        <v>2865</v>
      </c>
      <c r="H157" s="177">
        <v>0.8</v>
      </c>
      <c r="L157" s="173"/>
      <c r="M157" s="178"/>
      <c r="N157" s="179"/>
      <c r="O157" s="179"/>
      <c r="P157" s="179"/>
      <c r="Q157" s="179"/>
      <c r="R157" s="179"/>
      <c r="S157" s="179"/>
      <c r="T157" s="180"/>
      <c r="AT157" s="175" t="s">
        <v>180</v>
      </c>
      <c r="AU157" s="175" t="s">
        <v>89</v>
      </c>
      <c r="AV157" s="12" t="s">
        <v>89</v>
      </c>
      <c r="AW157" s="12" t="s">
        <v>41</v>
      </c>
      <c r="AX157" s="12" t="s">
        <v>23</v>
      </c>
      <c r="AY157" s="175" t="s">
        <v>171</v>
      </c>
    </row>
    <row r="158" spans="2:65" s="11" customFormat="1" ht="29.85" customHeight="1">
      <c r="B158" s="149"/>
      <c r="D158" s="150" t="s">
        <v>76</v>
      </c>
      <c r="E158" s="159" t="s">
        <v>178</v>
      </c>
      <c r="F158" s="159" t="s">
        <v>423</v>
      </c>
      <c r="J158" s="160">
        <f>BK158</f>
        <v>0</v>
      </c>
      <c r="L158" s="149"/>
      <c r="M158" s="153"/>
      <c r="N158" s="154"/>
      <c r="O158" s="154"/>
      <c r="P158" s="155">
        <f>SUM(P159:P168)</f>
        <v>12.198753</v>
      </c>
      <c r="Q158" s="154"/>
      <c r="R158" s="155">
        <f>SUM(R159:R168)</f>
        <v>3.1269240999999997</v>
      </c>
      <c r="S158" s="154"/>
      <c r="T158" s="156">
        <f>SUM(T159:T168)</f>
        <v>0</v>
      </c>
      <c r="AR158" s="150" t="s">
        <v>23</v>
      </c>
      <c r="AT158" s="157" t="s">
        <v>76</v>
      </c>
      <c r="AU158" s="157" t="s">
        <v>23</v>
      </c>
      <c r="AY158" s="150" t="s">
        <v>171</v>
      </c>
      <c r="BK158" s="158">
        <f>SUM(BK159:BK168)</f>
        <v>0</v>
      </c>
    </row>
    <row r="159" spans="2:65" s="1" customFormat="1" ht="25.5" customHeight="1">
      <c r="B159" s="161"/>
      <c r="C159" s="162" t="s">
        <v>332</v>
      </c>
      <c r="D159" s="162" t="s">
        <v>173</v>
      </c>
      <c r="E159" s="163" t="s">
        <v>502</v>
      </c>
      <c r="F159" s="164" t="s">
        <v>503</v>
      </c>
      <c r="G159" s="165" t="s">
        <v>176</v>
      </c>
      <c r="H159" s="166">
        <v>0.94799999999999995</v>
      </c>
      <c r="I159" s="347"/>
      <c r="J159" s="167">
        <f>ROUND(I159*H159,2)</f>
        <v>0</v>
      </c>
      <c r="K159" s="164" t="s">
        <v>177</v>
      </c>
      <c r="L159" s="40"/>
      <c r="M159" s="168" t="s">
        <v>5</v>
      </c>
      <c r="N159" s="169" t="s">
        <v>48</v>
      </c>
      <c r="O159" s="170">
        <v>2.5129999999999999</v>
      </c>
      <c r="P159" s="170">
        <f>O159*H159</f>
        <v>2.3823239999999997</v>
      </c>
      <c r="Q159" s="170">
        <v>2.4533700000000001</v>
      </c>
      <c r="R159" s="170">
        <f>Q159*H159</f>
        <v>2.32579476</v>
      </c>
      <c r="S159" s="170">
        <v>0</v>
      </c>
      <c r="T159" s="171">
        <f>S159*H159</f>
        <v>0</v>
      </c>
      <c r="AR159" s="25" t="s">
        <v>178</v>
      </c>
      <c r="AT159" s="25" t="s">
        <v>173</v>
      </c>
      <c r="AU159" s="25" t="s">
        <v>89</v>
      </c>
      <c r="AY159" s="25" t="s">
        <v>171</v>
      </c>
      <c r="BE159" s="172">
        <f>IF(N159="základní",J159,0)</f>
        <v>0</v>
      </c>
      <c r="BF159" s="172">
        <f>IF(N159="snížená",J159,0)</f>
        <v>0</v>
      </c>
      <c r="BG159" s="172">
        <f>IF(N159="zákl. přenesená",J159,0)</f>
        <v>0</v>
      </c>
      <c r="BH159" s="172">
        <f>IF(N159="sníž. přenesená",J159,0)</f>
        <v>0</v>
      </c>
      <c r="BI159" s="172">
        <f>IF(N159="nulová",J159,0)</f>
        <v>0</v>
      </c>
      <c r="BJ159" s="25" t="s">
        <v>23</v>
      </c>
      <c r="BK159" s="172">
        <f>ROUND(I159*H159,2)</f>
        <v>0</v>
      </c>
      <c r="BL159" s="25" t="s">
        <v>178</v>
      </c>
      <c r="BM159" s="25" t="s">
        <v>2866</v>
      </c>
    </row>
    <row r="160" spans="2:65" s="12" customFormat="1">
      <c r="B160" s="173"/>
      <c r="D160" s="174" t="s">
        <v>180</v>
      </c>
      <c r="E160" s="175" t="s">
        <v>5</v>
      </c>
      <c r="F160" s="176" t="s">
        <v>2867</v>
      </c>
      <c r="H160" s="177">
        <v>0.33600000000000002</v>
      </c>
      <c r="L160" s="173"/>
      <c r="M160" s="178"/>
      <c r="N160" s="179"/>
      <c r="O160" s="179"/>
      <c r="P160" s="179"/>
      <c r="Q160" s="179"/>
      <c r="R160" s="179"/>
      <c r="S160" s="179"/>
      <c r="T160" s="180"/>
      <c r="AT160" s="175" t="s">
        <v>180</v>
      </c>
      <c r="AU160" s="175" t="s">
        <v>89</v>
      </c>
      <c r="AV160" s="12" t="s">
        <v>89</v>
      </c>
      <c r="AW160" s="12" t="s">
        <v>41</v>
      </c>
      <c r="AX160" s="12" t="s">
        <v>77</v>
      </c>
      <c r="AY160" s="175" t="s">
        <v>171</v>
      </c>
    </row>
    <row r="161" spans="2:65" s="12" customFormat="1">
      <c r="B161" s="173"/>
      <c r="D161" s="174" t="s">
        <v>180</v>
      </c>
      <c r="E161" s="175" t="s">
        <v>5</v>
      </c>
      <c r="F161" s="176" t="s">
        <v>2868</v>
      </c>
      <c r="H161" s="177">
        <v>0.42299999999999999</v>
      </c>
      <c r="L161" s="173"/>
      <c r="M161" s="178"/>
      <c r="N161" s="179"/>
      <c r="O161" s="179"/>
      <c r="P161" s="179"/>
      <c r="Q161" s="179"/>
      <c r="R161" s="179"/>
      <c r="S161" s="179"/>
      <c r="T161" s="180"/>
      <c r="AT161" s="175" t="s">
        <v>180</v>
      </c>
      <c r="AU161" s="175" t="s">
        <v>89</v>
      </c>
      <c r="AV161" s="12" t="s">
        <v>89</v>
      </c>
      <c r="AW161" s="12" t="s">
        <v>41</v>
      </c>
      <c r="AX161" s="12" t="s">
        <v>77</v>
      </c>
      <c r="AY161" s="175" t="s">
        <v>171</v>
      </c>
    </row>
    <row r="162" spans="2:65" s="12" customFormat="1">
      <c r="B162" s="173"/>
      <c r="D162" s="174" t="s">
        <v>180</v>
      </c>
      <c r="E162" s="175" t="s">
        <v>5</v>
      </c>
      <c r="F162" s="176" t="s">
        <v>2869</v>
      </c>
      <c r="H162" s="177">
        <v>0.189</v>
      </c>
      <c r="L162" s="173"/>
      <c r="M162" s="178"/>
      <c r="N162" s="179"/>
      <c r="O162" s="179"/>
      <c r="P162" s="179"/>
      <c r="Q162" s="179"/>
      <c r="R162" s="179"/>
      <c r="S162" s="179"/>
      <c r="T162" s="180"/>
      <c r="AT162" s="175" t="s">
        <v>180</v>
      </c>
      <c r="AU162" s="175" t="s">
        <v>89</v>
      </c>
      <c r="AV162" s="12" t="s">
        <v>89</v>
      </c>
      <c r="AW162" s="12" t="s">
        <v>41</v>
      </c>
      <c r="AX162" s="12" t="s">
        <v>77</v>
      </c>
      <c r="AY162" s="175" t="s">
        <v>171</v>
      </c>
    </row>
    <row r="163" spans="2:65" s="13" customFormat="1">
      <c r="B163" s="183"/>
      <c r="D163" s="174" t="s">
        <v>180</v>
      </c>
      <c r="E163" s="184" t="s">
        <v>5</v>
      </c>
      <c r="F163" s="185" t="s">
        <v>228</v>
      </c>
      <c r="H163" s="186">
        <v>0.94799999999999995</v>
      </c>
      <c r="L163" s="183"/>
      <c r="M163" s="187"/>
      <c r="N163" s="188"/>
      <c r="O163" s="188"/>
      <c r="P163" s="188"/>
      <c r="Q163" s="188"/>
      <c r="R163" s="188"/>
      <c r="S163" s="188"/>
      <c r="T163" s="189"/>
      <c r="AT163" s="184" t="s">
        <v>180</v>
      </c>
      <c r="AU163" s="184" t="s">
        <v>89</v>
      </c>
      <c r="AV163" s="13" t="s">
        <v>178</v>
      </c>
      <c r="AW163" s="13" t="s">
        <v>41</v>
      </c>
      <c r="AX163" s="13" t="s">
        <v>23</v>
      </c>
      <c r="AY163" s="184" t="s">
        <v>171</v>
      </c>
    </row>
    <row r="164" spans="2:65" s="1" customFormat="1" ht="25.5" customHeight="1">
      <c r="B164" s="161"/>
      <c r="C164" s="162" t="s">
        <v>339</v>
      </c>
      <c r="D164" s="162" t="s">
        <v>173</v>
      </c>
      <c r="E164" s="163" t="s">
        <v>2870</v>
      </c>
      <c r="F164" s="164" t="s">
        <v>2871</v>
      </c>
      <c r="G164" s="165" t="s">
        <v>260</v>
      </c>
      <c r="H164" s="166">
        <v>3.9E-2</v>
      </c>
      <c r="I164" s="347"/>
      <c r="J164" s="167">
        <f>ROUND(I164*H164,2)</f>
        <v>0</v>
      </c>
      <c r="K164" s="164" t="s">
        <v>177</v>
      </c>
      <c r="L164" s="40"/>
      <c r="M164" s="168" t="s">
        <v>5</v>
      </c>
      <c r="N164" s="169" t="s">
        <v>48</v>
      </c>
      <c r="O164" s="170">
        <v>15.211</v>
      </c>
      <c r="P164" s="170">
        <f>O164*H164</f>
        <v>0.59322900000000001</v>
      </c>
      <c r="Q164" s="170">
        <v>1.0530600000000001</v>
      </c>
      <c r="R164" s="170">
        <f>Q164*H164</f>
        <v>4.1069340000000003E-2</v>
      </c>
      <c r="S164" s="170">
        <v>0</v>
      </c>
      <c r="T164" s="171">
        <f>S164*H164</f>
        <v>0</v>
      </c>
      <c r="AR164" s="25" t="s">
        <v>178</v>
      </c>
      <c r="AT164" s="25" t="s">
        <v>173</v>
      </c>
      <c r="AU164" s="25" t="s">
        <v>89</v>
      </c>
      <c r="AY164" s="25" t="s">
        <v>171</v>
      </c>
      <c r="BE164" s="172">
        <f>IF(N164="základní",J164,0)</f>
        <v>0</v>
      </c>
      <c r="BF164" s="172">
        <f>IF(N164="snížená",J164,0)</f>
        <v>0</v>
      </c>
      <c r="BG164" s="172">
        <f>IF(N164="zákl. přenesená",J164,0)</f>
        <v>0</v>
      </c>
      <c r="BH164" s="172">
        <f>IF(N164="sníž. přenesená",J164,0)</f>
        <v>0</v>
      </c>
      <c r="BI164" s="172">
        <f>IF(N164="nulová",J164,0)</f>
        <v>0</v>
      </c>
      <c r="BJ164" s="25" t="s">
        <v>23</v>
      </c>
      <c r="BK164" s="172">
        <f>ROUND(I164*H164,2)</f>
        <v>0</v>
      </c>
      <c r="BL164" s="25" t="s">
        <v>178</v>
      </c>
      <c r="BM164" s="25" t="s">
        <v>2872</v>
      </c>
    </row>
    <row r="165" spans="2:65" s="12" customFormat="1">
      <c r="B165" s="173"/>
      <c r="D165" s="174" t="s">
        <v>180</v>
      </c>
      <c r="E165" s="175" t="s">
        <v>5</v>
      </c>
      <c r="F165" s="176" t="s">
        <v>2873</v>
      </c>
      <c r="H165" s="177">
        <v>3.9E-2</v>
      </c>
      <c r="L165" s="173"/>
      <c r="M165" s="178"/>
      <c r="N165" s="179"/>
      <c r="O165" s="179"/>
      <c r="P165" s="179"/>
      <c r="Q165" s="179"/>
      <c r="R165" s="179"/>
      <c r="S165" s="179"/>
      <c r="T165" s="180"/>
      <c r="AT165" s="175" t="s">
        <v>180</v>
      </c>
      <c r="AU165" s="175" t="s">
        <v>89</v>
      </c>
      <c r="AV165" s="12" t="s">
        <v>89</v>
      </c>
      <c r="AW165" s="12" t="s">
        <v>41</v>
      </c>
      <c r="AX165" s="12" t="s">
        <v>23</v>
      </c>
      <c r="AY165" s="175" t="s">
        <v>171</v>
      </c>
    </row>
    <row r="166" spans="2:65" s="1" customFormat="1" ht="38.25" customHeight="1">
      <c r="B166" s="161"/>
      <c r="C166" s="162" t="s">
        <v>344</v>
      </c>
      <c r="D166" s="162" t="s">
        <v>173</v>
      </c>
      <c r="E166" s="163" t="s">
        <v>2874</v>
      </c>
      <c r="F166" s="164" t="s">
        <v>2875</v>
      </c>
      <c r="G166" s="165" t="s">
        <v>493</v>
      </c>
      <c r="H166" s="166">
        <v>8.4</v>
      </c>
      <c r="I166" s="347"/>
      <c r="J166" s="167">
        <f>ROUND(I166*H166,2)</f>
        <v>0</v>
      </c>
      <c r="K166" s="164" t="s">
        <v>177</v>
      </c>
      <c r="L166" s="40"/>
      <c r="M166" s="168" t="s">
        <v>5</v>
      </c>
      <c r="N166" s="169" t="s">
        <v>48</v>
      </c>
      <c r="O166" s="170">
        <v>1.0980000000000001</v>
      </c>
      <c r="P166" s="170">
        <f>O166*H166</f>
        <v>9.2232000000000003</v>
      </c>
      <c r="Q166" s="170">
        <v>3.465E-2</v>
      </c>
      <c r="R166" s="170">
        <f>Q166*H166</f>
        <v>0.29106000000000004</v>
      </c>
      <c r="S166" s="170">
        <v>0</v>
      </c>
      <c r="T166" s="171">
        <f>S166*H166</f>
        <v>0</v>
      </c>
      <c r="AR166" s="25" t="s">
        <v>178</v>
      </c>
      <c r="AT166" s="25" t="s">
        <v>173</v>
      </c>
      <c r="AU166" s="25" t="s">
        <v>89</v>
      </c>
      <c r="AY166" s="25" t="s">
        <v>171</v>
      </c>
      <c r="BE166" s="172">
        <f>IF(N166="základní",J166,0)</f>
        <v>0</v>
      </c>
      <c r="BF166" s="172">
        <f>IF(N166="snížená",J166,0)</f>
        <v>0</v>
      </c>
      <c r="BG166" s="172">
        <f>IF(N166="zákl. přenesená",J166,0)</f>
        <v>0</v>
      </c>
      <c r="BH166" s="172">
        <f>IF(N166="sníž. přenesená",J166,0)</f>
        <v>0</v>
      </c>
      <c r="BI166" s="172">
        <f>IF(N166="nulová",J166,0)</f>
        <v>0</v>
      </c>
      <c r="BJ166" s="25" t="s">
        <v>23</v>
      </c>
      <c r="BK166" s="172">
        <f>ROUND(I166*H166,2)</f>
        <v>0</v>
      </c>
      <c r="BL166" s="25" t="s">
        <v>178</v>
      </c>
      <c r="BM166" s="25" t="s">
        <v>2876</v>
      </c>
    </row>
    <row r="167" spans="2:65" s="12" customFormat="1">
      <c r="B167" s="173"/>
      <c r="D167" s="174" t="s">
        <v>180</v>
      </c>
      <c r="E167" s="175" t="s">
        <v>5</v>
      </c>
      <c r="F167" s="176" t="s">
        <v>2877</v>
      </c>
      <c r="H167" s="177">
        <v>8.4</v>
      </c>
      <c r="L167" s="173"/>
      <c r="M167" s="178"/>
      <c r="N167" s="179"/>
      <c r="O167" s="179"/>
      <c r="P167" s="179"/>
      <c r="Q167" s="179"/>
      <c r="R167" s="179"/>
      <c r="S167" s="179"/>
      <c r="T167" s="180"/>
      <c r="AT167" s="175" t="s">
        <v>180</v>
      </c>
      <c r="AU167" s="175" t="s">
        <v>89</v>
      </c>
      <c r="AV167" s="12" t="s">
        <v>89</v>
      </c>
      <c r="AW167" s="12" t="s">
        <v>41</v>
      </c>
      <c r="AX167" s="12" t="s">
        <v>23</v>
      </c>
      <c r="AY167" s="175" t="s">
        <v>171</v>
      </c>
    </row>
    <row r="168" spans="2:65" s="1" customFormat="1" ht="16.5" customHeight="1">
      <c r="B168" s="161"/>
      <c r="C168" s="190" t="s">
        <v>349</v>
      </c>
      <c r="D168" s="190" t="s">
        <v>236</v>
      </c>
      <c r="E168" s="191" t="s">
        <v>2878</v>
      </c>
      <c r="F168" s="192" t="s">
        <v>2879</v>
      </c>
      <c r="G168" s="193" t="s">
        <v>330</v>
      </c>
      <c r="H168" s="194">
        <v>7</v>
      </c>
      <c r="I168" s="348"/>
      <c r="J168" s="195">
        <f>ROUND(I168*H168,2)</f>
        <v>0</v>
      </c>
      <c r="K168" s="192" t="s">
        <v>177</v>
      </c>
      <c r="L168" s="196"/>
      <c r="M168" s="197" t="s">
        <v>5</v>
      </c>
      <c r="N168" s="198" t="s">
        <v>48</v>
      </c>
      <c r="O168" s="170">
        <v>0</v>
      </c>
      <c r="P168" s="170">
        <f>O168*H168</f>
        <v>0</v>
      </c>
      <c r="Q168" s="170">
        <v>6.7000000000000004E-2</v>
      </c>
      <c r="R168" s="170">
        <f>Q168*H168</f>
        <v>0.46900000000000003</v>
      </c>
      <c r="S168" s="170">
        <v>0</v>
      </c>
      <c r="T168" s="171">
        <f>S168*H168</f>
        <v>0</v>
      </c>
      <c r="AR168" s="25" t="s">
        <v>211</v>
      </c>
      <c r="AT168" s="25" t="s">
        <v>236</v>
      </c>
      <c r="AU168" s="25" t="s">
        <v>89</v>
      </c>
      <c r="AY168" s="25" t="s">
        <v>171</v>
      </c>
      <c r="BE168" s="172">
        <f>IF(N168="základní",J168,0)</f>
        <v>0</v>
      </c>
      <c r="BF168" s="172">
        <f>IF(N168="snížená",J168,0)</f>
        <v>0</v>
      </c>
      <c r="BG168" s="172">
        <f>IF(N168="zákl. přenesená",J168,0)</f>
        <v>0</v>
      </c>
      <c r="BH168" s="172">
        <f>IF(N168="sníž. přenesená",J168,0)</f>
        <v>0</v>
      </c>
      <c r="BI168" s="172">
        <f>IF(N168="nulová",J168,0)</f>
        <v>0</v>
      </c>
      <c r="BJ168" s="25" t="s">
        <v>23</v>
      </c>
      <c r="BK168" s="172">
        <f>ROUND(I168*H168,2)</f>
        <v>0</v>
      </c>
      <c r="BL168" s="25" t="s">
        <v>178</v>
      </c>
      <c r="BM168" s="25" t="s">
        <v>2880</v>
      </c>
    </row>
    <row r="169" spans="2:65" s="11" customFormat="1" ht="29.85" customHeight="1">
      <c r="B169" s="149"/>
      <c r="D169" s="150" t="s">
        <v>76</v>
      </c>
      <c r="E169" s="159" t="s">
        <v>197</v>
      </c>
      <c r="F169" s="159" t="s">
        <v>539</v>
      </c>
      <c r="J169" s="160">
        <f>BK169</f>
        <v>0</v>
      </c>
      <c r="L169" s="149"/>
      <c r="M169" s="153"/>
      <c r="N169" s="154"/>
      <c r="O169" s="154"/>
      <c r="P169" s="155">
        <f>SUM(P170:P177)</f>
        <v>34.222000000000001</v>
      </c>
      <c r="Q169" s="154"/>
      <c r="R169" s="155">
        <f>SUM(R170:R177)</f>
        <v>14.834160000000001</v>
      </c>
      <c r="S169" s="154"/>
      <c r="T169" s="156">
        <f>SUM(T170:T177)</f>
        <v>0</v>
      </c>
      <c r="AR169" s="150" t="s">
        <v>23</v>
      </c>
      <c r="AT169" s="157" t="s">
        <v>76</v>
      </c>
      <c r="AU169" s="157" t="s">
        <v>23</v>
      </c>
      <c r="AY169" s="150" t="s">
        <v>171</v>
      </c>
      <c r="BK169" s="158">
        <f>SUM(BK170:BK177)</f>
        <v>0</v>
      </c>
    </row>
    <row r="170" spans="2:65" s="1" customFormat="1" ht="25.5" customHeight="1">
      <c r="B170" s="161"/>
      <c r="C170" s="162" t="s">
        <v>356</v>
      </c>
      <c r="D170" s="162" t="s">
        <v>173</v>
      </c>
      <c r="E170" s="163" t="s">
        <v>2881</v>
      </c>
      <c r="F170" s="164" t="s">
        <v>2882</v>
      </c>
      <c r="G170" s="165" t="s">
        <v>223</v>
      </c>
      <c r="H170" s="166">
        <v>47</v>
      </c>
      <c r="I170" s="347"/>
      <c r="J170" s="167">
        <f>ROUND(I170*H170,2)</f>
        <v>0</v>
      </c>
      <c r="K170" s="164" t="s">
        <v>177</v>
      </c>
      <c r="L170" s="40"/>
      <c r="M170" s="168" t="s">
        <v>5</v>
      </c>
      <c r="N170" s="169" t="s">
        <v>48</v>
      </c>
      <c r="O170" s="170">
        <v>2.5999999999999999E-2</v>
      </c>
      <c r="P170" s="170">
        <f>O170*H170</f>
        <v>1.222</v>
      </c>
      <c r="Q170" s="170">
        <v>0</v>
      </c>
      <c r="R170" s="170">
        <f>Q170*H170</f>
        <v>0</v>
      </c>
      <c r="S170" s="170">
        <v>0</v>
      </c>
      <c r="T170" s="171">
        <f>S170*H170</f>
        <v>0</v>
      </c>
      <c r="AR170" s="25" t="s">
        <v>178</v>
      </c>
      <c r="AT170" s="25" t="s">
        <v>173</v>
      </c>
      <c r="AU170" s="25" t="s">
        <v>89</v>
      </c>
      <c r="AY170" s="25" t="s">
        <v>171</v>
      </c>
      <c r="BE170" s="172">
        <f>IF(N170="základní",J170,0)</f>
        <v>0</v>
      </c>
      <c r="BF170" s="172">
        <f>IF(N170="snížená",J170,0)</f>
        <v>0</v>
      </c>
      <c r="BG170" s="172">
        <f>IF(N170="zákl. přenesená",J170,0)</f>
        <v>0</v>
      </c>
      <c r="BH170" s="172">
        <f>IF(N170="sníž. přenesená",J170,0)</f>
        <v>0</v>
      </c>
      <c r="BI170" s="172">
        <f>IF(N170="nulová",J170,0)</f>
        <v>0</v>
      </c>
      <c r="BJ170" s="25" t="s">
        <v>23</v>
      </c>
      <c r="BK170" s="172">
        <f>ROUND(I170*H170,2)</f>
        <v>0</v>
      </c>
      <c r="BL170" s="25" t="s">
        <v>178</v>
      </c>
      <c r="BM170" s="25" t="s">
        <v>2883</v>
      </c>
    </row>
    <row r="171" spans="2:65" s="12" customFormat="1">
      <c r="B171" s="173"/>
      <c r="D171" s="174" t="s">
        <v>180</v>
      </c>
      <c r="E171" s="175" t="s">
        <v>5</v>
      </c>
      <c r="F171" s="176" t="s">
        <v>2884</v>
      </c>
      <c r="H171" s="177">
        <v>44</v>
      </c>
      <c r="L171" s="173"/>
      <c r="M171" s="178"/>
      <c r="N171" s="179"/>
      <c r="O171" s="179"/>
      <c r="P171" s="179"/>
      <c r="Q171" s="179"/>
      <c r="R171" s="179"/>
      <c r="S171" s="179"/>
      <c r="T171" s="180"/>
      <c r="AT171" s="175" t="s">
        <v>180</v>
      </c>
      <c r="AU171" s="175" t="s">
        <v>89</v>
      </c>
      <c r="AV171" s="12" t="s">
        <v>89</v>
      </c>
      <c r="AW171" s="12" t="s">
        <v>41</v>
      </c>
      <c r="AX171" s="12" t="s">
        <v>77</v>
      </c>
      <c r="AY171" s="175" t="s">
        <v>171</v>
      </c>
    </row>
    <row r="172" spans="2:65" s="12" customFormat="1">
      <c r="B172" s="173"/>
      <c r="D172" s="174" t="s">
        <v>180</v>
      </c>
      <c r="E172" s="175" t="s">
        <v>5</v>
      </c>
      <c r="F172" s="176" t="s">
        <v>2885</v>
      </c>
      <c r="H172" s="177">
        <v>3</v>
      </c>
      <c r="L172" s="173"/>
      <c r="M172" s="178"/>
      <c r="N172" s="179"/>
      <c r="O172" s="179"/>
      <c r="P172" s="179"/>
      <c r="Q172" s="179"/>
      <c r="R172" s="179"/>
      <c r="S172" s="179"/>
      <c r="T172" s="180"/>
      <c r="AT172" s="175" t="s">
        <v>180</v>
      </c>
      <c r="AU172" s="175" t="s">
        <v>89</v>
      </c>
      <c r="AV172" s="12" t="s">
        <v>89</v>
      </c>
      <c r="AW172" s="12" t="s">
        <v>41</v>
      </c>
      <c r="AX172" s="12" t="s">
        <v>77</v>
      </c>
      <c r="AY172" s="175" t="s">
        <v>171</v>
      </c>
    </row>
    <row r="173" spans="2:65" s="13" customFormat="1">
      <c r="B173" s="183"/>
      <c r="D173" s="174" t="s">
        <v>180</v>
      </c>
      <c r="E173" s="184" t="s">
        <v>5</v>
      </c>
      <c r="F173" s="185" t="s">
        <v>228</v>
      </c>
      <c r="H173" s="186">
        <v>47</v>
      </c>
      <c r="L173" s="183"/>
      <c r="M173" s="187"/>
      <c r="N173" s="188"/>
      <c r="O173" s="188"/>
      <c r="P173" s="188"/>
      <c r="Q173" s="188"/>
      <c r="R173" s="188"/>
      <c r="S173" s="188"/>
      <c r="T173" s="189"/>
      <c r="AT173" s="184" t="s">
        <v>180</v>
      </c>
      <c r="AU173" s="184" t="s">
        <v>89</v>
      </c>
      <c r="AV173" s="13" t="s">
        <v>178</v>
      </c>
      <c r="AW173" s="13" t="s">
        <v>41</v>
      </c>
      <c r="AX173" s="13" t="s">
        <v>23</v>
      </c>
      <c r="AY173" s="184" t="s">
        <v>171</v>
      </c>
    </row>
    <row r="174" spans="2:65" s="1" customFormat="1" ht="51" customHeight="1">
      <c r="B174" s="161"/>
      <c r="C174" s="162" t="s">
        <v>361</v>
      </c>
      <c r="D174" s="162" t="s">
        <v>173</v>
      </c>
      <c r="E174" s="163" t="s">
        <v>2886</v>
      </c>
      <c r="F174" s="164" t="s">
        <v>2887</v>
      </c>
      <c r="G174" s="165" t="s">
        <v>223</v>
      </c>
      <c r="H174" s="166">
        <v>44</v>
      </c>
      <c r="I174" s="347"/>
      <c r="J174" s="167">
        <f>ROUND(I174*H174,2)</f>
        <v>0</v>
      </c>
      <c r="K174" s="164" t="s">
        <v>177</v>
      </c>
      <c r="L174" s="40"/>
      <c r="M174" s="168" t="s">
        <v>5</v>
      </c>
      <c r="N174" s="169" t="s">
        <v>48</v>
      </c>
      <c r="O174" s="170">
        <v>0.626</v>
      </c>
      <c r="P174" s="170">
        <f>O174*H174</f>
        <v>27.544</v>
      </c>
      <c r="Q174" s="170">
        <v>0.10100000000000001</v>
      </c>
      <c r="R174" s="170">
        <f>Q174*H174</f>
        <v>4.444</v>
      </c>
      <c r="S174" s="170">
        <v>0</v>
      </c>
      <c r="T174" s="171">
        <f>S174*H174</f>
        <v>0</v>
      </c>
      <c r="AR174" s="25" t="s">
        <v>178</v>
      </c>
      <c r="AT174" s="25" t="s">
        <v>173</v>
      </c>
      <c r="AU174" s="25" t="s">
        <v>89</v>
      </c>
      <c r="AY174" s="25" t="s">
        <v>171</v>
      </c>
      <c r="BE174" s="172">
        <f>IF(N174="základní",J174,0)</f>
        <v>0</v>
      </c>
      <c r="BF174" s="172">
        <f>IF(N174="snížená",J174,0)</f>
        <v>0</v>
      </c>
      <c r="BG174" s="172">
        <f>IF(N174="zákl. přenesená",J174,0)</f>
        <v>0</v>
      </c>
      <c r="BH174" s="172">
        <f>IF(N174="sníž. přenesená",J174,0)</f>
        <v>0</v>
      </c>
      <c r="BI174" s="172">
        <f>IF(N174="nulová",J174,0)</f>
        <v>0</v>
      </c>
      <c r="BJ174" s="25" t="s">
        <v>23</v>
      </c>
      <c r="BK174" s="172">
        <f>ROUND(I174*H174,2)</f>
        <v>0</v>
      </c>
      <c r="BL174" s="25" t="s">
        <v>178</v>
      </c>
      <c r="BM174" s="25" t="s">
        <v>2888</v>
      </c>
    </row>
    <row r="175" spans="2:65" s="1" customFormat="1" ht="16.5" customHeight="1">
      <c r="B175" s="161"/>
      <c r="C175" s="190" t="s">
        <v>368</v>
      </c>
      <c r="D175" s="190" t="s">
        <v>236</v>
      </c>
      <c r="E175" s="191" t="s">
        <v>2889</v>
      </c>
      <c r="F175" s="192" t="s">
        <v>2890</v>
      </c>
      <c r="G175" s="193" t="s">
        <v>223</v>
      </c>
      <c r="H175" s="194">
        <v>44.88</v>
      </c>
      <c r="I175" s="348"/>
      <c r="J175" s="195">
        <f>ROUND(I175*H175,2)</f>
        <v>0</v>
      </c>
      <c r="K175" s="192" t="s">
        <v>177</v>
      </c>
      <c r="L175" s="196"/>
      <c r="M175" s="197" t="s">
        <v>5</v>
      </c>
      <c r="N175" s="198" t="s">
        <v>48</v>
      </c>
      <c r="O175" s="170">
        <v>0</v>
      </c>
      <c r="P175" s="170">
        <f>O175*H175</f>
        <v>0</v>
      </c>
      <c r="Q175" s="170">
        <v>0.13</v>
      </c>
      <c r="R175" s="170">
        <f>Q175*H175</f>
        <v>5.8344000000000005</v>
      </c>
      <c r="S175" s="170">
        <v>0</v>
      </c>
      <c r="T175" s="171">
        <f>S175*H175</f>
        <v>0</v>
      </c>
      <c r="AR175" s="25" t="s">
        <v>211</v>
      </c>
      <c r="AT175" s="25" t="s">
        <v>236</v>
      </c>
      <c r="AU175" s="25" t="s">
        <v>89</v>
      </c>
      <c r="AY175" s="25" t="s">
        <v>171</v>
      </c>
      <c r="BE175" s="172">
        <f>IF(N175="základní",J175,0)</f>
        <v>0</v>
      </c>
      <c r="BF175" s="172">
        <f>IF(N175="snížená",J175,0)</f>
        <v>0</v>
      </c>
      <c r="BG175" s="172">
        <f>IF(N175="zákl. přenesená",J175,0)</f>
        <v>0</v>
      </c>
      <c r="BH175" s="172">
        <f>IF(N175="sníž. přenesená",J175,0)</f>
        <v>0</v>
      </c>
      <c r="BI175" s="172">
        <f>IF(N175="nulová",J175,0)</f>
        <v>0</v>
      </c>
      <c r="BJ175" s="25" t="s">
        <v>23</v>
      </c>
      <c r="BK175" s="172">
        <f>ROUND(I175*H175,2)</f>
        <v>0</v>
      </c>
      <c r="BL175" s="25" t="s">
        <v>178</v>
      </c>
      <c r="BM175" s="25" t="s">
        <v>2891</v>
      </c>
    </row>
    <row r="176" spans="2:65" s="12" customFormat="1">
      <c r="B176" s="173"/>
      <c r="D176" s="174" t="s">
        <v>180</v>
      </c>
      <c r="E176" s="175" t="s">
        <v>5</v>
      </c>
      <c r="F176" s="176" t="s">
        <v>2892</v>
      </c>
      <c r="H176" s="177">
        <v>44.88</v>
      </c>
      <c r="L176" s="173"/>
      <c r="M176" s="178"/>
      <c r="N176" s="179"/>
      <c r="O176" s="179"/>
      <c r="P176" s="179"/>
      <c r="Q176" s="179"/>
      <c r="R176" s="179"/>
      <c r="S176" s="179"/>
      <c r="T176" s="180"/>
      <c r="AT176" s="175" t="s">
        <v>180</v>
      </c>
      <c r="AU176" s="175" t="s">
        <v>89</v>
      </c>
      <c r="AV176" s="12" t="s">
        <v>89</v>
      </c>
      <c r="AW176" s="12" t="s">
        <v>41</v>
      </c>
      <c r="AX176" s="12" t="s">
        <v>23</v>
      </c>
      <c r="AY176" s="175" t="s">
        <v>171</v>
      </c>
    </row>
    <row r="177" spans="2:65" s="1" customFormat="1" ht="25.5" customHeight="1">
      <c r="B177" s="161"/>
      <c r="C177" s="162" t="s">
        <v>373</v>
      </c>
      <c r="D177" s="162" t="s">
        <v>173</v>
      </c>
      <c r="E177" s="163" t="s">
        <v>2893</v>
      </c>
      <c r="F177" s="164" t="s">
        <v>2894</v>
      </c>
      <c r="G177" s="165" t="s">
        <v>223</v>
      </c>
      <c r="H177" s="166">
        <v>44</v>
      </c>
      <c r="I177" s="347"/>
      <c r="J177" s="167">
        <f>ROUND(I177*H177,2)</f>
        <v>0</v>
      </c>
      <c r="K177" s="164" t="s">
        <v>177</v>
      </c>
      <c r="L177" s="40"/>
      <c r="M177" s="168" t="s">
        <v>5</v>
      </c>
      <c r="N177" s="169" t="s">
        <v>48</v>
      </c>
      <c r="O177" s="170">
        <v>0.124</v>
      </c>
      <c r="P177" s="170">
        <f>O177*H177</f>
        <v>5.4559999999999995</v>
      </c>
      <c r="Q177" s="170">
        <v>0.10353999999999999</v>
      </c>
      <c r="R177" s="170">
        <f>Q177*H177</f>
        <v>4.5557599999999994</v>
      </c>
      <c r="S177" s="170">
        <v>0</v>
      </c>
      <c r="T177" s="171">
        <f>S177*H177</f>
        <v>0</v>
      </c>
      <c r="AR177" s="25" t="s">
        <v>178</v>
      </c>
      <c r="AT177" s="25" t="s">
        <v>173</v>
      </c>
      <c r="AU177" s="25" t="s">
        <v>89</v>
      </c>
      <c r="AY177" s="25" t="s">
        <v>171</v>
      </c>
      <c r="BE177" s="172">
        <f>IF(N177="základní",J177,0)</f>
        <v>0</v>
      </c>
      <c r="BF177" s="172">
        <f>IF(N177="snížená",J177,0)</f>
        <v>0</v>
      </c>
      <c r="BG177" s="172">
        <f>IF(N177="zákl. přenesená",J177,0)</f>
        <v>0</v>
      </c>
      <c r="BH177" s="172">
        <f>IF(N177="sníž. přenesená",J177,0)</f>
        <v>0</v>
      </c>
      <c r="BI177" s="172">
        <f>IF(N177="nulová",J177,0)</f>
        <v>0</v>
      </c>
      <c r="BJ177" s="25" t="s">
        <v>23</v>
      </c>
      <c r="BK177" s="172">
        <f>ROUND(I177*H177,2)</f>
        <v>0</v>
      </c>
      <c r="BL177" s="25" t="s">
        <v>178</v>
      </c>
      <c r="BM177" s="25" t="s">
        <v>2895</v>
      </c>
    </row>
    <row r="178" spans="2:65" s="11" customFormat="1" ht="29.85" customHeight="1">
      <c r="B178" s="149"/>
      <c r="D178" s="150" t="s">
        <v>76</v>
      </c>
      <c r="E178" s="159" t="s">
        <v>201</v>
      </c>
      <c r="F178" s="159" t="s">
        <v>2896</v>
      </c>
      <c r="J178" s="160">
        <f>BK178</f>
        <v>0</v>
      </c>
      <c r="L178" s="149"/>
      <c r="M178" s="153"/>
      <c r="N178" s="154"/>
      <c r="O178" s="154"/>
      <c r="P178" s="155">
        <f>SUM(P179:P183)</f>
        <v>5.7520980000000002</v>
      </c>
      <c r="Q178" s="154"/>
      <c r="R178" s="155">
        <f>SUM(R179:R183)</f>
        <v>7.2780677999999996</v>
      </c>
      <c r="S178" s="154"/>
      <c r="T178" s="156">
        <f>SUM(T179:T183)</f>
        <v>0</v>
      </c>
      <c r="AR178" s="150" t="s">
        <v>23</v>
      </c>
      <c r="AT178" s="157" t="s">
        <v>76</v>
      </c>
      <c r="AU178" s="157" t="s">
        <v>23</v>
      </c>
      <c r="AY178" s="150" t="s">
        <v>171</v>
      </c>
      <c r="BK178" s="158">
        <f>SUM(BK179:BK183)</f>
        <v>0</v>
      </c>
    </row>
    <row r="179" spans="2:65" s="1" customFormat="1" ht="25.5" customHeight="1">
      <c r="B179" s="161"/>
      <c r="C179" s="162" t="s">
        <v>378</v>
      </c>
      <c r="D179" s="162" t="s">
        <v>173</v>
      </c>
      <c r="E179" s="163" t="s">
        <v>2897</v>
      </c>
      <c r="F179" s="164" t="s">
        <v>2898</v>
      </c>
      <c r="G179" s="165" t="s">
        <v>223</v>
      </c>
      <c r="H179" s="166">
        <v>15.846</v>
      </c>
      <c r="I179" s="347"/>
      <c r="J179" s="167">
        <f>ROUND(I179*H179,2)</f>
        <v>0</v>
      </c>
      <c r="K179" s="164" t="s">
        <v>177</v>
      </c>
      <c r="L179" s="40"/>
      <c r="M179" s="168" t="s">
        <v>5</v>
      </c>
      <c r="N179" s="169" t="s">
        <v>48</v>
      </c>
      <c r="O179" s="170">
        <v>0.36299999999999999</v>
      </c>
      <c r="P179" s="170">
        <f>O179*H179</f>
        <v>5.7520980000000002</v>
      </c>
      <c r="Q179" s="170">
        <v>0.45929999999999999</v>
      </c>
      <c r="R179" s="170">
        <f>Q179*H179</f>
        <v>7.2780677999999996</v>
      </c>
      <c r="S179" s="170">
        <v>0</v>
      </c>
      <c r="T179" s="171">
        <f>S179*H179</f>
        <v>0</v>
      </c>
      <c r="AR179" s="25" t="s">
        <v>178</v>
      </c>
      <c r="AT179" s="25" t="s">
        <v>173</v>
      </c>
      <c r="AU179" s="25" t="s">
        <v>89</v>
      </c>
      <c r="AY179" s="25" t="s">
        <v>171</v>
      </c>
      <c r="BE179" s="172">
        <f>IF(N179="základní",J179,0)</f>
        <v>0</v>
      </c>
      <c r="BF179" s="172">
        <f>IF(N179="snížená",J179,0)</f>
        <v>0</v>
      </c>
      <c r="BG179" s="172">
        <f>IF(N179="zákl. přenesená",J179,0)</f>
        <v>0</v>
      </c>
      <c r="BH179" s="172">
        <f>IF(N179="sníž. přenesená",J179,0)</f>
        <v>0</v>
      </c>
      <c r="BI179" s="172">
        <f>IF(N179="nulová",J179,0)</f>
        <v>0</v>
      </c>
      <c r="BJ179" s="25" t="s">
        <v>23</v>
      </c>
      <c r="BK179" s="172">
        <f>ROUND(I179*H179,2)</f>
        <v>0</v>
      </c>
      <c r="BL179" s="25" t="s">
        <v>178</v>
      </c>
      <c r="BM179" s="25" t="s">
        <v>2899</v>
      </c>
    </row>
    <row r="180" spans="2:65" s="12" customFormat="1">
      <c r="B180" s="173"/>
      <c r="D180" s="174" t="s">
        <v>180</v>
      </c>
      <c r="E180" s="175" t="s">
        <v>5</v>
      </c>
      <c r="F180" s="176" t="s">
        <v>2900</v>
      </c>
      <c r="H180" s="177">
        <v>4.2060000000000004</v>
      </c>
      <c r="L180" s="173"/>
      <c r="M180" s="178"/>
      <c r="N180" s="179"/>
      <c r="O180" s="179"/>
      <c r="P180" s="179"/>
      <c r="Q180" s="179"/>
      <c r="R180" s="179"/>
      <c r="S180" s="179"/>
      <c r="T180" s="180"/>
      <c r="AT180" s="175" t="s">
        <v>180</v>
      </c>
      <c r="AU180" s="175" t="s">
        <v>89</v>
      </c>
      <c r="AV180" s="12" t="s">
        <v>89</v>
      </c>
      <c r="AW180" s="12" t="s">
        <v>41</v>
      </c>
      <c r="AX180" s="12" t="s">
        <v>77</v>
      </c>
      <c r="AY180" s="175" t="s">
        <v>171</v>
      </c>
    </row>
    <row r="181" spans="2:65" s="12" customFormat="1">
      <c r="B181" s="173"/>
      <c r="D181" s="174" t="s">
        <v>180</v>
      </c>
      <c r="E181" s="175" t="s">
        <v>5</v>
      </c>
      <c r="F181" s="176" t="s">
        <v>2901</v>
      </c>
      <c r="H181" s="177">
        <v>7.24</v>
      </c>
      <c r="L181" s="173"/>
      <c r="M181" s="178"/>
      <c r="N181" s="179"/>
      <c r="O181" s="179"/>
      <c r="P181" s="179"/>
      <c r="Q181" s="179"/>
      <c r="R181" s="179"/>
      <c r="S181" s="179"/>
      <c r="T181" s="180"/>
      <c r="AT181" s="175" t="s">
        <v>180</v>
      </c>
      <c r="AU181" s="175" t="s">
        <v>89</v>
      </c>
      <c r="AV181" s="12" t="s">
        <v>89</v>
      </c>
      <c r="AW181" s="12" t="s">
        <v>41</v>
      </c>
      <c r="AX181" s="12" t="s">
        <v>77</v>
      </c>
      <c r="AY181" s="175" t="s">
        <v>171</v>
      </c>
    </row>
    <row r="182" spans="2:65" s="12" customFormat="1">
      <c r="B182" s="173"/>
      <c r="D182" s="174" t="s">
        <v>180</v>
      </c>
      <c r="E182" s="175" t="s">
        <v>5</v>
      </c>
      <c r="F182" s="176" t="s">
        <v>2902</v>
      </c>
      <c r="H182" s="177">
        <v>4.4000000000000004</v>
      </c>
      <c r="L182" s="173"/>
      <c r="M182" s="178"/>
      <c r="N182" s="179"/>
      <c r="O182" s="179"/>
      <c r="P182" s="179"/>
      <c r="Q182" s="179"/>
      <c r="R182" s="179"/>
      <c r="S182" s="179"/>
      <c r="T182" s="180"/>
      <c r="AT182" s="175" t="s">
        <v>180</v>
      </c>
      <c r="AU182" s="175" t="s">
        <v>89</v>
      </c>
      <c r="AV182" s="12" t="s">
        <v>89</v>
      </c>
      <c r="AW182" s="12" t="s">
        <v>41</v>
      </c>
      <c r="AX182" s="12" t="s">
        <v>77</v>
      </c>
      <c r="AY182" s="175" t="s">
        <v>171</v>
      </c>
    </row>
    <row r="183" spans="2:65" s="13" customFormat="1">
      <c r="B183" s="183"/>
      <c r="D183" s="174" t="s">
        <v>180</v>
      </c>
      <c r="E183" s="184" t="s">
        <v>5</v>
      </c>
      <c r="F183" s="185" t="s">
        <v>228</v>
      </c>
      <c r="H183" s="186">
        <v>15.846</v>
      </c>
      <c r="L183" s="183"/>
      <c r="M183" s="187"/>
      <c r="N183" s="188"/>
      <c r="O183" s="188"/>
      <c r="P183" s="188"/>
      <c r="Q183" s="188"/>
      <c r="R183" s="188"/>
      <c r="S183" s="188"/>
      <c r="T183" s="189"/>
      <c r="AT183" s="184" t="s">
        <v>180</v>
      </c>
      <c r="AU183" s="184" t="s">
        <v>89</v>
      </c>
      <c r="AV183" s="13" t="s">
        <v>178</v>
      </c>
      <c r="AW183" s="13" t="s">
        <v>41</v>
      </c>
      <c r="AX183" s="13" t="s">
        <v>23</v>
      </c>
      <c r="AY183" s="184" t="s">
        <v>171</v>
      </c>
    </row>
    <row r="184" spans="2:65" s="11" customFormat="1" ht="29.85" customHeight="1">
      <c r="B184" s="149"/>
      <c r="D184" s="150" t="s">
        <v>76</v>
      </c>
      <c r="E184" s="159" t="s">
        <v>215</v>
      </c>
      <c r="F184" s="159" t="s">
        <v>2903</v>
      </c>
      <c r="J184" s="160">
        <f>BK184</f>
        <v>0</v>
      </c>
      <c r="L184" s="149"/>
      <c r="M184" s="153"/>
      <c r="N184" s="154"/>
      <c r="O184" s="154"/>
      <c r="P184" s="155">
        <f>SUM(P185:P189)</f>
        <v>16.981425999999999</v>
      </c>
      <c r="Q184" s="154"/>
      <c r="R184" s="155">
        <f>SUM(R185:R189)</f>
        <v>19.850501770000001</v>
      </c>
      <c r="S184" s="154"/>
      <c r="T184" s="156">
        <f>SUM(T185:T189)</f>
        <v>0</v>
      </c>
      <c r="AR184" s="150" t="s">
        <v>23</v>
      </c>
      <c r="AT184" s="157" t="s">
        <v>76</v>
      </c>
      <c r="AU184" s="157" t="s">
        <v>23</v>
      </c>
      <c r="AY184" s="150" t="s">
        <v>171</v>
      </c>
      <c r="BK184" s="158">
        <f>SUM(BK185:BK189)</f>
        <v>0</v>
      </c>
    </row>
    <row r="185" spans="2:65" s="1" customFormat="1" ht="38.25" customHeight="1">
      <c r="B185" s="161"/>
      <c r="C185" s="162" t="s">
        <v>395</v>
      </c>
      <c r="D185" s="162" t="s">
        <v>173</v>
      </c>
      <c r="E185" s="163" t="s">
        <v>2904</v>
      </c>
      <c r="F185" s="164" t="s">
        <v>2905</v>
      </c>
      <c r="G185" s="165" t="s">
        <v>493</v>
      </c>
      <c r="H185" s="166">
        <v>80.064999999999998</v>
      </c>
      <c r="I185" s="347"/>
      <c r="J185" s="167">
        <f>ROUND(I185*H185,2)</f>
        <v>0</v>
      </c>
      <c r="K185" s="164" t="s">
        <v>2070</v>
      </c>
      <c r="L185" s="40"/>
      <c r="M185" s="168" t="s">
        <v>5</v>
      </c>
      <c r="N185" s="169" t="s">
        <v>48</v>
      </c>
      <c r="O185" s="170">
        <v>0.14000000000000001</v>
      </c>
      <c r="P185" s="170">
        <f>O185*H185</f>
        <v>11.209100000000001</v>
      </c>
      <c r="Q185" s="170">
        <v>0.10095</v>
      </c>
      <c r="R185" s="170">
        <f>Q185*H185</f>
        <v>8.08256175</v>
      </c>
      <c r="S185" s="170">
        <v>0</v>
      </c>
      <c r="T185" s="171">
        <f>S185*H185</f>
        <v>0</v>
      </c>
      <c r="AR185" s="25" t="s">
        <v>178</v>
      </c>
      <c r="AT185" s="25" t="s">
        <v>173</v>
      </c>
      <c r="AU185" s="25" t="s">
        <v>89</v>
      </c>
      <c r="AY185" s="25" t="s">
        <v>171</v>
      </c>
      <c r="BE185" s="172">
        <f>IF(N185="základní",J185,0)</f>
        <v>0</v>
      </c>
      <c r="BF185" s="172">
        <f>IF(N185="snížená",J185,0)</f>
        <v>0</v>
      </c>
      <c r="BG185" s="172">
        <f>IF(N185="zákl. přenesená",J185,0)</f>
        <v>0</v>
      </c>
      <c r="BH185" s="172">
        <f>IF(N185="sníž. přenesená",J185,0)</f>
        <v>0</v>
      </c>
      <c r="BI185" s="172">
        <f>IF(N185="nulová",J185,0)</f>
        <v>0</v>
      </c>
      <c r="BJ185" s="25" t="s">
        <v>23</v>
      </c>
      <c r="BK185" s="172">
        <f>ROUND(I185*H185,2)</f>
        <v>0</v>
      </c>
      <c r="BL185" s="25" t="s">
        <v>178</v>
      </c>
      <c r="BM185" s="25" t="s">
        <v>2906</v>
      </c>
    </row>
    <row r="186" spans="2:65" s="1" customFormat="1" ht="16.5" customHeight="1">
      <c r="B186" s="161"/>
      <c r="C186" s="190" t="s">
        <v>401</v>
      </c>
      <c r="D186" s="190" t="s">
        <v>236</v>
      </c>
      <c r="E186" s="191" t="s">
        <v>2907</v>
      </c>
      <c r="F186" s="192" t="s">
        <v>2908</v>
      </c>
      <c r="G186" s="193" t="s">
        <v>330</v>
      </c>
      <c r="H186" s="194">
        <v>81.665999999999997</v>
      </c>
      <c r="I186" s="348"/>
      <c r="J186" s="195">
        <f>ROUND(I186*H186,2)</f>
        <v>0</v>
      </c>
      <c r="K186" s="192" t="s">
        <v>177</v>
      </c>
      <c r="L186" s="196"/>
      <c r="M186" s="197" t="s">
        <v>5</v>
      </c>
      <c r="N186" s="198" t="s">
        <v>48</v>
      </c>
      <c r="O186" s="170">
        <v>0</v>
      </c>
      <c r="P186" s="170">
        <f>O186*H186</f>
        <v>0</v>
      </c>
      <c r="Q186" s="170">
        <v>3.3500000000000002E-2</v>
      </c>
      <c r="R186" s="170">
        <f>Q186*H186</f>
        <v>2.735811</v>
      </c>
      <c r="S186" s="170">
        <v>0</v>
      </c>
      <c r="T186" s="171">
        <f>S186*H186</f>
        <v>0</v>
      </c>
      <c r="AR186" s="25" t="s">
        <v>211</v>
      </c>
      <c r="AT186" s="25" t="s">
        <v>236</v>
      </c>
      <c r="AU186" s="25" t="s">
        <v>89</v>
      </c>
      <c r="AY186" s="25" t="s">
        <v>171</v>
      </c>
      <c r="BE186" s="172">
        <f>IF(N186="základní",J186,0)</f>
        <v>0</v>
      </c>
      <c r="BF186" s="172">
        <f>IF(N186="snížená",J186,0)</f>
        <v>0</v>
      </c>
      <c r="BG186" s="172">
        <f>IF(N186="zákl. přenesená",J186,0)</f>
        <v>0</v>
      </c>
      <c r="BH186" s="172">
        <f>IF(N186="sníž. přenesená",J186,0)</f>
        <v>0</v>
      </c>
      <c r="BI186" s="172">
        <f>IF(N186="nulová",J186,0)</f>
        <v>0</v>
      </c>
      <c r="BJ186" s="25" t="s">
        <v>23</v>
      </c>
      <c r="BK186" s="172">
        <f>ROUND(I186*H186,2)</f>
        <v>0</v>
      </c>
      <c r="BL186" s="25" t="s">
        <v>178</v>
      </c>
      <c r="BM186" s="25" t="s">
        <v>2909</v>
      </c>
    </row>
    <row r="187" spans="2:65" s="12" customFormat="1">
      <c r="B187" s="173"/>
      <c r="D187" s="174" t="s">
        <v>180</v>
      </c>
      <c r="E187" s="175" t="s">
        <v>5</v>
      </c>
      <c r="F187" s="176" t="s">
        <v>2910</v>
      </c>
      <c r="H187" s="177">
        <v>81.665999999999997</v>
      </c>
      <c r="L187" s="173"/>
      <c r="M187" s="178"/>
      <c r="N187" s="179"/>
      <c r="O187" s="179"/>
      <c r="P187" s="179"/>
      <c r="Q187" s="179"/>
      <c r="R187" s="179"/>
      <c r="S187" s="179"/>
      <c r="T187" s="180"/>
      <c r="AT187" s="175" t="s">
        <v>180</v>
      </c>
      <c r="AU187" s="175" t="s">
        <v>89</v>
      </c>
      <c r="AV187" s="12" t="s">
        <v>89</v>
      </c>
      <c r="AW187" s="12" t="s">
        <v>41</v>
      </c>
      <c r="AX187" s="12" t="s">
        <v>23</v>
      </c>
      <c r="AY187" s="175" t="s">
        <v>171</v>
      </c>
    </row>
    <row r="188" spans="2:65" s="1" customFormat="1" ht="25.5" customHeight="1">
      <c r="B188" s="161"/>
      <c r="C188" s="162" t="s">
        <v>407</v>
      </c>
      <c r="D188" s="162" t="s">
        <v>173</v>
      </c>
      <c r="E188" s="163" t="s">
        <v>2911</v>
      </c>
      <c r="F188" s="164" t="s">
        <v>2912</v>
      </c>
      <c r="G188" s="165" t="s">
        <v>176</v>
      </c>
      <c r="H188" s="166">
        <v>4.0030000000000001</v>
      </c>
      <c r="I188" s="347"/>
      <c r="J188" s="167">
        <f>ROUND(I188*H188,2)</f>
        <v>0</v>
      </c>
      <c r="K188" s="164" t="s">
        <v>1044</v>
      </c>
      <c r="L188" s="40"/>
      <c r="M188" s="168" t="s">
        <v>5</v>
      </c>
      <c r="N188" s="169" t="s">
        <v>48</v>
      </c>
      <c r="O188" s="170">
        <v>1.4419999999999999</v>
      </c>
      <c r="P188" s="170">
        <f>O188*H188</f>
        <v>5.7723259999999996</v>
      </c>
      <c r="Q188" s="170">
        <v>2.2563399999999998</v>
      </c>
      <c r="R188" s="170">
        <f>Q188*H188</f>
        <v>9.0321290199999993</v>
      </c>
      <c r="S188" s="170">
        <v>0</v>
      </c>
      <c r="T188" s="171">
        <f>S188*H188</f>
        <v>0</v>
      </c>
      <c r="AR188" s="25" t="s">
        <v>178</v>
      </c>
      <c r="AT188" s="25" t="s">
        <v>173</v>
      </c>
      <c r="AU188" s="25" t="s">
        <v>89</v>
      </c>
      <c r="AY188" s="25" t="s">
        <v>171</v>
      </c>
      <c r="BE188" s="172">
        <f>IF(N188="základní",J188,0)</f>
        <v>0</v>
      </c>
      <c r="BF188" s="172">
        <f>IF(N188="snížená",J188,0)</f>
        <v>0</v>
      </c>
      <c r="BG188" s="172">
        <f>IF(N188="zákl. přenesená",J188,0)</f>
        <v>0</v>
      </c>
      <c r="BH188" s="172">
        <f>IF(N188="sníž. přenesená",J188,0)</f>
        <v>0</v>
      </c>
      <c r="BI188" s="172">
        <f>IF(N188="nulová",J188,0)</f>
        <v>0</v>
      </c>
      <c r="BJ188" s="25" t="s">
        <v>23</v>
      </c>
      <c r="BK188" s="172">
        <f>ROUND(I188*H188,2)</f>
        <v>0</v>
      </c>
      <c r="BL188" s="25" t="s">
        <v>178</v>
      </c>
      <c r="BM188" s="25" t="s">
        <v>2913</v>
      </c>
    </row>
    <row r="189" spans="2:65" s="12" customFormat="1">
      <c r="B189" s="173"/>
      <c r="D189" s="174" t="s">
        <v>180</v>
      </c>
      <c r="E189" s="175" t="s">
        <v>5</v>
      </c>
      <c r="F189" s="176" t="s">
        <v>2914</v>
      </c>
      <c r="H189" s="177">
        <v>4.0030000000000001</v>
      </c>
      <c r="L189" s="173"/>
      <c r="M189" s="178"/>
      <c r="N189" s="179"/>
      <c r="O189" s="179"/>
      <c r="P189" s="179"/>
      <c r="Q189" s="179"/>
      <c r="R189" s="179"/>
      <c r="S189" s="179"/>
      <c r="T189" s="180"/>
      <c r="AT189" s="175" t="s">
        <v>180</v>
      </c>
      <c r="AU189" s="175" t="s">
        <v>89</v>
      </c>
      <c r="AV189" s="12" t="s">
        <v>89</v>
      </c>
      <c r="AW189" s="12" t="s">
        <v>41</v>
      </c>
      <c r="AX189" s="12" t="s">
        <v>23</v>
      </c>
      <c r="AY189" s="175" t="s">
        <v>171</v>
      </c>
    </row>
    <row r="190" spans="2:65" s="11" customFormat="1" ht="29.85" customHeight="1">
      <c r="B190" s="149"/>
      <c r="D190" s="150" t="s">
        <v>76</v>
      </c>
      <c r="E190" s="159" t="s">
        <v>743</v>
      </c>
      <c r="F190" s="159" t="s">
        <v>852</v>
      </c>
      <c r="J190" s="160">
        <f>BK190</f>
        <v>0</v>
      </c>
      <c r="L190" s="149"/>
      <c r="M190" s="153"/>
      <c r="N190" s="154"/>
      <c r="O190" s="154"/>
      <c r="P190" s="155">
        <f>SUM(P191:P194)</f>
        <v>6.4151100000000012</v>
      </c>
      <c r="Q190" s="154"/>
      <c r="R190" s="155">
        <f>SUM(R191:R194)</f>
        <v>0</v>
      </c>
      <c r="S190" s="154"/>
      <c r="T190" s="156">
        <f>SUM(T191:T194)</f>
        <v>0.93599999999999994</v>
      </c>
      <c r="AR190" s="150" t="s">
        <v>23</v>
      </c>
      <c r="AT190" s="157" t="s">
        <v>76</v>
      </c>
      <c r="AU190" s="157" t="s">
        <v>23</v>
      </c>
      <c r="AY190" s="150" t="s">
        <v>171</v>
      </c>
      <c r="BK190" s="158">
        <f>SUM(BK191:BK194)</f>
        <v>0</v>
      </c>
    </row>
    <row r="191" spans="2:65" s="1" customFormat="1" ht="16.5" customHeight="1">
      <c r="B191" s="161"/>
      <c r="C191" s="162" t="s">
        <v>30</v>
      </c>
      <c r="D191" s="162" t="s">
        <v>173</v>
      </c>
      <c r="E191" s="163" t="s">
        <v>2915</v>
      </c>
      <c r="F191" s="164" t="s">
        <v>2916</v>
      </c>
      <c r="G191" s="165" t="s">
        <v>176</v>
      </c>
      <c r="H191" s="166">
        <v>0.39</v>
      </c>
      <c r="I191" s="347"/>
      <c r="J191" s="167">
        <f>ROUND(I191*H191,2)</f>
        <v>0</v>
      </c>
      <c r="K191" s="164" t="s">
        <v>177</v>
      </c>
      <c r="L191" s="40"/>
      <c r="M191" s="168" t="s">
        <v>5</v>
      </c>
      <c r="N191" s="169" t="s">
        <v>48</v>
      </c>
      <c r="O191" s="170">
        <v>16.449000000000002</v>
      </c>
      <c r="P191" s="170">
        <f>O191*H191</f>
        <v>6.4151100000000012</v>
      </c>
      <c r="Q191" s="170">
        <v>0</v>
      </c>
      <c r="R191" s="170">
        <f>Q191*H191</f>
        <v>0</v>
      </c>
      <c r="S191" s="170">
        <v>2.4</v>
      </c>
      <c r="T191" s="171">
        <f>S191*H191</f>
        <v>0.93599999999999994</v>
      </c>
      <c r="AR191" s="25" t="s">
        <v>178</v>
      </c>
      <c r="AT191" s="25" t="s">
        <v>173</v>
      </c>
      <c r="AU191" s="25" t="s">
        <v>89</v>
      </c>
      <c r="AY191" s="25" t="s">
        <v>171</v>
      </c>
      <c r="BE191" s="172">
        <f>IF(N191="základní",J191,0)</f>
        <v>0</v>
      </c>
      <c r="BF191" s="172">
        <f>IF(N191="snížená",J191,0)</f>
        <v>0</v>
      </c>
      <c r="BG191" s="172">
        <f>IF(N191="zákl. přenesená",J191,0)</f>
        <v>0</v>
      </c>
      <c r="BH191" s="172">
        <f>IF(N191="sníž. přenesená",J191,0)</f>
        <v>0</v>
      </c>
      <c r="BI191" s="172">
        <f>IF(N191="nulová",J191,0)</f>
        <v>0</v>
      </c>
      <c r="BJ191" s="25" t="s">
        <v>23</v>
      </c>
      <c r="BK191" s="172">
        <f>ROUND(I191*H191,2)</f>
        <v>0</v>
      </c>
      <c r="BL191" s="25" t="s">
        <v>178</v>
      </c>
      <c r="BM191" s="25" t="s">
        <v>2917</v>
      </c>
    </row>
    <row r="192" spans="2:65" s="12" customFormat="1">
      <c r="B192" s="173"/>
      <c r="D192" s="174" t="s">
        <v>180</v>
      </c>
      <c r="E192" s="175" t="s">
        <v>5</v>
      </c>
      <c r="F192" s="176" t="s">
        <v>2918</v>
      </c>
      <c r="H192" s="177">
        <v>0.21</v>
      </c>
      <c r="L192" s="173"/>
      <c r="M192" s="178"/>
      <c r="N192" s="179"/>
      <c r="O192" s="179"/>
      <c r="P192" s="179"/>
      <c r="Q192" s="179"/>
      <c r="R192" s="179"/>
      <c r="S192" s="179"/>
      <c r="T192" s="180"/>
      <c r="AT192" s="175" t="s">
        <v>180</v>
      </c>
      <c r="AU192" s="175" t="s">
        <v>89</v>
      </c>
      <c r="AV192" s="12" t="s">
        <v>89</v>
      </c>
      <c r="AW192" s="12" t="s">
        <v>41</v>
      </c>
      <c r="AX192" s="12" t="s">
        <v>77</v>
      </c>
      <c r="AY192" s="175" t="s">
        <v>171</v>
      </c>
    </row>
    <row r="193" spans="2:65" s="12" customFormat="1">
      <c r="B193" s="173"/>
      <c r="D193" s="174" t="s">
        <v>180</v>
      </c>
      <c r="E193" s="175" t="s">
        <v>5</v>
      </c>
      <c r="F193" s="176" t="s">
        <v>2919</v>
      </c>
      <c r="H193" s="177">
        <v>0.18</v>
      </c>
      <c r="L193" s="173"/>
      <c r="M193" s="178"/>
      <c r="N193" s="179"/>
      <c r="O193" s="179"/>
      <c r="P193" s="179"/>
      <c r="Q193" s="179"/>
      <c r="R193" s="179"/>
      <c r="S193" s="179"/>
      <c r="T193" s="180"/>
      <c r="AT193" s="175" t="s">
        <v>180</v>
      </c>
      <c r="AU193" s="175" t="s">
        <v>89</v>
      </c>
      <c r="AV193" s="12" t="s">
        <v>89</v>
      </c>
      <c r="AW193" s="12" t="s">
        <v>41</v>
      </c>
      <c r="AX193" s="12" t="s">
        <v>77</v>
      </c>
      <c r="AY193" s="175" t="s">
        <v>171</v>
      </c>
    </row>
    <row r="194" spans="2:65" s="13" customFormat="1">
      <c r="B194" s="183"/>
      <c r="D194" s="174" t="s">
        <v>180</v>
      </c>
      <c r="E194" s="184" t="s">
        <v>5</v>
      </c>
      <c r="F194" s="185" t="s">
        <v>228</v>
      </c>
      <c r="H194" s="186">
        <v>0.39</v>
      </c>
      <c r="L194" s="183"/>
      <c r="M194" s="187"/>
      <c r="N194" s="188"/>
      <c r="O194" s="188"/>
      <c r="P194" s="188"/>
      <c r="Q194" s="188"/>
      <c r="R194" s="188"/>
      <c r="S194" s="188"/>
      <c r="T194" s="189"/>
      <c r="AT194" s="184" t="s">
        <v>180</v>
      </c>
      <c r="AU194" s="184" t="s">
        <v>89</v>
      </c>
      <c r="AV194" s="13" t="s">
        <v>178</v>
      </c>
      <c r="AW194" s="13" t="s">
        <v>41</v>
      </c>
      <c r="AX194" s="13" t="s">
        <v>23</v>
      </c>
      <c r="AY194" s="184" t="s">
        <v>171</v>
      </c>
    </row>
    <row r="195" spans="2:65" s="11" customFormat="1" ht="29.85" customHeight="1">
      <c r="B195" s="149"/>
      <c r="D195" s="150" t="s">
        <v>76</v>
      </c>
      <c r="E195" s="159" t="s">
        <v>874</v>
      </c>
      <c r="F195" s="159" t="s">
        <v>875</v>
      </c>
      <c r="J195" s="160">
        <f>BK195</f>
        <v>0</v>
      </c>
      <c r="L195" s="149"/>
      <c r="M195" s="153"/>
      <c r="N195" s="154"/>
      <c r="O195" s="154"/>
      <c r="P195" s="155">
        <f>SUM(P196:P200)</f>
        <v>1.223352</v>
      </c>
      <c r="Q195" s="154"/>
      <c r="R195" s="155">
        <f>SUM(R196:R200)</f>
        <v>0</v>
      </c>
      <c r="S195" s="154"/>
      <c r="T195" s="156">
        <f>SUM(T196:T200)</f>
        <v>0</v>
      </c>
      <c r="AR195" s="150" t="s">
        <v>23</v>
      </c>
      <c r="AT195" s="157" t="s">
        <v>76</v>
      </c>
      <c r="AU195" s="157" t="s">
        <v>23</v>
      </c>
      <c r="AY195" s="150" t="s">
        <v>171</v>
      </c>
      <c r="BK195" s="158">
        <f>SUM(BK196:BK200)</f>
        <v>0</v>
      </c>
    </row>
    <row r="196" spans="2:65" s="1" customFormat="1" ht="25.5" customHeight="1">
      <c r="B196" s="161"/>
      <c r="C196" s="162" t="s">
        <v>16</v>
      </c>
      <c r="D196" s="162" t="s">
        <v>173</v>
      </c>
      <c r="E196" s="163" t="s">
        <v>2920</v>
      </c>
      <c r="F196" s="164" t="s">
        <v>2921</v>
      </c>
      <c r="G196" s="165" t="s">
        <v>260</v>
      </c>
      <c r="H196" s="166">
        <v>0.93600000000000005</v>
      </c>
      <c r="I196" s="347"/>
      <c r="J196" s="167">
        <f>ROUND(I196*H196,2)</f>
        <v>0</v>
      </c>
      <c r="K196" s="164" t="s">
        <v>177</v>
      </c>
      <c r="L196" s="40"/>
      <c r="M196" s="168" t="s">
        <v>5</v>
      </c>
      <c r="N196" s="169" t="s">
        <v>48</v>
      </c>
      <c r="O196" s="170">
        <v>0.83499999999999996</v>
      </c>
      <c r="P196" s="170">
        <f>O196*H196</f>
        <v>0.78156000000000003</v>
      </c>
      <c r="Q196" s="170">
        <v>0</v>
      </c>
      <c r="R196" s="170">
        <f>Q196*H196</f>
        <v>0</v>
      </c>
      <c r="S196" s="170">
        <v>0</v>
      </c>
      <c r="T196" s="171">
        <f>S196*H196</f>
        <v>0</v>
      </c>
      <c r="AR196" s="25" t="s">
        <v>178</v>
      </c>
      <c r="AT196" s="25" t="s">
        <v>173</v>
      </c>
      <c r="AU196" s="25" t="s">
        <v>89</v>
      </c>
      <c r="AY196" s="25" t="s">
        <v>171</v>
      </c>
      <c r="BE196" s="172">
        <f>IF(N196="základní",J196,0)</f>
        <v>0</v>
      </c>
      <c r="BF196" s="172">
        <f>IF(N196="snížená",J196,0)</f>
        <v>0</v>
      </c>
      <c r="BG196" s="172">
        <f>IF(N196="zákl. přenesená",J196,0)</f>
        <v>0</v>
      </c>
      <c r="BH196" s="172">
        <f>IF(N196="sníž. přenesená",J196,0)</f>
        <v>0</v>
      </c>
      <c r="BI196" s="172">
        <f>IF(N196="nulová",J196,0)</f>
        <v>0</v>
      </c>
      <c r="BJ196" s="25" t="s">
        <v>23</v>
      </c>
      <c r="BK196" s="172">
        <f>ROUND(I196*H196,2)</f>
        <v>0</v>
      </c>
      <c r="BL196" s="25" t="s">
        <v>178</v>
      </c>
      <c r="BM196" s="25" t="s">
        <v>2922</v>
      </c>
    </row>
    <row r="197" spans="2:65" s="1" customFormat="1" ht="38.25" customHeight="1">
      <c r="B197" s="161"/>
      <c r="C197" s="162" t="s">
        <v>424</v>
      </c>
      <c r="D197" s="162" t="s">
        <v>173</v>
      </c>
      <c r="E197" s="163" t="s">
        <v>2923</v>
      </c>
      <c r="F197" s="164" t="s">
        <v>2924</v>
      </c>
      <c r="G197" s="165" t="s">
        <v>260</v>
      </c>
      <c r="H197" s="166">
        <v>22.463999999999999</v>
      </c>
      <c r="I197" s="347"/>
      <c r="J197" s="167">
        <f>ROUND(I197*H197,2)</f>
        <v>0</v>
      </c>
      <c r="K197" s="164" t="s">
        <v>177</v>
      </c>
      <c r="L197" s="40"/>
      <c r="M197" s="168" t="s">
        <v>5</v>
      </c>
      <c r="N197" s="169" t="s">
        <v>48</v>
      </c>
      <c r="O197" s="170">
        <v>4.0000000000000001E-3</v>
      </c>
      <c r="P197" s="170">
        <f>O197*H197</f>
        <v>8.9855999999999991E-2</v>
      </c>
      <c r="Q197" s="170">
        <v>0</v>
      </c>
      <c r="R197" s="170">
        <f>Q197*H197</f>
        <v>0</v>
      </c>
      <c r="S197" s="170">
        <v>0</v>
      </c>
      <c r="T197" s="171">
        <f>S197*H197</f>
        <v>0</v>
      </c>
      <c r="AR197" s="25" t="s">
        <v>178</v>
      </c>
      <c r="AT197" s="25" t="s">
        <v>173</v>
      </c>
      <c r="AU197" s="25" t="s">
        <v>89</v>
      </c>
      <c r="AY197" s="25" t="s">
        <v>171</v>
      </c>
      <c r="BE197" s="172">
        <f>IF(N197="základní",J197,0)</f>
        <v>0</v>
      </c>
      <c r="BF197" s="172">
        <f>IF(N197="snížená",J197,0)</f>
        <v>0</v>
      </c>
      <c r="BG197" s="172">
        <f>IF(N197="zákl. přenesená",J197,0)</f>
        <v>0</v>
      </c>
      <c r="BH197" s="172">
        <f>IF(N197="sníž. přenesená",J197,0)</f>
        <v>0</v>
      </c>
      <c r="BI197" s="172">
        <f>IF(N197="nulová",J197,0)</f>
        <v>0</v>
      </c>
      <c r="BJ197" s="25" t="s">
        <v>23</v>
      </c>
      <c r="BK197" s="172">
        <f>ROUND(I197*H197,2)</f>
        <v>0</v>
      </c>
      <c r="BL197" s="25" t="s">
        <v>178</v>
      </c>
      <c r="BM197" s="25" t="s">
        <v>2925</v>
      </c>
    </row>
    <row r="198" spans="2:65" s="12" customFormat="1">
      <c r="B198" s="173"/>
      <c r="D198" s="174" t="s">
        <v>180</v>
      </c>
      <c r="E198" s="175" t="s">
        <v>5</v>
      </c>
      <c r="F198" s="176" t="s">
        <v>2926</v>
      </c>
      <c r="H198" s="177">
        <v>22.463999999999999</v>
      </c>
      <c r="L198" s="173"/>
      <c r="M198" s="178"/>
      <c r="N198" s="179"/>
      <c r="O198" s="179"/>
      <c r="P198" s="179"/>
      <c r="Q198" s="179"/>
      <c r="R198" s="179"/>
      <c r="S198" s="179"/>
      <c r="T198" s="180"/>
      <c r="AT198" s="175" t="s">
        <v>180</v>
      </c>
      <c r="AU198" s="175" t="s">
        <v>89</v>
      </c>
      <c r="AV198" s="12" t="s">
        <v>89</v>
      </c>
      <c r="AW198" s="12" t="s">
        <v>41</v>
      </c>
      <c r="AX198" s="12" t="s">
        <v>23</v>
      </c>
      <c r="AY198" s="175" t="s">
        <v>171</v>
      </c>
    </row>
    <row r="199" spans="2:65" s="1" customFormat="1" ht="16.5" customHeight="1">
      <c r="B199" s="161"/>
      <c r="C199" s="162" t="s">
        <v>431</v>
      </c>
      <c r="D199" s="162" t="s">
        <v>173</v>
      </c>
      <c r="E199" s="163" t="s">
        <v>2927</v>
      </c>
      <c r="F199" s="164" t="s">
        <v>2928</v>
      </c>
      <c r="G199" s="165" t="s">
        <v>260</v>
      </c>
      <c r="H199" s="166">
        <v>0.93600000000000005</v>
      </c>
      <c r="I199" s="347"/>
      <c r="J199" s="167">
        <f>ROUND(I199*H199,2)</f>
        <v>0</v>
      </c>
      <c r="K199" s="164" t="s">
        <v>177</v>
      </c>
      <c r="L199" s="40"/>
      <c r="M199" s="168" t="s">
        <v>5</v>
      </c>
      <c r="N199" s="169" t="s">
        <v>48</v>
      </c>
      <c r="O199" s="170">
        <v>0.376</v>
      </c>
      <c r="P199" s="170">
        <f>O199*H199</f>
        <v>0.35193600000000003</v>
      </c>
      <c r="Q199" s="170">
        <v>0</v>
      </c>
      <c r="R199" s="170">
        <f>Q199*H199</f>
        <v>0</v>
      </c>
      <c r="S199" s="170">
        <v>0</v>
      </c>
      <c r="T199" s="171">
        <f>S199*H199</f>
        <v>0</v>
      </c>
      <c r="AR199" s="25" t="s">
        <v>178</v>
      </c>
      <c r="AT199" s="25" t="s">
        <v>173</v>
      </c>
      <c r="AU199" s="25" t="s">
        <v>89</v>
      </c>
      <c r="AY199" s="25" t="s">
        <v>171</v>
      </c>
      <c r="BE199" s="172">
        <f>IF(N199="základní",J199,0)</f>
        <v>0</v>
      </c>
      <c r="BF199" s="172">
        <f>IF(N199="snížená",J199,0)</f>
        <v>0</v>
      </c>
      <c r="BG199" s="172">
        <f>IF(N199="zákl. přenesená",J199,0)</f>
        <v>0</v>
      </c>
      <c r="BH199" s="172">
        <f>IF(N199="sníž. přenesená",J199,0)</f>
        <v>0</v>
      </c>
      <c r="BI199" s="172">
        <f>IF(N199="nulová",J199,0)</f>
        <v>0</v>
      </c>
      <c r="BJ199" s="25" t="s">
        <v>23</v>
      </c>
      <c r="BK199" s="172">
        <f>ROUND(I199*H199,2)</f>
        <v>0</v>
      </c>
      <c r="BL199" s="25" t="s">
        <v>178</v>
      </c>
      <c r="BM199" s="25" t="s">
        <v>2929</v>
      </c>
    </row>
    <row r="200" spans="2:65" s="1" customFormat="1" ht="16.5" customHeight="1">
      <c r="B200" s="161"/>
      <c r="C200" s="162" t="s">
        <v>439</v>
      </c>
      <c r="D200" s="162" t="s">
        <v>173</v>
      </c>
      <c r="E200" s="163" t="s">
        <v>2930</v>
      </c>
      <c r="F200" s="164" t="s">
        <v>2931</v>
      </c>
      <c r="G200" s="165" t="s">
        <v>260</v>
      </c>
      <c r="H200" s="166">
        <v>0.93600000000000005</v>
      </c>
      <c r="I200" s="347"/>
      <c r="J200" s="167">
        <f>ROUND(I200*H200,2)</f>
        <v>0</v>
      </c>
      <c r="K200" s="164" t="s">
        <v>177</v>
      </c>
      <c r="L200" s="40"/>
      <c r="M200" s="168" t="s">
        <v>5</v>
      </c>
      <c r="N200" s="169" t="s">
        <v>48</v>
      </c>
      <c r="O200" s="170">
        <v>0</v>
      </c>
      <c r="P200" s="170">
        <f>O200*H200</f>
        <v>0</v>
      </c>
      <c r="Q200" s="170">
        <v>0</v>
      </c>
      <c r="R200" s="170">
        <f>Q200*H200</f>
        <v>0</v>
      </c>
      <c r="S200" s="170">
        <v>0</v>
      </c>
      <c r="T200" s="171">
        <f>S200*H200</f>
        <v>0</v>
      </c>
      <c r="AR200" s="25" t="s">
        <v>178</v>
      </c>
      <c r="AT200" s="25" t="s">
        <v>173</v>
      </c>
      <c r="AU200" s="25" t="s">
        <v>89</v>
      </c>
      <c r="AY200" s="25" t="s">
        <v>171</v>
      </c>
      <c r="BE200" s="172">
        <f>IF(N200="základní",J200,0)</f>
        <v>0</v>
      </c>
      <c r="BF200" s="172">
        <f>IF(N200="snížená",J200,0)</f>
        <v>0</v>
      </c>
      <c r="BG200" s="172">
        <f>IF(N200="zákl. přenesená",J200,0)</f>
        <v>0</v>
      </c>
      <c r="BH200" s="172">
        <f>IF(N200="sníž. přenesená",J200,0)</f>
        <v>0</v>
      </c>
      <c r="BI200" s="172">
        <f>IF(N200="nulová",J200,0)</f>
        <v>0</v>
      </c>
      <c r="BJ200" s="25" t="s">
        <v>23</v>
      </c>
      <c r="BK200" s="172">
        <f>ROUND(I200*H200,2)</f>
        <v>0</v>
      </c>
      <c r="BL200" s="25" t="s">
        <v>178</v>
      </c>
      <c r="BM200" s="25" t="s">
        <v>2932</v>
      </c>
    </row>
    <row r="201" spans="2:65" s="11" customFormat="1" ht="29.85" customHeight="1">
      <c r="B201" s="149"/>
      <c r="D201" s="150" t="s">
        <v>76</v>
      </c>
      <c r="E201" s="159" t="s">
        <v>899</v>
      </c>
      <c r="F201" s="159" t="s">
        <v>900</v>
      </c>
      <c r="J201" s="160">
        <f>BK201</f>
        <v>0</v>
      </c>
      <c r="L201" s="149"/>
      <c r="M201" s="153"/>
      <c r="N201" s="154"/>
      <c r="O201" s="154"/>
      <c r="P201" s="155">
        <f>P202</f>
        <v>20.004830000000002</v>
      </c>
      <c r="Q201" s="154"/>
      <c r="R201" s="155">
        <f>R202</f>
        <v>0</v>
      </c>
      <c r="S201" s="154"/>
      <c r="T201" s="156">
        <f>T202</f>
        <v>0</v>
      </c>
      <c r="AR201" s="150" t="s">
        <v>23</v>
      </c>
      <c r="AT201" s="157" t="s">
        <v>76</v>
      </c>
      <c r="AU201" s="157" t="s">
        <v>23</v>
      </c>
      <c r="AY201" s="150" t="s">
        <v>171</v>
      </c>
      <c r="BK201" s="158">
        <f>BK202</f>
        <v>0</v>
      </c>
    </row>
    <row r="202" spans="2:65" s="1" customFormat="1" ht="25.5" customHeight="1">
      <c r="B202" s="161"/>
      <c r="C202" s="162" t="s">
        <v>446</v>
      </c>
      <c r="D202" s="162" t="s">
        <v>173</v>
      </c>
      <c r="E202" s="163" t="s">
        <v>2933</v>
      </c>
      <c r="F202" s="164" t="s">
        <v>2934</v>
      </c>
      <c r="G202" s="165" t="s">
        <v>260</v>
      </c>
      <c r="H202" s="166">
        <v>50.39</v>
      </c>
      <c r="I202" s="347"/>
      <c r="J202" s="167">
        <f>ROUND(I202*H202,2)</f>
        <v>0</v>
      </c>
      <c r="K202" s="164" t="s">
        <v>177</v>
      </c>
      <c r="L202" s="40"/>
      <c r="M202" s="168" t="s">
        <v>5</v>
      </c>
      <c r="N202" s="169" t="s">
        <v>48</v>
      </c>
      <c r="O202" s="170">
        <v>0.39700000000000002</v>
      </c>
      <c r="P202" s="170">
        <f>O202*H202</f>
        <v>20.004830000000002</v>
      </c>
      <c r="Q202" s="170">
        <v>0</v>
      </c>
      <c r="R202" s="170">
        <f>Q202*H202</f>
        <v>0</v>
      </c>
      <c r="S202" s="170">
        <v>0</v>
      </c>
      <c r="T202" s="171">
        <f>S202*H202</f>
        <v>0</v>
      </c>
      <c r="AR202" s="25" t="s">
        <v>178</v>
      </c>
      <c r="AT202" s="25" t="s">
        <v>173</v>
      </c>
      <c r="AU202" s="25" t="s">
        <v>89</v>
      </c>
      <c r="AY202" s="25" t="s">
        <v>171</v>
      </c>
      <c r="BE202" s="172">
        <f>IF(N202="základní",J202,0)</f>
        <v>0</v>
      </c>
      <c r="BF202" s="172">
        <f>IF(N202="snížená",J202,0)</f>
        <v>0</v>
      </c>
      <c r="BG202" s="172">
        <f>IF(N202="zákl. přenesená",J202,0)</f>
        <v>0</v>
      </c>
      <c r="BH202" s="172">
        <f>IF(N202="sníž. přenesená",J202,0)</f>
        <v>0</v>
      </c>
      <c r="BI202" s="172">
        <f>IF(N202="nulová",J202,0)</f>
        <v>0</v>
      </c>
      <c r="BJ202" s="25" t="s">
        <v>23</v>
      </c>
      <c r="BK202" s="172">
        <f>ROUND(I202*H202,2)</f>
        <v>0</v>
      </c>
      <c r="BL202" s="25" t="s">
        <v>178</v>
      </c>
      <c r="BM202" s="25" t="s">
        <v>2935</v>
      </c>
    </row>
    <row r="203" spans="2:65" s="11" customFormat="1" ht="37.35" customHeight="1">
      <c r="B203" s="149"/>
      <c r="D203" s="150" t="s">
        <v>76</v>
      </c>
      <c r="E203" s="151" t="s">
        <v>909</v>
      </c>
      <c r="F203" s="151" t="s">
        <v>910</v>
      </c>
      <c r="J203" s="152">
        <f>BK203</f>
        <v>0</v>
      </c>
      <c r="L203" s="149"/>
      <c r="M203" s="153"/>
      <c r="N203" s="154"/>
      <c r="O203" s="154"/>
      <c r="P203" s="155">
        <f>P204</f>
        <v>6.8101200000000004</v>
      </c>
      <c r="Q203" s="154"/>
      <c r="R203" s="155">
        <f>R204</f>
        <v>0.36036000000000001</v>
      </c>
      <c r="S203" s="154"/>
      <c r="T203" s="156">
        <f>T204</f>
        <v>0</v>
      </c>
      <c r="AR203" s="150" t="s">
        <v>89</v>
      </c>
      <c r="AT203" s="157" t="s">
        <v>76</v>
      </c>
      <c r="AU203" s="157" t="s">
        <v>77</v>
      </c>
      <c r="AY203" s="150" t="s">
        <v>171</v>
      </c>
      <c r="BK203" s="158">
        <f>BK204</f>
        <v>0</v>
      </c>
    </row>
    <row r="204" spans="2:65" s="11" customFormat="1" ht="19.95" customHeight="1">
      <c r="B204" s="149"/>
      <c r="D204" s="150" t="s">
        <v>76</v>
      </c>
      <c r="E204" s="159" t="s">
        <v>1657</v>
      </c>
      <c r="F204" s="159" t="s">
        <v>1658</v>
      </c>
      <c r="J204" s="160">
        <f>BK204</f>
        <v>0</v>
      </c>
      <c r="L204" s="149"/>
      <c r="M204" s="153"/>
      <c r="N204" s="154"/>
      <c r="O204" s="154"/>
      <c r="P204" s="155">
        <f>SUM(P205:P208)</f>
        <v>6.8101200000000004</v>
      </c>
      <c r="Q204" s="154"/>
      <c r="R204" s="155">
        <f>SUM(R205:R208)</f>
        <v>0.36036000000000001</v>
      </c>
      <c r="S204" s="154"/>
      <c r="T204" s="156">
        <f>SUM(T205:T208)</f>
        <v>0</v>
      </c>
      <c r="AR204" s="150" t="s">
        <v>89</v>
      </c>
      <c r="AT204" s="157" t="s">
        <v>76</v>
      </c>
      <c r="AU204" s="157" t="s">
        <v>23</v>
      </c>
      <c r="AY204" s="150" t="s">
        <v>171</v>
      </c>
      <c r="BK204" s="158">
        <f>SUM(BK205:BK208)</f>
        <v>0</v>
      </c>
    </row>
    <row r="205" spans="2:65" s="1" customFormat="1" ht="25.5" customHeight="1">
      <c r="B205" s="161"/>
      <c r="C205" s="162" t="s">
        <v>450</v>
      </c>
      <c r="D205" s="162" t="s">
        <v>173</v>
      </c>
      <c r="E205" s="163" t="s">
        <v>2936</v>
      </c>
      <c r="F205" s="164" t="s">
        <v>2937</v>
      </c>
      <c r="G205" s="165" t="s">
        <v>493</v>
      </c>
      <c r="H205" s="166">
        <v>6</v>
      </c>
      <c r="I205" s="347"/>
      <c r="J205" s="167">
        <f>ROUND(I205*H205,2)</f>
        <v>0</v>
      </c>
      <c r="K205" s="164" t="s">
        <v>177</v>
      </c>
      <c r="L205" s="40"/>
      <c r="M205" s="168" t="s">
        <v>5</v>
      </c>
      <c r="N205" s="169" t="s">
        <v>48</v>
      </c>
      <c r="O205" s="170">
        <v>0.85199999999999998</v>
      </c>
      <c r="P205" s="170">
        <f>O205*H205</f>
        <v>5.1120000000000001</v>
      </c>
      <c r="Q205" s="170">
        <v>6.0000000000000002E-5</v>
      </c>
      <c r="R205" s="170">
        <f>Q205*H205</f>
        <v>3.6000000000000002E-4</v>
      </c>
      <c r="S205" s="170">
        <v>0</v>
      </c>
      <c r="T205" s="171">
        <f>S205*H205</f>
        <v>0</v>
      </c>
      <c r="AR205" s="25" t="s">
        <v>257</v>
      </c>
      <c r="AT205" s="25" t="s">
        <v>173</v>
      </c>
      <c r="AU205" s="25" t="s">
        <v>89</v>
      </c>
      <c r="AY205" s="25" t="s">
        <v>171</v>
      </c>
      <c r="BE205" s="172">
        <f>IF(N205="základní",J205,0)</f>
        <v>0</v>
      </c>
      <c r="BF205" s="172">
        <f>IF(N205="snížená",J205,0)</f>
        <v>0</v>
      </c>
      <c r="BG205" s="172">
        <f>IF(N205="zákl. přenesená",J205,0)</f>
        <v>0</v>
      </c>
      <c r="BH205" s="172">
        <f>IF(N205="sníž. přenesená",J205,0)</f>
        <v>0</v>
      </c>
      <c r="BI205" s="172">
        <f>IF(N205="nulová",J205,0)</f>
        <v>0</v>
      </c>
      <c r="BJ205" s="25" t="s">
        <v>23</v>
      </c>
      <c r="BK205" s="172">
        <f>ROUND(I205*H205,2)</f>
        <v>0</v>
      </c>
      <c r="BL205" s="25" t="s">
        <v>257</v>
      </c>
      <c r="BM205" s="25" t="s">
        <v>2938</v>
      </c>
    </row>
    <row r="206" spans="2:65" s="1" customFormat="1" ht="25.5" customHeight="1">
      <c r="B206" s="161"/>
      <c r="C206" s="190" t="s">
        <v>454</v>
      </c>
      <c r="D206" s="190" t="s">
        <v>236</v>
      </c>
      <c r="E206" s="191" t="s">
        <v>2939</v>
      </c>
      <c r="F206" s="192" t="s">
        <v>2940</v>
      </c>
      <c r="G206" s="193" t="s">
        <v>493</v>
      </c>
      <c r="H206" s="194">
        <v>6</v>
      </c>
      <c r="I206" s="348"/>
      <c r="J206" s="195">
        <f>ROUND(I206*H206,2)</f>
        <v>0</v>
      </c>
      <c r="K206" s="192" t="s">
        <v>5</v>
      </c>
      <c r="L206" s="196"/>
      <c r="M206" s="197" t="s">
        <v>5</v>
      </c>
      <c r="N206" s="198" t="s">
        <v>48</v>
      </c>
      <c r="O206" s="170">
        <v>0</v>
      </c>
      <c r="P206" s="170">
        <f>O206*H206</f>
        <v>0</v>
      </c>
      <c r="Q206" s="170">
        <v>0.06</v>
      </c>
      <c r="R206" s="170">
        <f>Q206*H206</f>
        <v>0.36</v>
      </c>
      <c r="S206" s="170">
        <v>0</v>
      </c>
      <c r="T206" s="171">
        <f>S206*H206</f>
        <v>0</v>
      </c>
      <c r="AR206" s="25" t="s">
        <v>349</v>
      </c>
      <c r="AT206" s="25" t="s">
        <v>236</v>
      </c>
      <c r="AU206" s="25" t="s">
        <v>89</v>
      </c>
      <c r="AY206" s="25" t="s">
        <v>171</v>
      </c>
      <c r="BE206" s="172">
        <f>IF(N206="základní",J206,0)</f>
        <v>0</v>
      </c>
      <c r="BF206" s="172">
        <f>IF(N206="snížená",J206,0)</f>
        <v>0</v>
      </c>
      <c r="BG206" s="172">
        <f>IF(N206="zákl. přenesená",J206,0)</f>
        <v>0</v>
      </c>
      <c r="BH206" s="172">
        <f>IF(N206="sníž. přenesená",J206,0)</f>
        <v>0</v>
      </c>
      <c r="BI206" s="172">
        <f>IF(N206="nulová",J206,0)</f>
        <v>0</v>
      </c>
      <c r="BJ206" s="25" t="s">
        <v>23</v>
      </c>
      <c r="BK206" s="172">
        <f>ROUND(I206*H206,2)</f>
        <v>0</v>
      </c>
      <c r="BL206" s="25" t="s">
        <v>257</v>
      </c>
      <c r="BM206" s="25" t="s">
        <v>2941</v>
      </c>
    </row>
    <row r="207" spans="2:65" s="1" customFormat="1" ht="38.25" customHeight="1">
      <c r="B207" s="161"/>
      <c r="C207" s="162" t="s">
        <v>458</v>
      </c>
      <c r="D207" s="162" t="s">
        <v>173</v>
      </c>
      <c r="E207" s="163" t="s">
        <v>2942</v>
      </c>
      <c r="F207" s="164" t="s">
        <v>1670</v>
      </c>
      <c r="G207" s="165" t="s">
        <v>260</v>
      </c>
      <c r="H207" s="166">
        <v>0.36</v>
      </c>
      <c r="I207" s="347"/>
      <c r="J207" s="167">
        <f>ROUND(I207*H207,2)</f>
        <v>0</v>
      </c>
      <c r="K207" s="164" t="s">
        <v>177</v>
      </c>
      <c r="L207" s="40"/>
      <c r="M207" s="168" t="s">
        <v>5</v>
      </c>
      <c r="N207" s="169" t="s">
        <v>48</v>
      </c>
      <c r="O207" s="170">
        <v>3.327</v>
      </c>
      <c r="P207" s="170">
        <f>O207*H207</f>
        <v>1.1977199999999999</v>
      </c>
      <c r="Q207" s="170">
        <v>0</v>
      </c>
      <c r="R207" s="170">
        <f>Q207*H207</f>
        <v>0</v>
      </c>
      <c r="S207" s="170">
        <v>0</v>
      </c>
      <c r="T207" s="171">
        <f>S207*H207</f>
        <v>0</v>
      </c>
      <c r="AR207" s="25" t="s">
        <v>257</v>
      </c>
      <c r="AT207" s="25" t="s">
        <v>173</v>
      </c>
      <c r="AU207" s="25" t="s">
        <v>89</v>
      </c>
      <c r="AY207" s="25" t="s">
        <v>171</v>
      </c>
      <c r="BE207" s="172">
        <f>IF(N207="základní",J207,0)</f>
        <v>0</v>
      </c>
      <c r="BF207" s="172">
        <f>IF(N207="snížená",J207,0)</f>
        <v>0</v>
      </c>
      <c r="BG207" s="172">
        <f>IF(N207="zákl. přenesená",J207,0)</f>
        <v>0</v>
      </c>
      <c r="BH207" s="172">
        <f>IF(N207="sníž. přenesená",J207,0)</f>
        <v>0</v>
      </c>
      <c r="BI207" s="172">
        <f>IF(N207="nulová",J207,0)</f>
        <v>0</v>
      </c>
      <c r="BJ207" s="25" t="s">
        <v>23</v>
      </c>
      <c r="BK207" s="172">
        <f>ROUND(I207*H207,2)</f>
        <v>0</v>
      </c>
      <c r="BL207" s="25" t="s">
        <v>257</v>
      </c>
      <c r="BM207" s="25" t="s">
        <v>2943</v>
      </c>
    </row>
    <row r="208" spans="2:65" s="1" customFormat="1" ht="38.25" customHeight="1">
      <c r="B208" s="161"/>
      <c r="C208" s="162" t="s">
        <v>464</v>
      </c>
      <c r="D208" s="162" t="s">
        <v>173</v>
      </c>
      <c r="E208" s="163" t="s">
        <v>1673</v>
      </c>
      <c r="F208" s="164" t="s">
        <v>1674</v>
      </c>
      <c r="G208" s="165" t="s">
        <v>260</v>
      </c>
      <c r="H208" s="166">
        <v>0.36</v>
      </c>
      <c r="I208" s="347"/>
      <c r="J208" s="167">
        <f>ROUND(I208*H208,2)</f>
        <v>0</v>
      </c>
      <c r="K208" s="164" t="s">
        <v>177</v>
      </c>
      <c r="L208" s="40"/>
      <c r="M208" s="168" t="s">
        <v>5</v>
      </c>
      <c r="N208" s="169" t="s">
        <v>48</v>
      </c>
      <c r="O208" s="170">
        <v>1.39</v>
      </c>
      <c r="P208" s="170">
        <f>O208*H208</f>
        <v>0.50039999999999996</v>
      </c>
      <c r="Q208" s="170">
        <v>0</v>
      </c>
      <c r="R208" s="170">
        <f>Q208*H208</f>
        <v>0</v>
      </c>
      <c r="S208" s="170">
        <v>0</v>
      </c>
      <c r="T208" s="171">
        <f>S208*H208</f>
        <v>0</v>
      </c>
      <c r="AR208" s="25" t="s">
        <v>257</v>
      </c>
      <c r="AT208" s="25" t="s">
        <v>173</v>
      </c>
      <c r="AU208" s="25" t="s">
        <v>89</v>
      </c>
      <c r="AY208" s="25" t="s">
        <v>171</v>
      </c>
      <c r="BE208" s="172">
        <f>IF(N208="základní",J208,0)</f>
        <v>0</v>
      </c>
      <c r="BF208" s="172">
        <f>IF(N208="snížená",J208,0)</f>
        <v>0</v>
      </c>
      <c r="BG208" s="172">
        <f>IF(N208="zákl. přenesená",J208,0)</f>
        <v>0</v>
      </c>
      <c r="BH208" s="172">
        <f>IF(N208="sníž. přenesená",J208,0)</f>
        <v>0</v>
      </c>
      <c r="BI208" s="172">
        <f>IF(N208="nulová",J208,0)</f>
        <v>0</v>
      </c>
      <c r="BJ208" s="25" t="s">
        <v>23</v>
      </c>
      <c r="BK208" s="172">
        <f>ROUND(I208*H208,2)</f>
        <v>0</v>
      </c>
      <c r="BL208" s="25" t="s">
        <v>257</v>
      </c>
      <c r="BM208" s="25" t="s">
        <v>2944</v>
      </c>
    </row>
    <row r="209" spans="2:65" s="11" customFormat="1" ht="37.35" customHeight="1">
      <c r="B209" s="149"/>
      <c r="D209" s="150" t="s">
        <v>76</v>
      </c>
      <c r="E209" s="151" t="s">
        <v>1935</v>
      </c>
      <c r="F209" s="151" t="s">
        <v>1936</v>
      </c>
      <c r="J209" s="152">
        <f>BK209</f>
        <v>0</v>
      </c>
      <c r="L209" s="149"/>
      <c r="M209" s="153"/>
      <c r="N209" s="154"/>
      <c r="O209" s="154"/>
      <c r="P209" s="155">
        <f>SUM(P210:P211)</f>
        <v>0</v>
      </c>
      <c r="Q209" s="154"/>
      <c r="R209" s="155">
        <f>SUM(R210:R211)</f>
        <v>0</v>
      </c>
      <c r="S209" s="154"/>
      <c r="T209" s="156">
        <f>SUM(T210:T211)</f>
        <v>0</v>
      </c>
      <c r="AR209" s="150" t="s">
        <v>197</v>
      </c>
      <c r="AT209" s="157" t="s">
        <v>76</v>
      </c>
      <c r="AU209" s="157" t="s">
        <v>77</v>
      </c>
      <c r="AY209" s="150" t="s">
        <v>171</v>
      </c>
      <c r="BK209" s="158">
        <f>SUM(BK210:BK211)</f>
        <v>0</v>
      </c>
    </row>
    <row r="210" spans="2:65" s="1" customFormat="1" ht="16.5" customHeight="1">
      <c r="B210" s="161"/>
      <c r="C210" s="162" t="s">
        <v>469</v>
      </c>
      <c r="D210" s="162" t="s">
        <v>173</v>
      </c>
      <c r="E210" s="163" t="s">
        <v>1938</v>
      </c>
      <c r="F210" s="164" t="s">
        <v>3356</v>
      </c>
      <c r="G210" s="165" t="s">
        <v>330</v>
      </c>
      <c r="H210" s="166">
        <v>1</v>
      </c>
      <c r="I210" s="347"/>
      <c r="J210" s="167">
        <f>ROUND(I210*H210,2)</f>
        <v>0</v>
      </c>
      <c r="K210" s="164" t="s">
        <v>1044</v>
      </c>
      <c r="L210" s="40"/>
      <c r="M210" s="168" t="s">
        <v>5</v>
      </c>
      <c r="N210" s="169" t="s">
        <v>48</v>
      </c>
      <c r="O210" s="170">
        <v>0</v>
      </c>
      <c r="P210" s="170">
        <f>O210*H210</f>
        <v>0</v>
      </c>
      <c r="Q210" s="170">
        <v>0</v>
      </c>
      <c r="R210" s="170">
        <f>Q210*H210</f>
        <v>0</v>
      </c>
      <c r="S210" s="170">
        <v>0</v>
      </c>
      <c r="T210" s="171">
        <f>S210*H210</f>
        <v>0</v>
      </c>
      <c r="AR210" s="25" t="s">
        <v>1940</v>
      </c>
      <c r="AT210" s="25" t="s">
        <v>173</v>
      </c>
      <c r="AU210" s="25" t="s">
        <v>23</v>
      </c>
      <c r="AY210" s="25" t="s">
        <v>171</v>
      </c>
      <c r="BE210" s="172">
        <f>IF(N210="základní",J210,0)</f>
        <v>0</v>
      </c>
      <c r="BF210" s="172">
        <f>IF(N210="snížená",J210,0)</f>
        <v>0</v>
      </c>
      <c r="BG210" s="172">
        <f>IF(N210="zákl. přenesená",J210,0)</f>
        <v>0</v>
      </c>
      <c r="BH210" s="172">
        <f>IF(N210="sníž. přenesená",J210,0)</f>
        <v>0</v>
      </c>
      <c r="BI210" s="172">
        <f>IF(N210="nulová",J210,0)</f>
        <v>0</v>
      </c>
      <c r="BJ210" s="25" t="s">
        <v>23</v>
      </c>
      <c r="BK210" s="172">
        <f>ROUND(I210*H210,2)</f>
        <v>0</v>
      </c>
      <c r="BL210" s="25" t="s">
        <v>1940</v>
      </c>
      <c r="BM210" s="25" t="s">
        <v>2945</v>
      </c>
    </row>
    <row r="211" spans="2:65" s="1" customFormat="1" ht="16.5" customHeight="1">
      <c r="B211" s="161"/>
      <c r="C211" s="162"/>
      <c r="D211" s="162"/>
      <c r="E211" s="163"/>
      <c r="F211" s="164"/>
      <c r="G211" s="165"/>
      <c r="H211" s="166"/>
      <c r="I211" s="167"/>
      <c r="J211" s="167"/>
      <c r="K211" s="164"/>
      <c r="L211" s="40"/>
      <c r="M211" s="168" t="s">
        <v>5</v>
      </c>
      <c r="N211" s="212" t="s">
        <v>48</v>
      </c>
      <c r="O211" s="213">
        <v>0</v>
      </c>
      <c r="P211" s="213">
        <f>O211*H211</f>
        <v>0</v>
      </c>
      <c r="Q211" s="213">
        <v>0</v>
      </c>
      <c r="R211" s="213">
        <f>Q211*H211</f>
        <v>0</v>
      </c>
      <c r="S211" s="213">
        <v>0</v>
      </c>
      <c r="T211" s="214">
        <f>S211*H211</f>
        <v>0</v>
      </c>
      <c r="AR211" s="25" t="s">
        <v>1940</v>
      </c>
      <c r="AT211" s="25" t="s">
        <v>173</v>
      </c>
      <c r="AU211" s="25" t="s">
        <v>23</v>
      </c>
      <c r="AY211" s="25" t="s">
        <v>171</v>
      </c>
      <c r="BE211" s="172">
        <f>IF(N211="základní",J211,0)</f>
        <v>0</v>
      </c>
      <c r="BF211" s="172">
        <f>IF(N211="snížená",J211,0)</f>
        <v>0</v>
      </c>
      <c r="BG211" s="172">
        <f>IF(N211="zákl. přenesená",J211,0)</f>
        <v>0</v>
      </c>
      <c r="BH211" s="172">
        <f>IF(N211="sníž. přenesená",J211,0)</f>
        <v>0</v>
      </c>
      <c r="BI211" s="172">
        <f>IF(N211="nulová",J211,0)</f>
        <v>0</v>
      </c>
      <c r="BJ211" s="25" t="s">
        <v>23</v>
      </c>
      <c r="BK211" s="172">
        <f>ROUND(I211*H211,2)</f>
        <v>0</v>
      </c>
      <c r="BL211" s="25" t="s">
        <v>1940</v>
      </c>
      <c r="BM211" s="25" t="s">
        <v>2946</v>
      </c>
    </row>
    <row r="212" spans="2:65" s="1" customFormat="1" ht="6.9" customHeight="1">
      <c r="B212" s="55"/>
      <c r="C212" s="56"/>
      <c r="D212" s="56"/>
      <c r="E212" s="56"/>
      <c r="F212" s="349"/>
      <c r="G212" s="56"/>
      <c r="H212" s="56"/>
      <c r="I212" s="56"/>
      <c r="J212" s="56"/>
      <c r="K212" s="56"/>
      <c r="L212" s="40"/>
    </row>
  </sheetData>
  <autoFilter ref="C95:K211" xr:uid="{00000000-0009-0000-0000-000005000000}"/>
  <mergeCells count="13">
    <mergeCell ref="E88:H88"/>
    <mergeCell ref="G1:H1"/>
    <mergeCell ref="L2:V2"/>
    <mergeCell ref="E49:H49"/>
    <mergeCell ref="E51:H51"/>
    <mergeCell ref="J55:J56"/>
    <mergeCell ref="E84:H84"/>
    <mergeCell ref="E86:H86"/>
    <mergeCell ref="E7:H7"/>
    <mergeCell ref="E9:H9"/>
    <mergeCell ref="E11:H11"/>
    <mergeCell ref="E26:H26"/>
    <mergeCell ref="E47:H47"/>
  </mergeCells>
  <hyperlinks>
    <hyperlink ref="F1:G1" location="C2" display="1) Krycí list soupisu" xr:uid="{00000000-0004-0000-0500-000000000000}"/>
    <hyperlink ref="G1:H1" location="C58" display="2) Rekapitulace" xr:uid="{00000000-0004-0000-0500-000001000000}"/>
    <hyperlink ref="J1" location="C95" display="3) Soupis prací" xr:uid="{00000000-0004-0000-0500-000002000000}"/>
    <hyperlink ref="L1:V1" location="'Rekapitulace stavby'!C2" display="Rekapitulace stavby" xr:uid="{00000000-0004-0000-05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305"/>
  <sheetViews>
    <sheetView showGridLines="0" zoomScale="90" zoomScaleNormal="90" workbookViewId="0">
      <pane ySplit="1" topLeftCell="A2" activePane="bottomLeft" state="frozen"/>
      <selection pane="bottomLeft" activeCell="F302" sqref="F302"/>
    </sheetView>
  </sheetViews>
  <sheetFormatPr defaultRowHeight="12"/>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05"/>
      <c r="B1" s="18"/>
      <c r="C1" s="18"/>
      <c r="D1" s="19" t="s">
        <v>1</v>
      </c>
      <c r="E1" s="18"/>
      <c r="F1" s="106" t="s">
        <v>109</v>
      </c>
      <c r="G1" s="331" t="s">
        <v>110</v>
      </c>
      <c r="H1" s="331"/>
      <c r="I1" s="18"/>
      <c r="J1" s="106" t="s">
        <v>111</v>
      </c>
      <c r="K1" s="19" t="s">
        <v>112</v>
      </c>
      <c r="L1" s="106" t="s">
        <v>113</v>
      </c>
      <c r="M1" s="106"/>
      <c r="N1" s="106"/>
      <c r="O1" s="106"/>
      <c r="P1" s="106"/>
      <c r="Q1" s="106"/>
      <c r="R1" s="106"/>
      <c r="S1" s="106"/>
      <c r="T1" s="106"/>
      <c r="U1" s="107"/>
      <c r="V1" s="107"/>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295" t="s">
        <v>8</v>
      </c>
      <c r="M2" s="296"/>
      <c r="N2" s="296"/>
      <c r="O2" s="296"/>
      <c r="P2" s="296"/>
      <c r="Q2" s="296"/>
      <c r="R2" s="296"/>
      <c r="S2" s="296"/>
      <c r="T2" s="296"/>
      <c r="U2" s="296"/>
      <c r="V2" s="296"/>
      <c r="AT2" s="25" t="s">
        <v>108</v>
      </c>
    </row>
    <row r="3" spans="1:70" ht="6.9" customHeight="1">
      <c r="B3" s="26"/>
      <c r="C3" s="27"/>
      <c r="D3" s="27"/>
      <c r="E3" s="27"/>
      <c r="F3" s="27"/>
      <c r="G3" s="27"/>
      <c r="H3" s="27"/>
      <c r="I3" s="27"/>
      <c r="J3" s="27"/>
      <c r="K3" s="28"/>
      <c r="AT3" s="25" t="s">
        <v>89</v>
      </c>
    </row>
    <row r="4" spans="1:70" ht="36.9" customHeight="1">
      <c r="B4" s="29"/>
      <c r="C4" s="30"/>
      <c r="D4" s="31" t="s">
        <v>114</v>
      </c>
      <c r="E4" s="30"/>
      <c r="F4" s="30"/>
      <c r="G4" s="30"/>
      <c r="H4" s="30"/>
      <c r="I4" s="30"/>
      <c r="J4" s="30"/>
      <c r="K4" s="32"/>
      <c r="M4" s="33" t="s">
        <v>13</v>
      </c>
      <c r="AT4" s="25" t="s">
        <v>6</v>
      </c>
    </row>
    <row r="5" spans="1:70" ht="6.9" customHeight="1">
      <c r="B5" s="29"/>
      <c r="C5" s="30"/>
      <c r="D5" s="30"/>
      <c r="E5" s="30"/>
      <c r="F5" s="30"/>
      <c r="G5" s="30"/>
      <c r="H5" s="30"/>
      <c r="I5" s="30"/>
      <c r="J5" s="30"/>
      <c r="K5" s="32"/>
    </row>
    <row r="6" spans="1:70" ht="13.2">
      <c r="B6" s="29"/>
      <c r="C6" s="30"/>
      <c r="D6" s="37" t="s">
        <v>17</v>
      </c>
      <c r="E6" s="30"/>
      <c r="F6" s="30"/>
      <c r="G6" s="30"/>
      <c r="H6" s="30"/>
      <c r="I6" s="30"/>
      <c r="J6" s="30"/>
      <c r="K6" s="32"/>
    </row>
    <row r="7" spans="1:70" ht="16.5" customHeight="1">
      <c r="B7" s="29"/>
      <c r="C7" s="30"/>
      <c r="D7" s="30"/>
      <c r="E7" s="332" t="str">
        <f>'Rekapitulace stavby'!K6</f>
        <v>Půdní vestavba bytů s přístavbou</v>
      </c>
      <c r="F7" s="338"/>
      <c r="G7" s="338"/>
      <c r="H7" s="338"/>
      <c r="I7" s="30"/>
      <c r="J7" s="30"/>
      <c r="K7" s="32"/>
    </row>
    <row r="8" spans="1:70" ht="13.2">
      <c r="B8" s="29"/>
      <c r="C8" s="30"/>
      <c r="D8" s="37" t="s">
        <v>115</v>
      </c>
      <c r="E8" s="30"/>
      <c r="F8" s="30"/>
      <c r="G8" s="30"/>
      <c r="H8" s="30"/>
      <c r="I8" s="30"/>
      <c r="J8" s="30"/>
      <c r="K8" s="32"/>
    </row>
    <row r="9" spans="1:70" s="1" customFormat="1" ht="16.5" customHeight="1">
      <c r="B9" s="40"/>
      <c r="C9" s="41"/>
      <c r="D9" s="41"/>
      <c r="E9" s="332" t="s">
        <v>2762</v>
      </c>
      <c r="F9" s="333"/>
      <c r="G9" s="333"/>
      <c r="H9" s="333"/>
      <c r="I9" s="41"/>
      <c r="J9" s="41"/>
      <c r="K9" s="44"/>
    </row>
    <row r="10" spans="1:70" s="1" customFormat="1" ht="13.2">
      <c r="B10" s="40"/>
      <c r="C10" s="41"/>
      <c r="D10" s="37" t="s">
        <v>117</v>
      </c>
      <c r="E10" s="41"/>
      <c r="F10" s="41"/>
      <c r="G10" s="41"/>
      <c r="H10" s="41"/>
      <c r="I10" s="41"/>
      <c r="J10" s="41"/>
      <c r="K10" s="44"/>
    </row>
    <row r="11" spans="1:70" s="1" customFormat="1" ht="36.9" customHeight="1">
      <c r="B11" s="40"/>
      <c r="C11" s="41"/>
      <c r="D11" s="41"/>
      <c r="E11" s="334" t="s">
        <v>2947</v>
      </c>
      <c r="F11" s="333"/>
      <c r="G11" s="333"/>
      <c r="H11" s="333"/>
      <c r="I11" s="41"/>
      <c r="J11" s="41"/>
      <c r="K11" s="44"/>
    </row>
    <row r="12" spans="1:70" s="1" customFormat="1">
      <c r="B12" s="40"/>
      <c r="C12" s="41"/>
      <c r="D12" s="41"/>
      <c r="E12" s="41"/>
      <c r="F12" s="41"/>
      <c r="G12" s="41"/>
      <c r="H12" s="41"/>
      <c r="I12" s="41"/>
      <c r="J12" s="41"/>
      <c r="K12" s="44"/>
    </row>
    <row r="13" spans="1:70" s="1" customFormat="1" ht="14.4" customHeight="1">
      <c r="B13" s="40"/>
      <c r="C13" s="41"/>
      <c r="D13" s="37" t="s">
        <v>20</v>
      </c>
      <c r="E13" s="41"/>
      <c r="F13" s="35" t="s">
        <v>21</v>
      </c>
      <c r="G13" s="41"/>
      <c r="H13" s="41"/>
      <c r="I13" s="37" t="s">
        <v>22</v>
      </c>
      <c r="J13" s="35" t="s">
        <v>5</v>
      </c>
      <c r="K13" s="44"/>
    </row>
    <row r="14" spans="1:70" s="1" customFormat="1" ht="14.4" customHeight="1">
      <c r="B14" s="40"/>
      <c r="C14" s="41"/>
      <c r="D14" s="37" t="s">
        <v>24</v>
      </c>
      <c r="E14" s="41"/>
      <c r="F14" s="35" t="s">
        <v>25</v>
      </c>
      <c r="G14" s="41"/>
      <c r="H14" s="41"/>
      <c r="I14" s="37" t="s">
        <v>26</v>
      </c>
      <c r="J14" s="108">
        <f>'Rekapitulace stavby'!AN8</f>
        <v>44035</v>
      </c>
      <c r="K14" s="44"/>
    </row>
    <row r="15" spans="1:70" s="1" customFormat="1" ht="10.95" customHeight="1">
      <c r="B15" s="40"/>
      <c r="C15" s="41"/>
      <c r="D15" s="41"/>
      <c r="E15" s="41"/>
      <c r="F15" s="41"/>
      <c r="G15" s="41"/>
      <c r="H15" s="41"/>
      <c r="I15" s="41"/>
      <c r="J15" s="41"/>
      <c r="K15" s="44"/>
    </row>
    <row r="16" spans="1:70" s="1" customFormat="1" ht="14.4" customHeight="1">
      <c r="B16" s="40"/>
      <c r="C16" s="41"/>
      <c r="D16" s="37" t="s">
        <v>31</v>
      </c>
      <c r="E16" s="41"/>
      <c r="F16" s="41"/>
      <c r="G16" s="41"/>
      <c r="H16" s="41"/>
      <c r="I16" s="37" t="s">
        <v>32</v>
      </c>
      <c r="J16" s="35" t="s">
        <v>33</v>
      </c>
      <c r="K16" s="44"/>
    </row>
    <row r="17" spans="2:11" s="1" customFormat="1" ht="18" customHeight="1">
      <c r="B17" s="40"/>
      <c r="C17" s="41"/>
      <c r="D17" s="41"/>
      <c r="E17" s="35" t="s">
        <v>34</v>
      </c>
      <c r="F17" s="41"/>
      <c r="G17" s="41"/>
      <c r="H17" s="41"/>
      <c r="I17" s="37" t="s">
        <v>35</v>
      </c>
      <c r="J17" s="35" t="s">
        <v>5</v>
      </c>
      <c r="K17" s="44"/>
    </row>
    <row r="18" spans="2:11" s="1" customFormat="1" ht="6.9" customHeight="1">
      <c r="B18" s="40"/>
      <c r="C18" s="41"/>
      <c r="D18" s="41"/>
      <c r="E18" s="41"/>
      <c r="F18" s="41"/>
      <c r="G18" s="41"/>
      <c r="H18" s="41"/>
      <c r="I18" s="41"/>
      <c r="J18" s="41"/>
      <c r="K18" s="44"/>
    </row>
    <row r="19" spans="2:11" s="1" customFormat="1" ht="14.4" customHeight="1">
      <c r="B19" s="40"/>
      <c r="C19" s="41"/>
      <c r="D19" s="37" t="s">
        <v>36</v>
      </c>
      <c r="E19" s="41"/>
      <c r="F19" s="41"/>
      <c r="G19" s="41"/>
      <c r="H19" s="41"/>
      <c r="I19" s="37" t="s">
        <v>32</v>
      </c>
      <c r="J19" s="35" t="str">
        <f>IF('Rekapitulace stavby'!AN13="Vyplň údaj","",IF('Rekapitulace stavby'!AN13="","",'Rekapitulace stavby'!AN13))</f>
        <v/>
      </c>
      <c r="K19" s="44"/>
    </row>
    <row r="20" spans="2:11" s="1" customFormat="1" ht="18" customHeight="1">
      <c r="B20" s="40"/>
      <c r="C20" s="41"/>
      <c r="D20" s="41"/>
      <c r="E20" s="35" t="str">
        <f>IF('Rekapitulace stavby'!E14="Vyplň údaj","",IF('Rekapitulace stavby'!E14="","",'Rekapitulace stavby'!E14))</f>
        <v xml:space="preserve"> </v>
      </c>
      <c r="F20" s="41"/>
      <c r="G20" s="41"/>
      <c r="H20" s="41"/>
      <c r="I20" s="37" t="s">
        <v>35</v>
      </c>
      <c r="J20" s="35" t="str">
        <f>IF('Rekapitulace stavby'!AN14="Vyplň údaj","",IF('Rekapitulace stavby'!AN14="","",'Rekapitulace stavby'!AN14))</f>
        <v/>
      </c>
      <c r="K20" s="44"/>
    </row>
    <row r="21" spans="2:11" s="1" customFormat="1" ht="6.9" customHeight="1">
      <c r="B21" s="40"/>
      <c r="C21" s="41"/>
      <c r="D21" s="41"/>
      <c r="E21" s="41"/>
      <c r="F21" s="41"/>
      <c r="G21" s="41"/>
      <c r="H21" s="41"/>
      <c r="I21" s="41"/>
      <c r="J21" s="41"/>
      <c r="K21" s="44"/>
    </row>
    <row r="22" spans="2:11" s="1" customFormat="1" ht="14.4" customHeight="1">
      <c r="B22" s="40"/>
      <c r="C22" s="41"/>
      <c r="D22" s="37" t="s">
        <v>38</v>
      </c>
      <c r="E22" s="41"/>
      <c r="F22" s="41"/>
      <c r="G22" s="41"/>
      <c r="H22" s="41"/>
      <c r="I22" s="37" t="s">
        <v>32</v>
      </c>
      <c r="J22" s="35" t="s">
        <v>39</v>
      </c>
      <c r="K22" s="44"/>
    </row>
    <row r="23" spans="2:11" s="1" customFormat="1" ht="18" customHeight="1">
      <c r="B23" s="40"/>
      <c r="C23" s="41"/>
      <c r="D23" s="41"/>
      <c r="E23" s="35" t="s">
        <v>40</v>
      </c>
      <c r="F23" s="41"/>
      <c r="G23" s="41"/>
      <c r="H23" s="41"/>
      <c r="I23" s="37" t="s">
        <v>35</v>
      </c>
      <c r="J23" s="35" t="s">
        <v>5</v>
      </c>
      <c r="K23" s="44"/>
    </row>
    <row r="24" spans="2:11" s="1" customFormat="1" ht="6.9" customHeight="1">
      <c r="B24" s="40"/>
      <c r="C24" s="41"/>
      <c r="D24" s="41"/>
      <c r="E24" s="41"/>
      <c r="F24" s="41"/>
      <c r="G24" s="41"/>
      <c r="H24" s="41"/>
      <c r="I24" s="41"/>
      <c r="J24" s="41"/>
      <c r="K24" s="44"/>
    </row>
    <row r="25" spans="2:11" s="1" customFormat="1" ht="14.4" customHeight="1">
      <c r="B25" s="40"/>
      <c r="C25" s="41"/>
      <c r="D25" s="37" t="s">
        <v>42</v>
      </c>
      <c r="E25" s="41"/>
      <c r="F25" s="41"/>
      <c r="G25" s="41"/>
      <c r="H25" s="41"/>
      <c r="I25" s="41"/>
      <c r="J25" s="41"/>
      <c r="K25" s="44"/>
    </row>
    <row r="26" spans="2:11" s="7" customFormat="1" ht="16.5" customHeight="1">
      <c r="B26" s="109"/>
      <c r="C26" s="110"/>
      <c r="D26" s="110"/>
      <c r="E26" s="326" t="s">
        <v>5</v>
      </c>
      <c r="F26" s="326"/>
      <c r="G26" s="326"/>
      <c r="H26" s="326"/>
      <c r="I26" s="110"/>
      <c r="J26" s="110"/>
      <c r="K26" s="111"/>
    </row>
    <row r="27" spans="2:11" s="1" customFormat="1" ht="6.9" customHeight="1">
      <c r="B27" s="40"/>
      <c r="C27" s="41"/>
      <c r="D27" s="41"/>
      <c r="E27" s="41"/>
      <c r="F27" s="41"/>
      <c r="G27" s="41"/>
      <c r="H27" s="41"/>
      <c r="I27" s="41"/>
      <c r="J27" s="41"/>
      <c r="K27" s="44"/>
    </row>
    <row r="28" spans="2:11" s="1" customFormat="1" ht="6.9" customHeight="1">
      <c r="B28" s="40"/>
      <c r="C28" s="41"/>
      <c r="D28" s="67"/>
      <c r="E28" s="67"/>
      <c r="F28" s="67"/>
      <c r="G28" s="67"/>
      <c r="H28" s="67"/>
      <c r="I28" s="67"/>
      <c r="J28" s="67"/>
      <c r="K28" s="112"/>
    </row>
    <row r="29" spans="2:11" s="1" customFormat="1" ht="25.35" customHeight="1">
      <c r="B29" s="40"/>
      <c r="C29" s="41"/>
      <c r="D29" s="113" t="s">
        <v>43</v>
      </c>
      <c r="E29" s="41"/>
      <c r="F29" s="41"/>
      <c r="G29" s="41"/>
      <c r="H29" s="41"/>
      <c r="I29" s="41"/>
      <c r="J29" s="114">
        <f>ROUND(J97,2)</f>
        <v>0</v>
      </c>
      <c r="K29" s="44"/>
    </row>
    <row r="30" spans="2:11" s="1" customFormat="1" ht="6.9" customHeight="1">
      <c r="B30" s="40"/>
      <c r="C30" s="41"/>
      <c r="D30" s="67"/>
      <c r="E30" s="67"/>
      <c r="F30" s="67"/>
      <c r="G30" s="67"/>
      <c r="H30" s="67"/>
      <c r="I30" s="67"/>
      <c r="J30" s="67"/>
      <c r="K30" s="112"/>
    </row>
    <row r="31" spans="2:11" s="1" customFormat="1" ht="14.4" customHeight="1">
      <c r="B31" s="40"/>
      <c r="C31" s="41"/>
      <c r="D31" s="41"/>
      <c r="E31" s="41"/>
      <c r="F31" s="45" t="s">
        <v>45</v>
      </c>
      <c r="G31" s="41"/>
      <c r="H31" s="41"/>
      <c r="I31" s="45" t="s">
        <v>44</v>
      </c>
      <c r="J31" s="45" t="s">
        <v>46</v>
      </c>
      <c r="K31" s="44"/>
    </row>
    <row r="32" spans="2:11" s="1" customFormat="1" ht="14.4" customHeight="1">
      <c r="B32" s="40"/>
      <c r="C32" s="41"/>
      <c r="D32" s="48" t="s">
        <v>47</v>
      </c>
      <c r="E32" s="48" t="s">
        <v>48</v>
      </c>
      <c r="F32" s="115">
        <f>ROUND(SUM(BE97:BE304), 2)</f>
        <v>0</v>
      </c>
      <c r="G32" s="41"/>
      <c r="H32" s="41"/>
      <c r="I32" s="116">
        <v>0.21</v>
      </c>
      <c r="J32" s="115">
        <f>ROUND(ROUND((SUM(BE97:BE304)), 2)*I32, 2)</f>
        <v>0</v>
      </c>
      <c r="K32" s="44"/>
    </row>
    <row r="33" spans="2:11" s="1" customFormat="1" ht="14.4" customHeight="1">
      <c r="B33" s="40"/>
      <c r="C33" s="41"/>
      <c r="D33" s="41"/>
      <c r="E33" s="48" t="s">
        <v>49</v>
      </c>
      <c r="F33" s="115">
        <f>ROUND(SUM(BF97:BF304), 2)</f>
        <v>0</v>
      </c>
      <c r="G33" s="41"/>
      <c r="H33" s="41"/>
      <c r="I33" s="116">
        <v>0.15</v>
      </c>
      <c r="J33" s="115">
        <f>ROUND(ROUND((SUM(BF97:BF304)), 2)*I33, 2)</f>
        <v>0</v>
      </c>
      <c r="K33" s="44"/>
    </row>
    <row r="34" spans="2:11" s="1" customFormat="1" ht="14.4" hidden="1" customHeight="1">
      <c r="B34" s="40"/>
      <c r="C34" s="41"/>
      <c r="D34" s="41"/>
      <c r="E34" s="48" t="s">
        <v>50</v>
      </c>
      <c r="F34" s="115">
        <f>ROUND(SUM(BG97:BG304), 2)</f>
        <v>0</v>
      </c>
      <c r="G34" s="41"/>
      <c r="H34" s="41"/>
      <c r="I34" s="116">
        <v>0.21</v>
      </c>
      <c r="J34" s="115">
        <v>0</v>
      </c>
      <c r="K34" s="44"/>
    </row>
    <row r="35" spans="2:11" s="1" customFormat="1" ht="14.4" hidden="1" customHeight="1">
      <c r="B35" s="40"/>
      <c r="C35" s="41"/>
      <c r="D35" s="41"/>
      <c r="E35" s="48" t="s">
        <v>51</v>
      </c>
      <c r="F35" s="115">
        <f>ROUND(SUM(BH97:BH304), 2)</f>
        <v>0</v>
      </c>
      <c r="G35" s="41"/>
      <c r="H35" s="41"/>
      <c r="I35" s="116">
        <v>0.15</v>
      </c>
      <c r="J35" s="115">
        <v>0</v>
      </c>
      <c r="K35" s="44"/>
    </row>
    <row r="36" spans="2:11" s="1" customFormat="1" ht="14.4" hidden="1" customHeight="1">
      <c r="B36" s="40"/>
      <c r="C36" s="41"/>
      <c r="D36" s="41"/>
      <c r="E36" s="48" t="s">
        <v>52</v>
      </c>
      <c r="F36" s="115">
        <f>ROUND(SUM(BI97:BI304), 2)</f>
        <v>0</v>
      </c>
      <c r="G36" s="41"/>
      <c r="H36" s="41"/>
      <c r="I36" s="116">
        <v>0</v>
      </c>
      <c r="J36" s="115">
        <v>0</v>
      </c>
      <c r="K36" s="44"/>
    </row>
    <row r="37" spans="2:11" s="1" customFormat="1" ht="6.9" customHeight="1">
      <c r="B37" s="40"/>
      <c r="C37" s="41"/>
      <c r="D37" s="41"/>
      <c r="E37" s="41"/>
      <c r="F37" s="41"/>
      <c r="G37" s="41"/>
      <c r="H37" s="41"/>
      <c r="I37" s="41"/>
      <c r="J37" s="41"/>
      <c r="K37" s="44"/>
    </row>
    <row r="38" spans="2:11" s="1" customFormat="1" ht="25.35" customHeight="1">
      <c r="B38" s="40"/>
      <c r="C38" s="117"/>
      <c r="D38" s="118" t="s">
        <v>53</v>
      </c>
      <c r="E38" s="70"/>
      <c r="F38" s="70"/>
      <c r="G38" s="119" t="s">
        <v>54</v>
      </c>
      <c r="H38" s="120" t="s">
        <v>55</v>
      </c>
      <c r="I38" s="70"/>
      <c r="J38" s="121">
        <f>SUM(J29:J36)</f>
        <v>0</v>
      </c>
      <c r="K38" s="122"/>
    </row>
    <row r="39" spans="2:11" s="1" customFormat="1" ht="14.4" customHeight="1">
      <c r="B39" s="55"/>
      <c r="C39" s="56"/>
      <c r="D39" s="56"/>
      <c r="E39" s="56"/>
      <c r="F39" s="56"/>
      <c r="G39" s="56"/>
      <c r="H39" s="56"/>
      <c r="I39" s="56"/>
      <c r="J39" s="56"/>
      <c r="K39" s="57"/>
    </row>
    <row r="43" spans="2:11" s="1" customFormat="1" ht="6.9" customHeight="1">
      <c r="B43" s="58"/>
      <c r="C43" s="59"/>
      <c r="D43" s="59"/>
      <c r="E43" s="59"/>
      <c r="F43" s="59"/>
      <c r="G43" s="59"/>
      <c r="H43" s="59"/>
      <c r="I43" s="59"/>
      <c r="J43" s="59"/>
      <c r="K43" s="123"/>
    </row>
    <row r="44" spans="2:11" s="1" customFormat="1" ht="36.9" customHeight="1">
      <c r="B44" s="40"/>
      <c r="C44" s="31" t="s">
        <v>119</v>
      </c>
      <c r="D44" s="41"/>
      <c r="E44" s="41"/>
      <c r="F44" s="41"/>
      <c r="G44" s="41"/>
      <c r="H44" s="41"/>
      <c r="I44" s="41"/>
      <c r="J44" s="41"/>
      <c r="K44" s="44"/>
    </row>
    <row r="45" spans="2:11" s="1" customFormat="1" ht="6.9" customHeight="1">
      <c r="B45" s="40"/>
      <c r="C45" s="41"/>
      <c r="D45" s="41"/>
      <c r="E45" s="41"/>
      <c r="F45" s="41"/>
      <c r="G45" s="41"/>
      <c r="H45" s="41"/>
      <c r="I45" s="41"/>
      <c r="J45" s="41"/>
      <c r="K45" s="44"/>
    </row>
    <row r="46" spans="2:11" s="1" customFormat="1" ht="14.4" customHeight="1">
      <c r="B46" s="40"/>
      <c r="C46" s="37" t="s">
        <v>17</v>
      </c>
      <c r="D46" s="41"/>
      <c r="E46" s="41"/>
      <c r="F46" s="41"/>
      <c r="G46" s="41"/>
      <c r="H46" s="41"/>
      <c r="I46" s="41"/>
      <c r="J46" s="41"/>
      <c r="K46" s="44"/>
    </row>
    <row r="47" spans="2:11" s="1" customFormat="1" ht="16.5" customHeight="1">
      <c r="B47" s="40"/>
      <c r="C47" s="41"/>
      <c r="D47" s="41"/>
      <c r="E47" s="332" t="str">
        <f>E7</f>
        <v>Půdní vestavba bytů s přístavbou</v>
      </c>
      <c r="F47" s="338"/>
      <c r="G47" s="338"/>
      <c r="H47" s="338"/>
      <c r="I47" s="41"/>
      <c r="J47" s="41"/>
      <c r="K47" s="44"/>
    </row>
    <row r="48" spans="2:11" ht="13.2">
      <c r="B48" s="29"/>
      <c r="C48" s="37" t="s">
        <v>115</v>
      </c>
      <c r="D48" s="30"/>
      <c r="E48" s="30"/>
      <c r="F48" s="30"/>
      <c r="G48" s="30"/>
      <c r="H48" s="30"/>
      <c r="I48" s="30"/>
      <c r="J48" s="30"/>
      <c r="K48" s="32"/>
    </row>
    <row r="49" spans="2:47" s="1" customFormat="1" ht="16.5" customHeight="1">
      <c r="B49" s="40"/>
      <c r="C49" s="41"/>
      <c r="D49" s="41"/>
      <c r="E49" s="332" t="s">
        <v>2762</v>
      </c>
      <c r="F49" s="333"/>
      <c r="G49" s="333"/>
      <c r="H49" s="333"/>
      <c r="I49" s="41"/>
      <c r="J49" s="41"/>
      <c r="K49" s="44"/>
    </row>
    <row r="50" spans="2:47" s="1" customFormat="1" ht="14.4" customHeight="1">
      <c r="B50" s="40"/>
      <c r="C50" s="37" t="s">
        <v>117</v>
      </c>
      <c r="D50" s="41"/>
      <c r="E50" s="41"/>
      <c r="F50" s="41"/>
      <c r="G50" s="41"/>
      <c r="H50" s="41"/>
      <c r="I50" s="41"/>
      <c r="J50" s="41"/>
      <c r="K50" s="44"/>
    </row>
    <row r="51" spans="2:47" s="1" customFormat="1" ht="17.25" customHeight="1">
      <c r="B51" s="40"/>
      <c r="C51" s="41"/>
      <c r="D51" s="41"/>
      <c r="E51" s="334" t="str">
        <f>E11</f>
        <v>4221 - Stavební úpravy-prodejna</v>
      </c>
      <c r="F51" s="333"/>
      <c r="G51" s="333"/>
      <c r="H51" s="333"/>
      <c r="I51" s="41"/>
      <c r="J51" s="41"/>
      <c r="K51" s="44"/>
    </row>
    <row r="52" spans="2:47" s="1" customFormat="1" ht="6.9" customHeight="1">
      <c r="B52" s="40"/>
      <c r="C52" s="41"/>
      <c r="D52" s="41"/>
      <c r="E52" s="41"/>
      <c r="F52" s="41"/>
      <c r="G52" s="41"/>
      <c r="H52" s="41"/>
      <c r="I52" s="41"/>
      <c r="J52" s="41"/>
      <c r="K52" s="44"/>
    </row>
    <row r="53" spans="2:47" s="1" customFormat="1" ht="18" customHeight="1">
      <c r="B53" s="40"/>
      <c r="C53" s="37" t="s">
        <v>24</v>
      </c>
      <c r="D53" s="41"/>
      <c r="E53" s="41"/>
      <c r="F53" s="35" t="str">
        <f>F14</f>
        <v xml:space="preserve">Skřípov 48, p.č.146,k.ú.Skřípov </v>
      </c>
      <c r="G53" s="41"/>
      <c r="H53" s="41"/>
      <c r="I53" s="37" t="s">
        <v>26</v>
      </c>
      <c r="J53" s="108">
        <f>IF(J14="","",J14)</f>
        <v>44035</v>
      </c>
      <c r="K53" s="44"/>
    </row>
    <row r="54" spans="2:47" s="1" customFormat="1" ht="6.9" customHeight="1">
      <c r="B54" s="40"/>
      <c r="C54" s="41"/>
      <c r="D54" s="41"/>
      <c r="E54" s="41"/>
      <c r="F54" s="41"/>
      <c r="G54" s="41"/>
      <c r="H54" s="41"/>
      <c r="I54" s="41"/>
      <c r="J54" s="41"/>
      <c r="K54" s="44"/>
    </row>
    <row r="55" spans="2:47" s="1" customFormat="1" ht="13.2">
      <c r="B55" s="40"/>
      <c r="C55" s="37" t="s">
        <v>31</v>
      </c>
      <c r="D55" s="41"/>
      <c r="E55" s="41"/>
      <c r="F55" s="35" t="str">
        <f>E17</f>
        <v xml:space="preserve">Obec Skřípov,č.p.169, 79852 Skřípov </v>
      </c>
      <c r="G55" s="41"/>
      <c r="H55" s="41"/>
      <c r="I55" s="37" t="s">
        <v>38</v>
      </c>
      <c r="J55" s="326" t="str">
        <f>E23</f>
        <v>Ing.Zdeněk Opletal,Březský vrch 695, Knice 798 52</v>
      </c>
      <c r="K55" s="44"/>
    </row>
    <row r="56" spans="2:47" s="1" customFormat="1" ht="14.4" customHeight="1">
      <c r="B56" s="40"/>
      <c r="C56" s="37" t="s">
        <v>36</v>
      </c>
      <c r="D56" s="41"/>
      <c r="E56" s="41"/>
      <c r="F56" s="35" t="str">
        <f>IF(E20="","",E20)</f>
        <v xml:space="preserve"> </v>
      </c>
      <c r="G56" s="41"/>
      <c r="H56" s="41"/>
      <c r="I56" s="41"/>
      <c r="J56" s="335"/>
      <c r="K56" s="44"/>
    </row>
    <row r="57" spans="2:47" s="1" customFormat="1" ht="10.35" customHeight="1">
      <c r="B57" s="40"/>
      <c r="C57" s="41"/>
      <c r="D57" s="41"/>
      <c r="E57" s="41"/>
      <c r="F57" s="41"/>
      <c r="G57" s="41"/>
      <c r="H57" s="41"/>
      <c r="I57" s="41"/>
      <c r="J57" s="41"/>
      <c r="K57" s="44"/>
    </row>
    <row r="58" spans="2:47" s="1" customFormat="1" ht="29.25" customHeight="1">
      <c r="B58" s="40"/>
      <c r="C58" s="124" t="s">
        <v>120</v>
      </c>
      <c r="D58" s="117"/>
      <c r="E58" s="117"/>
      <c r="F58" s="117"/>
      <c r="G58" s="117"/>
      <c r="H58" s="117"/>
      <c r="I58" s="117"/>
      <c r="J58" s="125" t="s">
        <v>121</v>
      </c>
      <c r="K58" s="126"/>
    </row>
    <row r="59" spans="2:47" s="1" customFormat="1" ht="10.35" customHeight="1">
      <c r="B59" s="40"/>
      <c r="C59" s="41"/>
      <c r="D59" s="41"/>
      <c r="E59" s="41"/>
      <c r="F59" s="41"/>
      <c r="G59" s="41"/>
      <c r="H59" s="41"/>
      <c r="I59" s="41"/>
      <c r="J59" s="41"/>
      <c r="K59" s="44"/>
    </row>
    <row r="60" spans="2:47" s="1" customFormat="1" ht="29.25" customHeight="1">
      <c r="B60" s="40"/>
      <c r="C60" s="127" t="s">
        <v>122</v>
      </c>
      <c r="D60" s="41"/>
      <c r="E60" s="41"/>
      <c r="F60" s="41"/>
      <c r="G60" s="41"/>
      <c r="H60" s="41"/>
      <c r="I60" s="41"/>
      <c r="J60" s="114">
        <f>J97</f>
        <v>0</v>
      </c>
      <c r="K60" s="44"/>
      <c r="AU60" s="25" t="s">
        <v>123</v>
      </c>
    </row>
    <row r="61" spans="2:47" s="8" customFormat="1" ht="24.9" customHeight="1">
      <c r="B61" s="128"/>
      <c r="C61" s="129"/>
      <c r="D61" s="130" t="s">
        <v>124</v>
      </c>
      <c r="E61" s="131"/>
      <c r="F61" s="131"/>
      <c r="G61" s="131"/>
      <c r="H61" s="131"/>
      <c r="I61" s="131"/>
      <c r="J61" s="132">
        <f>J98</f>
        <v>0</v>
      </c>
      <c r="K61" s="133"/>
    </row>
    <row r="62" spans="2:47" s="9" customFormat="1" ht="19.95" customHeight="1">
      <c r="B62" s="134"/>
      <c r="C62" s="135"/>
      <c r="D62" s="136" t="s">
        <v>125</v>
      </c>
      <c r="E62" s="137"/>
      <c r="F62" s="137"/>
      <c r="G62" s="137"/>
      <c r="H62" s="137"/>
      <c r="I62" s="137"/>
      <c r="J62" s="138">
        <f>J99</f>
        <v>0</v>
      </c>
      <c r="K62" s="139"/>
    </row>
    <row r="63" spans="2:47" s="9" customFormat="1" ht="19.95" customHeight="1">
      <c r="B63" s="134"/>
      <c r="C63" s="135"/>
      <c r="D63" s="136" t="s">
        <v>126</v>
      </c>
      <c r="E63" s="137"/>
      <c r="F63" s="137"/>
      <c r="G63" s="137"/>
      <c r="H63" s="137"/>
      <c r="I63" s="137"/>
      <c r="J63" s="138">
        <f>J108</f>
        <v>0</v>
      </c>
      <c r="K63" s="139"/>
    </row>
    <row r="64" spans="2:47" s="9" customFormat="1" ht="19.95" customHeight="1">
      <c r="B64" s="134"/>
      <c r="C64" s="135"/>
      <c r="D64" s="136" t="s">
        <v>127</v>
      </c>
      <c r="E64" s="137"/>
      <c r="F64" s="137"/>
      <c r="G64" s="137"/>
      <c r="H64" s="137"/>
      <c r="I64" s="137"/>
      <c r="J64" s="138">
        <f>J115</f>
        <v>0</v>
      </c>
      <c r="K64" s="139"/>
    </row>
    <row r="65" spans="2:11" s="9" customFormat="1" ht="14.85" customHeight="1">
      <c r="B65" s="134"/>
      <c r="C65" s="135"/>
      <c r="D65" s="136" t="s">
        <v>2948</v>
      </c>
      <c r="E65" s="137"/>
      <c r="F65" s="137"/>
      <c r="G65" s="137"/>
      <c r="H65" s="137"/>
      <c r="I65" s="137"/>
      <c r="J65" s="138">
        <f>J118</f>
        <v>0</v>
      </c>
      <c r="K65" s="139"/>
    </row>
    <row r="66" spans="2:11" s="9" customFormat="1" ht="19.95" customHeight="1">
      <c r="B66" s="134"/>
      <c r="C66" s="135"/>
      <c r="D66" s="136" t="s">
        <v>130</v>
      </c>
      <c r="E66" s="137"/>
      <c r="F66" s="137"/>
      <c r="G66" s="137"/>
      <c r="H66" s="137"/>
      <c r="I66" s="137"/>
      <c r="J66" s="138">
        <f>J123</f>
        <v>0</v>
      </c>
      <c r="K66" s="139"/>
    </row>
    <row r="67" spans="2:11" s="9" customFormat="1" ht="19.95" customHeight="1">
      <c r="B67" s="134"/>
      <c r="C67" s="135"/>
      <c r="D67" s="136" t="s">
        <v>131</v>
      </c>
      <c r="E67" s="137"/>
      <c r="F67" s="137"/>
      <c r="G67" s="137"/>
      <c r="H67" s="137"/>
      <c r="I67" s="137"/>
      <c r="J67" s="138">
        <f>J134</f>
        <v>0</v>
      </c>
      <c r="K67" s="139"/>
    </row>
    <row r="68" spans="2:11" s="9" customFormat="1" ht="19.95" customHeight="1">
      <c r="B68" s="134"/>
      <c r="C68" s="135"/>
      <c r="D68" s="136" t="s">
        <v>134</v>
      </c>
      <c r="E68" s="137"/>
      <c r="F68" s="137"/>
      <c r="G68" s="137"/>
      <c r="H68" s="137"/>
      <c r="I68" s="137"/>
      <c r="J68" s="138">
        <f>J208</f>
        <v>0</v>
      </c>
      <c r="K68" s="139"/>
    </row>
    <row r="69" spans="2:11" s="9" customFormat="1" ht="19.95" customHeight="1">
      <c r="B69" s="134"/>
      <c r="C69" s="135"/>
      <c r="D69" s="136" t="s">
        <v>138</v>
      </c>
      <c r="E69" s="137"/>
      <c r="F69" s="137"/>
      <c r="G69" s="137"/>
      <c r="H69" s="137"/>
      <c r="I69" s="137"/>
      <c r="J69" s="138">
        <f>J225</f>
        <v>0</v>
      </c>
      <c r="K69" s="139"/>
    </row>
    <row r="70" spans="2:11" s="9" customFormat="1" ht="19.95" customHeight="1">
      <c r="B70" s="134"/>
      <c r="C70" s="135"/>
      <c r="D70" s="136" t="s">
        <v>139</v>
      </c>
      <c r="E70" s="137"/>
      <c r="F70" s="137"/>
      <c r="G70" s="137"/>
      <c r="H70" s="137"/>
      <c r="I70" s="137"/>
      <c r="J70" s="138">
        <f>J231</f>
        <v>0</v>
      </c>
      <c r="K70" s="139"/>
    </row>
    <row r="71" spans="2:11" s="8" customFormat="1" ht="24.9" customHeight="1">
      <c r="B71" s="128"/>
      <c r="C71" s="129"/>
      <c r="D71" s="130" t="s">
        <v>140</v>
      </c>
      <c r="E71" s="131"/>
      <c r="F71" s="131"/>
      <c r="G71" s="131"/>
      <c r="H71" s="131"/>
      <c r="I71" s="131"/>
      <c r="J71" s="132">
        <f>J234</f>
        <v>0</v>
      </c>
      <c r="K71" s="133"/>
    </row>
    <row r="72" spans="2:11" s="9" customFormat="1" ht="19.95" customHeight="1">
      <c r="B72" s="134"/>
      <c r="C72" s="135"/>
      <c r="D72" s="136" t="s">
        <v>145</v>
      </c>
      <c r="E72" s="137"/>
      <c r="F72" s="137"/>
      <c r="G72" s="137"/>
      <c r="H72" s="137"/>
      <c r="I72" s="137"/>
      <c r="J72" s="138">
        <f>J235</f>
        <v>0</v>
      </c>
      <c r="K72" s="139"/>
    </row>
    <row r="73" spans="2:11" s="9" customFormat="1" ht="19.95" customHeight="1">
      <c r="B73" s="134"/>
      <c r="C73" s="135"/>
      <c r="D73" s="136" t="s">
        <v>147</v>
      </c>
      <c r="E73" s="137"/>
      <c r="F73" s="137"/>
      <c r="G73" s="137"/>
      <c r="H73" s="137"/>
      <c r="I73" s="137"/>
      <c r="J73" s="138">
        <f>J253</f>
        <v>0</v>
      </c>
      <c r="K73" s="139"/>
    </row>
    <row r="74" spans="2:11" s="9" customFormat="1" ht="19.95" customHeight="1">
      <c r="B74" s="134"/>
      <c r="C74" s="135"/>
      <c r="D74" s="136" t="s">
        <v>148</v>
      </c>
      <c r="E74" s="137"/>
      <c r="F74" s="137"/>
      <c r="G74" s="137"/>
      <c r="H74" s="137"/>
      <c r="I74" s="137"/>
      <c r="J74" s="138">
        <f>J297</f>
        <v>0</v>
      </c>
      <c r="K74" s="139"/>
    </row>
    <row r="75" spans="2:11" s="8" customFormat="1" ht="24.9" customHeight="1">
      <c r="B75" s="128"/>
      <c r="C75" s="129"/>
      <c r="D75" s="130" t="s">
        <v>154</v>
      </c>
      <c r="E75" s="131"/>
      <c r="F75" s="131"/>
      <c r="G75" s="131"/>
      <c r="H75" s="131"/>
      <c r="I75" s="131"/>
      <c r="J75" s="132">
        <f>J302</f>
        <v>0</v>
      </c>
      <c r="K75" s="133"/>
    </row>
    <row r="76" spans="2:11" s="1" customFormat="1" ht="21.75" customHeight="1">
      <c r="B76" s="40"/>
      <c r="C76" s="41"/>
      <c r="D76" s="41"/>
      <c r="E76" s="41"/>
      <c r="F76" s="41"/>
      <c r="G76" s="41"/>
      <c r="H76" s="41"/>
      <c r="I76" s="41"/>
      <c r="J76" s="41"/>
      <c r="K76" s="44"/>
    </row>
    <row r="77" spans="2:11" s="1" customFormat="1" ht="6.9" customHeight="1">
      <c r="B77" s="55"/>
      <c r="C77" s="56"/>
      <c r="D77" s="56"/>
      <c r="E77" s="56"/>
      <c r="F77" s="56"/>
      <c r="G77" s="56"/>
      <c r="H77" s="56"/>
      <c r="I77" s="56"/>
      <c r="J77" s="56"/>
      <c r="K77" s="57"/>
    </row>
    <row r="81" spans="2:20" s="1" customFormat="1" ht="6.9" customHeight="1">
      <c r="B81" s="58"/>
      <c r="C81" s="59"/>
      <c r="D81" s="59"/>
      <c r="E81" s="59"/>
      <c r="F81" s="59"/>
      <c r="G81" s="59"/>
      <c r="H81" s="59"/>
      <c r="I81" s="59"/>
      <c r="J81" s="59"/>
      <c r="K81" s="59"/>
      <c r="L81" s="40"/>
    </row>
    <row r="82" spans="2:20" s="1" customFormat="1" ht="36.9" customHeight="1">
      <c r="B82" s="40"/>
      <c r="C82" s="60" t="s">
        <v>155</v>
      </c>
      <c r="L82" s="40"/>
    </row>
    <row r="83" spans="2:20" s="1" customFormat="1" ht="6.9" customHeight="1">
      <c r="B83" s="40"/>
      <c r="L83" s="40"/>
    </row>
    <row r="84" spans="2:20" s="1" customFormat="1" ht="14.4" customHeight="1">
      <c r="B84" s="40"/>
      <c r="C84" s="62" t="s">
        <v>17</v>
      </c>
      <c r="L84" s="40"/>
    </row>
    <row r="85" spans="2:20" s="1" customFormat="1" ht="16.5" customHeight="1">
      <c r="B85" s="40"/>
      <c r="E85" s="336" t="str">
        <f>E7</f>
        <v>Půdní vestavba bytů s přístavbou</v>
      </c>
      <c r="F85" s="337"/>
      <c r="G85" s="337"/>
      <c r="H85" s="337"/>
      <c r="L85" s="40"/>
    </row>
    <row r="86" spans="2:20" ht="13.2">
      <c r="B86" s="29"/>
      <c r="C86" s="62" t="s">
        <v>115</v>
      </c>
      <c r="L86" s="29"/>
    </row>
    <row r="87" spans="2:20" s="1" customFormat="1" ht="16.5" customHeight="1">
      <c r="B87" s="40"/>
      <c r="E87" s="336" t="s">
        <v>2762</v>
      </c>
      <c r="F87" s="330"/>
      <c r="G87" s="330"/>
      <c r="H87" s="330"/>
      <c r="L87" s="40"/>
    </row>
    <row r="88" spans="2:20" s="1" customFormat="1" ht="14.4" customHeight="1">
      <c r="B88" s="40"/>
      <c r="C88" s="62" t="s">
        <v>117</v>
      </c>
      <c r="L88" s="40"/>
    </row>
    <row r="89" spans="2:20" s="1" customFormat="1" ht="17.25" customHeight="1">
      <c r="B89" s="40"/>
      <c r="E89" s="304" t="str">
        <f>E11</f>
        <v>4221 - Stavební úpravy-prodejna</v>
      </c>
      <c r="F89" s="330"/>
      <c r="G89" s="330"/>
      <c r="H89" s="330"/>
      <c r="L89" s="40"/>
    </row>
    <row r="90" spans="2:20" s="1" customFormat="1" ht="6.9" customHeight="1">
      <c r="B90" s="40"/>
      <c r="L90" s="40"/>
    </row>
    <row r="91" spans="2:20" s="1" customFormat="1" ht="18" customHeight="1">
      <c r="B91" s="40"/>
      <c r="C91" s="62" t="s">
        <v>24</v>
      </c>
      <c r="F91" s="140" t="str">
        <f>F14</f>
        <v xml:space="preserve">Skřípov 48, p.č.146,k.ú.Skřípov </v>
      </c>
      <c r="I91" s="62" t="s">
        <v>26</v>
      </c>
      <c r="J91" s="66">
        <f>IF(J14="","",J14)</f>
        <v>44035</v>
      </c>
      <c r="L91" s="40"/>
    </row>
    <row r="92" spans="2:20" s="1" customFormat="1" ht="6.9" customHeight="1">
      <c r="B92" s="40"/>
      <c r="L92" s="40"/>
    </row>
    <row r="93" spans="2:20" s="1" customFormat="1" ht="13.2">
      <c r="B93" s="40"/>
      <c r="C93" s="62" t="s">
        <v>31</v>
      </c>
      <c r="F93" s="140" t="str">
        <f>E17</f>
        <v xml:space="preserve">Obec Skřípov,č.p.169, 79852 Skřípov </v>
      </c>
      <c r="I93" s="62" t="s">
        <v>38</v>
      </c>
      <c r="J93" s="140" t="str">
        <f>E23</f>
        <v>Ing.Zdeněk Opletal,Březský vrch 695, Knice 798 52</v>
      </c>
      <c r="L93" s="40"/>
    </row>
    <row r="94" spans="2:20" s="1" customFormat="1" ht="14.4" customHeight="1">
      <c r="B94" s="40"/>
      <c r="C94" s="62" t="s">
        <v>36</v>
      </c>
      <c r="F94" s="140" t="str">
        <f>IF(E20="","",E20)</f>
        <v xml:space="preserve"> </v>
      </c>
      <c r="L94" s="40"/>
    </row>
    <row r="95" spans="2:20" s="1" customFormat="1" ht="10.35" customHeight="1">
      <c r="B95" s="40"/>
      <c r="L95" s="40"/>
    </row>
    <row r="96" spans="2:20" s="10" customFormat="1" ht="29.25" customHeight="1">
      <c r="B96" s="141"/>
      <c r="C96" s="142" t="s">
        <v>156</v>
      </c>
      <c r="D96" s="143" t="s">
        <v>62</v>
      </c>
      <c r="E96" s="143" t="s">
        <v>58</v>
      </c>
      <c r="F96" s="143" t="s">
        <v>157</v>
      </c>
      <c r="G96" s="143" t="s">
        <v>158</v>
      </c>
      <c r="H96" s="143" t="s">
        <v>159</v>
      </c>
      <c r="I96" s="143" t="s">
        <v>160</v>
      </c>
      <c r="J96" s="143" t="s">
        <v>121</v>
      </c>
      <c r="K96" s="144" t="s">
        <v>161</v>
      </c>
      <c r="L96" s="141"/>
      <c r="M96" s="72" t="s">
        <v>162</v>
      </c>
      <c r="N96" s="73" t="s">
        <v>47</v>
      </c>
      <c r="O96" s="73" t="s">
        <v>163</v>
      </c>
      <c r="P96" s="73" t="s">
        <v>164</v>
      </c>
      <c r="Q96" s="73" t="s">
        <v>165</v>
      </c>
      <c r="R96" s="73" t="s">
        <v>166</v>
      </c>
      <c r="S96" s="73" t="s">
        <v>167</v>
      </c>
      <c r="T96" s="74" t="s">
        <v>168</v>
      </c>
    </row>
    <row r="97" spans="2:65" s="1" customFormat="1" ht="29.25" customHeight="1">
      <c r="B97" s="40"/>
      <c r="C97" s="76" t="s">
        <v>122</v>
      </c>
      <c r="J97" s="145">
        <f>BK97</f>
        <v>0</v>
      </c>
      <c r="L97" s="40"/>
      <c r="M97" s="75"/>
      <c r="N97" s="67"/>
      <c r="O97" s="67"/>
      <c r="P97" s="146">
        <f>P98+P234+P302</f>
        <v>721.25571100000013</v>
      </c>
      <c r="Q97" s="67"/>
      <c r="R97" s="146">
        <f>R98+R234+R302</f>
        <v>15.760464689999997</v>
      </c>
      <c r="S97" s="67"/>
      <c r="T97" s="147">
        <f>T98+T234+T302</f>
        <v>2.0146650000000004</v>
      </c>
      <c r="AT97" s="25" t="s">
        <v>76</v>
      </c>
      <c r="AU97" s="25" t="s">
        <v>123</v>
      </c>
      <c r="BK97" s="148">
        <f>BK98+BK234+BK302</f>
        <v>0</v>
      </c>
    </row>
    <row r="98" spans="2:65" s="11" customFormat="1" ht="37.35" customHeight="1">
      <c r="B98" s="149"/>
      <c r="D98" s="150" t="s">
        <v>76</v>
      </c>
      <c r="E98" s="151" t="s">
        <v>169</v>
      </c>
      <c r="F98" s="151" t="s">
        <v>170</v>
      </c>
      <c r="J98" s="152">
        <f>BK98</f>
        <v>0</v>
      </c>
      <c r="L98" s="149"/>
      <c r="M98" s="153"/>
      <c r="N98" s="154"/>
      <c r="O98" s="154"/>
      <c r="P98" s="155">
        <f>P99+P108+P115+P123+P134+P208+P225+P231</f>
        <v>641.5649830000001</v>
      </c>
      <c r="Q98" s="154"/>
      <c r="R98" s="155">
        <f>R99+R108+R115+R123+R134+R208+R225+R231</f>
        <v>15.651698239999998</v>
      </c>
      <c r="S98" s="154"/>
      <c r="T98" s="156">
        <f>T99+T108+T115+T123+T134+T208+T225+T231</f>
        <v>1.9810980000000002</v>
      </c>
      <c r="AR98" s="150" t="s">
        <v>23</v>
      </c>
      <c r="AT98" s="157" t="s">
        <v>76</v>
      </c>
      <c r="AU98" s="157" t="s">
        <v>77</v>
      </c>
      <c r="AY98" s="150" t="s">
        <v>171</v>
      </c>
      <c r="BK98" s="158">
        <f>BK99+BK108+BK115+BK123+BK134+BK208+BK225+BK231</f>
        <v>0</v>
      </c>
    </row>
    <row r="99" spans="2:65" s="11" customFormat="1" ht="19.95" customHeight="1">
      <c r="B99" s="149"/>
      <c r="D99" s="150" t="s">
        <v>76</v>
      </c>
      <c r="E99" s="159" t="s">
        <v>23</v>
      </c>
      <c r="F99" s="159" t="s">
        <v>172</v>
      </c>
      <c r="J99" s="160">
        <f>BK99</f>
        <v>0</v>
      </c>
      <c r="L99" s="149"/>
      <c r="M99" s="153"/>
      <c r="N99" s="154"/>
      <c r="O99" s="154"/>
      <c r="P99" s="155">
        <f>SUM(P100:P107)</f>
        <v>9.8253000000000004</v>
      </c>
      <c r="Q99" s="154"/>
      <c r="R99" s="155">
        <f>SUM(R100:R107)</f>
        <v>0</v>
      </c>
      <c r="S99" s="154"/>
      <c r="T99" s="156">
        <f>SUM(T100:T107)</f>
        <v>0</v>
      </c>
      <c r="AR99" s="150" t="s">
        <v>23</v>
      </c>
      <c r="AT99" s="157" t="s">
        <v>76</v>
      </c>
      <c r="AU99" s="157" t="s">
        <v>23</v>
      </c>
      <c r="AY99" s="150" t="s">
        <v>171</v>
      </c>
      <c r="BK99" s="158">
        <f>SUM(BK100:BK107)</f>
        <v>0</v>
      </c>
    </row>
    <row r="100" spans="2:65" s="1" customFormat="1" ht="25.5" customHeight="1">
      <c r="B100" s="161"/>
      <c r="C100" s="162" t="s">
        <v>23</v>
      </c>
      <c r="D100" s="162" t="s">
        <v>173</v>
      </c>
      <c r="E100" s="163" t="s">
        <v>2794</v>
      </c>
      <c r="F100" s="164" t="s">
        <v>2795</v>
      </c>
      <c r="G100" s="165" t="s">
        <v>176</v>
      </c>
      <c r="H100" s="166">
        <v>2.7</v>
      </c>
      <c r="I100" s="347"/>
      <c r="J100" s="167">
        <f>ROUND(I100*H100,2)</f>
        <v>0</v>
      </c>
      <c r="K100" s="164" t="s">
        <v>2949</v>
      </c>
      <c r="L100" s="40"/>
      <c r="M100" s="168" t="s">
        <v>5</v>
      </c>
      <c r="N100" s="169" t="s">
        <v>48</v>
      </c>
      <c r="O100" s="170">
        <v>1.2110000000000001</v>
      </c>
      <c r="P100" s="170">
        <f>O100*H100</f>
        <v>3.2697000000000003</v>
      </c>
      <c r="Q100" s="170">
        <v>0</v>
      </c>
      <c r="R100" s="170">
        <f>Q100*H100</f>
        <v>0</v>
      </c>
      <c r="S100" s="170">
        <v>0</v>
      </c>
      <c r="T100" s="171">
        <f>S100*H100</f>
        <v>0</v>
      </c>
      <c r="AR100" s="25" t="s">
        <v>178</v>
      </c>
      <c r="AT100" s="25" t="s">
        <v>173</v>
      </c>
      <c r="AU100" s="25" t="s">
        <v>89</v>
      </c>
      <c r="AY100" s="25" t="s">
        <v>171</v>
      </c>
      <c r="BE100" s="172">
        <f>IF(N100="základní",J100,0)</f>
        <v>0</v>
      </c>
      <c r="BF100" s="172">
        <f>IF(N100="snížená",J100,0)</f>
        <v>0</v>
      </c>
      <c r="BG100" s="172">
        <f>IF(N100="zákl. přenesená",J100,0)</f>
        <v>0</v>
      </c>
      <c r="BH100" s="172">
        <f>IF(N100="sníž. přenesená",J100,0)</f>
        <v>0</v>
      </c>
      <c r="BI100" s="172">
        <f>IF(N100="nulová",J100,0)</f>
        <v>0</v>
      </c>
      <c r="BJ100" s="25" t="s">
        <v>23</v>
      </c>
      <c r="BK100" s="172">
        <f>ROUND(I100*H100,2)</f>
        <v>0</v>
      </c>
      <c r="BL100" s="25" t="s">
        <v>178</v>
      </c>
      <c r="BM100" s="25" t="s">
        <v>2950</v>
      </c>
    </row>
    <row r="101" spans="2:65" s="12" customFormat="1">
      <c r="B101" s="173"/>
      <c r="D101" s="174" t="s">
        <v>180</v>
      </c>
      <c r="E101" s="175" t="s">
        <v>5</v>
      </c>
      <c r="F101" s="176" t="s">
        <v>2951</v>
      </c>
      <c r="H101" s="177">
        <v>1.8</v>
      </c>
      <c r="L101" s="173"/>
      <c r="M101" s="178"/>
      <c r="N101" s="179"/>
      <c r="O101" s="179"/>
      <c r="P101" s="179"/>
      <c r="Q101" s="179"/>
      <c r="R101" s="179"/>
      <c r="S101" s="179"/>
      <c r="T101" s="180"/>
      <c r="AT101" s="175" t="s">
        <v>180</v>
      </c>
      <c r="AU101" s="175" t="s">
        <v>89</v>
      </c>
      <c r="AV101" s="12" t="s">
        <v>89</v>
      </c>
      <c r="AW101" s="12" t="s">
        <v>41</v>
      </c>
      <c r="AX101" s="12" t="s">
        <v>77</v>
      </c>
      <c r="AY101" s="175" t="s">
        <v>171</v>
      </c>
    </row>
    <row r="102" spans="2:65" s="12" customFormat="1">
      <c r="B102" s="173"/>
      <c r="D102" s="174" t="s">
        <v>180</v>
      </c>
      <c r="E102" s="175" t="s">
        <v>5</v>
      </c>
      <c r="F102" s="176" t="s">
        <v>2952</v>
      </c>
      <c r="H102" s="177">
        <v>0.9</v>
      </c>
      <c r="L102" s="173"/>
      <c r="M102" s="178"/>
      <c r="N102" s="179"/>
      <c r="O102" s="179"/>
      <c r="P102" s="179"/>
      <c r="Q102" s="179"/>
      <c r="R102" s="179"/>
      <c r="S102" s="179"/>
      <c r="T102" s="180"/>
      <c r="AT102" s="175" t="s">
        <v>180</v>
      </c>
      <c r="AU102" s="175" t="s">
        <v>89</v>
      </c>
      <c r="AV102" s="12" t="s">
        <v>89</v>
      </c>
      <c r="AW102" s="12" t="s">
        <v>41</v>
      </c>
      <c r="AX102" s="12" t="s">
        <v>77</v>
      </c>
      <c r="AY102" s="175" t="s">
        <v>171</v>
      </c>
    </row>
    <row r="103" spans="2:65" s="13" customFormat="1">
      <c r="B103" s="183"/>
      <c r="D103" s="174" t="s">
        <v>180</v>
      </c>
      <c r="E103" s="184" t="s">
        <v>5</v>
      </c>
      <c r="F103" s="185" t="s">
        <v>228</v>
      </c>
      <c r="H103" s="186">
        <v>2.7</v>
      </c>
      <c r="L103" s="183"/>
      <c r="M103" s="187"/>
      <c r="N103" s="188"/>
      <c r="O103" s="188"/>
      <c r="P103" s="188"/>
      <c r="Q103" s="188"/>
      <c r="R103" s="188"/>
      <c r="S103" s="188"/>
      <c r="T103" s="189"/>
      <c r="AT103" s="184" t="s">
        <v>180</v>
      </c>
      <c r="AU103" s="184" t="s">
        <v>89</v>
      </c>
      <c r="AV103" s="13" t="s">
        <v>178</v>
      </c>
      <c r="AW103" s="13" t="s">
        <v>41</v>
      </c>
      <c r="AX103" s="13" t="s">
        <v>23</v>
      </c>
      <c r="AY103" s="184" t="s">
        <v>171</v>
      </c>
    </row>
    <row r="104" spans="2:65" s="1" customFormat="1" ht="16.5" customHeight="1">
      <c r="B104" s="161"/>
      <c r="C104" s="162" t="s">
        <v>89</v>
      </c>
      <c r="D104" s="162" t="s">
        <v>173</v>
      </c>
      <c r="E104" s="163" t="s">
        <v>2799</v>
      </c>
      <c r="F104" s="164" t="s">
        <v>2953</v>
      </c>
      <c r="G104" s="165" t="s">
        <v>176</v>
      </c>
      <c r="H104" s="166">
        <v>2.7</v>
      </c>
      <c r="I104" s="347"/>
      <c r="J104" s="167">
        <f>ROUND(I104*H104,2)</f>
        <v>0</v>
      </c>
      <c r="K104" s="164" t="s">
        <v>5</v>
      </c>
      <c r="L104" s="40"/>
      <c r="M104" s="168" t="s">
        <v>5</v>
      </c>
      <c r="N104" s="169" t="s">
        <v>48</v>
      </c>
      <c r="O104" s="170">
        <v>0.65400000000000003</v>
      </c>
      <c r="P104" s="170">
        <f>O104*H104</f>
        <v>1.7658000000000003</v>
      </c>
      <c r="Q104" s="170">
        <v>0</v>
      </c>
      <c r="R104" s="170">
        <f>Q104*H104</f>
        <v>0</v>
      </c>
      <c r="S104" s="170">
        <v>0</v>
      </c>
      <c r="T104" s="171">
        <f>S104*H104</f>
        <v>0</v>
      </c>
      <c r="AR104" s="25" t="s">
        <v>178</v>
      </c>
      <c r="AT104" s="25" t="s">
        <v>173</v>
      </c>
      <c r="AU104" s="25" t="s">
        <v>89</v>
      </c>
      <c r="AY104" s="25" t="s">
        <v>171</v>
      </c>
      <c r="BE104" s="172">
        <f>IF(N104="základní",J104,0)</f>
        <v>0</v>
      </c>
      <c r="BF104" s="172">
        <f>IF(N104="snížená",J104,0)</f>
        <v>0</v>
      </c>
      <c r="BG104" s="172">
        <f>IF(N104="zákl. přenesená",J104,0)</f>
        <v>0</v>
      </c>
      <c r="BH104" s="172">
        <f>IF(N104="sníž. přenesená",J104,0)</f>
        <v>0</v>
      </c>
      <c r="BI104" s="172">
        <f>IF(N104="nulová",J104,0)</f>
        <v>0</v>
      </c>
      <c r="BJ104" s="25" t="s">
        <v>23</v>
      </c>
      <c r="BK104" s="172">
        <f>ROUND(I104*H104,2)</f>
        <v>0</v>
      </c>
      <c r="BL104" s="25" t="s">
        <v>178</v>
      </c>
      <c r="BM104" s="25" t="s">
        <v>2954</v>
      </c>
    </row>
    <row r="105" spans="2:65" s="1" customFormat="1" ht="38.25" customHeight="1">
      <c r="B105" s="161"/>
      <c r="C105" s="162" t="s">
        <v>188</v>
      </c>
      <c r="D105" s="162" t="s">
        <v>173</v>
      </c>
      <c r="E105" s="163" t="s">
        <v>2955</v>
      </c>
      <c r="F105" s="164" t="s">
        <v>2956</v>
      </c>
      <c r="G105" s="165" t="s">
        <v>176</v>
      </c>
      <c r="H105" s="166">
        <v>2.7</v>
      </c>
      <c r="I105" s="347"/>
      <c r="J105" s="167">
        <f>ROUND(I105*H105,2)</f>
        <v>0</v>
      </c>
      <c r="K105" s="164" t="s">
        <v>177</v>
      </c>
      <c r="L105" s="40"/>
      <c r="M105" s="168" t="s">
        <v>5</v>
      </c>
      <c r="N105" s="169" t="s">
        <v>48</v>
      </c>
      <c r="O105" s="170">
        <v>0.38200000000000001</v>
      </c>
      <c r="P105" s="170">
        <f>O105*H105</f>
        <v>1.0314000000000001</v>
      </c>
      <c r="Q105" s="170">
        <v>0</v>
      </c>
      <c r="R105" s="170">
        <f>Q105*H105</f>
        <v>0</v>
      </c>
      <c r="S105" s="170">
        <v>0</v>
      </c>
      <c r="T105" s="171">
        <f>S105*H105</f>
        <v>0</v>
      </c>
      <c r="AR105" s="25" t="s">
        <v>178</v>
      </c>
      <c r="AT105" s="25" t="s">
        <v>173</v>
      </c>
      <c r="AU105" s="25" t="s">
        <v>89</v>
      </c>
      <c r="AY105" s="25" t="s">
        <v>171</v>
      </c>
      <c r="BE105" s="172">
        <f>IF(N105="základní",J105,0)</f>
        <v>0</v>
      </c>
      <c r="BF105" s="172">
        <f>IF(N105="snížená",J105,0)</f>
        <v>0</v>
      </c>
      <c r="BG105" s="172">
        <f>IF(N105="zákl. přenesená",J105,0)</f>
        <v>0</v>
      </c>
      <c r="BH105" s="172">
        <f>IF(N105="sníž. přenesená",J105,0)</f>
        <v>0</v>
      </c>
      <c r="BI105" s="172">
        <f>IF(N105="nulová",J105,0)</f>
        <v>0</v>
      </c>
      <c r="BJ105" s="25" t="s">
        <v>23</v>
      </c>
      <c r="BK105" s="172">
        <f>ROUND(I105*H105,2)</f>
        <v>0</v>
      </c>
      <c r="BL105" s="25" t="s">
        <v>178</v>
      </c>
      <c r="BM105" s="25" t="s">
        <v>2957</v>
      </c>
    </row>
    <row r="106" spans="2:65" s="1" customFormat="1" ht="38.25" customHeight="1">
      <c r="B106" s="161"/>
      <c r="C106" s="162" t="s">
        <v>178</v>
      </c>
      <c r="D106" s="162" t="s">
        <v>173</v>
      </c>
      <c r="E106" s="163" t="s">
        <v>2958</v>
      </c>
      <c r="F106" s="164" t="s">
        <v>2959</v>
      </c>
      <c r="G106" s="165" t="s">
        <v>176</v>
      </c>
      <c r="H106" s="166">
        <v>10.8</v>
      </c>
      <c r="I106" s="347"/>
      <c r="J106" s="167">
        <f>ROUND(I106*H106,2)</f>
        <v>0</v>
      </c>
      <c r="K106" s="164" t="s">
        <v>177</v>
      </c>
      <c r="L106" s="40"/>
      <c r="M106" s="168" t="s">
        <v>5</v>
      </c>
      <c r="N106" s="169" t="s">
        <v>48</v>
      </c>
      <c r="O106" s="170">
        <v>0.34799999999999998</v>
      </c>
      <c r="P106" s="170">
        <f>O106*H106</f>
        <v>3.7584</v>
      </c>
      <c r="Q106" s="170">
        <v>0</v>
      </c>
      <c r="R106" s="170">
        <f>Q106*H106</f>
        <v>0</v>
      </c>
      <c r="S106" s="170">
        <v>0</v>
      </c>
      <c r="T106" s="171">
        <f>S106*H106</f>
        <v>0</v>
      </c>
      <c r="AR106" s="25" t="s">
        <v>178</v>
      </c>
      <c r="AT106" s="25" t="s">
        <v>173</v>
      </c>
      <c r="AU106" s="25" t="s">
        <v>89</v>
      </c>
      <c r="AY106" s="25" t="s">
        <v>171</v>
      </c>
      <c r="BE106" s="172">
        <f>IF(N106="základní",J106,0)</f>
        <v>0</v>
      </c>
      <c r="BF106" s="172">
        <f>IF(N106="snížená",J106,0)</f>
        <v>0</v>
      </c>
      <c r="BG106" s="172">
        <f>IF(N106="zákl. přenesená",J106,0)</f>
        <v>0</v>
      </c>
      <c r="BH106" s="172">
        <f>IF(N106="sníž. přenesená",J106,0)</f>
        <v>0</v>
      </c>
      <c r="BI106" s="172">
        <f>IF(N106="nulová",J106,0)</f>
        <v>0</v>
      </c>
      <c r="BJ106" s="25" t="s">
        <v>23</v>
      </c>
      <c r="BK106" s="172">
        <f>ROUND(I106*H106,2)</f>
        <v>0</v>
      </c>
      <c r="BL106" s="25" t="s">
        <v>178</v>
      </c>
      <c r="BM106" s="25" t="s">
        <v>2960</v>
      </c>
    </row>
    <row r="107" spans="2:65" s="12" customFormat="1">
      <c r="B107" s="173"/>
      <c r="D107" s="174" t="s">
        <v>180</v>
      </c>
      <c r="E107" s="175" t="s">
        <v>5</v>
      </c>
      <c r="F107" s="176" t="s">
        <v>2961</v>
      </c>
      <c r="H107" s="177">
        <v>10.8</v>
      </c>
      <c r="L107" s="173"/>
      <c r="M107" s="178"/>
      <c r="N107" s="179"/>
      <c r="O107" s="179"/>
      <c r="P107" s="179"/>
      <c r="Q107" s="179"/>
      <c r="R107" s="179"/>
      <c r="S107" s="179"/>
      <c r="T107" s="180"/>
      <c r="AT107" s="175" t="s">
        <v>180</v>
      </c>
      <c r="AU107" s="175" t="s">
        <v>89</v>
      </c>
      <c r="AV107" s="12" t="s">
        <v>89</v>
      </c>
      <c r="AW107" s="12" t="s">
        <v>41</v>
      </c>
      <c r="AX107" s="12" t="s">
        <v>23</v>
      </c>
      <c r="AY107" s="175" t="s">
        <v>171</v>
      </c>
    </row>
    <row r="108" spans="2:65" s="11" customFormat="1" ht="29.85" customHeight="1">
      <c r="B108" s="149"/>
      <c r="D108" s="150" t="s">
        <v>76</v>
      </c>
      <c r="E108" s="159" t="s">
        <v>89</v>
      </c>
      <c r="F108" s="159" t="s">
        <v>229</v>
      </c>
      <c r="J108" s="160">
        <f>BK108</f>
        <v>0</v>
      </c>
      <c r="L108" s="149"/>
      <c r="M108" s="153"/>
      <c r="N108" s="154"/>
      <c r="O108" s="154"/>
      <c r="P108" s="155">
        <f>SUM(P109:P114)</f>
        <v>0.83520000000000005</v>
      </c>
      <c r="Q108" s="154"/>
      <c r="R108" s="155">
        <f>SUM(R109:R114)</f>
        <v>6.1919999999999996E-3</v>
      </c>
      <c r="S108" s="154"/>
      <c r="T108" s="156">
        <f>SUM(T109:T114)</f>
        <v>0</v>
      </c>
      <c r="AR108" s="150" t="s">
        <v>23</v>
      </c>
      <c r="AT108" s="157" t="s">
        <v>76</v>
      </c>
      <c r="AU108" s="157" t="s">
        <v>23</v>
      </c>
      <c r="AY108" s="150" t="s">
        <v>171</v>
      </c>
      <c r="BK108" s="158">
        <f>SUM(BK109:BK114)</f>
        <v>0</v>
      </c>
    </row>
    <row r="109" spans="2:65" s="1" customFormat="1" ht="25.5" customHeight="1">
      <c r="B109" s="161"/>
      <c r="C109" s="162" t="s">
        <v>197</v>
      </c>
      <c r="D109" s="162" t="s">
        <v>173</v>
      </c>
      <c r="E109" s="163" t="s">
        <v>231</v>
      </c>
      <c r="F109" s="164" t="s">
        <v>232</v>
      </c>
      <c r="G109" s="165" t="s">
        <v>223</v>
      </c>
      <c r="H109" s="166">
        <v>14.4</v>
      </c>
      <c r="I109" s="347"/>
      <c r="J109" s="167">
        <f>ROUND(I109*H109,2)</f>
        <v>0</v>
      </c>
      <c r="K109" s="164" t="s">
        <v>177</v>
      </c>
      <c r="L109" s="40"/>
      <c r="M109" s="168" t="s">
        <v>5</v>
      </c>
      <c r="N109" s="169" t="s">
        <v>48</v>
      </c>
      <c r="O109" s="170">
        <v>5.8000000000000003E-2</v>
      </c>
      <c r="P109" s="170">
        <f>O109*H109</f>
        <v>0.83520000000000005</v>
      </c>
      <c r="Q109" s="170">
        <v>1E-4</v>
      </c>
      <c r="R109" s="170">
        <f>Q109*H109</f>
        <v>1.4400000000000001E-3</v>
      </c>
      <c r="S109" s="170">
        <v>0</v>
      </c>
      <c r="T109" s="171">
        <f>S109*H109</f>
        <v>0</v>
      </c>
      <c r="AR109" s="25" t="s">
        <v>178</v>
      </c>
      <c r="AT109" s="25" t="s">
        <v>173</v>
      </c>
      <c r="AU109" s="25" t="s">
        <v>89</v>
      </c>
      <c r="AY109" s="25" t="s">
        <v>171</v>
      </c>
      <c r="BE109" s="172">
        <f>IF(N109="základní",J109,0)</f>
        <v>0</v>
      </c>
      <c r="BF109" s="172">
        <f>IF(N109="snížená",J109,0)</f>
        <v>0</v>
      </c>
      <c r="BG109" s="172">
        <f>IF(N109="zákl. přenesená",J109,0)</f>
        <v>0</v>
      </c>
      <c r="BH109" s="172">
        <f>IF(N109="sníž. přenesená",J109,0)</f>
        <v>0</v>
      </c>
      <c r="BI109" s="172">
        <f>IF(N109="nulová",J109,0)</f>
        <v>0</v>
      </c>
      <c r="BJ109" s="25" t="s">
        <v>23</v>
      </c>
      <c r="BK109" s="172">
        <f>ROUND(I109*H109,2)</f>
        <v>0</v>
      </c>
      <c r="BL109" s="25" t="s">
        <v>178</v>
      </c>
      <c r="BM109" s="25" t="s">
        <v>2962</v>
      </c>
    </row>
    <row r="110" spans="2:65" s="12" customFormat="1">
      <c r="B110" s="173"/>
      <c r="D110" s="174" t="s">
        <v>180</v>
      </c>
      <c r="E110" s="175" t="s">
        <v>5</v>
      </c>
      <c r="F110" s="176" t="s">
        <v>2963</v>
      </c>
      <c r="H110" s="177">
        <v>9.6</v>
      </c>
      <c r="L110" s="173"/>
      <c r="M110" s="178"/>
      <c r="N110" s="179"/>
      <c r="O110" s="179"/>
      <c r="P110" s="179"/>
      <c r="Q110" s="179"/>
      <c r="R110" s="179"/>
      <c r="S110" s="179"/>
      <c r="T110" s="180"/>
      <c r="AT110" s="175" t="s">
        <v>180</v>
      </c>
      <c r="AU110" s="175" t="s">
        <v>89</v>
      </c>
      <c r="AV110" s="12" t="s">
        <v>89</v>
      </c>
      <c r="AW110" s="12" t="s">
        <v>41</v>
      </c>
      <c r="AX110" s="12" t="s">
        <v>77</v>
      </c>
      <c r="AY110" s="175" t="s">
        <v>171</v>
      </c>
    </row>
    <row r="111" spans="2:65" s="12" customFormat="1">
      <c r="B111" s="173"/>
      <c r="D111" s="174" t="s">
        <v>180</v>
      </c>
      <c r="E111" s="175" t="s">
        <v>5</v>
      </c>
      <c r="F111" s="176" t="s">
        <v>2964</v>
      </c>
      <c r="H111" s="177">
        <v>4.8</v>
      </c>
      <c r="L111" s="173"/>
      <c r="M111" s="178"/>
      <c r="N111" s="179"/>
      <c r="O111" s="179"/>
      <c r="P111" s="179"/>
      <c r="Q111" s="179"/>
      <c r="R111" s="179"/>
      <c r="S111" s="179"/>
      <c r="T111" s="180"/>
      <c r="AT111" s="175" t="s">
        <v>180</v>
      </c>
      <c r="AU111" s="175" t="s">
        <v>89</v>
      </c>
      <c r="AV111" s="12" t="s">
        <v>89</v>
      </c>
      <c r="AW111" s="12" t="s">
        <v>41</v>
      </c>
      <c r="AX111" s="12" t="s">
        <v>77</v>
      </c>
      <c r="AY111" s="175" t="s">
        <v>171</v>
      </c>
    </row>
    <row r="112" spans="2:65" s="13" customFormat="1">
      <c r="B112" s="183"/>
      <c r="D112" s="174" t="s">
        <v>180</v>
      </c>
      <c r="E112" s="184" t="s">
        <v>5</v>
      </c>
      <c r="F112" s="185" t="s">
        <v>228</v>
      </c>
      <c r="H112" s="186">
        <v>14.4</v>
      </c>
      <c r="L112" s="183"/>
      <c r="M112" s="187"/>
      <c r="N112" s="188"/>
      <c r="O112" s="188"/>
      <c r="P112" s="188"/>
      <c r="Q112" s="188"/>
      <c r="R112" s="188"/>
      <c r="S112" s="188"/>
      <c r="T112" s="189"/>
      <c r="AT112" s="184" t="s">
        <v>180</v>
      </c>
      <c r="AU112" s="184" t="s">
        <v>89</v>
      </c>
      <c r="AV112" s="13" t="s">
        <v>178</v>
      </c>
      <c r="AW112" s="13" t="s">
        <v>41</v>
      </c>
      <c r="AX112" s="13" t="s">
        <v>23</v>
      </c>
      <c r="AY112" s="184" t="s">
        <v>171</v>
      </c>
    </row>
    <row r="113" spans="2:65" s="1" customFormat="1" ht="16.5" customHeight="1">
      <c r="B113" s="161"/>
      <c r="C113" s="190" t="s">
        <v>201</v>
      </c>
      <c r="D113" s="190" t="s">
        <v>236</v>
      </c>
      <c r="E113" s="191" t="s">
        <v>237</v>
      </c>
      <c r="F113" s="192" t="s">
        <v>238</v>
      </c>
      <c r="G113" s="193" t="s">
        <v>223</v>
      </c>
      <c r="H113" s="194">
        <v>15.84</v>
      </c>
      <c r="I113" s="348"/>
      <c r="J113" s="195">
        <f>ROUND(I113*H113,2)</f>
        <v>0</v>
      </c>
      <c r="K113" s="192" t="s">
        <v>177</v>
      </c>
      <c r="L113" s="196"/>
      <c r="M113" s="197" t="s">
        <v>5</v>
      </c>
      <c r="N113" s="198" t="s">
        <v>48</v>
      </c>
      <c r="O113" s="170">
        <v>0</v>
      </c>
      <c r="P113" s="170">
        <f>O113*H113</f>
        <v>0</v>
      </c>
      <c r="Q113" s="170">
        <v>2.9999999999999997E-4</v>
      </c>
      <c r="R113" s="170">
        <f>Q113*H113</f>
        <v>4.7519999999999993E-3</v>
      </c>
      <c r="S113" s="170">
        <v>0</v>
      </c>
      <c r="T113" s="171">
        <f>S113*H113</f>
        <v>0</v>
      </c>
      <c r="AR113" s="25" t="s">
        <v>211</v>
      </c>
      <c r="AT113" s="25" t="s">
        <v>236</v>
      </c>
      <c r="AU113" s="25" t="s">
        <v>89</v>
      </c>
      <c r="AY113" s="25" t="s">
        <v>171</v>
      </c>
      <c r="BE113" s="172">
        <f>IF(N113="základní",J113,0)</f>
        <v>0</v>
      </c>
      <c r="BF113" s="172">
        <f>IF(N113="snížená",J113,0)</f>
        <v>0</v>
      </c>
      <c r="BG113" s="172">
        <f>IF(N113="zákl. přenesená",J113,0)</f>
        <v>0</v>
      </c>
      <c r="BH113" s="172">
        <f>IF(N113="sníž. přenesená",J113,0)</f>
        <v>0</v>
      </c>
      <c r="BI113" s="172">
        <f>IF(N113="nulová",J113,0)</f>
        <v>0</v>
      </c>
      <c r="BJ113" s="25" t="s">
        <v>23</v>
      </c>
      <c r="BK113" s="172">
        <f>ROUND(I113*H113,2)</f>
        <v>0</v>
      </c>
      <c r="BL113" s="25" t="s">
        <v>178</v>
      </c>
      <c r="BM113" s="25" t="s">
        <v>2965</v>
      </c>
    </row>
    <row r="114" spans="2:65" s="12" customFormat="1">
      <c r="B114" s="173"/>
      <c r="D114" s="174" t="s">
        <v>180</v>
      </c>
      <c r="E114" s="175" t="s">
        <v>5</v>
      </c>
      <c r="F114" s="176" t="s">
        <v>2966</v>
      </c>
      <c r="H114" s="177">
        <v>15.84</v>
      </c>
      <c r="L114" s="173"/>
      <c r="M114" s="178"/>
      <c r="N114" s="179"/>
      <c r="O114" s="179"/>
      <c r="P114" s="179"/>
      <c r="Q114" s="179"/>
      <c r="R114" s="179"/>
      <c r="S114" s="179"/>
      <c r="T114" s="180"/>
      <c r="AT114" s="175" t="s">
        <v>180</v>
      </c>
      <c r="AU114" s="175" t="s">
        <v>89</v>
      </c>
      <c r="AV114" s="12" t="s">
        <v>89</v>
      </c>
      <c r="AW114" s="12" t="s">
        <v>41</v>
      </c>
      <c r="AX114" s="12" t="s">
        <v>23</v>
      </c>
      <c r="AY114" s="175" t="s">
        <v>171</v>
      </c>
    </row>
    <row r="115" spans="2:65" s="11" customFormat="1" ht="29.85" customHeight="1">
      <c r="B115" s="149"/>
      <c r="D115" s="150" t="s">
        <v>76</v>
      </c>
      <c r="E115" s="159" t="s">
        <v>188</v>
      </c>
      <c r="F115" s="159" t="s">
        <v>303</v>
      </c>
      <c r="J115" s="160">
        <f>BK115</f>
        <v>0</v>
      </c>
      <c r="L115" s="149"/>
      <c r="M115" s="153"/>
      <c r="N115" s="154"/>
      <c r="O115" s="154"/>
      <c r="P115" s="155">
        <f>P116+P117+P118</f>
        <v>13.686720000000001</v>
      </c>
      <c r="Q115" s="154"/>
      <c r="R115" s="155">
        <f>R116+R117+R118</f>
        <v>8.0498663999999991</v>
      </c>
      <c r="S115" s="154"/>
      <c r="T115" s="156">
        <f>T116+T117+T118</f>
        <v>0</v>
      </c>
      <c r="AR115" s="150" t="s">
        <v>23</v>
      </c>
      <c r="AT115" s="157" t="s">
        <v>76</v>
      </c>
      <c r="AU115" s="157" t="s">
        <v>23</v>
      </c>
      <c r="AY115" s="150" t="s">
        <v>171</v>
      </c>
      <c r="BK115" s="158">
        <f>BK116+BK117+BK118</f>
        <v>0</v>
      </c>
    </row>
    <row r="116" spans="2:65" s="1" customFormat="1" ht="38.25" customHeight="1">
      <c r="B116" s="161"/>
      <c r="C116" s="162" t="s">
        <v>207</v>
      </c>
      <c r="D116" s="162" t="s">
        <v>173</v>
      </c>
      <c r="E116" s="163" t="s">
        <v>317</v>
      </c>
      <c r="F116" s="164" t="s">
        <v>318</v>
      </c>
      <c r="G116" s="165" t="s">
        <v>176</v>
      </c>
      <c r="H116" s="166">
        <v>3.12</v>
      </c>
      <c r="I116" s="347"/>
      <c r="J116" s="167">
        <f>ROUND(I116*H116,2)</f>
        <v>0</v>
      </c>
      <c r="K116" s="164" t="s">
        <v>251</v>
      </c>
      <c r="L116" s="40"/>
      <c r="M116" s="168" t="s">
        <v>5</v>
      </c>
      <c r="N116" s="169" t="s">
        <v>48</v>
      </c>
      <c r="O116" s="170">
        <v>2.6560000000000001</v>
      </c>
      <c r="P116" s="170">
        <f>O116*H116</f>
        <v>8.2867200000000008</v>
      </c>
      <c r="Q116" s="170">
        <v>0.46046999999999999</v>
      </c>
      <c r="R116" s="170">
        <f>Q116*H116</f>
        <v>1.4366664</v>
      </c>
      <c r="S116" s="170">
        <v>0</v>
      </c>
      <c r="T116" s="171">
        <f>S116*H116</f>
        <v>0</v>
      </c>
      <c r="AR116" s="25" t="s">
        <v>178</v>
      </c>
      <c r="AT116" s="25" t="s">
        <v>173</v>
      </c>
      <c r="AU116" s="25" t="s">
        <v>89</v>
      </c>
      <c r="AY116" s="25" t="s">
        <v>171</v>
      </c>
      <c r="BE116" s="172">
        <f>IF(N116="základní",J116,0)</f>
        <v>0</v>
      </c>
      <c r="BF116" s="172">
        <f>IF(N116="snížená",J116,0)</f>
        <v>0</v>
      </c>
      <c r="BG116" s="172">
        <f>IF(N116="zákl. přenesená",J116,0)</f>
        <v>0</v>
      </c>
      <c r="BH116" s="172">
        <f>IF(N116="sníž. přenesená",J116,0)</f>
        <v>0</v>
      </c>
      <c r="BI116" s="172">
        <f>IF(N116="nulová",J116,0)</f>
        <v>0</v>
      </c>
      <c r="BJ116" s="25" t="s">
        <v>23</v>
      </c>
      <c r="BK116" s="172">
        <f>ROUND(I116*H116,2)</f>
        <v>0</v>
      </c>
      <c r="BL116" s="25" t="s">
        <v>178</v>
      </c>
      <c r="BM116" s="25" t="s">
        <v>2967</v>
      </c>
    </row>
    <row r="117" spans="2:65" s="12" customFormat="1">
      <c r="B117" s="173"/>
      <c r="D117" s="174" t="s">
        <v>180</v>
      </c>
      <c r="E117" s="175" t="s">
        <v>5</v>
      </c>
      <c r="F117" s="176" t="s">
        <v>2968</v>
      </c>
      <c r="H117" s="177">
        <v>3.12</v>
      </c>
      <c r="L117" s="173"/>
      <c r="M117" s="178"/>
      <c r="N117" s="179"/>
      <c r="O117" s="179"/>
      <c r="P117" s="179"/>
      <c r="Q117" s="179"/>
      <c r="R117" s="179"/>
      <c r="S117" s="179"/>
      <c r="T117" s="180"/>
      <c r="AT117" s="175" t="s">
        <v>180</v>
      </c>
      <c r="AU117" s="175" t="s">
        <v>89</v>
      </c>
      <c r="AV117" s="12" t="s">
        <v>89</v>
      </c>
      <c r="AW117" s="12" t="s">
        <v>41</v>
      </c>
      <c r="AX117" s="12" t="s">
        <v>23</v>
      </c>
      <c r="AY117" s="175" t="s">
        <v>171</v>
      </c>
    </row>
    <row r="118" spans="2:65" s="11" customFormat="1" ht="22.35" customHeight="1">
      <c r="B118" s="149"/>
      <c r="D118" s="150" t="s">
        <v>76</v>
      </c>
      <c r="E118" s="159" t="s">
        <v>530</v>
      </c>
      <c r="F118" s="159" t="s">
        <v>695</v>
      </c>
      <c r="J118" s="160">
        <f>BK118</f>
        <v>0</v>
      </c>
      <c r="L118" s="149"/>
      <c r="M118" s="153"/>
      <c r="N118" s="154"/>
      <c r="O118" s="154"/>
      <c r="P118" s="155">
        <f>SUM(P119:P122)</f>
        <v>5.3999999999999995</v>
      </c>
      <c r="Q118" s="154"/>
      <c r="R118" s="155">
        <f>SUM(R119:R122)</f>
        <v>6.6132</v>
      </c>
      <c r="S118" s="154"/>
      <c r="T118" s="156">
        <f>SUM(T119:T122)</f>
        <v>0</v>
      </c>
      <c r="AR118" s="150" t="s">
        <v>23</v>
      </c>
      <c r="AT118" s="157" t="s">
        <v>76</v>
      </c>
      <c r="AU118" s="157" t="s">
        <v>89</v>
      </c>
      <c r="AY118" s="150" t="s">
        <v>171</v>
      </c>
      <c r="BK118" s="158">
        <f>SUM(BK119:BK122)</f>
        <v>0</v>
      </c>
    </row>
    <row r="119" spans="2:65" s="1" customFormat="1" ht="25.5" customHeight="1">
      <c r="B119" s="161"/>
      <c r="C119" s="162" t="s">
        <v>211</v>
      </c>
      <c r="D119" s="162" t="s">
        <v>173</v>
      </c>
      <c r="E119" s="163" t="s">
        <v>2969</v>
      </c>
      <c r="F119" s="164" t="s">
        <v>2970</v>
      </c>
      <c r="G119" s="165" t="s">
        <v>223</v>
      </c>
      <c r="H119" s="166">
        <v>18</v>
      </c>
      <c r="I119" s="347"/>
      <c r="J119" s="167">
        <f>ROUND(I119*H119,2)</f>
        <v>0</v>
      </c>
      <c r="K119" s="164" t="s">
        <v>177</v>
      </c>
      <c r="L119" s="40"/>
      <c r="M119" s="168" t="s">
        <v>5</v>
      </c>
      <c r="N119" s="169" t="s">
        <v>48</v>
      </c>
      <c r="O119" s="170">
        <v>0.3</v>
      </c>
      <c r="P119" s="170">
        <f>O119*H119</f>
        <v>5.3999999999999995</v>
      </c>
      <c r="Q119" s="170">
        <v>0.3674</v>
      </c>
      <c r="R119" s="170">
        <f>Q119*H119</f>
        <v>6.6132</v>
      </c>
      <c r="S119" s="170">
        <v>0</v>
      </c>
      <c r="T119" s="171">
        <f>S119*H119</f>
        <v>0</v>
      </c>
      <c r="AR119" s="25" t="s">
        <v>178</v>
      </c>
      <c r="AT119" s="25" t="s">
        <v>173</v>
      </c>
      <c r="AU119" s="25" t="s">
        <v>188</v>
      </c>
      <c r="AY119" s="25" t="s">
        <v>171</v>
      </c>
      <c r="BE119" s="172">
        <f>IF(N119="základní",J119,0)</f>
        <v>0</v>
      </c>
      <c r="BF119" s="172">
        <f>IF(N119="snížená",J119,0)</f>
        <v>0</v>
      </c>
      <c r="BG119" s="172">
        <f>IF(N119="zákl. přenesená",J119,0)</f>
        <v>0</v>
      </c>
      <c r="BH119" s="172">
        <f>IF(N119="sníž. přenesená",J119,0)</f>
        <v>0</v>
      </c>
      <c r="BI119" s="172">
        <f>IF(N119="nulová",J119,0)</f>
        <v>0</v>
      </c>
      <c r="BJ119" s="25" t="s">
        <v>23</v>
      </c>
      <c r="BK119" s="172">
        <f>ROUND(I119*H119,2)</f>
        <v>0</v>
      </c>
      <c r="BL119" s="25" t="s">
        <v>178</v>
      </c>
      <c r="BM119" s="25" t="s">
        <v>2971</v>
      </c>
    </row>
    <row r="120" spans="2:65" s="12" customFormat="1">
      <c r="B120" s="173"/>
      <c r="D120" s="174" t="s">
        <v>180</v>
      </c>
      <c r="E120" s="175" t="s">
        <v>5</v>
      </c>
      <c r="F120" s="176" t="s">
        <v>2972</v>
      </c>
      <c r="H120" s="177">
        <v>12</v>
      </c>
      <c r="L120" s="173"/>
      <c r="M120" s="178"/>
      <c r="N120" s="179"/>
      <c r="O120" s="179"/>
      <c r="P120" s="179"/>
      <c r="Q120" s="179"/>
      <c r="R120" s="179"/>
      <c r="S120" s="179"/>
      <c r="T120" s="180"/>
      <c r="AT120" s="175" t="s">
        <v>180</v>
      </c>
      <c r="AU120" s="175" t="s">
        <v>188</v>
      </c>
      <c r="AV120" s="12" t="s">
        <v>89</v>
      </c>
      <c r="AW120" s="12" t="s">
        <v>41</v>
      </c>
      <c r="AX120" s="12" t="s">
        <v>77</v>
      </c>
      <c r="AY120" s="175" t="s">
        <v>171</v>
      </c>
    </row>
    <row r="121" spans="2:65" s="12" customFormat="1">
      <c r="B121" s="173"/>
      <c r="D121" s="174" t="s">
        <v>180</v>
      </c>
      <c r="E121" s="175" t="s">
        <v>5</v>
      </c>
      <c r="F121" s="176" t="s">
        <v>2973</v>
      </c>
      <c r="H121" s="177">
        <v>6</v>
      </c>
      <c r="L121" s="173"/>
      <c r="M121" s="178"/>
      <c r="N121" s="179"/>
      <c r="O121" s="179"/>
      <c r="P121" s="179"/>
      <c r="Q121" s="179"/>
      <c r="R121" s="179"/>
      <c r="S121" s="179"/>
      <c r="T121" s="180"/>
      <c r="AT121" s="175" t="s">
        <v>180</v>
      </c>
      <c r="AU121" s="175" t="s">
        <v>188</v>
      </c>
      <c r="AV121" s="12" t="s">
        <v>89</v>
      </c>
      <c r="AW121" s="12" t="s">
        <v>41</v>
      </c>
      <c r="AX121" s="12" t="s">
        <v>77</v>
      </c>
      <c r="AY121" s="175" t="s">
        <v>171</v>
      </c>
    </row>
    <row r="122" spans="2:65" s="13" customFormat="1">
      <c r="B122" s="183"/>
      <c r="D122" s="174" t="s">
        <v>180</v>
      </c>
      <c r="E122" s="184" t="s">
        <v>5</v>
      </c>
      <c r="F122" s="185" t="s">
        <v>228</v>
      </c>
      <c r="H122" s="186">
        <v>18</v>
      </c>
      <c r="L122" s="183"/>
      <c r="M122" s="187"/>
      <c r="N122" s="188"/>
      <c r="O122" s="188"/>
      <c r="P122" s="188"/>
      <c r="Q122" s="188"/>
      <c r="R122" s="188"/>
      <c r="S122" s="188"/>
      <c r="T122" s="189"/>
      <c r="AT122" s="184" t="s">
        <v>180</v>
      </c>
      <c r="AU122" s="184" t="s">
        <v>188</v>
      </c>
      <c r="AV122" s="13" t="s">
        <v>178</v>
      </c>
      <c r="AW122" s="13" t="s">
        <v>41</v>
      </c>
      <c r="AX122" s="13" t="s">
        <v>23</v>
      </c>
      <c r="AY122" s="184" t="s">
        <v>171</v>
      </c>
    </row>
    <row r="123" spans="2:65" s="11" customFormat="1" ht="29.85" customHeight="1">
      <c r="B123" s="149"/>
      <c r="D123" s="150" t="s">
        <v>76</v>
      </c>
      <c r="E123" s="159" t="s">
        <v>520</v>
      </c>
      <c r="F123" s="159" t="s">
        <v>545</v>
      </c>
      <c r="J123" s="160">
        <f>BK123</f>
        <v>0</v>
      </c>
      <c r="L123" s="149"/>
      <c r="M123" s="153"/>
      <c r="N123" s="154"/>
      <c r="O123" s="154"/>
      <c r="P123" s="155">
        <f>SUM(P124:P133)</f>
        <v>8.2651000000000003</v>
      </c>
      <c r="Q123" s="154"/>
      <c r="R123" s="155">
        <f>SUM(R124:R133)</f>
        <v>0.13629259999999999</v>
      </c>
      <c r="S123" s="154"/>
      <c r="T123" s="156">
        <f>SUM(T124:T133)</f>
        <v>0</v>
      </c>
      <c r="AR123" s="150" t="s">
        <v>23</v>
      </c>
      <c r="AT123" s="157" t="s">
        <v>76</v>
      </c>
      <c r="AU123" s="157" t="s">
        <v>23</v>
      </c>
      <c r="AY123" s="150" t="s">
        <v>171</v>
      </c>
      <c r="BK123" s="158">
        <f>SUM(BK124:BK133)</f>
        <v>0</v>
      </c>
    </row>
    <row r="124" spans="2:65" s="1" customFormat="1" ht="38.25" customHeight="1">
      <c r="B124" s="161"/>
      <c r="C124" s="162" t="s">
        <v>215</v>
      </c>
      <c r="D124" s="162" t="s">
        <v>173</v>
      </c>
      <c r="E124" s="163" t="s">
        <v>552</v>
      </c>
      <c r="F124" s="164" t="s">
        <v>553</v>
      </c>
      <c r="G124" s="165" t="s">
        <v>223</v>
      </c>
      <c r="H124" s="166">
        <v>6.76</v>
      </c>
      <c r="I124" s="347"/>
      <c r="J124" s="167">
        <f>ROUND(I124*H124,2)</f>
        <v>0</v>
      </c>
      <c r="K124" s="164" t="s">
        <v>177</v>
      </c>
      <c r="L124" s="40"/>
      <c r="M124" s="168" t="s">
        <v>5</v>
      </c>
      <c r="N124" s="169" t="s">
        <v>48</v>
      </c>
      <c r="O124" s="170">
        <v>0.47</v>
      </c>
      <c r="P124" s="170">
        <f>O124*H124</f>
        <v>3.1771999999999996</v>
      </c>
      <c r="Q124" s="170">
        <v>1.8380000000000001E-2</v>
      </c>
      <c r="R124" s="170">
        <f>Q124*H124</f>
        <v>0.12424879999999999</v>
      </c>
      <c r="S124" s="170">
        <v>0</v>
      </c>
      <c r="T124" s="171">
        <f>S124*H124</f>
        <v>0</v>
      </c>
      <c r="AR124" s="25" t="s">
        <v>178</v>
      </c>
      <c r="AT124" s="25" t="s">
        <v>173</v>
      </c>
      <c r="AU124" s="25" t="s">
        <v>89</v>
      </c>
      <c r="AY124" s="25" t="s">
        <v>171</v>
      </c>
      <c r="BE124" s="172">
        <f>IF(N124="základní",J124,0)</f>
        <v>0</v>
      </c>
      <c r="BF124" s="172">
        <f>IF(N124="snížená",J124,0)</f>
        <v>0</v>
      </c>
      <c r="BG124" s="172">
        <f>IF(N124="zákl. přenesená",J124,0)</f>
        <v>0</v>
      </c>
      <c r="BH124" s="172">
        <f>IF(N124="sníž. přenesená",J124,0)</f>
        <v>0</v>
      </c>
      <c r="BI124" s="172">
        <f>IF(N124="nulová",J124,0)</f>
        <v>0</v>
      </c>
      <c r="BJ124" s="25" t="s">
        <v>23</v>
      </c>
      <c r="BK124" s="172">
        <f>ROUND(I124*H124,2)</f>
        <v>0</v>
      </c>
      <c r="BL124" s="25" t="s">
        <v>178</v>
      </c>
      <c r="BM124" s="25" t="s">
        <v>2974</v>
      </c>
    </row>
    <row r="125" spans="2:65" s="12" customFormat="1">
      <c r="B125" s="173"/>
      <c r="D125" s="174" t="s">
        <v>180</v>
      </c>
      <c r="E125" s="175" t="s">
        <v>5</v>
      </c>
      <c r="F125" s="176" t="s">
        <v>2975</v>
      </c>
      <c r="H125" s="177">
        <v>6.76</v>
      </c>
      <c r="L125" s="173"/>
      <c r="M125" s="178"/>
      <c r="N125" s="179"/>
      <c r="O125" s="179"/>
      <c r="P125" s="179"/>
      <c r="Q125" s="179"/>
      <c r="R125" s="179"/>
      <c r="S125" s="179"/>
      <c r="T125" s="180"/>
      <c r="AT125" s="175" t="s">
        <v>180</v>
      </c>
      <c r="AU125" s="175" t="s">
        <v>89</v>
      </c>
      <c r="AV125" s="12" t="s">
        <v>89</v>
      </c>
      <c r="AW125" s="12" t="s">
        <v>41</v>
      </c>
      <c r="AX125" s="12" t="s">
        <v>23</v>
      </c>
      <c r="AY125" s="175" t="s">
        <v>171</v>
      </c>
    </row>
    <row r="126" spans="2:65" s="1" customFormat="1" ht="25.5" customHeight="1">
      <c r="B126" s="161"/>
      <c r="C126" s="162" t="s">
        <v>220</v>
      </c>
      <c r="D126" s="162" t="s">
        <v>173</v>
      </c>
      <c r="E126" s="163" t="s">
        <v>2976</v>
      </c>
      <c r="F126" s="164" t="s">
        <v>2977</v>
      </c>
      <c r="G126" s="165" t="s">
        <v>223</v>
      </c>
      <c r="H126" s="166">
        <v>78</v>
      </c>
      <c r="I126" s="347"/>
      <c r="J126" s="167">
        <f>ROUND(I126*H126,2)</f>
        <v>0</v>
      </c>
      <c r="K126" s="164" t="s">
        <v>177</v>
      </c>
      <c r="L126" s="40"/>
      <c r="M126" s="168" t="s">
        <v>5</v>
      </c>
      <c r="N126" s="169" t="s">
        <v>48</v>
      </c>
      <c r="O126" s="170">
        <v>0.04</v>
      </c>
      <c r="P126" s="170">
        <f>O126*H126</f>
        <v>3.12</v>
      </c>
      <c r="Q126" s="170">
        <v>1.2E-4</v>
      </c>
      <c r="R126" s="170">
        <f>Q126*H126</f>
        <v>9.3600000000000003E-3</v>
      </c>
      <c r="S126" s="170">
        <v>0</v>
      </c>
      <c r="T126" s="171">
        <f>S126*H126</f>
        <v>0</v>
      </c>
      <c r="AR126" s="25" t="s">
        <v>178</v>
      </c>
      <c r="AT126" s="25" t="s">
        <v>173</v>
      </c>
      <c r="AU126" s="25" t="s">
        <v>89</v>
      </c>
      <c r="AY126" s="25" t="s">
        <v>171</v>
      </c>
      <c r="BE126" s="172">
        <f>IF(N126="základní",J126,0)</f>
        <v>0</v>
      </c>
      <c r="BF126" s="172">
        <f>IF(N126="snížená",J126,0)</f>
        <v>0</v>
      </c>
      <c r="BG126" s="172">
        <f>IF(N126="zákl. přenesená",J126,0)</f>
        <v>0</v>
      </c>
      <c r="BH126" s="172">
        <f>IF(N126="sníž. přenesená",J126,0)</f>
        <v>0</v>
      </c>
      <c r="BI126" s="172">
        <f>IF(N126="nulová",J126,0)</f>
        <v>0</v>
      </c>
      <c r="BJ126" s="25" t="s">
        <v>23</v>
      </c>
      <c r="BK126" s="172">
        <f>ROUND(I126*H126,2)</f>
        <v>0</v>
      </c>
      <c r="BL126" s="25" t="s">
        <v>178</v>
      </c>
      <c r="BM126" s="25" t="s">
        <v>2978</v>
      </c>
    </row>
    <row r="127" spans="2:65" s="12" customFormat="1">
      <c r="B127" s="173"/>
      <c r="D127" s="174" t="s">
        <v>180</v>
      </c>
      <c r="E127" s="175" t="s">
        <v>5</v>
      </c>
      <c r="F127" s="176" t="s">
        <v>2979</v>
      </c>
      <c r="H127" s="177">
        <v>78</v>
      </c>
      <c r="L127" s="173"/>
      <c r="M127" s="178"/>
      <c r="N127" s="179"/>
      <c r="O127" s="179"/>
      <c r="P127" s="179"/>
      <c r="Q127" s="179"/>
      <c r="R127" s="179"/>
      <c r="S127" s="179"/>
      <c r="T127" s="180"/>
      <c r="AT127" s="175" t="s">
        <v>180</v>
      </c>
      <c r="AU127" s="175" t="s">
        <v>89</v>
      </c>
      <c r="AV127" s="12" t="s">
        <v>89</v>
      </c>
      <c r="AW127" s="12" t="s">
        <v>41</v>
      </c>
      <c r="AX127" s="12" t="s">
        <v>23</v>
      </c>
      <c r="AY127" s="175" t="s">
        <v>171</v>
      </c>
    </row>
    <row r="128" spans="2:65" s="1" customFormat="1" ht="25.5" customHeight="1">
      <c r="B128" s="161"/>
      <c r="C128" s="162" t="s">
        <v>230</v>
      </c>
      <c r="D128" s="162" t="s">
        <v>173</v>
      </c>
      <c r="E128" s="163" t="s">
        <v>579</v>
      </c>
      <c r="F128" s="164" t="s">
        <v>580</v>
      </c>
      <c r="G128" s="165" t="s">
        <v>493</v>
      </c>
      <c r="H128" s="166">
        <v>62.6</v>
      </c>
      <c r="I128" s="347"/>
      <c r="J128" s="167">
        <f>ROUND(I128*H128,2)</f>
        <v>0</v>
      </c>
      <c r="K128" s="164" t="s">
        <v>177</v>
      </c>
      <c r="L128" s="40"/>
      <c r="M128" s="168" t="s">
        <v>5</v>
      </c>
      <c r="N128" s="169" t="s">
        <v>48</v>
      </c>
      <c r="O128" s="170">
        <v>0.01</v>
      </c>
      <c r="P128" s="170">
        <f>O128*H128</f>
        <v>0.626</v>
      </c>
      <c r="Q128" s="170">
        <v>0</v>
      </c>
      <c r="R128" s="170">
        <f>Q128*H128</f>
        <v>0</v>
      </c>
      <c r="S128" s="170">
        <v>0</v>
      </c>
      <c r="T128" s="171">
        <f>S128*H128</f>
        <v>0</v>
      </c>
      <c r="AR128" s="25" t="s">
        <v>178</v>
      </c>
      <c r="AT128" s="25" t="s">
        <v>173</v>
      </c>
      <c r="AU128" s="25" t="s">
        <v>89</v>
      </c>
      <c r="AY128" s="25" t="s">
        <v>171</v>
      </c>
      <c r="BE128" s="172">
        <f>IF(N128="základní",J128,0)</f>
        <v>0</v>
      </c>
      <c r="BF128" s="172">
        <f>IF(N128="snížená",J128,0)</f>
        <v>0</v>
      </c>
      <c r="BG128" s="172">
        <f>IF(N128="zákl. přenesená",J128,0)</f>
        <v>0</v>
      </c>
      <c r="BH128" s="172">
        <f>IF(N128="sníž. přenesená",J128,0)</f>
        <v>0</v>
      </c>
      <c r="BI128" s="172">
        <f>IF(N128="nulová",J128,0)</f>
        <v>0</v>
      </c>
      <c r="BJ128" s="25" t="s">
        <v>23</v>
      </c>
      <c r="BK128" s="172">
        <f>ROUND(I128*H128,2)</f>
        <v>0</v>
      </c>
      <c r="BL128" s="25" t="s">
        <v>178</v>
      </c>
      <c r="BM128" s="25" t="s">
        <v>2980</v>
      </c>
    </row>
    <row r="129" spans="2:65" s="12" customFormat="1">
      <c r="B129" s="173"/>
      <c r="D129" s="174" t="s">
        <v>180</v>
      </c>
      <c r="E129" s="175" t="s">
        <v>5</v>
      </c>
      <c r="F129" s="176" t="s">
        <v>2981</v>
      </c>
      <c r="H129" s="177">
        <v>50.7</v>
      </c>
      <c r="L129" s="173"/>
      <c r="M129" s="178"/>
      <c r="N129" s="179"/>
      <c r="O129" s="179"/>
      <c r="P129" s="179"/>
      <c r="Q129" s="179"/>
      <c r="R129" s="179"/>
      <c r="S129" s="179"/>
      <c r="T129" s="180"/>
      <c r="AT129" s="175" t="s">
        <v>180</v>
      </c>
      <c r="AU129" s="175" t="s">
        <v>89</v>
      </c>
      <c r="AV129" s="12" t="s">
        <v>89</v>
      </c>
      <c r="AW129" s="12" t="s">
        <v>41</v>
      </c>
      <c r="AX129" s="12" t="s">
        <v>77</v>
      </c>
      <c r="AY129" s="175" t="s">
        <v>171</v>
      </c>
    </row>
    <row r="130" spans="2:65" s="12" customFormat="1">
      <c r="B130" s="173"/>
      <c r="D130" s="174" t="s">
        <v>180</v>
      </c>
      <c r="E130" s="175" t="s">
        <v>5</v>
      </c>
      <c r="F130" s="176" t="s">
        <v>2982</v>
      </c>
      <c r="H130" s="177">
        <v>11.9</v>
      </c>
      <c r="L130" s="173"/>
      <c r="M130" s="178"/>
      <c r="N130" s="179"/>
      <c r="O130" s="179"/>
      <c r="P130" s="179"/>
      <c r="Q130" s="179"/>
      <c r="R130" s="179"/>
      <c r="S130" s="179"/>
      <c r="T130" s="180"/>
      <c r="AT130" s="175" t="s">
        <v>180</v>
      </c>
      <c r="AU130" s="175" t="s">
        <v>89</v>
      </c>
      <c r="AV130" s="12" t="s">
        <v>89</v>
      </c>
      <c r="AW130" s="12" t="s">
        <v>41</v>
      </c>
      <c r="AX130" s="12" t="s">
        <v>77</v>
      </c>
      <c r="AY130" s="175" t="s">
        <v>171</v>
      </c>
    </row>
    <row r="131" spans="2:65" s="13" customFormat="1">
      <c r="B131" s="183"/>
      <c r="D131" s="174" t="s">
        <v>180</v>
      </c>
      <c r="E131" s="184" t="s">
        <v>5</v>
      </c>
      <c r="F131" s="185" t="s">
        <v>228</v>
      </c>
      <c r="H131" s="186">
        <v>62.6</v>
      </c>
      <c r="L131" s="183"/>
      <c r="M131" s="187"/>
      <c r="N131" s="188"/>
      <c r="O131" s="188"/>
      <c r="P131" s="188"/>
      <c r="Q131" s="188"/>
      <c r="R131" s="188"/>
      <c r="S131" s="188"/>
      <c r="T131" s="189"/>
      <c r="AT131" s="184" t="s">
        <v>180</v>
      </c>
      <c r="AU131" s="184" t="s">
        <v>89</v>
      </c>
      <c r="AV131" s="13" t="s">
        <v>178</v>
      </c>
      <c r="AW131" s="13" t="s">
        <v>41</v>
      </c>
      <c r="AX131" s="13" t="s">
        <v>23</v>
      </c>
      <c r="AY131" s="184" t="s">
        <v>171</v>
      </c>
    </row>
    <row r="132" spans="2:65" s="1" customFormat="1" ht="25.5" customHeight="1">
      <c r="B132" s="161"/>
      <c r="C132" s="162" t="s">
        <v>235</v>
      </c>
      <c r="D132" s="162" t="s">
        <v>173</v>
      </c>
      <c r="E132" s="163" t="s">
        <v>2983</v>
      </c>
      <c r="F132" s="164" t="s">
        <v>2984</v>
      </c>
      <c r="G132" s="165" t="s">
        <v>223</v>
      </c>
      <c r="H132" s="166">
        <v>22.364999999999998</v>
      </c>
      <c r="I132" s="347"/>
      <c r="J132" s="167">
        <f>ROUND(I132*H132,2)</f>
        <v>0</v>
      </c>
      <c r="K132" s="164" t="s">
        <v>1044</v>
      </c>
      <c r="L132" s="40"/>
      <c r="M132" s="168" t="s">
        <v>5</v>
      </c>
      <c r="N132" s="169" t="s">
        <v>48</v>
      </c>
      <c r="O132" s="170">
        <v>0.06</v>
      </c>
      <c r="P132" s="170">
        <f>O132*H132</f>
        <v>1.3418999999999999</v>
      </c>
      <c r="Q132" s="170">
        <v>1.2E-4</v>
      </c>
      <c r="R132" s="170">
        <f>Q132*H132</f>
        <v>2.6838000000000001E-3</v>
      </c>
      <c r="S132" s="170">
        <v>0</v>
      </c>
      <c r="T132" s="171">
        <f>S132*H132</f>
        <v>0</v>
      </c>
      <c r="AR132" s="25" t="s">
        <v>178</v>
      </c>
      <c r="AT132" s="25" t="s">
        <v>173</v>
      </c>
      <c r="AU132" s="25" t="s">
        <v>89</v>
      </c>
      <c r="AY132" s="25" t="s">
        <v>171</v>
      </c>
      <c r="BE132" s="172">
        <f>IF(N132="základní",J132,0)</f>
        <v>0</v>
      </c>
      <c r="BF132" s="172">
        <f>IF(N132="snížená",J132,0)</f>
        <v>0</v>
      </c>
      <c r="BG132" s="172">
        <f>IF(N132="zákl. přenesená",J132,0)</f>
        <v>0</v>
      </c>
      <c r="BH132" s="172">
        <f>IF(N132="sníž. přenesená",J132,0)</f>
        <v>0</v>
      </c>
      <c r="BI132" s="172">
        <f>IF(N132="nulová",J132,0)</f>
        <v>0</v>
      </c>
      <c r="BJ132" s="25" t="s">
        <v>23</v>
      </c>
      <c r="BK132" s="172">
        <f>ROUND(I132*H132,2)</f>
        <v>0</v>
      </c>
      <c r="BL132" s="25" t="s">
        <v>178</v>
      </c>
      <c r="BM132" s="25" t="s">
        <v>2985</v>
      </c>
    </row>
    <row r="133" spans="2:65" s="12" customFormat="1">
      <c r="B133" s="173"/>
      <c r="D133" s="174" t="s">
        <v>180</v>
      </c>
      <c r="E133" s="175" t="s">
        <v>5</v>
      </c>
      <c r="F133" s="176" t="s">
        <v>2986</v>
      </c>
      <c r="H133" s="177">
        <v>22.364999999999998</v>
      </c>
      <c r="L133" s="173"/>
      <c r="M133" s="178"/>
      <c r="N133" s="179"/>
      <c r="O133" s="179"/>
      <c r="P133" s="179"/>
      <c r="Q133" s="179"/>
      <c r="R133" s="179"/>
      <c r="S133" s="179"/>
      <c r="T133" s="180"/>
      <c r="AT133" s="175" t="s">
        <v>180</v>
      </c>
      <c r="AU133" s="175" t="s">
        <v>89</v>
      </c>
      <c r="AV133" s="12" t="s">
        <v>89</v>
      </c>
      <c r="AW133" s="12" t="s">
        <v>41</v>
      </c>
      <c r="AX133" s="12" t="s">
        <v>23</v>
      </c>
      <c r="AY133" s="175" t="s">
        <v>171</v>
      </c>
    </row>
    <row r="134" spans="2:65" s="11" customFormat="1" ht="29.85" customHeight="1">
      <c r="B134" s="149"/>
      <c r="D134" s="150" t="s">
        <v>76</v>
      </c>
      <c r="E134" s="159" t="s">
        <v>526</v>
      </c>
      <c r="F134" s="159" t="s">
        <v>591</v>
      </c>
      <c r="J134" s="160">
        <f>BK134</f>
        <v>0</v>
      </c>
      <c r="L134" s="149"/>
      <c r="M134" s="153"/>
      <c r="N134" s="154"/>
      <c r="O134" s="154"/>
      <c r="P134" s="155">
        <f>SUM(P135:P207)</f>
        <v>492.67502300000012</v>
      </c>
      <c r="Q134" s="154"/>
      <c r="R134" s="155">
        <f>SUM(R135:R207)</f>
        <v>4.7611472400000006</v>
      </c>
      <c r="S134" s="154"/>
      <c r="T134" s="156">
        <f>SUM(T135:T207)</f>
        <v>0</v>
      </c>
      <c r="AR134" s="150" t="s">
        <v>23</v>
      </c>
      <c r="AT134" s="157" t="s">
        <v>76</v>
      </c>
      <c r="AU134" s="157" t="s">
        <v>23</v>
      </c>
      <c r="AY134" s="150" t="s">
        <v>171</v>
      </c>
      <c r="BK134" s="158">
        <f>SUM(BK135:BK207)</f>
        <v>0</v>
      </c>
    </row>
    <row r="135" spans="2:65" s="1" customFormat="1" ht="25.5" customHeight="1">
      <c r="B135" s="161"/>
      <c r="C135" s="162" t="s">
        <v>241</v>
      </c>
      <c r="D135" s="162" t="s">
        <v>173</v>
      </c>
      <c r="E135" s="163" t="s">
        <v>2987</v>
      </c>
      <c r="F135" s="164" t="s">
        <v>2988</v>
      </c>
      <c r="G135" s="165" t="s">
        <v>223</v>
      </c>
      <c r="H135" s="166">
        <v>43.32</v>
      </c>
      <c r="I135" s="347"/>
      <c r="J135" s="167">
        <f>ROUND(I135*H135,2)</f>
        <v>0</v>
      </c>
      <c r="K135" s="164" t="s">
        <v>177</v>
      </c>
      <c r="L135" s="40"/>
      <c r="M135" s="168" t="s">
        <v>5</v>
      </c>
      <c r="N135" s="169" t="s">
        <v>48</v>
      </c>
      <c r="O135" s="170">
        <v>1.02</v>
      </c>
      <c r="P135" s="170">
        <f>O135*H135</f>
        <v>44.186399999999999</v>
      </c>
      <c r="Q135" s="170">
        <v>8.2500000000000004E-3</v>
      </c>
      <c r="R135" s="170">
        <f>Q135*H135</f>
        <v>0.35739000000000004</v>
      </c>
      <c r="S135" s="170">
        <v>0</v>
      </c>
      <c r="T135" s="171">
        <f>S135*H135</f>
        <v>0</v>
      </c>
      <c r="AR135" s="25" t="s">
        <v>178</v>
      </c>
      <c r="AT135" s="25" t="s">
        <v>173</v>
      </c>
      <c r="AU135" s="25" t="s">
        <v>89</v>
      </c>
      <c r="AY135" s="25" t="s">
        <v>171</v>
      </c>
      <c r="BE135" s="172">
        <f>IF(N135="základní",J135,0)</f>
        <v>0</v>
      </c>
      <c r="BF135" s="172">
        <f>IF(N135="snížená",J135,0)</f>
        <v>0</v>
      </c>
      <c r="BG135" s="172">
        <f>IF(N135="zákl. přenesená",J135,0)</f>
        <v>0</v>
      </c>
      <c r="BH135" s="172">
        <f>IF(N135="sníž. přenesená",J135,0)</f>
        <v>0</v>
      </c>
      <c r="BI135" s="172">
        <f>IF(N135="nulová",J135,0)</f>
        <v>0</v>
      </c>
      <c r="BJ135" s="25" t="s">
        <v>23</v>
      </c>
      <c r="BK135" s="172">
        <f>ROUND(I135*H135,2)</f>
        <v>0</v>
      </c>
      <c r="BL135" s="25" t="s">
        <v>178</v>
      </c>
      <c r="BM135" s="25" t="s">
        <v>2989</v>
      </c>
    </row>
    <row r="136" spans="2:65" s="12" customFormat="1">
      <c r="B136" s="173"/>
      <c r="D136" s="174" t="s">
        <v>180</v>
      </c>
      <c r="E136" s="175" t="s">
        <v>5</v>
      </c>
      <c r="F136" s="176" t="s">
        <v>2990</v>
      </c>
      <c r="H136" s="177">
        <v>39.549999999999997</v>
      </c>
      <c r="L136" s="173"/>
      <c r="M136" s="178"/>
      <c r="N136" s="179"/>
      <c r="O136" s="179"/>
      <c r="P136" s="179"/>
      <c r="Q136" s="179"/>
      <c r="R136" s="179"/>
      <c r="S136" s="179"/>
      <c r="T136" s="180"/>
      <c r="AT136" s="175" t="s">
        <v>180</v>
      </c>
      <c r="AU136" s="175" t="s">
        <v>89</v>
      </c>
      <c r="AV136" s="12" t="s">
        <v>89</v>
      </c>
      <c r="AW136" s="12" t="s">
        <v>41</v>
      </c>
      <c r="AX136" s="12" t="s">
        <v>77</v>
      </c>
      <c r="AY136" s="175" t="s">
        <v>171</v>
      </c>
    </row>
    <row r="137" spans="2:65" s="12" customFormat="1">
      <c r="B137" s="173"/>
      <c r="D137" s="174" t="s">
        <v>180</v>
      </c>
      <c r="E137" s="175" t="s">
        <v>5</v>
      </c>
      <c r="F137" s="176" t="s">
        <v>2991</v>
      </c>
      <c r="H137" s="177">
        <v>3.77</v>
      </c>
      <c r="L137" s="173"/>
      <c r="M137" s="178"/>
      <c r="N137" s="179"/>
      <c r="O137" s="179"/>
      <c r="P137" s="179"/>
      <c r="Q137" s="179"/>
      <c r="R137" s="179"/>
      <c r="S137" s="179"/>
      <c r="T137" s="180"/>
      <c r="AT137" s="175" t="s">
        <v>180</v>
      </c>
      <c r="AU137" s="175" t="s">
        <v>89</v>
      </c>
      <c r="AV137" s="12" t="s">
        <v>89</v>
      </c>
      <c r="AW137" s="12" t="s">
        <v>41</v>
      </c>
      <c r="AX137" s="12" t="s">
        <v>77</v>
      </c>
      <c r="AY137" s="175" t="s">
        <v>171</v>
      </c>
    </row>
    <row r="138" spans="2:65" s="13" customFormat="1">
      <c r="B138" s="183"/>
      <c r="D138" s="174" t="s">
        <v>180</v>
      </c>
      <c r="E138" s="184" t="s">
        <v>5</v>
      </c>
      <c r="F138" s="185" t="s">
        <v>228</v>
      </c>
      <c r="H138" s="186">
        <v>43.32</v>
      </c>
      <c r="L138" s="183"/>
      <c r="M138" s="187"/>
      <c r="N138" s="188"/>
      <c r="O138" s="188"/>
      <c r="P138" s="188"/>
      <c r="Q138" s="188"/>
      <c r="R138" s="188"/>
      <c r="S138" s="188"/>
      <c r="T138" s="189"/>
      <c r="AT138" s="184" t="s">
        <v>180</v>
      </c>
      <c r="AU138" s="184" t="s">
        <v>89</v>
      </c>
      <c r="AV138" s="13" t="s">
        <v>178</v>
      </c>
      <c r="AW138" s="13" t="s">
        <v>41</v>
      </c>
      <c r="AX138" s="13" t="s">
        <v>23</v>
      </c>
      <c r="AY138" s="184" t="s">
        <v>171</v>
      </c>
    </row>
    <row r="139" spans="2:65" s="1" customFormat="1" ht="25.5" customHeight="1">
      <c r="B139" s="161"/>
      <c r="C139" s="190" t="s">
        <v>248</v>
      </c>
      <c r="D139" s="190" t="s">
        <v>236</v>
      </c>
      <c r="E139" s="191" t="s">
        <v>2992</v>
      </c>
      <c r="F139" s="192" t="s">
        <v>2993</v>
      </c>
      <c r="G139" s="193" t="s">
        <v>223</v>
      </c>
      <c r="H139" s="194">
        <v>45.07</v>
      </c>
      <c r="I139" s="348"/>
      <c r="J139" s="195">
        <f>ROUND(I139*H139,2)</f>
        <v>0</v>
      </c>
      <c r="K139" s="192" t="s">
        <v>177</v>
      </c>
      <c r="L139" s="196"/>
      <c r="M139" s="197" t="s">
        <v>5</v>
      </c>
      <c r="N139" s="198" t="s">
        <v>48</v>
      </c>
      <c r="O139" s="170">
        <v>0</v>
      </c>
      <c r="P139" s="170">
        <f>O139*H139</f>
        <v>0</v>
      </c>
      <c r="Q139" s="170">
        <v>2.8E-3</v>
      </c>
      <c r="R139" s="170">
        <f>Q139*H139</f>
        <v>0.126196</v>
      </c>
      <c r="S139" s="170">
        <v>0</v>
      </c>
      <c r="T139" s="171">
        <f>S139*H139</f>
        <v>0</v>
      </c>
      <c r="AR139" s="25" t="s">
        <v>211</v>
      </c>
      <c r="AT139" s="25" t="s">
        <v>236</v>
      </c>
      <c r="AU139" s="25" t="s">
        <v>89</v>
      </c>
      <c r="AY139" s="25" t="s">
        <v>171</v>
      </c>
      <c r="BE139" s="172">
        <f>IF(N139="základní",J139,0)</f>
        <v>0</v>
      </c>
      <c r="BF139" s="172">
        <f>IF(N139="snížená",J139,0)</f>
        <v>0</v>
      </c>
      <c r="BG139" s="172">
        <f>IF(N139="zákl. přenesená",J139,0)</f>
        <v>0</v>
      </c>
      <c r="BH139" s="172">
        <f>IF(N139="sníž. přenesená",J139,0)</f>
        <v>0</v>
      </c>
      <c r="BI139" s="172">
        <f>IF(N139="nulová",J139,0)</f>
        <v>0</v>
      </c>
      <c r="BJ139" s="25" t="s">
        <v>23</v>
      </c>
      <c r="BK139" s="172">
        <f>ROUND(I139*H139,2)</f>
        <v>0</v>
      </c>
      <c r="BL139" s="25" t="s">
        <v>178</v>
      </c>
      <c r="BM139" s="25" t="s">
        <v>2994</v>
      </c>
    </row>
    <row r="140" spans="2:65" s="1" customFormat="1" ht="24">
      <c r="B140" s="40"/>
      <c r="D140" s="174" t="s">
        <v>353</v>
      </c>
      <c r="F140" s="181" t="s">
        <v>999</v>
      </c>
      <c r="L140" s="40"/>
      <c r="M140" s="182"/>
      <c r="N140" s="41"/>
      <c r="O140" s="41"/>
      <c r="P140" s="41"/>
      <c r="Q140" s="41"/>
      <c r="R140" s="41"/>
      <c r="S140" s="41"/>
      <c r="T140" s="69"/>
      <c r="AT140" s="25" t="s">
        <v>353</v>
      </c>
      <c r="AU140" s="25" t="s">
        <v>89</v>
      </c>
    </row>
    <row r="141" spans="2:65" s="12" customFormat="1">
      <c r="B141" s="173"/>
      <c r="D141" s="174" t="s">
        <v>180</v>
      </c>
      <c r="E141" s="175" t="s">
        <v>5</v>
      </c>
      <c r="F141" s="176" t="s">
        <v>2995</v>
      </c>
      <c r="H141" s="177">
        <v>44.186</v>
      </c>
      <c r="L141" s="173"/>
      <c r="M141" s="178"/>
      <c r="N141" s="179"/>
      <c r="O141" s="179"/>
      <c r="P141" s="179"/>
      <c r="Q141" s="179"/>
      <c r="R141" s="179"/>
      <c r="S141" s="179"/>
      <c r="T141" s="180"/>
      <c r="AT141" s="175" t="s">
        <v>180</v>
      </c>
      <c r="AU141" s="175" t="s">
        <v>89</v>
      </c>
      <c r="AV141" s="12" t="s">
        <v>89</v>
      </c>
      <c r="AW141" s="12" t="s">
        <v>41</v>
      </c>
      <c r="AX141" s="12" t="s">
        <v>23</v>
      </c>
      <c r="AY141" s="175" t="s">
        <v>171</v>
      </c>
    </row>
    <row r="142" spans="2:65" s="12" customFormat="1">
      <c r="B142" s="173"/>
      <c r="D142" s="174" t="s">
        <v>180</v>
      </c>
      <c r="F142" s="176" t="s">
        <v>2996</v>
      </c>
      <c r="H142" s="177">
        <v>45.07</v>
      </c>
      <c r="L142" s="173"/>
      <c r="M142" s="178"/>
      <c r="N142" s="179"/>
      <c r="O142" s="179"/>
      <c r="P142" s="179"/>
      <c r="Q142" s="179"/>
      <c r="R142" s="179"/>
      <c r="S142" s="179"/>
      <c r="T142" s="180"/>
      <c r="AT142" s="175" t="s">
        <v>180</v>
      </c>
      <c r="AU142" s="175" t="s">
        <v>89</v>
      </c>
      <c r="AV142" s="12" t="s">
        <v>89</v>
      </c>
      <c r="AW142" s="12" t="s">
        <v>6</v>
      </c>
      <c r="AX142" s="12" t="s">
        <v>23</v>
      </c>
      <c r="AY142" s="175" t="s">
        <v>171</v>
      </c>
    </row>
    <row r="143" spans="2:65" s="1" customFormat="1" ht="25.5" customHeight="1">
      <c r="B143" s="161"/>
      <c r="C143" s="162" t="s">
        <v>11</v>
      </c>
      <c r="D143" s="162" t="s">
        <v>173</v>
      </c>
      <c r="E143" s="163" t="s">
        <v>604</v>
      </c>
      <c r="F143" s="164" t="s">
        <v>605</v>
      </c>
      <c r="G143" s="165" t="s">
        <v>223</v>
      </c>
      <c r="H143" s="166">
        <v>2.625</v>
      </c>
      <c r="I143" s="347"/>
      <c r="J143" s="167">
        <f>ROUND(I143*H143,2)</f>
        <v>0</v>
      </c>
      <c r="K143" s="164" t="s">
        <v>177</v>
      </c>
      <c r="L143" s="40"/>
      <c r="M143" s="168" t="s">
        <v>5</v>
      </c>
      <c r="N143" s="169" t="s">
        <v>48</v>
      </c>
      <c r="O143" s="170">
        <v>1.32</v>
      </c>
      <c r="P143" s="170">
        <f>O143*H143</f>
        <v>3.4650000000000003</v>
      </c>
      <c r="Q143" s="170">
        <v>8.2799999999999992E-3</v>
      </c>
      <c r="R143" s="170">
        <f>Q143*H143</f>
        <v>2.1734999999999997E-2</v>
      </c>
      <c r="S143" s="170">
        <v>0</v>
      </c>
      <c r="T143" s="171">
        <f>S143*H143</f>
        <v>0</v>
      </c>
      <c r="AR143" s="25" t="s">
        <v>178</v>
      </c>
      <c r="AT143" s="25" t="s">
        <v>173</v>
      </c>
      <c r="AU143" s="25" t="s">
        <v>89</v>
      </c>
      <c r="AY143" s="25" t="s">
        <v>171</v>
      </c>
      <c r="BE143" s="172">
        <f>IF(N143="základní",J143,0)</f>
        <v>0</v>
      </c>
      <c r="BF143" s="172">
        <f>IF(N143="snížená",J143,0)</f>
        <v>0</v>
      </c>
      <c r="BG143" s="172">
        <f>IF(N143="zákl. přenesená",J143,0)</f>
        <v>0</v>
      </c>
      <c r="BH143" s="172">
        <f>IF(N143="sníž. přenesená",J143,0)</f>
        <v>0</v>
      </c>
      <c r="BI143" s="172">
        <f>IF(N143="nulová",J143,0)</f>
        <v>0</v>
      </c>
      <c r="BJ143" s="25" t="s">
        <v>23</v>
      </c>
      <c r="BK143" s="172">
        <f>ROUND(I143*H143,2)</f>
        <v>0</v>
      </c>
      <c r="BL143" s="25" t="s">
        <v>178</v>
      </c>
      <c r="BM143" s="25" t="s">
        <v>2997</v>
      </c>
    </row>
    <row r="144" spans="2:65" s="12" customFormat="1">
      <c r="B144" s="173"/>
      <c r="D144" s="174" t="s">
        <v>180</v>
      </c>
      <c r="E144" s="175" t="s">
        <v>5</v>
      </c>
      <c r="F144" s="176" t="s">
        <v>2998</v>
      </c>
      <c r="H144" s="177">
        <v>2.2200000000000002</v>
      </c>
      <c r="L144" s="173"/>
      <c r="M144" s="178"/>
      <c r="N144" s="179"/>
      <c r="O144" s="179"/>
      <c r="P144" s="179"/>
      <c r="Q144" s="179"/>
      <c r="R144" s="179"/>
      <c r="S144" s="179"/>
      <c r="T144" s="180"/>
      <c r="AT144" s="175" t="s">
        <v>180</v>
      </c>
      <c r="AU144" s="175" t="s">
        <v>89</v>
      </c>
      <c r="AV144" s="12" t="s">
        <v>89</v>
      </c>
      <c r="AW144" s="12" t="s">
        <v>41</v>
      </c>
      <c r="AX144" s="12" t="s">
        <v>77</v>
      </c>
      <c r="AY144" s="175" t="s">
        <v>171</v>
      </c>
    </row>
    <row r="145" spans="2:65" s="12" customFormat="1">
      <c r="B145" s="173"/>
      <c r="D145" s="174" t="s">
        <v>180</v>
      </c>
      <c r="E145" s="175" t="s">
        <v>5</v>
      </c>
      <c r="F145" s="176" t="s">
        <v>2999</v>
      </c>
      <c r="H145" s="177">
        <v>0.40500000000000003</v>
      </c>
      <c r="L145" s="173"/>
      <c r="M145" s="178"/>
      <c r="N145" s="179"/>
      <c r="O145" s="179"/>
      <c r="P145" s="179"/>
      <c r="Q145" s="179"/>
      <c r="R145" s="179"/>
      <c r="S145" s="179"/>
      <c r="T145" s="180"/>
      <c r="AT145" s="175" t="s">
        <v>180</v>
      </c>
      <c r="AU145" s="175" t="s">
        <v>89</v>
      </c>
      <c r="AV145" s="12" t="s">
        <v>89</v>
      </c>
      <c r="AW145" s="12" t="s">
        <v>41</v>
      </c>
      <c r="AX145" s="12" t="s">
        <v>77</v>
      </c>
      <c r="AY145" s="175" t="s">
        <v>171</v>
      </c>
    </row>
    <row r="146" spans="2:65" s="13" customFormat="1">
      <c r="B146" s="183"/>
      <c r="D146" s="174" t="s">
        <v>180</v>
      </c>
      <c r="E146" s="184" t="s">
        <v>5</v>
      </c>
      <c r="F146" s="185" t="s">
        <v>228</v>
      </c>
      <c r="H146" s="186">
        <v>2.625</v>
      </c>
      <c r="L146" s="183"/>
      <c r="M146" s="187"/>
      <c r="N146" s="188"/>
      <c r="O146" s="188"/>
      <c r="P146" s="188"/>
      <c r="Q146" s="188"/>
      <c r="R146" s="188"/>
      <c r="S146" s="188"/>
      <c r="T146" s="189"/>
      <c r="AT146" s="184" t="s">
        <v>180</v>
      </c>
      <c r="AU146" s="184" t="s">
        <v>89</v>
      </c>
      <c r="AV146" s="13" t="s">
        <v>178</v>
      </c>
      <c r="AW146" s="13" t="s">
        <v>41</v>
      </c>
      <c r="AX146" s="13" t="s">
        <v>23</v>
      </c>
      <c r="AY146" s="184" t="s">
        <v>171</v>
      </c>
    </row>
    <row r="147" spans="2:65" s="1" customFormat="1" ht="16.5" customHeight="1">
      <c r="B147" s="161"/>
      <c r="C147" s="190" t="s">
        <v>257</v>
      </c>
      <c r="D147" s="190" t="s">
        <v>236</v>
      </c>
      <c r="E147" s="191" t="s">
        <v>3000</v>
      </c>
      <c r="F147" s="192" t="s">
        <v>3001</v>
      </c>
      <c r="G147" s="193" t="s">
        <v>223</v>
      </c>
      <c r="H147" s="194">
        <v>2.6779999999999999</v>
      </c>
      <c r="I147" s="348"/>
      <c r="J147" s="195">
        <f>ROUND(I147*H147,2)</f>
        <v>0</v>
      </c>
      <c r="K147" s="192" t="s">
        <v>5</v>
      </c>
      <c r="L147" s="196"/>
      <c r="M147" s="197" t="s">
        <v>5</v>
      </c>
      <c r="N147" s="198" t="s">
        <v>48</v>
      </c>
      <c r="O147" s="170">
        <v>0</v>
      </c>
      <c r="P147" s="170">
        <f>O147*H147</f>
        <v>0</v>
      </c>
      <c r="Q147" s="170">
        <v>9.2000000000000003E-4</v>
      </c>
      <c r="R147" s="170">
        <f>Q147*H147</f>
        <v>2.4637600000000002E-3</v>
      </c>
      <c r="S147" s="170">
        <v>0</v>
      </c>
      <c r="T147" s="171">
        <f>S147*H147</f>
        <v>0</v>
      </c>
      <c r="AR147" s="25" t="s">
        <v>211</v>
      </c>
      <c r="AT147" s="25" t="s">
        <v>236</v>
      </c>
      <c r="AU147" s="25" t="s">
        <v>89</v>
      </c>
      <c r="AY147" s="25" t="s">
        <v>171</v>
      </c>
      <c r="BE147" s="172">
        <f>IF(N147="základní",J147,0)</f>
        <v>0</v>
      </c>
      <c r="BF147" s="172">
        <f>IF(N147="snížená",J147,0)</f>
        <v>0</v>
      </c>
      <c r="BG147" s="172">
        <f>IF(N147="zákl. přenesená",J147,0)</f>
        <v>0</v>
      </c>
      <c r="BH147" s="172">
        <f>IF(N147="sníž. přenesená",J147,0)</f>
        <v>0</v>
      </c>
      <c r="BI147" s="172">
        <f>IF(N147="nulová",J147,0)</f>
        <v>0</v>
      </c>
      <c r="BJ147" s="25" t="s">
        <v>23</v>
      </c>
      <c r="BK147" s="172">
        <f>ROUND(I147*H147,2)</f>
        <v>0</v>
      </c>
      <c r="BL147" s="25" t="s">
        <v>178</v>
      </c>
      <c r="BM147" s="25" t="s">
        <v>3002</v>
      </c>
    </row>
    <row r="148" spans="2:65" s="1" customFormat="1" ht="24">
      <c r="B148" s="40"/>
      <c r="D148" s="174" t="s">
        <v>353</v>
      </c>
      <c r="F148" s="181" t="s">
        <v>3003</v>
      </c>
      <c r="L148" s="40"/>
      <c r="M148" s="182"/>
      <c r="N148" s="41"/>
      <c r="O148" s="41"/>
      <c r="P148" s="41"/>
      <c r="Q148" s="41"/>
      <c r="R148" s="41"/>
      <c r="S148" s="41"/>
      <c r="T148" s="69"/>
      <c r="AT148" s="25" t="s">
        <v>353</v>
      </c>
      <c r="AU148" s="25" t="s">
        <v>89</v>
      </c>
    </row>
    <row r="149" spans="2:65" s="12" customFormat="1">
      <c r="B149" s="173"/>
      <c r="D149" s="174" t="s">
        <v>180</v>
      </c>
      <c r="E149" s="175" t="s">
        <v>5</v>
      </c>
      <c r="F149" s="176" t="s">
        <v>3004</v>
      </c>
      <c r="H149" s="177">
        <v>2.6779999999999999</v>
      </c>
      <c r="L149" s="173"/>
      <c r="M149" s="178"/>
      <c r="N149" s="179"/>
      <c r="O149" s="179"/>
      <c r="P149" s="179"/>
      <c r="Q149" s="179"/>
      <c r="R149" s="179"/>
      <c r="S149" s="179"/>
      <c r="T149" s="180"/>
      <c r="AT149" s="175" t="s">
        <v>180</v>
      </c>
      <c r="AU149" s="175" t="s">
        <v>89</v>
      </c>
      <c r="AV149" s="12" t="s">
        <v>89</v>
      </c>
      <c r="AW149" s="12" t="s">
        <v>41</v>
      </c>
      <c r="AX149" s="12" t="s">
        <v>23</v>
      </c>
      <c r="AY149" s="175" t="s">
        <v>171</v>
      </c>
    </row>
    <row r="150" spans="2:65" s="1" customFormat="1" ht="25.5" customHeight="1">
      <c r="B150" s="161"/>
      <c r="C150" s="162" t="s">
        <v>264</v>
      </c>
      <c r="D150" s="162" t="s">
        <v>173</v>
      </c>
      <c r="E150" s="163" t="s">
        <v>618</v>
      </c>
      <c r="F150" s="164" t="s">
        <v>619</v>
      </c>
      <c r="G150" s="165" t="s">
        <v>223</v>
      </c>
      <c r="H150" s="166">
        <v>6.585</v>
      </c>
      <c r="I150" s="347"/>
      <c r="J150" s="167">
        <f>ROUND(I150*H150,2)</f>
        <v>0</v>
      </c>
      <c r="K150" s="164" t="s">
        <v>177</v>
      </c>
      <c r="L150" s="40"/>
      <c r="M150" s="168" t="s">
        <v>5</v>
      </c>
      <c r="N150" s="169" t="s">
        <v>48</v>
      </c>
      <c r="O150" s="170">
        <v>1</v>
      </c>
      <c r="P150" s="170">
        <f>O150*H150</f>
        <v>6.585</v>
      </c>
      <c r="Q150" s="170">
        <v>8.2500000000000004E-3</v>
      </c>
      <c r="R150" s="170">
        <f>Q150*H150</f>
        <v>5.432625E-2</v>
      </c>
      <c r="S150" s="170">
        <v>0</v>
      </c>
      <c r="T150" s="171">
        <f>S150*H150</f>
        <v>0</v>
      </c>
      <c r="AR150" s="25" t="s">
        <v>178</v>
      </c>
      <c r="AT150" s="25" t="s">
        <v>173</v>
      </c>
      <c r="AU150" s="25" t="s">
        <v>89</v>
      </c>
      <c r="AY150" s="25" t="s">
        <v>171</v>
      </c>
      <c r="BE150" s="172">
        <f>IF(N150="základní",J150,0)</f>
        <v>0</v>
      </c>
      <c r="BF150" s="172">
        <f>IF(N150="snížená",J150,0)</f>
        <v>0</v>
      </c>
      <c r="BG150" s="172">
        <f>IF(N150="zákl. přenesená",J150,0)</f>
        <v>0</v>
      </c>
      <c r="BH150" s="172">
        <f>IF(N150="sníž. přenesená",J150,0)</f>
        <v>0</v>
      </c>
      <c r="BI150" s="172">
        <f>IF(N150="nulová",J150,0)</f>
        <v>0</v>
      </c>
      <c r="BJ150" s="25" t="s">
        <v>23</v>
      </c>
      <c r="BK150" s="172">
        <f>ROUND(I150*H150,2)</f>
        <v>0</v>
      </c>
      <c r="BL150" s="25" t="s">
        <v>178</v>
      </c>
      <c r="BM150" s="25" t="s">
        <v>3005</v>
      </c>
    </row>
    <row r="151" spans="2:65" s="12" customFormat="1">
      <c r="B151" s="173"/>
      <c r="D151" s="174" t="s">
        <v>180</v>
      </c>
      <c r="E151" s="175" t="s">
        <v>5</v>
      </c>
      <c r="F151" s="176" t="s">
        <v>3006</v>
      </c>
      <c r="H151" s="177">
        <v>5.2350000000000003</v>
      </c>
      <c r="L151" s="173"/>
      <c r="M151" s="178"/>
      <c r="N151" s="179"/>
      <c r="O151" s="179"/>
      <c r="P151" s="179"/>
      <c r="Q151" s="179"/>
      <c r="R151" s="179"/>
      <c r="S151" s="179"/>
      <c r="T151" s="180"/>
      <c r="AT151" s="175" t="s">
        <v>180</v>
      </c>
      <c r="AU151" s="175" t="s">
        <v>89</v>
      </c>
      <c r="AV151" s="12" t="s">
        <v>89</v>
      </c>
      <c r="AW151" s="12" t="s">
        <v>41</v>
      </c>
      <c r="AX151" s="12" t="s">
        <v>77</v>
      </c>
      <c r="AY151" s="175" t="s">
        <v>171</v>
      </c>
    </row>
    <row r="152" spans="2:65" s="12" customFormat="1">
      <c r="B152" s="173"/>
      <c r="D152" s="174" t="s">
        <v>180</v>
      </c>
      <c r="E152" s="175" t="s">
        <v>5</v>
      </c>
      <c r="F152" s="176" t="s">
        <v>3007</v>
      </c>
      <c r="H152" s="177">
        <v>1.35</v>
      </c>
      <c r="L152" s="173"/>
      <c r="M152" s="178"/>
      <c r="N152" s="179"/>
      <c r="O152" s="179"/>
      <c r="P152" s="179"/>
      <c r="Q152" s="179"/>
      <c r="R152" s="179"/>
      <c r="S152" s="179"/>
      <c r="T152" s="180"/>
      <c r="AT152" s="175" t="s">
        <v>180</v>
      </c>
      <c r="AU152" s="175" t="s">
        <v>89</v>
      </c>
      <c r="AV152" s="12" t="s">
        <v>89</v>
      </c>
      <c r="AW152" s="12" t="s">
        <v>41</v>
      </c>
      <c r="AX152" s="12" t="s">
        <v>77</v>
      </c>
      <c r="AY152" s="175" t="s">
        <v>171</v>
      </c>
    </row>
    <row r="153" spans="2:65" s="13" customFormat="1">
      <c r="B153" s="183"/>
      <c r="D153" s="174" t="s">
        <v>180</v>
      </c>
      <c r="E153" s="184" t="s">
        <v>5</v>
      </c>
      <c r="F153" s="185" t="s">
        <v>228</v>
      </c>
      <c r="H153" s="186">
        <v>6.585</v>
      </c>
      <c r="L153" s="183"/>
      <c r="M153" s="187"/>
      <c r="N153" s="188"/>
      <c r="O153" s="188"/>
      <c r="P153" s="188"/>
      <c r="Q153" s="188"/>
      <c r="R153" s="188"/>
      <c r="S153" s="188"/>
      <c r="T153" s="189"/>
      <c r="AT153" s="184" t="s">
        <v>180</v>
      </c>
      <c r="AU153" s="184" t="s">
        <v>89</v>
      </c>
      <c r="AV153" s="13" t="s">
        <v>178</v>
      </c>
      <c r="AW153" s="13" t="s">
        <v>41</v>
      </c>
      <c r="AX153" s="13" t="s">
        <v>23</v>
      </c>
      <c r="AY153" s="184" t="s">
        <v>171</v>
      </c>
    </row>
    <row r="154" spans="2:65" s="1" customFormat="1" ht="16.5" customHeight="1">
      <c r="B154" s="161"/>
      <c r="C154" s="190" t="s">
        <v>269</v>
      </c>
      <c r="D154" s="190" t="s">
        <v>236</v>
      </c>
      <c r="E154" s="191" t="s">
        <v>3000</v>
      </c>
      <c r="F154" s="192" t="s">
        <v>3001</v>
      </c>
      <c r="G154" s="193" t="s">
        <v>223</v>
      </c>
      <c r="H154" s="194">
        <v>6.7169999999999996</v>
      </c>
      <c r="I154" s="348"/>
      <c r="J154" s="195">
        <f>ROUND(I154*H154,2)</f>
        <v>0</v>
      </c>
      <c r="K154" s="192" t="s">
        <v>5</v>
      </c>
      <c r="L154" s="196"/>
      <c r="M154" s="197" t="s">
        <v>5</v>
      </c>
      <c r="N154" s="198" t="s">
        <v>48</v>
      </c>
      <c r="O154" s="170">
        <v>0</v>
      </c>
      <c r="P154" s="170">
        <f>O154*H154</f>
        <v>0</v>
      </c>
      <c r="Q154" s="170">
        <v>9.2000000000000003E-4</v>
      </c>
      <c r="R154" s="170">
        <f>Q154*H154</f>
        <v>6.1796400000000001E-3</v>
      </c>
      <c r="S154" s="170">
        <v>0</v>
      </c>
      <c r="T154" s="171">
        <f>S154*H154</f>
        <v>0</v>
      </c>
      <c r="AR154" s="25" t="s">
        <v>211</v>
      </c>
      <c r="AT154" s="25" t="s">
        <v>236</v>
      </c>
      <c r="AU154" s="25" t="s">
        <v>89</v>
      </c>
      <c r="AY154" s="25" t="s">
        <v>171</v>
      </c>
      <c r="BE154" s="172">
        <f>IF(N154="základní",J154,0)</f>
        <v>0</v>
      </c>
      <c r="BF154" s="172">
        <f>IF(N154="snížená",J154,0)</f>
        <v>0</v>
      </c>
      <c r="BG154" s="172">
        <f>IF(N154="zákl. přenesená",J154,0)</f>
        <v>0</v>
      </c>
      <c r="BH154" s="172">
        <f>IF(N154="sníž. přenesená",J154,0)</f>
        <v>0</v>
      </c>
      <c r="BI154" s="172">
        <f>IF(N154="nulová",J154,0)</f>
        <v>0</v>
      </c>
      <c r="BJ154" s="25" t="s">
        <v>23</v>
      </c>
      <c r="BK154" s="172">
        <f>ROUND(I154*H154,2)</f>
        <v>0</v>
      </c>
      <c r="BL154" s="25" t="s">
        <v>178</v>
      </c>
      <c r="BM154" s="25" t="s">
        <v>3008</v>
      </c>
    </row>
    <row r="155" spans="2:65" s="1" customFormat="1" ht="24">
      <c r="B155" s="40"/>
      <c r="D155" s="174" t="s">
        <v>353</v>
      </c>
      <c r="F155" s="181" t="s">
        <v>3003</v>
      </c>
      <c r="L155" s="40"/>
      <c r="M155" s="182"/>
      <c r="N155" s="41"/>
      <c r="O155" s="41"/>
      <c r="P155" s="41"/>
      <c r="Q155" s="41"/>
      <c r="R155" s="41"/>
      <c r="S155" s="41"/>
      <c r="T155" s="69"/>
      <c r="AT155" s="25" t="s">
        <v>353</v>
      </c>
      <c r="AU155" s="25" t="s">
        <v>89</v>
      </c>
    </row>
    <row r="156" spans="2:65" s="12" customFormat="1">
      <c r="B156" s="173"/>
      <c r="D156" s="174" t="s">
        <v>180</v>
      </c>
      <c r="E156" s="175" t="s">
        <v>5</v>
      </c>
      <c r="F156" s="176" t="s">
        <v>3009</v>
      </c>
      <c r="H156" s="177">
        <v>6.7169999999999996</v>
      </c>
      <c r="L156" s="173"/>
      <c r="M156" s="178"/>
      <c r="N156" s="179"/>
      <c r="O156" s="179"/>
      <c r="P156" s="179"/>
      <c r="Q156" s="179"/>
      <c r="R156" s="179"/>
      <c r="S156" s="179"/>
      <c r="T156" s="180"/>
      <c r="AT156" s="175" t="s">
        <v>180</v>
      </c>
      <c r="AU156" s="175" t="s">
        <v>89</v>
      </c>
      <c r="AV156" s="12" t="s">
        <v>89</v>
      </c>
      <c r="AW156" s="12" t="s">
        <v>41</v>
      </c>
      <c r="AX156" s="12" t="s">
        <v>23</v>
      </c>
      <c r="AY156" s="175" t="s">
        <v>171</v>
      </c>
    </row>
    <row r="157" spans="2:65" s="1" customFormat="1" ht="25.5" customHeight="1">
      <c r="B157" s="161"/>
      <c r="C157" s="162" t="s">
        <v>274</v>
      </c>
      <c r="D157" s="162" t="s">
        <v>173</v>
      </c>
      <c r="E157" s="163" t="s">
        <v>3010</v>
      </c>
      <c r="F157" s="164" t="s">
        <v>3011</v>
      </c>
      <c r="G157" s="165" t="s">
        <v>493</v>
      </c>
      <c r="H157" s="166">
        <v>67.8</v>
      </c>
      <c r="I157" s="347"/>
      <c r="J157" s="167">
        <f>ROUND(I157*H157,2)</f>
        <v>0</v>
      </c>
      <c r="K157" s="164" t="s">
        <v>177</v>
      </c>
      <c r="L157" s="40"/>
      <c r="M157" s="168" t="s">
        <v>5</v>
      </c>
      <c r="N157" s="169" t="s">
        <v>48</v>
      </c>
      <c r="O157" s="170">
        <v>0.31</v>
      </c>
      <c r="P157" s="170">
        <f>O157*H157</f>
        <v>21.018000000000001</v>
      </c>
      <c r="Q157" s="170">
        <v>2.0000000000000002E-5</v>
      </c>
      <c r="R157" s="170">
        <f>Q157*H157</f>
        <v>1.356E-3</v>
      </c>
      <c r="S157" s="170">
        <v>0</v>
      </c>
      <c r="T157" s="171">
        <f>S157*H157</f>
        <v>0</v>
      </c>
      <c r="AR157" s="25" t="s">
        <v>178</v>
      </c>
      <c r="AT157" s="25" t="s">
        <v>173</v>
      </c>
      <c r="AU157" s="25" t="s">
        <v>89</v>
      </c>
      <c r="AY157" s="25" t="s">
        <v>171</v>
      </c>
      <c r="BE157" s="172">
        <f>IF(N157="základní",J157,0)</f>
        <v>0</v>
      </c>
      <c r="BF157" s="172">
        <f>IF(N157="snížená",J157,0)</f>
        <v>0</v>
      </c>
      <c r="BG157" s="172">
        <f>IF(N157="zákl. přenesená",J157,0)</f>
        <v>0</v>
      </c>
      <c r="BH157" s="172">
        <f>IF(N157="sníž. přenesená",J157,0)</f>
        <v>0</v>
      </c>
      <c r="BI157" s="172">
        <f>IF(N157="nulová",J157,0)</f>
        <v>0</v>
      </c>
      <c r="BJ157" s="25" t="s">
        <v>23</v>
      </c>
      <c r="BK157" s="172">
        <f>ROUND(I157*H157,2)</f>
        <v>0</v>
      </c>
      <c r="BL157" s="25" t="s">
        <v>178</v>
      </c>
      <c r="BM157" s="25" t="s">
        <v>3012</v>
      </c>
    </row>
    <row r="158" spans="2:65" s="12" customFormat="1">
      <c r="B158" s="173"/>
      <c r="D158" s="174" t="s">
        <v>180</v>
      </c>
      <c r="E158" s="175" t="s">
        <v>5</v>
      </c>
      <c r="F158" s="176" t="s">
        <v>3013</v>
      </c>
      <c r="H158" s="177">
        <v>67.8</v>
      </c>
      <c r="L158" s="173"/>
      <c r="M158" s="178"/>
      <c r="N158" s="179"/>
      <c r="O158" s="179"/>
      <c r="P158" s="179"/>
      <c r="Q158" s="179"/>
      <c r="R158" s="179"/>
      <c r="S158" s="179"/>
      <c r="T158" s="180"/>
      <c r="AT158" s="175" t="s">
        <v>180</v>
      </c>
      <c r="AU158" s="175" t="s">
        <v>89</v>
      </c>
      <c r="AV158" s="12" t="s">
        <v>89</v>
      </c>
      <c r="AW158" s="12" t="s">
        <v>41</v>
      </c>
      <c r="AX158" s="12" t="s">
        <v>23</v>
      </c>
      <c r="AY158" s="175" t="s">
        <v>171</v>
      </c>
    </row>
    <row r="159" spans="2:65" s="1" customFormat="1" ht="16.5" customHeight="1">
      <c r="B159" s="161"/>
      <c r="C159" s="190" t="s">
        <v>278</v>
      </c>
      <c r="D159" s="190" t="s">
        <v>236</v>
      </c>
      <c r="E159" s="191" t="s">
        <v>3014</v>
      </c>
      <c r="F159" s="192" t="s">
        <v>3015</v>
      </c>
      <c r="G159" s="193" t="s">
        <v>493</v>
      </c>
      <c r="H159" s="194">
        <v>69.156000000000006</v>
      </c>
      <c r="I159" s="348"/>
      <c r="J159" s="195">
        <f>ROUND(I159*H159,2)</f>
        <v>0</v>
      </c>
      <c r="K159" s="192" t="s">
        <v>177</v>
      </c>
      <c r="L159" s="196"/>
      <c r="M159" s="197" t="s">
        <v>5</v>
      </c>
      <c r="N159" s="198" t="s">
        <v>48</v>
      </c>
      <c r="O159" s="170">
        <v>0</v>
      </c>
      <c r="P159" s="170">
        <f>O159*H159</f>
        <v>0</v>
      </c>
      <c r="Q159" s="170">
        <v>1E-4</v>
      </c>
      <c r="R159" s="170">
        <f>Q159*H159</f>
        <v>6.9156000000000009E-3</v>
      </c>
      <c r="S159" s="170">
        <v>0</v>
      </c>
      <c r="T159" s="171">
        <f>S159*H159</f>
        <v>0</v>
      </c>
      <c r="AR159" s="25" t="s">
        <v>211</v>
      </c>
      <c r="AT159" s="25" t="s">
        <v>236</v>
      </c>
      <c r="AU159" s="25" t="s">
        <v>89</v>
      </c>
      <c r="AY159" s="25" t="s">
        <v>171</v>
      </c>
      <c r="BE159" s="172">
        <f>IF(N159="základní",J159,0)</f>
        <v>0</v>
      </c>
      <c r="BF159" s="172">
        <f>IF(N159="snížená",J159,0)</f>
        <v>0</v>
      </c>
      <c r="BG159" s="172">
        <f>IF(N159="zákl. přenesená",J159,0)</f>
        <v>0</v>
      </c>
      <c r="BH159" s="172">
        <f>IF(N159="sníž. přenesená",J159,0)</f>
        <v>0</v>
      </c>
      <c r="BI159" s="172">
        <f>IF(N159="nulová",J159,0)</f>
        <v>0</v>
      </c>
      <c r="BJ159" s="25" t="s">
        <v>23</v>
      </c>
      <c r="BK159" s="172">
        <f>ROUND(I159*H159,2)</f>
        <v>0</v>
      </c>
      <c r="BL159" s="25" t="s">
        <v>178</v>
      </c>
      <c r="BM159" s="25" t="s">
        <v>3016</v>
      </c>
    </row>
    <row r="160" spans="2:65" s="12" customFormat="1">
      <c r="B160" s="173"/>
      <c r="D160" s="174" t="s">
        <v>180</v>
      </c>
      <c r="E160" s="175" t="s">
        <v>5</v>
      </c>
      <c r="F160" s="176" t="s">
        <v>3017</v>
      </c>
      <c r="H160" s="177">
        <v>69.156000000000006</v>
      </c>
      <c r="L160" s="173"/>
      <c r="M160" s="178"/>
      <c r="N160" s="179"/>
      <c r="O160" s="179"/>
      <c r="P160" s="179"/>
      <c r="Q160" s="179"/>
      <c r="R160" s="179"/>
      <c r="S160" s="179"/>
      <c r="T160" s="180"/>
      <c r="AT160" s="175" t="s">
        <v>180</v>
      </c>
      <c r="AU160" s="175" t="s">
        <v>89</v>
      </c>
      <c r="AV160" s="12" t="s">
        <v>89</v>
      </c>
      <c r="AW160" s="12" t="s">
        <v>41</v>
      </c>
      <c r="AX160" s="12" t="s">
        <v>23</v>
      </c>
      <c r="AY160" s="175" t="s">
        <v>171</v>
      </c>
    </row>
    <row r="161" spans="2:65" s="1" customFormat="1" ht="38.25" customHeight="1">
      <c r="B161" s="161"/>
      <c r="C161" s="162" t="s">
        <v>10</v>
      </c>
      <c r="D161" s="162" t="s">
        <v>173</v>
      </c>
      <c r="E161" s="163" t="s">
        <v>684</v>
      </c>
      <c r="F161" s="164" t="s">
        <v>685</v>
      </c>
      <c r="G161" s="165" t="s">
        <v>493</v>
      </c>
      <c r="H161" s="166">
        <v>43.9</v>
      </c>
      <c r="I161" s="347"/>
      <c r="J161" s="167">
        <f>ROUND(I161*H161,2)</f>
        <v>0</v>
      </c>
      <c r="K161" s="164" t="s">
        <v>177</v>
      </c>
      <c r="L161" s="40"/>
      <c r="M161" s="168" t="s">
        <v>5</v>
      </c>
      <c r="N161" s="169" t="s">
        <v>48</v>
      </c>
      <c r="O161" s="170">
        <v>9.6000000000000002E-2</v>
      </c>
      <c r="P161" s="170">
        <f>O161*H161</f>
        <v>4.2144000000000004</v>
      </c>
      <c r="Q161" s="170">
        <v>0</v>
      </c>
      <c r="R161" s="170">
        <f>Q161*H161</f>
        <v>0</v>
      </c>
      <c r="S161" s="170">
        <v>0</v>
      </c>
      <c r="T161" s="171">
        <f>S161*H161</f>
        <v>0</v>
      </c>
      <c r="AR161" s="25" t="s">
        <v>178</v>
      </c>
      <c r="AT161" s="25" t="s">
        <v>173</v>
      </c>
      <c r="AU161" s="25" t="s">
        <v>89</v>
      </c>
      <c r="AY161" s="25" t="s">
        <v>171</v>
      </c>
      <c r="BE161" s="172">
        <f>IF(N161="základní",J161,0)</f>
        <v>0</v>
      </c>
      <c r="BF161" s="172">
        <f>IF(N161="snížená",J161,0)</f>
        <v>0</v>
      </c>
      <c r="BG161" s="172">
        <f>IF(N161="zákl. přenesená",J161,0)</f>
        <v>0</v>
      </c>
      <c r="BH161" s="172">
        <f>IF(N161="sníž. přenesená",J161,0)</f>
        <v>0</v>
      </c>
      <c r="BI161" s="172">
        <f>IF(N161="nulová",J161,0)</f>
        <v>0</v>
      </c>
      <c r="BJ161" s="25" t="s">
        <v>23</v>
      </c>
      <c r="BK161" s="172">
        <f>ROUND(I161*H161,2)</f>
        <v>0</v>
      </c>
      <c r="BL161" s="25" t="s">
        <v>178</v>
      </c>
      <c r="BM161" s="25" t="s">
        <v>3018</v>
      </c>
    </row>
    <row r="162" spans="2:65" s="12" customFormat="1">
      <c r="B162" s="173"/>
      <c r="D162" s="174" t="s">
        <v>180</v>
      </c>
      <c r="E162" s="175" t="s">
        <v>5</v>
      </c>
      <c r="F162" s="176" t="s">
        <v>3019</v>
      </c>
      <c r="H162" s="177">
        <v>34.9</v>
      </c>
      <c r="L162" s="173"/>
      <c r="M162" s="178"/>
      <c r="N162" s="179"/>
      <c r="O162" s="179"/>
      <c r="P162" s="179"/>
      <c r="Q162" s="179"/>
      <c r="R162" s="179"/>
      <c r="S162" s="179"/>
      <c r="T162" s="180"/>
      <c r="AT162" s="175" t="s">
        <v>180</v>
      </c>
      <c r="AU162" s="175" t="s">
        <v>89</v>
      </c>
      <c r="AV162" s="12" t="s">
        <v>89</v>
      </c>
      <c r="AW162" s="12" t="s">
        <v>41</v>
      </c>
      <c r="AX162" s="12" t="s">
        <v>77</v>
      </c>
      <c r="AY162" s="175" t="s">
        <v>171</v>
      </c>
    </row>
    <row r="163" spans="2:65" s="12" customFormat="1">
      <c r="B163" s="173"/>
      <c r="D163" s="174" t="s">
        <v>180</v>
      </c>
      <c r="E163" s="175" t="s">
        <v>5</v>
      </c>
      <c r="F163" s="176" t="s">
        <v>3020</v>
      </c>
      <c r="H163" s="177">
        <v>9</v>
      </c>
      <c r="L163" s="173"/>
      <c r="M163" s="178"/>
      <c r="N163" s="179"/>
      <c r="O163" s="179"/>
      <c r="P163" s="179"/>
      <c r="Q163" s="179"/>
      <c r="R163" s="179"/>
      <c r="S163" s="179"/>
      <c r="T163" s="180"/>
      <c r="AT163" s="175" t="s">
        <v>180</v>
      </c>
      <c r="AU163" s="175" t="s">
        <v>89</v>
      </c>
      <c r="AV163" s="12" t="s">
        <v>89</v>
      </c>
      <c r="AW163" s="12" t="s">
        <v>41</v>
      </c>
      <c r="AX163" s="12" t="s">
        <v>77</v>
      </c>
      <c r="AY163" s="175" t="s">
        <v>171</v>
      </c>
    </row>
    <row r="164" spans="2:65" s="13" customFormat="1">
      <c r="B164" s="183"/>
      <c r="D164" s="174" t="s">
        <v>180</v>
      </c>
      <c r="E164" s="184" t="s">
        <v>5</v>
      </c>
      <c r="F164" s="185" t="s">
        <v>228</v>
      </c>
      <c r="H164" s="186">
        <v>43.9</v>
      </c>
      <c r="L164" s="183"/>
      <c r="M164" s="187"/>
      <c r="N164" s="188"/>
      <c r="O164" s="188"/>
      <c r="P164" s="188"/>
      <c r="Q164" s="188"/>
      <c r="R164" s="188"/>
      <c r="S164" s="188"/>
      <c r="T164" s="189"/>
      <c r="AT164" s="184" t="s">
        <v>180</v>
      </c>
      <c r="AU164" s="184" t="s">
        <v>89</v>
      </c>
      <c r="AV164" s="13" t="s">
        <v>178</v>
      </c>
      <c r="AW164" s="13" t="s">
        <v>41</v>
      </c>
      <c r="AX164" s="13" t="s">
        <v>23</v>
      </c>
      <c r="AY164" s="184" t="s">
        <v>171</v>
      </c>
    </row>
    <row r="165" spans="2:65" s="1" customFormat="1" ht="16.5" customHeight="1">
      <c r="B165" s="161"/>
      <c r="C165" s="190" t="s">
        <v>288</v>
      </c>
      <c r="D165" s="190" t="s">
        <v>236</v>
      </c>
      <c r="E165" s="191" t="s">
        <v>691</v>
      </c>
      <c r="F165" s="192" t="s">
        <v>692</v>
      </c>
      <c r="G165" s="193" t="s">
        <v>493</v>
      </c>
      <c r="H165" s="194">
        <v>44.777999999999999</v>
      </c>
      <c r="I165" s="348"/>
      <c r="J165" s="195">
        <f>ROUND(I165*H165,2)</f>
        <v>0</v>
      </c>
      <c r="K165" s="192" t="s">
        <v>177</v>
      </c>
      <c r="L165" s="196"/>
      <c r="M165" s="197" t="s">
        <v>5</v>
      </c>
      <c r="N165" s="198" t="s">
        <v>48</v>
      </c>
      <c r="O165" s="170">
        <v>0</v>
      </c>
      <c r="P165" s="170">
        <f>O165*H165</f>
        <v>0</v>
      </c>
      <c r="Q165" s="170">
        <v>3.0000000000000001E-5</v>
      </c>
      <c r="R165" s="170">
        <f>Q165*H165</f>
        <v>1.3433399999999999E-3</v>
      </c>
      <c r="S165" s="170">
        <v>0</v>
      </c>
      <c r="T165" s="171">
        <f>S165*H165</f>
        <v>0</v>
      </c>
      <c r="AR165" s="25" t="s">
        <v>211</v>
      </c>
      <c r="AT165" s="25" t="s">
        <v>236</v>
      </c>
      <c r="AU165" s="25" t="s">
        <v>89</v>
      </c>
      <c r="AY165" s="25" t="s">
        <v>171</v>
      </c>
      <c r="BE165" s="172">
        <f>IF(N165="základní",J165,0)</f>
        <v>0</v>
      </c>
      <c r="BF165" s="172">
        <f>IF(N165="snížená",J165,0)</f>
        <v>0</v>
      </c>
      <c r="BG165" s="172">
        <f>IF(N165="zákl. přenesená",J165,0)</f>
        <v>0</v>
      </c>
      <c r="BH165" s="172">
        <f>IF(N165="sníž. přenesená",J165,0)</f>
        <v>0</v>
      </c>
      <c r="BI165" s="172">
        <f>IF(N165="nulová",J165,0)</f>
        <v>0</v>
      </c>
      <c r="BJ165" s="25" t="s">
        <v>23</v>
      </c>
      <c r="BK165" s="172">
        <f>ROUND(I165*H165,2)</f>
        <v>0</v>
      </c>
      <c r="BL165" s="25" t="s">
        <v>178</v>
      </c>
      <c r="BM165" s="25" t="s">
        <v>3021</v>
      </c>
    </row>
    <row r="166" spans="2:65" s="1" customFormat="1" ht="24">
      <c r="B166" s="40"/>
      <c r="D166" s="174" t="s">
        <v>353</v>
      </c>
      <c r="F166" s="181" t="s">
        <v>694</v>
      </c>
      <c r="L166" s="40"/>
      <c r="M166" s="182"/>
      <c r="N166" s="41"/>
      <c r="O166" s="41"/>
      <c r="P166" s="41"/>
      <c r="Q166" s="41"/>
      <c r="R166" s="41"/>
      <c r="S166" s="41"/>
      <c r="T166" s="69"/>
      <c r="AT166" s="25" t="s">
        <v>353</v>
      </c>
      <c r="AU166" s="25" t="s">
        <v>89</v>
      </c>
    </row>
    <row r="167" spans="2:65" s="12" customFormat="1">
      <c r="B167" s="173"/>
      <c r="D167" s="174" t="s">
        <v>180</v>
      </c>
      <c r="E167" s="175" t="s">
        <v>5</v>
      </c>
      <c r="F167" s="176" t="s">
        <v>3022</v>
      </c>
      <c r="H167" s="177">
        <v>44.777999999999999</v>
      </c>
      <c r="L167" s="173"/>
      <c r="M167" s="178"/>
      <c r="N167" s="179"/>
      <c r="O167" s="179"/>
      <c r="P167" s="179"/>
      <c r="Q167" s="179"/>
      <c r="R167" s="179"/>
      <c r="S167" s="179"/>
      <c r="T167" s="180"/>
      <c r="AT167" s="175" t="s">
        <v>180</v>
      </c>
      <c r="AU167" s="175" t="s">
        <v>89</v>
      </c>
      <c r="AV167" s="12" t="s">
        <v>89</v>
      </c>
      <c r="AW167" s="12" t="s">
        <v>41</v>
      </c>
      <c r="AX167" s="12" t="s">
        <v>23</v>
      </c>
      <c r="AY167" s="175" t="s">
        <v>171</v>
      </c>
    </row>
    <row r="168" spans="2:65" s="1" customFormat="1" ht="25.5" customHeight="1">
      <c r="B168" s="161"/>
      <c r="C168" s="162" t="s">
        <v>292</v>
      </c>
      <c r="D168" s="162" t="s">
        <v>173</v>
      </c>
      <c r="E168" s="163" t="s">
        <v>609</v>
      </c>
      <c r="F168" s="164" t="s">
        <v>610</v>
      </c>
      <c r="G168" s="165" t="s">
        <v>223</v>
      </c>
      <c r="H168" s="166">
        <v>208.65199999999999</v>
      </c>
      <c r="I168" s="347"/>
      <c r="J168" s="167">
        <f>ROUND(I168*H168,2)</f>
        <v>0</v>
      </c>
      <c r="K168" s="164" t="s">
        <v>177</v>
      </c>
      <c r="L168" s="40"/>
      <c r="M168" s="168" t="s">
        <v>5</v>
      </c>
      <c r="N168" s="169" t="s">
        <v>48</v>
      </c>
      <c r="O168" s="170">
        <v>1.06</v>
      </c>
      <c r="P168" s="170">
        <f>O168*H168</f>
        <v>221.17112</v>
      </c>
      <c r="Q168" s="170">
        <v>8.5000000000000006E-3</v>
      </c>
      <c r="R168" s="170">
        <f>Q168*H168</f>
        <v>1.773542</v>
      </c>
      <c r="S168" s="170">
        <v>0</v>
      </c>
      <c r="T168" s="171">
        <f>S168*H168</f>
        <v>0</v>
      </c>
      <c r="AR168" s="25" t="s">
        <v>178</v>
      </c>
      <c r="AT168" s="25" t="s">
        <v>173</v>
      </c>
      <c r="AU168" s="25" t="s">
        <v>89</v>
      </c>
      <c r="AY168" s="25" t="s">
        <v>171</v>
      </c>
      <c r="BE168" s="172">
        <f>IF(N168="základní",J168,0)</f>
        <v>0</v>
      </c>
      <c r="BF168" s="172">
        <f>IF(N168="snížená",J168,0)</f>
        <v>0</v>
      </c>
      <c r="BG168" s="172">
        <f>IF(N168="zákl. přenesená",J168,0)</f>
        <v>0</v>
      </c>
      <c r="BH168" s="172">
        <f>IF(N168="sníž. přenesená",J168,0)</f>
        <v>0</v>
      </c>
      <c r="BI168" s="172">
        <f>IF(N168="nulová",J168,0)</f>
        <v>0</v>
      </c>
      <c r="BJ168" s="25" t="s">
        <v>23</v>
      </c>
      <c r="BK168" s="172">
        <f>ROUND(I168*H168,2)</f>
        <v>0</v>
      </c>
      <c r="BL168" s="25" t="s">
        <v>178</v>
      </c>
      <c r="BM168" s="25" t="s">
        <v>3023</v>
      </c>
    </row>
    <row r="169" spans="2:65" s="12" customFormat="1">
      <c r="B169" s="173"/>
      <c r="D169" s="174" t="s">
        <v>180</v>
      </c>
      <c r="E169" s="175" t="s">
        <v>5</v>
      </c>
      <c r="F169" s="176" t="s">
        <v>3024</v>
      </c>
      <c r="H169" s="177">
        <v>247.315</v>
      </c>
      <c r="L169" s="173"/>
      <c r="M169" s="178"/>
      <c r="N169" s="179"/>
      <c r="O169" s="179"/>
      <c r="P169" s="179"/>
      <c r="Q169" s="179"/>
      <c r="R169" s="179"/>
      <c r="S169" s="179"/>
      <c r="T169" s="180"/>
      <c r="AT169" s="175" t="s">
        <v>180</v>
      </c>
      <c r="AU169" s="175" t="s">
        <v>89</v>
      </c>
      <c r="AV169" s="12" t="s">
        <v>89</v>
      </c>
      <c r="AW169" s="12" t="s">
        <v>41</v>
      </c>
      <c r="AX169" s="12" t="s">
        <v>77</v>
      </c>
      <c r="AY169" s="175" t="s">
        <v>171</v>
      </c>
    </row>
    <row r="170" spans="2:65" s="12" customFormat="1">
      <c r="B170" s="173"/>
      <c r="D170" s="174" t="s">
        <v>180</v>
      </c>
      <c r="E170" s="175" t="s">
        <v>5</v>
      </c>
      <c r="F170" s="176" t="s">
        <v>3025</v>
      </c>
      <c r="H170" s="177">
        <v>-24.945</v>
      </c>
      <c r="L170" s="173"/>
      <c r="M170" s="178"/>
      <c r="N170" s="179"/>
      <c r="O170" s="179"/>
      <c r="P170" s="179"/>
      <c r="Q170" s="179"/>
      <c r="R170" s="179"/>
      <c r="S170" s="179"/>
      <c r="T170" s="180"/>
      <c r="AT170" s="175" t="s">
        <v>180</v>
      </c>
      <c r="AU170" s="175" t="s">
        <v>89</v>
      </c>
      <c r="AV170" s="12" t="s">
        <v>89</v>
      </c>
      <c r="AW170" s="12" t="s">
        <v>41</v>
      </c>
      <c r="AX170" s="12" t="s">
        <v>77</v>
      </c>
      <c r="AY170" s="175" t="s">
        <v>171</v>
      </c>
    </row>
    <row r="171" spans="2:65" s="12" customFormat="1">
      <c r="B171" s="173"/>
      <c r="D171" s="174" t="s">
        <v>180</v>
      </c>
      <c r="E171" s="175" t="s">
        <v>5</v>
      </c>
      <c r="F171" s="176" t="s">
        <v>3026</v>
      </c>
      <c r="H171" s="177">
        <v>-13.718</v>
      </c>
      <c r="L171" s="173"/>
      <c r="M171" s="178"/>
      <c r="N171" s="179"/>
      <c r="O171" s="179"/>
      <c r="P171" s="179"/>
      <c r="Q171" s="179"/>
      <c r="R171" s="179"/>
      <c r="S171" s="179"/>
      <c r="T171" s="180"/>
      <c r="AT171" s="175" t="s">
        <v>180</v>
      </c>
      <c r="AU171" s="175" t="s">
        <v>89</v>
      </c>
      <c r="AV171" s="12" t="s">
        <v>89</v>
      </c>
      <c r="AW171" s="12" t="s">
        <v>41</v>
      </c>
      <c r="AX171" s="12" t="s">
        <v>77</v>
      </c>
      <c r="AY171" s="175" t="s">
        <v>171</v>
      </c>
    </row>
    <row r="172" spans="2:65" s="13" customFormat="1">
      <c r="B172" s="183"/>
      <c r="D172" s="174" t="s">
        <v>180</v>
      </c>
      <c r="E172" s="184" t="s">
        <v>5</v>
      </c>
      <c r="F172" s="185" t="s">
        <v>228</v>
      </c>
      <c r="H172" s="186">
        <v>208.65199999999999</v>
      </c>
      <c r="L172" s="183"/>
      <c r="M172" s="187"/>
      <c r="N172" s="188"/>
      <c r="O172" s="188"/>
      <c r="P172" s="188"/>
      <c r="Q172" s="188"/>
      <c r="R172" s="188"/>
      <c r="S172" s="188"/>
      <c r="T172" s="189"/>
      <c r="AT172" s="184" t="s">
        <v>180</v>
      </c>
      <c r="AU172" s="184" t="s">
        <v>89</v>
      </c>
      <c r="AV172" s="13" t="s">
        <v>178</v>
      </c>
      <c r="AW172" s="13" t="s">
        <v>41</v>
      </c>
      <c r="AX172" s="13" t="s">
        <v>23</v>
      </c>
      <c r="AY172" s="184" t="s">
        <v>171</v>
      </c>
    </row>
    <row r="173" spans="2:65" s="1" customFormat="1" ht="16.5" customHeight="1">
      <c r="B173" s="161"/>
      <c r="C173" s="190" t="s">
        <v>297</v>
      </c>
      <c r="D173" s="190" t="s">
        <v>236</v>
      </c>
      <c r="E173" s="191" t="s">
        <v>3027</v>
      </c>
      <c r="F173" s="192" t="s">
        <v>3028</v>
      </c>
      <c r="G173" s="193" t="s">
        <v>223</v>
      </c>
      <c r="H173" s="194">
        <v>212.82499999999999</v>
      </c>
      <c r="I173" s="348"/>
      <c r="J173" s="195">
        <f>ROUND(I173*H173,2)</f>
        <v>0</v>
      </c>
      <c r="K173" s="192" t="s">
        <v>5</v>
      </c>
      <c r="L173" s="196"/>
      <c r="M173" s="197" t="s">
        <v>5</v>
      </c>
      <c r="N173" s="198" t="s">
        <v>48</v>
      </c>
      <c r="O173" s="170">
        <v>0</v>
      </c>
      <c r="P173" s="170">
        <f>O173*H173</f>
        <v>0</v>
      </c>
      <c r="Q173" s="170">
        <v>2.3800000000000002E-3</v>
      </c>
      <c r="R173" s="170">
        <f>Q173*H173</f>
        <v>0.50652350000000002</v>
      </c>
      <c r="S173" s="170">
        <v>0</v>
      </c>
      <c r="T173" s="171">
        <f>S173*H173</f>
        <v>0</v>
      </c>
      <c r="AR173" s="25" t="s">
        <v>211</v>
      </c>
      <c r="AT173" s="25" t="s">
        <v>236</v>
      </c>
      <c r="AU173" s="25" t="s">
        <v>89</v>
      </c>
      <c r="AY173" s="25" t="s">
        <v>171</v>
      </c>
      <c r="BE173" s="172">
        <f>IF(N173="základní",J173,0)</f>
        <v>0</v>
      </c>
      <c r="BF173" s="172">
        <f>IF(N173="snížená",J173,0)</f>
        <v>0</v>
      </c>
      <c r="BG173" s="172">
        <f>IF(N173="zákl. přenesená",J173,0)</f>
        <v>0</v>
      </c>
      <c r="BH173" s="172">
        <f>IF(N173="sníž. přenesená",J173,0)</f>
        <v>0</v>
      </c>
      <c r="BI173" s="172">
        <f>IF(N173="nulová",J173,0)</f>
        <v>0</v>
      </c>
      <c r="BJ173" s="25" t="s">
        <v>23</v>
      </c>
      <c r="BK173" s="172">
        <f>ROUND(I173*H173,2)</f>
        <v>0</v>
      </c>
      <c r="BL173" s="25" t="s">
        <v>178</v>
      </c>
      <c r="BM173" s="25" t="s">
        <v>3029</v>
      </c>
    </row>
    <row r="174" spans="2:65" s="1" customFormat="1" ht="24">
      <c r="B174" s="40"/>
      <c r="D174" s="174" t="s">
        <v>353</v>
      </c>
      <c r="F174" s="181" t="s">
        <v>3030</v>
      </c>
      <c r="L174" s="40"/>
      <c r="M174" s="182"/>
      <c r="N174" s="41"/>
      <c r="O174" s="41"/>
      <c r="P174" s="41"/>
      <c r="Q174" s="41"/>
      <c r="R174" s="41"/>
      <c r="S174" s="41"/>
      <c r="T174" s="69"/>
      <c r="AT174" s="25" t="s">
        <v>353</v>
      </c>
      <c r="AU174" s="25" t="s">
        <v>89</v>
      </c>
    </row>
    <row r="175" spans="2:65" s="1" customFormat="1" ht="16.5" customHeight="1">
      <c r="B175" s="161"/>
      <c r="C175" s="162" t="s">
        <v>304</v>
      </c>
      <c r="D175" s="162" t="s">
        <v>173</v>
      </c>
      <c r="E175" s="163" t="s">
        <v>3031</v>
      </c>
      <c r="F175" s="164" t="s">
        <v>3032</v>
      </c>
      <c r="G175" s="165" t="s">
        <v>493</v>
      </c>
      <c r="H175" s="166">
        <v>80.7</v>
      </c>
      <c r="I175" s="347"/>
      <c r="J175" s="167">
        <f>ROUND(I175*H175,2)</f>
        <v>0</v>
      </c>
      <c r="K175" s="164" t="s">
        <v>5</v>
      </c>
      <c r="L175" s="40"/>
      <c r="M175" s="168" t="s">
        <v>5</v>
      </c>
      <c r="N175" s="169" t="s">
        <v>48</v>
      </c>
      <c r="O175" s="170">
        <v>0.11</v>
      </c>
      <c r="P175" s="170">
        <f>O175*H175</f>
        <v>8.8770000000000007</v>
      </c>
      <c r="Q175" s="170">
        <v>0</v>
      </c>
      <c r="R175" s="170">
        <f>Q175*H175</f>
        <v>0</v>
      </c>
      <c r="S175" s="170">
        <v>0</v>
      </c>
      <c r="T175" s="171">
        <f>S175*H175</f>
        <v>0</v>
      </c>
      <c r="AR175" s="25" t="s">
        <v>178</v>
      </c>
      <c r="AT175" s="25" t="s">
        <v>173</v>
      </c>
      <c r="AU175" s="25" t="s">
        <v>89</v>
      </c>
      <c r="AY175" s="25" t="s">
        <v>171</v>
      </c>
      <c r="BE175" s="172">
        <f>IF(N175="základní",J175,0)</f>
        <v>0</v>
      </c>
      <c r="BF175" s="172">
        <f>IF(N175="snížená",J175,0)</f>
        <v>0</v>
      </c>
      <c r="BG175" s="172">
        <f>IF(N175="zákl. přenesená",J175,0)</f>
        <v>0</v>
      </c>
      <c r="BH175" s="172">
        <f>IF(N175="sníž. přenesená",J175,0)</f>
        <v>0</v>
      </c>
      <c r="BI175" s="172">
        <f>IF(N175="nulová",J175,0)</f>
        <v>0</v>
      </c>
      <c r="BJ175" s="25" t="s">
        <v>23</v>
      </c>
      <c r="BK175" s="172">
        <f>ROUND(I175*H175,2)</f>
        <v>0</v>
      </c>
      <c r="BL175" s="25" t="s">
        <v>178</v>
      </c>
      <c r="BM175" s="25" t="s">
        <v>3033</v>
      </c>
    </row>
    <row r="176" spans="2:65" s="12" customFormat="1">
      <c r="B176" s="173"/>
      <c r="D176" s="174" t="s">
        <v>180</v>
      </c>
      <c r="E176" s="175" t="s">
        <v>5</v>
      </c>
      <c r="F176" s="176" t="s">
        <v>3034</v>
      </c>
      <c r="H176" s="177">
        <v>55</v>
      </c>
      <c r="L176" s="173"/>
      <c r="M176" s="178"/>
      <c r="N176" s="179"/>
      <c r="O176" s="179"/>
      <c r="P176" s="179"/>
      <c r="Q176" s="179"/>
      <c r="R176" s="179"/>
      <c r="S176" s="179"/>
      <c r="T176" s="180"/>
      <c r="AT176" s="175" t="s">
        <v>180</v>
      </c>
      <c r="AU176" s="175" t="s">
        <v>89</v>
      </c>
      <c r="AV176" s="12" t="s">
        <v>89</v>
      </c>
      <c r="AW176" s="12" t="s">
        <v>41</v>
      </c>
      <c r="AX176" s="12" t="s">
        <v>77</v>
      </c>
      <c r="AY176" s="175" t="s">
        <v>171</v>
      </c>
    </row>
    <row r="177" spans="2:65" s="12" customFormat="1">
      <c r="B177" s="173"/>
      <c r="D177" s="174" t="s">
        <v>180</v>
      </c>
      <c r="E177" s="175" t="s">
        <v>5</v>
      </c>
      <c r="F177" s="176" t="s">
        <v>3035</v>
      </c>
      <c r="H177" s="177">
        <v>11.7</v>
      </c>
      <c r="L177" s="173"/>
      <c r="M177" s="178"/>
      <c r="N177" s="179"/>
      <c r="O177" s="179"/>
      <c r="P177" s="179"/>
      <c r="Q177" s="179"/>
      <c r="R177" s="179"/>
      <c r="S177" s="179"/>
      <c r="T177" s="180"/>
      <c r="AT177" s="175" t="s">
        <v>180</v>
      </c>
      <c r="AU177" s="175" t="s">
        <v>89</v>
      </c>
      <c r="AV177" s="12" t="s">
        <v>89</v>
      </c>
      <c r="AW177" s="12" t="s">
        <v>41</v>
      </c>
      <c r="AX177" s="12" t="s">
        <v>77</v>
      </c>
      <c r="AY177" s="175" t="s">
        <v>171</v>
      </c>
    </row>
    <row r="178" spans="2:65" s="12" customFormat="1">
      <c r="B178" s="173"/>
      <c r="D178" s="174" t="s">
        <v>180</v>
      </c>
      <c r="E178" s="175" t="s">
        <v>5</v>
      </c>
      <c r="F178" s="176" t="s">
        <v>3036</v>
      </c>
      <c r="H178" s="177">
        <v>14</v>
      </c>
      <c r="L178" s="173"/>
      <c r="M178" s="178"/>
      <c r="N178" s="179"/>
      <c r="O178" s="179"/>
      <c r="P178" s="179"/>
      <c r="Q178" s="179"/>
      <c r="R178" s="179"/>
      <c r="S178" s="179"/>
      <c r="T178" s="180"/>
      <c r="AT178" s="175" t="s">
        <v>180</v>
      </c>
      <c r="AU178" s="175" t="s">
        <v>89</v>
      </c>
      <c r="AV178" s="12" t="s">
        <v>89</v>
      </c>
      <c r="AW178" s="12" t="s">
        <v>41</v>
      </c>
      <c r="AX178" s="12" t="s">
        <v>77</v>
      </c>
      <c r="AY178" s="175" t="s">
        <v>171</v>
      </c>
    </row>
    <row r="179" spans="2:65" s="13" customFormat="1">
      <c r="B179" s="183"/>
      <c r="D179" s="174" t="s">
        <v>180</v>
      </c>
      <c r="E179" s="184" t="s">
        <v>5</v>
      </c>
      <c r="F179" s="185" t="s">
        <v>228</v>
      </c>
      <c r="H179" s="186">
        <v>80.7</v>
      </c>
      <c r="L179" s="183"/>
      <c r="M179" s="187"/>
      <c r="N179" s="188"/>
      <c r="O179" s="188"/>
      <c r="P179" s="188"/>
      <c r="Q179" s="188"/>
      <c r="R179" s="188"/>
      <c r="S179" s="188"/>
      <c r="T179" s="189"/>
      <c r="AT179" s="184" t="s">
        <v>180</v>
      </c>
      <c r="AU179" s="184" t="s">
        <v>89</v>
      </c>
      <c r="AV179" s="13" t="s">
        <v>178</v>
      </c>
      <c r="AW179" s="13" t="s">
        <v>41</v>
      </c>
      <c r="AX179" s="13" t="s">
        <v>23</v>
      </c>
      <c r="AY179" s="184" t="s">
        <v>171</v>
      </c>
    </row>
    <row r="180" spans="2:65" s="1" customFormat="1" ht="16.5" customHeight="1">
      <c r="B180" s="161"/>
      <c r="C180" s="190" t="s">
        <v>316</v>
      </c>
      <c r="D180" s="190" t="s">
        <v>236</v>
      </c>
      <c r="E180" s="191" t="s">
        <v>679</v>
      </c>
      <c r="F180" s="192" t="s">
        <v>680</v>
      </c>
      <c r="G180" s="193" t="s">
        <v>493</v>
      </c>
      <c r="H180" s="194">
        <v>82.313999999999993</v>
      </c>
      <c r="I180" s="348"/>
      <c r="J180" s="195">
        <f>ROUND(I180*H180,2)</f>
        <v>0</v>
      </c>
      <c r="K180" s="192" t="s">
        <v>177</v>
      </c>
      <c r="L180" s="196"/>
      <c r="M180" s="197" t="s">
        <v>5</v>
      </c>
      <c r="N180" s="198" t="s">
        <v>48</v>
      </c>
      <c r="O180" s="170">
        <v>0</v>
      </c>
      <c r="P180" s="170">
        <f>O180*H180</f>
        <v>0</v>
      </c>
      <c r="Q180" s="170">
        <v>3.0000000000000001E-5</v>
      </c>
      <c r="R180" s="170">
        <f>Q180*H180</f>
        <v>2.4694199999999999E-3</v>
      </c>
      <c r="S180" s="170">
        <v>0</v>
      </c>
      <c r="T180" s="171">
        <f>S180*H180</f>
        <v>0</v>
      </c>
      <c r="AR180" s="25" t="s">
        <v>211</v>
      </c>
      <c r="AT180" s="25" t="s">
        <v>236</v>
      </c>
      <c r="AU180" s="25" t="s">
        <v>89</v>
      </c>
      <c r="AY180" s="25" t="s">
        <v>171</v>
      </c>
      <c r="BE180" s="172">
        <f>IF(N180="základní",J180,0)</f>
        <v>0</v>
      </c>
      <c r="BF180" s="172">
        <f>IF(N180="snížená",J180,0)</f>
        <v>0</v>
      </c>
      <c r="BG180" s="172">
        <f>IF(N180="zákl. přenesená",J180,0)</f>
        <v>0</v>
      </c>
      <c r="BH180" s="172">
        <f>IF(N180="sníž. přenesená",J180,0)</f>
        <v>0</v>
      </c>
      <c r="BI180" s="172">
        <f>IF(N180="nulová",J180,0)</f>
        <v>0</v>
      </c>
      <c r="BJ180" s="25" t="s">
        <v>23</v>
      </c>
      <c r="BK180" s="172">
        <f>ROUND(I180*H180,2)</f>
        <v>0</v>
      </c>
      <c r="BL180" s="25" t="s">
        <v>178</v>
      </c>
      <c r="BM180" s="25" t="s">
        <v>3037</v>
      </c>
    </row>
    <row r="181" spans="2:65" s="12" customFormat="1">
      <c r="B181" s="173"/>
      <c r="D181" s="174" t="s">
        <v>180</v>
      </c>
      <c r="E181" s="175" t="s">
        <v>5</v>
      </c>
      <c r="F181" s="176" t="s">
        <v>3038</v>
      </c>
      <c r="H181" s="177">
        <v>82.313999999999993</v>
      </c>
      <c r="L181" s="173"/>
      <c r="M181" s="178"/>
      <c r="N181" s="179"/>
      <c r="O181" s="179"/>
      <c r="P181" s="179"/>
      <c r="Q181" s="179"/>
      <c r="R181" s="179"/>
      <c r="S181" s="179"/>
      <c r="T181" s="180"/>
      <c r="AT181" s="175" t="s">
        <v>180</v>
      </c>
      <c r="AU181" s="175" t="s">
        <v>89</v>
      </c>
      <c r="AV181" s="12" t="s">
        <v>89</v>
      </c>
      <c r="AW181" s="12" t="s">
        <v>41</v>
      </c>
      <c r="AX181" s="12" t="s">
        <v>23</v>
      </c>
      <c r="AY181" s="175" t="s">
        <v>171</v>
      </c>
    </row>
    <row r="182" spans="2:65" s="1" customFormat="1" ht="25.5" customHeight="1">
      <c r="B182" s="161"/>
      <c r="C182" s="162" t="s">
        <v>321</v>
      </c>
      <c r="D182" s="162" t="s">
        <v>173</v>
      </c>
      <c r="E182" s="163" t="s">
        <v>646</v>
      </c>
      <c r="F182" s="164" t="s">
        <v>647</v>
      </c>
      <c r="G182" s="165" t="s">
        <v>223</v>
      </c>
      <c r="H182" s="166">
        <v>215.23699999999999</v>
      </c>
      <c r="I182" s="347"/>
      <c r="J182" s="167">
        <f>ROUND(I182*H182,2)</f>
        <v>0</v>
      </c>
      <c r="K182" s="164" t="s">
        <v>177</v>
      </c>
      <c r="L182" s="40"/>
      <c r="M182" s="168" t="s">
        <v>5</v>
      </c>
      <c r="N182" s="169" t="s">
        <v>48</v>
      </c>
      <c r="O182" s="170">
        <v>0.245</v>
      </c>
      <c r="P182" s="170">
        <f>O182*H182</f>
        <v>52.733064999999996</v>
      </c>
      <c r="Q182" s="170">
        <v>2.6800000000000001E-3</v>
      </c>
      <c r="R182" s="170">
        <f>Q182*H182</f>
        <v>0.57683516000000001</v>
      </c>
      <c r="S182" s="170">
        <v>0</v>
      </c>
      <c r="T182" s="171">
        <f>S182*H182</f>
        <v>0</v>
      </c>
      <c r="AR182" s="25" t="s">
        <v>178</v>
      </c>
      <c r="AT182" s="25" t="s">
        <v>173</v>
      </c>
      <c r="AU182" s="25" t="s">
        <v>89</v>
      </c>
      <c r="AY182" s="25" t="s">
        <v>171</v>
      </c>
      <c r="BE182" s="172">
        <f>IF(N182="základní",J182,0)</f>
        <v>0</v>
      </c>
      <c r="BF182" s="172">
        <f>IF(N182="snížená",J182,0)</f>
        <v>0</v>
      </c>
      <c r="BG182" s="172">
        <f>IF(N182="zákl. přenesená",J182,0)</f>
        <v>0</v>
      </c>
      <c r="BH182" s="172">
        <f>IF(N182="sníž. přenesená",J182,0)</f>
        <v>0</v>
      </c>
      <c r="BI182" s="172">
        <f>IF(N182="nulová",J182,0)</f>
        <v>0</v>
      </c>
      <c r="BJ182" s="25" t="s">
        <v>23</v>
      </c>
      <c r="BK182" s="172">
        <f>ROUND(I182*H182,2)</f>
        <v>0</v>
      </c>
      <c r="BL182" s="25" t="s">
        <v>178</v>
      </c>
      <c r="BM182" s="25" t="s">
        <v>3039</v>
      </c>
    </row>
    <row r="183" spans="2:65" s="12" customFormat="1">
      <c r="B183" s="173"/>
      <c r="D183" s="174" t="s">
        <v>180</v>
      </c>
      <c r="E183" s="175" t="s">
        <v>5</v>
      </c>
      <c r="F183" s="176" t="s">
        <v>3024</v>
      </c>
      <c r="H183" s="177">
        <v>247.315</v>
      </c>
      <c r="L183" s="173"/>
      <c r="M183" s="178"/>
      <c r="N183" s="179"/>
      <c r="O183" s="179"/>
      <c r="P183" s="179"/>
      <c r="Q183" s="179"/>
      <c r="R183" s="179"/>
      <c r="S183" s="179"/>
      <c r="T183" s="180"/>
      <c r="AT183" s="175" t="s">
        <v>180</v>
      </c>
      <c r="AU183" s="175" t="s">
        <v>89</v>
      </c>
      <c r="AV183" s="12" t="s">
        <v>89</v>
      </c>
      <c r="AW183" s="12" t="s">
        <v>41</v>
      </c>
      <c r="AX183" s="12" t="s">
        <v>77</v>
      </c>
      <c r="AY183" s="175" t="s">
        <v>171</v>
      </c>
    </row>
    <row r="184" spans="2:65" s="12" customFormat="1">
      <c r="B184" s="173"/>
      <c r="D184" s="174" t="s">
        <v>180</v>
      </c>
      <c r="E184" s="175" t="s">
        <v>5</v>
      </c>
      <c r="F184" s="176" t="s">
        <v>3025</v>
      </c>
      <c r="H184" s="177">
        <v>-24.945</v>
      </c>
      <c r="L184" s="173"/>
      <c r="M184" s="178"/>
      <c r="N184" s="179"/>
      <c r="O184" s="179"/>
      <c r="P184" s="179"/>
      <c r="Q184" s="179"/>
      <c r="R184" s="179"/>
      <c r="S184" s="179"/>
      <c r="T184" s="180"/>
      <c r="AT184" s="175" t="s">
        <v>180</v>
      </c>
      <c r="AU184" s="175" t="s">
        <v>89</v>
      </c>
      <c r="AV184" s="12" t="s">
        <v>89</v>
      </c>
      <c r="AW184" s="12" t="s">
        <v>41</v>
      </c>
      <c r="AX184" s="12" t="s">
        <v>77</v>
      </c>
      <c r="AY184" s="175" t="s">
        <v>171</v>
      </c>
    </row>
    <row r="185" spans="2:65" s="12" customFormat="1">
      <c r="B185" s="173"/>
      <c r="D185" s="174" t="s">
        <v>180</v>
      </c>
      <c r="E185" s="175" t="s">
        <v>5</v>
      </c>
      <c r="F185" s="176" t="s">
        <v>3026</v>
      </c>
      <c r="H185" s="177">
        <v>-13.718</v>
      </c>
      <c r="L185" s="173"/>
      <c r="M185" s="178"/>
      <c r="N185" s="179"/>
      <c r="O185" s="179"/>
      <c r="P185" s="179"/>
      <c r="Q185" s="179"/>
      <c r="R185" s="179"/>
      <c r="S185" s="179"/>
      <c r="T185" s="180"/>
      <c r="AT185" s="175" t="s">
        <v>180</v>
      </c>
      <c r="AU185" s="175" t="s">
        <v>89</v>
      </c>
      <c r="AV185" s="12" t="s">
        <v>89</v>
      </c>
      <c r="AW185" s="12" t="s">
        <v>41</v>
      </c>
      <c r="AX185" s="12" t="s">
        <v>77</v>
      </c>
      <c r="AY185" s="175" t="s">
        <v>171</v>
      </c>
    </row>
    <row r="186" spans="2:65" s="14" customFormat="1">
      <c r="B186" s="199"/>
      <c r="D186" s="174" t="s">
        <v>180</v>
      </c>
      <c r="E186" s="200" t="s">
        <v>5</v>
      </c>
      <c r="F186" s="201" t="s">
        <v>310</v>
      </c>
      <c r="H186" s="202">
        <v>208.65199999999999</v>
      </c>
      <c r="L186" s="199"/>
      <c r="M186" s="203"/>
      <c r="N186" s="204"/>
      <c r="O186" s="204"/>
      <c r="P186" s="204"/>
      <c r="Q186" s="204"/>
      <c r="R186" s="204"/>
      <c r="S186" s="204"/>
      <c r="T186" s="205"/>
      <c r="AT186" s="200" t="s">
        <v>180</v>
      </c>
      <c r="AU186" s="200" t="s">
        <v>89</v>
      </c>
      <c r="AV186" s="14" t="s">
        <v>188</v>
      </c>
      <c r="AW186" s="14" t="s">
        <v>41</v>
      </c>
      <c r="AX186" s="14" t="s">
        <v>77</v>
      </c>
      <c r="AY186" s="200" t="s">
        <v>171</v>
      </c>
    </row>
    <row r="187" spans="2:65" s="12" customFormat="1">
      <c r="B187" s="173"/>
      <c r="D187" s="174" t="s">
        <v>180</v>
      </c>
      <c r="E187" s="175" t="s">
        <v>5</v>
      </c>
      <c r="F187" s="176" t="s">
        <v>3006</v>
      </c>
      <c r="H187" s="177">
        <v>5.2350000000000003</v>
      </c>
      <c r="L187" s="173"/>
      <c r="M187" s="178"/>
      <c r="N187" s="179"/>
      <c r="O187" s="179"/>
      <c r="P187" s="179"/>
      <c r="Q187" s="179"/>
      <c r="R187" s="179"/>
      <c r="S187" s="179"/>
      <c r="T187" s="180"/>
      <c r="AT187" s="175" t="s">
        <v>180</v>
      </c>
      <c r="AU187" s="175" t="s">
        <v>89</v>
      </c>
      <c r="AV187" s="12" t="s">
        <v>89</v>
      </c>
      <c r="AW187" s="12" t="s">
        <v>41</v>
      </c>
      <c r="AX187" s="12" t="s">
        <v>77</v>
      </c>
      <c r="AY187" s="175" t="s">
        <v>171</v>
      </c>
    </row>
    <row r="188" spans="2:65" s="12" customFormat="1">
      <c r="B188" s="173"/>
      <c r="D188" s="174" t="s">
        <v>180</v>
      </c>
      <c r="E188" s="175" t="s">
        <v>5</v>
      </c>
      <c r="F188" s="176" t="s">
        <v>3007</v>
      </c>
      <c r="H188" s="177">
        <v>1.35</v>
      </c>
      <c r="L188" s="173"/>
      <c r="M188" s="178"/>
      <c r="N188" s="179"/>
      <c r="O188" s="179"/>
      <c r="P188" s="179"/>
      <c r="Q188" s="179"/>
      <c r="R188" s="179"/>
      <c r="S188" s="179"/>
      <c r="T188" s="180"/>
      <c r="AT188" s="175" t="s">
        <v>180</v>
      </c>
      <c r="AU188" s="175" t="s">
        <v>89</v>
      </c>
      <c r="AV188" s="12" t="s">
        <v>89</v>
      </c>
      <c r="AW188" s="12" t="s">
        <v>41</v>
      </c>
      <c r="AX188" s="12" t="s">
        <v>77</v>
      </c>
      <c r="AY188" s="175" t="s">
        <v>171</v>
      </c>
    </row>
    <row r="189" spans="2:65" s="14" customFormat="1">
      <c r="B189" s="199"/>
      <c r="D189" s="174" t="s">
        <v>180</v>
      </c>
      <c r="E189" s="200" t="s">
        <v>5</v>
      </c>
      <c r="F189" s="201" t="s">
        <v>310</v>
      </c>
      <c r="H189" s="202">
        <v>6.585</v>
      </c>
      <c r="L189" s="199"/>
      <c r="M189" s="203"/>
      <c r="N189" s="204"/>
      <c r="O189" s="204"/>
      <c r="P189" s="204"/>
      <c r="Q189" s="204"/>
      <c r="R189" s="204"/>
      <c r="S189" s="204"/>
      <c r="T189" s="205"/>
      <c r="AT189" s="200" t="s">
        <v>180</v>
      </c>
      <c r="AU189" s="200" t="s">
        <v>89</v>
      </c>
      <c r="AV189" s="14" t="s">
        <v>188</v>
      </c>
      <c r="AW189" s="14" t="s">
        <v>41</v>
      </c>
      <c r="AX189" s="14" t="s">
        <v>77</v>
      </c>
      <c r="AY189" s="200" t="s">
        <v>171</v>
      </c>
    </row>
    <row r="190" spans="2:65" s="13" customFormat="1">
      <c r="B190" s="183"/>
      <c r="D190" s="174" t="s">
        <v>180</v>
      </c>
      <c r="E190" s="184" t="s">
        <v>5</v>
      </c>
      <c r="F190" s="185" t="s">
        <v>228</v>
      </c>
      <c r="H190" s="186">
        <v>215.23699999999999</v>
      </c>
      <c r="L190" s="183"/>
      <c r="M190" s="187"/>
      <c r="N190" s="188"/>
      <c r="O190" s="188"/>
      <c r="P190" s="188"/>
      <c r="Q190" s="188"/>
      <c r="R190" s="188"/>
      <c r="S190" s="188"/>
      <c r="T190" s="189"/>
      <c r="AT190" s="184" t="s">
        <v>180</v>
      </c>
      <c r="AU190" s="184" t="s">
        <v>89</v>
      </c>
      <c r="AV190" s="13" t="s">
        <v>178</v>
      </c>
      <c r="AW190" s="13" t="s">
        <v>41</v>
      </c>
      <c r="AX190" s="13" t="s">
        <v>23</v>
      </c>
      <c r="AY190" s="184" t="s">
        <v>171</v>
      </c>
    </row>
    <row r="191" spans="2:65" s="1" customFormat="1" ht="25.5" customHeight="1">
      <c r="B191" s="161"/>
      <c r="C191" s="162" t="s">
        <v>327</v>
      </c>
      <c r="D191" s="162" t="s">
        <v>173</v>
      </c>
      <c r="E191" s="163" t="s">
        <v>650</v>
      </c>
      <c r="F191" s="164" t="s">
        <v>651</v>
      </c>
      <c r="G191" s="165" t="s">
        <v>223</v>
      </c>
      <c r="H191" s="166">
        <v>2.625</v>
      </c>
      <c r="I191" s="347"/>
      <c r="J191" s="167">
        <f>ROUND(I191*H191,2)</f>
        <v>0</v>
      </c>
      <c r="K191" s="164" t="s">
        <v>177</v>
      </c>
      <c r="L191" s="40"/>
      <c r="M191" s="168" t="s">
        <v>5</v>
      </c>
      <c r="N191" s="169" t="s">
        <v>48</v>
      </c>
      <c r="O191" s="170">
        <v>0.28499999999999998</v>
      </c>
      <c r="P191" s="170">
        <f>O191*H191</f>
        <v>0.74812499999999993</v>
      </c>
      <c r="Q191" s="170">
        <v>2.6800000000000001E-3</v>
      </c>
      <c r="R191" s="170">
        <f>Q191*H191</f>
        <v>7.0350000000000005E-3</v>
      </c>
      <c r="S191" s="170">
        <v>0</v>
      </c>
      <c r="T191" s="171">
        <f>S191*H191</f>
        <v>0</v>
      </c>
      <c r="AR191" s="25" t="s">
        <v>178</v>
      </c>
      <c r="AT191" s="25" t="s">
        <v>173</v>
      </c>
      <c r="AU191" s="25" t="s">
        <v>89</v>
      </c>
      <c r="AY191" s="25" t="s">
        <v>171</v>
      </c>
      <c r="BE191" s="172">
        <f>IF(N191="základní",J191,0)</f>
        <v>0</v>
      </c>
      <c r="BF191" s="172">
        <f>IF(N191="snížená",J191,0)</f>
        <v>0</v>
      </c>
      <c r="BG191" s="172">
        <f>IF(N191="zákl. přenesená",J191,0)</f>
        <v>0</v>
      </c>
      <c r="BH191" s="172">
        <f>IF(N191="sníž. přenesená",J191,0)</f>
        <v>0</v>
      </c>
      <c r="BI191" s="172">
        <f>IF(N191="nulová",J191,0)</f>
        <v>0</v>
      </c>
      <c r="BJ191" s="25" t="s">
        <v>23</v>
      </c>
      <c r="BK191" s="172">
        <f>ROUND(I191*H191,2)</f>
        <v>0</v>
      </c>
      <c r="BL191" s="25" t="s">
        <v>178</v>
      </c>
      <c r="BM191" s="25" t="s">
        <v>3040</v>
      </c>
    </row>
    <row r="192" spans="2:65" s="12" customFormat="1">
      <c r="B192" s="173"/>
      <c r="D192" s="174" t="s">
        <v>180</v>
      </c>
      <c r="E192" s="175" t="s">
        <v>5</v>
      </c>
      <c r="F192" s="176" t="s">
        <v>2998</v>
      </c>
      <c r="H192" s="177">
        <v>2.2200000000000002</v>
      </c>
      <c r="L192" s="173"/>
      <c r="M192" s="178"/>
      <c r="N192" s="179"/>
      <c r="O192" s="179"/>
      <c r="P192" s="179"/>
      <c r="Q192" s="179"/>
      <c r="R192" s="179"/>
      <c r="S192" s="179"/>
      <c r="T192" s="180"/>
      <c r="AT192" s="175" t="s">
        <v>180</v>
      </c>
      <c r="AU192" s="175" t="s">
        <v>89</v>
      </c>
      <c r="AV192" s="12" t="s">
        <v>89</v>
      </c>
      <c r="AW192" s="12" t="s">
        <v>41</v>
      </c>
      <c r="AX192" s="12" t="s">
        <v>77</v>
      </c>
      <c r="AY192" s="175" t="s">
        <v>171</v>
      </c>
    </row>
    <row r="193" spans="2:65" s="12" customFormat="1">
      <c r="B193" s="173"/>
      <c r="D193" s="174" t="s">
        <v>180</v>
      </c>
      <c r="E193" s="175" t="s">
        <v>5</v>
      </c>
      <c r="F193" s="176" t="s">
        <v>2999</v>
      </c>
      <c r="H193" s="177">
        <v>0.40500000000000003</v>
      </c>
      <c r="L193" s="173"/>
      <c r="M193" s="178"/>
      <c r="N193" s="179"/>
      <c r="O193" s="179"/>
      <c r="P193" s="179"/>
      <c r="Q193" s="179"/>
      <c r="R193" s="179"/>
      <c r="S193" s="179"/>
      <c r="T193" s="180"/>
      <c r="AT193" s="175" t="s">
        <v>180</v>
      </c>
      <c r="AU193" s="175" t="s">
        <v>89</v>
      </c>
      <c r="AV193" s="12" t="s">
        <v>89</v>
      </c>
      <c r="AW193" s="12" t="s">
        <v>41</v>
      </c>
      <c r="AX193" s="12" t="s">
        <v>77</v>
      </c>
      <c r="AY193" s="175" t="s">
        <v>171</v>
      </c>
    </row>
    <row r="194" spans="2:65" s="13" customFormat="1">
      <c r="B194" s="183"/>
      <c r="D194" s="174" t="s">
        <v>180</v>
      </c>
      <c r="E194" s="184" t="s">
        <v>5</v>
      </c>
      <c r="F194" s="185" t="s">
        <v>228</v>
      </c>
      <c r="H194" s="186">
        <v>2.625</v>
      </c>
      <c r="L194" s="183"/>
      <c r="M194" s="187"/>
      <c r="N194" s="188"/>
      <c r="O194" s="188"/>
      <c r="P194" s="188"/>
      <c r="Q194" s="188"/>
      <c r="R194" s="188"/>
      <c r="S194" s="188"/>
      <c r="T194" s="189"/>
      <c r="AT194" s="184" t="s">
        <v>180</v>
      </c>
      <c r="AU194" s="184" t="s">
        <v>89</v>
      </c>
      <c r="AV194" s="13" t="s">
        <v>178</v>
      </c>
      <c r="AW194" s="13" t="s">
        <v>41</v>
      </c>
      <c r="AX194" s="13" t="s">
        <v>23</v>
      </c>
      <c r="AY194" s="184" t="s">
        <v>171</v>
      </c>
    </row>
    <row r="195" spans="2:65" s="1" customFormat="1" ht="25.5" customHeight="1">
      <c r="B195" s="161"/>
      <c r="C195" s="162" t="s">
        <v>332</v>
      </c>
      <c r="D195" s="162" t="s">
        <v>173</v>
      </c>
      <c r="E195" s="163" t="s">
        <v>3041</v>
      </c>
      <c r="F195" s="164" t="s">
        <v>3042</v>
      </c>
      <c r="G195" s="165" t="s">
        <v>223</v>
      </c>
      <c r="H195" s="166">
        <v>22.17</v>
      </c>
      <c r="I195" s="347"/>
      <c r="J195" s="167">
        <f>ROUND(I195*H195,2)</f>
        <v>0</v>
      </c>
      <c r="K195" s="164" t="s">
        <v>177</v>
      </c>
      <c r="L195" s="40"/>
      <c r="M195" s="168" t="s">
        <v>5</v>
      </c>
      <c r="N195" s="169" t="s">
        <v>48</v>
      </c>
      <c r="O195" s="170">
        <v>0.29399999999999998</v>
      </c>
      <c r="P195" s="170">
        <f>O195*H195</f>
        <v>6.5179800000000006</v>
      </c>
      <c r="Q195" s="170">
        <v>6.28E-3</v>
      </c>
      <c r="R195" s="170">
        <f>Q195*H195</f>
        <v>0.13922760000000001</v>
      </c>
      <c r="S195" s="170">
        <v>0</v>
      </c>
      <c r="T195" s="171">
        <f>S195*H195</f>
        <v>0</v>
      </c>
      <c r="AR195" s="25" t="s">
        <v>178</v>
      </c>
      <c r="AT195" s="25" t="s">
        <v>173</v>
      </c>
      <c r="AU195" s="25" t="s">
        <v>89</v>
      </c>
      <c r="AY195" s="25" t="s">
        <v>171</v>
      </c>
      <c r="BE195" s="172">
        <f>IF(N195="základní",J195,0)</f>
        <v>0</v>
      </c>
      <c r="BF195" s="172">
        <f>IF(N195="snížená",J195,0)</f>
        <v>0</v>
      </c>
      <c r="BG195" s="172">
        <f>IF(N195="zákl. přenesená",J195,0)</f>
        <v>0</v>
      </c>
      <c r="BH195" s="172">
        <f>IF(N195="sníž. přenesená",J195,0)</f>
        <v>0</v>
      </c>
      <c r="BI195" s="172">
        <f>IF(N195="nulová",J195,0)</f>
        <v>0</v>
      </c>
      <c r="BJ195" s="25" t="s">
        <v>23</v>
      </c>
      <c r="BK195" s="172">
        <f>ROUND(I195*H195,2)</f>
        <v>0</v>
      </c>
      <c r="BL195" s="25" t="s">
        <v>178</v>
      </c>
      <c r="BM195" s="25" t="s">
        <v>3043</v>
      </c>
    </row>
    <row r="196" spans="2:65" s="12" customFormat="1">
      <c r="B196" s="173"/>
      <c r="D196" s="174" t="s">
        <v>180</v>
      </c>
      <c r="E196" s="175" t="s">
        <v>5</v>
      </c>
      <c r="F196" s="176" t="s">
        <v>3044</v>
      </c>
      <c r="H196" s="177">
        <v>18.399999999999999</v>
      </c>
      <c r="L196" s="173"/>
      <c r="M196" s="178"/>
      <c r="N196" s="179"/>
      <c r="O196" s="179"/>
      <c r="P196" s="179"/>
      <c r="Q196" s="179"/>
      <c r="R196" s="179"/>
      <c r="S196" s="179"/>
      <c r="T196" s="180"/>
      <c r="AT196" s="175" t="s">
        <v>180</v>
      </c>
      <c r="AU196" s="175" t="s">
        <v>89</v>
      </c>
      <c r="AV196" s="12" t="s">
        <v>89</v>
      </c>
      <c r="AW196" s="12" t="s">
        <v>41</v>
      </c>
      <c r="AX196" s="12" t="s">
        <v>77</v>
      </c>
      <c r="AY196" s="175" t="s">
        <v>171</v>
      </c>
    </row>
    <row r="197" spans="2:65" s="12" customFormat="1">
      <c r="B197" s="173"/>
      <c r="D197" s="174" t="s">
        <v>180</v>
      </c>
      <c r="E197" s="175" t="s">
        <v>5</v>
      </c>
      <c r="F197" s="176" t="s">
        <v>2991</v>
      </c>
      <c r="H197" s="177">
        <v>3.77</v>
      </c>
      <c r="L197" s="173"/>
      <c r="M197" s="178"/>
      <c r="N197" s="179"/>
      <c r="O197" s="179"/>
      <c r="P197" s="179"/>
      <c r="Q197" s="179"/>
      <c r="R197" s="179"/>
      <c r="S197" s="179"/>
      <c r="T197" s="180"/>
      <c r="AT197" s="175" t="s">
        <v>180</v>
      </c>
      <c r="AU197" s="175" t="s">
        <v>89</v>
      </c>
      <c r="AV197" s="12" t="s">
        <v>89</v>
      </c>
      <c r="AW197" s="12" t="s">
        <v>41</v>
      </c>
      <c r="AX197" s="12" t="s">
        <v>77</v>
      </c>
      <c r="AY197" s="175" t="s">
        <v>171</v>
      </c>
    </row>
    <row r="198" spans="2:65" s="13" customFormat="1">
      <c r="B198" s="183"/>
      <c r="D198" s="174" t="s">
        <v>180</v>
      </c>
      <c r="E198" s="184" t="s">
        <v>5</v>
      </c>
      <c r="F198" s="185" t="s">
        <v>228</v>
      </c>
      <c r="H198" s="186">
        <v>22.17</v>
      </c>
      <c r="L198" s="183"/>
      <c r="M198" s="187"/>
      <c r="N198" s="188"/>
      <c r="O198" s="188"/>
      <c r="P198" s="188"/>
      <c r="Q198" s="188"/>
      <c r="R198" s="188"/>
      <c r="S198" s="188"/>
      <c r="T198" s="189"/>
      <c r="AT198" s="184" t="s">
        <v>180</v>
      </c>
      <c r="AU198" s="184" t="s">
        <v>89</v>
      </c>
      <c r="AV198" s="13" t="s">
        <v>178</v>
      </c>
      <c r="AW198" s="13" t="s">
        <v>41</v>
      </c>
      <c r="AX198" s="13" t="s">
        <v>23</v>
      </c>
      <c r="AY198" s="184" t="s">
        <v>171</v>
      </c>
    </row>
    <row r="199" spans="2:65" s="1" customFormat="1" ht="16.5" customHeight="1">
      <c r="B199" s="161"/>
      <c r="C199" s="162" t="s">
        <v>339</v>
      </c>
      <c r="D199" s="162" t="s">
        <v>173</v>
      </c>
      <c r="E199" s="163" t="s">
        <v>3045</v>
      </c>
      <c r="F199" s="164" t="s">
        <v>3046</v>
      </c>
      <c r="G199" s="165" t="s">
        <v>223</v>
      </c>
      <c r="H199" s="166">
        <v>237.40700000000001</v>
      </c>
      <c r="I199" s="347"/>
      <c r="J199" s="167">
        <f>ROUND(I199*H199,2)</f>
        <v>0</v>
      </c>
      <c r="K199" s="164" t="s">
        <v>5</v>
      </c>
      <c r="L199" s="40"/>
      <c r="M199" s="168" t="s">
        <v>5</v>
      </c>
      <c r="N199" s="169" t="s">
        <v>48</v>
      </c>
      <c r="O199" s="170">
        <v>7.3999999999999996E-2</v>
      </c>
      <c r="P199" s="170">
        <f>O199*H199</f>
        <v>17.568117999999998</v>
      </c>
      <c r="Q199" s="170">
        <v>4.6999999999999999E-4</v>
      </c>
      <c r="R199" s="170">
        <f>Q199*H199</f>
        <v>0.11158129</v>
      </c>
      <c r="S199" s="170">
        <v>0</v>
      </c>
      <c r="T199" s="171">
        <f>S199*H199</f>
        <v>0</v>
      </c>
      <c r="AR199" s="25" t="s">
        <v>178</v>
      </c>
      <c r="AT199" s="25" t="s">
        <v>173</v>
      </c>
      <c r="AU199" s="25" t="s">
        <v>89</v>
      </c>
      <c r="AY199" s="25" t="s">
        <v>171</v>
      </c>
      <c r="BE199" s="172">
        <f>IF(N199="základní",J199,0)</f>
        <v>0</v>
      </c>
      <c r="BF199" s="172">
        <f>IF(N199="snížená",J199,0)</f>
        <v>0</v>
      </c>
      <c r="BG199" s="172">
        <f>IF(N199="zákl. přenesená",J199,0)</f>
        <v>0</v>
      </c>
      <c r="BH199" s="172">
        <f>IF(N199="sníž. přenesená",J199,0)</f>
        <v>0</v>
      </c>
      <c r="BI199" s="172">
        <f>IF(N199="nulová",J199,0)</f>
        <v>0</v>
      </c>
      <c r="BJ199" s="25" t="s">
        <v>23</v>
      </c>
      <c r="BK199" s="172">
        <f>ROUND(I199*H199,2)</f>
        <v>0</v>
      </c>
      <c r="BL199" s="25" t="s">
        <v>178</v>
      </c>
      <c r="BM199" s="25" t="s">
        <v>3047</v>
      </c>
    </row>
    <row r="200" spans="2:65" s="12" customFormat="1">
      <c r="B200" s="173"/>
      <c r="D200" s="174" t="s">
        <v>180</v>
      </c>
      <c r="E200" s="175" t="s">
        <v>5</v>
      </c>
      <c r="F200" s="176" t="s">
        <v>3048</v>
      </c>
      <c r="H200" s="177">
        <v>208.65199999999999</v>
      </c>
      <c r="L200" s="173"/>
      <c r="M200" s="178"/>
      <c r="N200" s="179"/>
      <c r="O200" s="179"/>
      <c r="P200" s="179"/>
      <c r="Q200" s="179"/>
      <c r="R200" s="179"/>
      <c r="S200" s="179"/>
      <c r="T200" s="180"/>
      <c r="AT200" s="175" t="s">
        <v>180</v>
      </c>
      <c r="AU200" s="175" t="s">
        <v>89</v>
      </c>
      <c r="AV200" s="12" t="s">
        <v>89</v>
      </c>
      <c r="AW200" s="12" t="s">
        <v>41</v>
      </c>
      <c r="AX200" s="12" t="s">
        <v>77</v>
      </c>
      <c r="AY200" s="175" t="s">
        <v>171</v>
      </c>
    </row>
    <row r="201" spans="2:65" s="12" customFormat="1">
      <c r="B201" s="173"/>
      <c r="D201" s="174" t="s">
        <v>180</v>
      </c>
      <c r="E201" s="175" t="s">
        <v>5</v>
      </c>
      <c r="F201" s="176" t="s">
        <v>3049</v>
      </c>
      <c r="H201" s="177">
        <v>6.585</v>
      </c>
      <c r="L201" s="173"/>
      <c r="M201" s="178"/>
      <c r="N201" s="179"/>
      <c r="O201" s="179"/>
      <c r="P201" s="179"/>
      <c r="Q201" s="179"/>
      <c r="R201" s="179"/>
      <c r="S201" s="179"/>
      <c r="T201" s="180"/>
      <c r="AT201" s="175" t="s">
        <v>180</v>
      </c>
      <c r="AU201" s="175" t="s">
        <v>89</v>
      </c>
      <c r="AV201" s="12" t="s">
        <v>89</v>
      </c>
      <c r="AW201" s="12" t="s">
        <v>41</v>
      </c>
      <c r="AX201" s="12" t="s">
        <v>77</v>
      </c>
      <c r="AY201" s="175" t="s">
        <v>171</v>
      </c>
    </row>
    <row r="202" spans="2:65" s="12" customFormat="1">
      <c r="B202" s="173"/>
      <c r="D202" s="174" t="s">
        <v>180</v>
      </c>
      <c r="E202" s="175" t="s">
        <v>5</v>
      </c>
      <c r="F202" s="176" t="s">
        <v>3050</v>
      </c>
      <c r="H202" s="177">
        <v>22.17</v>
      </c>
      <c r="L202" s="173"/>
      <c r="M202" s="178"/>
      <c r="N202" s="179"/>
      <c r="O202" s="179"/>
      <c r="P202" s="179"/>
      <c r="Q202" s="179"/>
      <c r="R202" s="179"/>
      <c r="S202" s="179"/>
      <c r="T202" s="180"/>
      <c r="AT202" s="175" t="s">
        <v>180</v>
      </c>
      <c r="AU202" s="175" t="s">
        <v>89</v>
      </c>
      <c r="AV202" s="12" t="s">
        <v>89</v>
      </c>
      <c r="AW202" s="12" t="s">
        <v>41</v>
      </c>
      <c r="AX202" s="12" t="s">
        <v>77</v>
      </c>
      <c r="AY202" s="175" t="s">
        <v>171</v>
      </c>
    </row>
    <row r="203" spans="2:65" s="13" customFormat="1">
      <c r="B203" s="183"/>
      <c r="D203" s="174" t="s">
        <v>180</v>
      </c>
      <c r="E203" s="184" t="s">
        <v>5</v>
      </c>
      <c r="F203" s="185" t="s">
        <v>228</v>
      </c>
      <c r="H203" s="186">
        <v>237.40700000000001</v>
      </c>
      <c r="L203" s="183"/>
      <c r="M203" s="187"/>
      <c r="N203" s="188"/>
      <c r="O203" s="188"/>
      <c r="P203" s="188"/>
      <c r="Q203" s="188"/>
      <c r="R203" s="188"/>
      <c r="S203" s="188"/>
      <c r="T203" s="189"/>
      <c r="AT203" s="184" t="s">
        <v>180</v>
      </c>
      <c r="AU203" s="184" t="s">
        <v>89</v>
      </c>
      <c r="AV203" s="13" t="s">
        <v>178</v>
      </c>
      <c r="AW203" s="13" t="s">
        <v>41</v>
      </c>
      <c r="AX203" s="13" t="s">
        <v>23</v>
      </c>
      <c r="AY203" s="184" t="s">
        <v>171</v>
      </c>
    </row>
    <row r="204" spans="2:65" s="1" customFormat="1" ht="25.5" customHeight="1">
      <c r="B204" s="161"/>
      <c r="C204" s="162" t="s">
        <v>344</v>
      </c>
      <c r="D204" s="162" t="s">
        <v>173</v>
      </c>
      <c r="E204" s="163" t="s">
        <v>593</v>
      </c>
      <c r="F204" s="164" t="s">
        <v>594</v>
      </c>
      <c r="G204" s="165" t="s">
        <v>223</v>
      </c>
      <c r="H204" s="166">
        <v>2.625</v>
      </c>
      <c r="I204" s="347"/>
      <c r="J204" s="167">
        <f>ROUND(I204*H204,2)</f>
        <v>0</v>
      </c>
      <c r="K204" s="164" t="s">
        <v>177</v>
      </c>
      <c r="L204" s="40"/>
      <c r="M204" s="168" t="s">
        <v>5</v>
      </c>
      <c r="N204" s="169" t="s">
        <v>48</v>
      </c>
      <c r="O204" s="170">
        <v>9.5000000000000001E-2</v>
      </c>
      <c r="P204" s="170">
        <f>O204*H204</f>
        <v>0.24937500000000001</v>
      </c>
      <c r="Q204" s="170">
        <v>2.5999999999999998E-4</v>
      </c>
      <c r="R204" s="170">
        <f>Q204*H204</f>
        <v>6.8249999999999995E-4</v>
      </c>
      <c r="S204" s="170">
        <v>0</v>
      </c>
      <c r="T204" s="171">
        <f>S204*H204</f>
        <v>0</v>
      </c>
      <c r="AR204" s="25" t="s">
        <v>178</v>
      </c>
      <c r="AT204" s="25" t="s">
        <v>173</v>
      </c>
      <c r="AU204" s="25" t="s">
        <v>89</v>
      </c>
      <c r="AY204" s="25" t="s">
        <v>171</v>
      </c>
      <c r="BE204" s="172">
        <f>IF(N204="základní",J204,0)</f>
        <v>0</v>
      </c>
      <c r="BF204" s="172">
        <f>IF(N204="snížená",J204,0)</f>
        <v>0</v>
      </c>
      <c r="BG204" s="172">
        <f>IF(N204="zákl. přenesená",J204,0)</f>
        <v>0</v>
      </c>
      <c r="BH204" s="172">
        <f>IF(N204="sníž. přenesená",J204,0)</f>
        <v>0</v>
      </c>
      <c r="BI204" s="172">
        <f>IF(N204="nulová",J204,0)</f>
        <v>0</v>
      </c>
      <c r="BJ204" s="25" t="s">
        <v>23</v>
      </c>
      <c r="BK204" s="172">
        <f>ROUND(I204*H204,2)</f>
        <v>0</v>
      </c>
      <c r="BL204" s="25" t="s">
        <v>178</v>
      </c>
      <c r="BM204" s="25" t="s">
        <v>3051</v>
      </c>
    </row>
    <row r="205" spans="2:65" s="1" customFormat="1" ht="25.5" customHeight="1">
      <c r="B205" s="161"/>
      <c r="C205" s="162" t="s">
        <v>349</v>
      </c>
      <c r="D205" s="162" t="s">
        <v>173</v>
      </c>
      <c r="E205" s="163" t="s">
        <v>659</v>
      </c>
      <c r="F205" s="164" t="s">
        <v>660</v>
      </c>
      <c r="G205" s="165" t="s">
        <v>223</v>
      </c>
      <c r="H205" s="166">
        <v>2.625</v>
      </c>
      <c r="I205" s="347"/>
      <c r="J205" s="167">
        <f>ROUND(I205*H205,2)</f>
        <v>0</v>
      </c>
      <c r="K205" s="164" t="s">
        <v>177</v>
      </c>
      <c r="L205" s="40"/>
      <c r="M205" s="168" t="s">
        <v>5</v>
      </c>
      <c r="N205" s="169" t="s">
        <v>48</v>
      </c>
      <c r="O205" s="170">
        <v>0.41</v>
      </c>
      <c r="P205" s="170">
        <f>O205*H205</f>
        <v>1.0762499999999999</v>
      </c>
      <c r="Q205" s="170">
        <v>4.8900000000000002E-3</v>
      </c>
      <c r="R205" s="170">
        <f>Q205*H205</f>
        <v>1.283625E-2</v>
      </c>
      <c r="S205" s="170">
        <v>0</v>
      </c>
      <c r="T205" s="171">
        <f>S205*H205</f>
        <v>0</v>
      </c>
      <c r="AR205" s="25" t="s">
        <v>178</v>
      </c>
      <c r="AT205" s="25" t="s">
        <v>173</v>
      </c>
      <c r="AU205" s="25" t="s">
        <v>89</v>
      </c>
      <c r="AY205" s="25" t="s">
        <v>171</v>
      </c>
      <c r="BE205" s="172">
        <f>IF(N205="základní",J205,0)</f>
        <v>0</v>
      </c>
      <c r="BF205" s="172">
        <f>IF(N205="snížená",J205,0)</f>
        <v>0</v>
      </c>
      <c r="BG205" s="172">
        <f>IF(N205="zákl. přenesená",J205,0)</f>
        <v>0</v>
      </c>
      <c r="BH205" s="172">
        <f>IF(N205="sníž. přenesená",J205,0)</f>
        <v>0</v>
      </c>
      <c r="BI205" s="172">
        <f>IF(N205="nulová",J205,0)</f>
        <v>0</v>
      </c>
      <c r="BJ205" s="25" t="s">
        <v>23</v>
      </c>
      <c r="BK205" s="172">
        <f>ROUND(I205*H205,2)</f>
        <v>0</v>
      </c>
      <c r="BL205" s="25" t="s">
        <v>178</v>
      </c>
      <c r="BM205" s="25" t="s">
        <v>3052</v>
      </c>
    </row>
    <row r="206" spans="2:65" s="1" customFormat="1" ht="25.5" customHeight="1">
      <c r="B206" s="161"/>
      <c r="C206" s="162" t="s">
        <v>356</v>
      </c>
      <c r="D206" s="162" t="s">
        <v>173</v>
      </c>
      <c r="E206" s="163" t="s">
        <v>663</v>
      </c>
      <c r="F206" s="164" t="s">
        <v>664</v>
      </c>
      <c r="G206" s="165" t="s">
        <v>223</v>
      </c>
      <c r="H206" s="166">
        <v>215.23699999999999</v>
      </c>
      <c r="I206" s="347"/>
      <c r="J206" s="167">
        <f>ROUND(I206*H206,2)</f>
        <v>0</v>
      </c>
      <c r="K206" s="164" t="s">
        <v>251</v>
      </c>
      <c r="L206" s="40"/>
      <c r="M206" s="168" t="s">
        <v>5</v>
      </c>
      <c r="N206" s="169" t="s">
        <v>48</v>
      </c>
      <c r="O206" s="170">
        <v>0.33</v>
      </c>
      <c r="P206" s="170">
        <f>O206*H206</f>
        <v>71.028210000000001</v>
      </c>
      <c r="Q206" s="170">
        <v>4.8900000000000002E-3</v>
      </c>
      <c r="R206" s="170">
        <f>Q206*H206</f>
        <v>1.0525089300000001</v>
      </c>
      <c r="S206" s="170">
        <v>0</v>
      </c>
      <c r="T206" s="171">
        <f>S206*H206</f>
        <v>0</v>
      </c>
      <c r="AR206" s="25" t="s">
        <v>178</v>
      </c>
      <c r="AT206" s="25" t="s">
        <v>173</v>
      </c>
      <c r="AU206" s="25" t="s">
        <v>89</v>
      </c>
      <c r="AY206" s="25" t="s">
        <v>171</v>
      </c>
      <c r="BE206" s="172">
        <f>IF(N206="základní",J206,0)</f>
        <v>0</v>
      </c>
      <c r="BF206" s="172">
        <f>IF(N206="snížená",J206,0)</f>
        <v>0</v>
      </c>
      <c r="BG206" s="172">
        <f>IF(N206="zákl. přenesená",J206,0)</f>
        <v>0</v>
      </c>
      <c r="BH206" s="172">
        <f>IF(N206="sníž. přenesená",J206,0)</f>
        <v>0</v>
      </c>
      <c r="BI206" s="172">
        <f>IF(N206="nulová",J206,0)</f>
        <v>0</v>
      </c>
      <c r="BJ206" s="25" t="s">
        <v>23</v>
      </c>
      <c r="BK206" s="172">
        <f>ROUND(I206*H206,2)</f>
        <v>0</v>
      </c>
      <c r="BL206" s="25" t="s">
        <v>178</v>
      </c>
      <c r="BM206" s="25" t="s">
        <v>3053</v>
      </c>
    </row>
    <row r="207" spans="2:65" s="1" customFormat="1" ht="16.5" customHeight="1">
      <c r="B207" s="161"/>
      <c r="C207" s="162" t="s">
        <v>361</v>
      </c>
      <c r="D207" s="162" t="s">
        <v>173</v>
      </c>
      <c r="E207" s="163" t="s">
        <v>599</v>
      </c>
      <c r="F207" s="164" t="s">
        <v>600</v>
      </c>
      <c r="G207" s="165" t="s">
        <v>223</v>
      </c>
      <c r="H207" s="166">
        <v>237.40700000000001</v>
      </c>
      <c r="I207" s="347"/>
      <c r="J207" s="167">
        <f>ROUND(I207*H207,2)</f>
        <v>0</v>
      </c>
      <c r="K207" s="164" t="s">
        <v>177</v>
      </c>
      <c r="L207" s="40"/>
      <c r="M207" s="168" t="s">
        <v>5</v>
      </c>
      <c r="N207" s="169" t="s">
        <v>48</v>
      </c>
      <c r="O207" s="170">
        <v>0.14000000000000001</v>
      </c>
      <c r="P207" s="170">
        <f>O207*H207</f>
        <v>33.236980000000003</v>
      </c>
      <c r="Q207" s="170">
        <v>0</v>
      </c>
      <c r="R207" s="170">
        <f>Q207*H207</f>
        <v>0</v>
      </c>
      <c r="S207" s="170">
        <v>0</v>
      </c>
      <c r="T207" s="171">
        <f>S207*H207</f>
        <v>0</v>
      </c>
      <c r="AR207" s="25" t="s">
        <v>178</v>
      </c>
      <c r="AT207" s="25" t="s">
        <v>173</v>
      </c>
      <c r="AU207" s="25" t="s">
        <v>89</v>
      </c>
      <c r="AY207" s="25" t="s">
        <v>171</v>
      </c>
      <c r="BE207" s="172">
        <f>IF(N207="základní",J207,0)</f>
        <v>0</v>
      </c>
      <c r="BF207" s="172">
        <f>IF(N207="snížená",J207,0)</f>
        <v>0</v>
      </c>
      <c r="BG207" s="172">
        <f>IF(N207="zákl. přenesená",J207,0)</f>
        <v>0</v>
      </c>
      <c r="BH207" s="172">
        <f>IF(N207="sníž. přenesená",J207,0)</f>
        <v>0</v>
      </c>
      <c r="BI207" s="172">
        <f>IF(N207="nulová",J207,0)</f>
        <v>0</v>
      </c>
      <c r="BJ207" s="25" t="s">
        <v>23</v>
      </c>
      <c r="BK207" s="172">
        <f>ROUND(I207*H207,2)</f>
        <v>0</v>
      </c>
      <c r="BL207" s="25" t="s">
        <v>178</v>
      </c>
      <c r="BM207" s="25" t="s">
        <v>3054</v>
      </c>
    </row>
    <row r="208" spans="2:65" s="11" customFormat="1" ht="29.85" customHeight="1">
      <c r="B208" s="149"/>
      <c r="D208" s="150" t="s">
        <v>76</v>
      </c>
      <c r="E208" s="159" t="s">
        <v>215</v>
      </c>
      <c r="F208" s="159" t="s">
        <v>758</v>
      </c>
      <c r="J208" s="160">
        <f>BK208</f>
        <v>0</v>
      </c>
      <c r="L208" s="149"/>
      <c r="M208" s="153"/>
      <c r="N208" s="154"/>
      <c r="O208" s="154"/>
      <c r="P208" s="155">
        <f>SUM(P209:P224)</f>
        <v>26.105534000000002</v>
      </c>
      <c r="Q208" s="154"/>
      <c r="R208" s="155">
        <f>SUM(R209:R224)</f>
        <v>2.6981999999999999</v>
      </c>
      <c r="S208" s="154"/>
      <c r="T208" s="156">
        <f>SUM(T209:T224)</f>
        <v>1.9810980000000002</v>
      </c>
      <c r="AR208" s="150" t="s">
        <v>23</v>
      </c>
      <c r="AT208" s="157" t="s">
        <v>76</v>
      </c>
      <c r="AU208" s="157" t="s">
        <v>23</v>
      </c>
      <c r="AY208" s="150" t="s">
        <v>171</v>
      </c>
      <c r="BK208" s="158">
        <f>SUM(BK209:BK224)</f>
        <v>0</v>
      </c>
    </row>
    <row r="209" spans="2:65" s="1" customFormat="1" ht="38.25" customHeight="1">
      <c r="B209" s="161"/>
      <c r="C209" s="162" t="s">
        <v>368</v>
      </c>
      <c r="D209" s="162" t="s">
        <v>173</v>
      </c>
      <c r="E209" s="163" t="s">
        <v>3055</v>
      </c>
      <c r="F209" s="164" t="s">
        <v>3056</v>
      </c>
      <c r="G209" s="165" t="s">
        <v>493</v>
      </c>
      <c r="H209" s="166">
        <v>18</v>
      </c>
      <c r="I209" s="347"/>
      <c r="J209" s="167">
        <f>ROUND(I209*H209,2)</f>
        <v>0</v>
      </c>
      <c r="K209" s="164" t="s">
        <v>177</v>
      </c>
      <c r="L209" s="40"/>
      <c r="M209" s="168" t="s">
        <v>5</v>
      </c>
      <c r="N209" s="169" t="s">
        <v>48</v>
      </c>
      <c r="O209" s="170">
        <v>0.216</v>
      </c>
      <c r="P209" s="170">
        <f>O209*H209</f>
        <v>3.8879999999999999</v>
      </c>
      <c r="Q209" s="170">
        <v>0.1295</v>
      </c>
      <c r="R209" s="170">
        <f>Q209*H209</f>
        <v>2.331</v>
      </c>
      <c r="S209" s="170">
        <v>0</v>
      </c>
      <c r="T209" s="171">
        <f>S209*H209</f>
        <v>0</v>
      </c>
      <c r="AR209" s="25" t="s">
        <v>178</v>
      </c>
      <c r="AT209" s="25" t="s">
        <v>173</v>
      </c>
      <c r="AU209" s="25" t="s">
        <v>89</v>
      </c>
      <c r="AY209" s="25" t="s">
        <v>171</v>
      </c>
      <c r="BE209" s="172">
        <f>IF(N209="základní",J209,0)</f>
        <v>0</v>
      </c>
      <c r="BF209" s="172">
        <f>IF(N209="snížená",J209,0)</f>
        <v>0</v>
      </c>
      <c r="BG209" s="172">
        <f>IF(N209="zákl. přenesená",J209,0)</f>
        <v>0</v>
      </c>
      <c r="BH209" s="172">
        <f>IF(N209="sníž. přenesená",J209,0)</f>
        <v>0</v>
      </c>
      <c r="BI209" s="172">
        <f>IF(N209="nulová",J209,0)</f>
        <v>0</v>
      </c>
      <c r="BJ209" s="25" t="s">
        <v>23</v>
      </c>
      <c r="BK209" s="172">
        <f>ROUND(I209*H209,2)</f>
        <v>0</v>
      </c>
      <c r="BL209" s="25" t="s">
        <v>178</v>
      </c>
      <c r="BM209" s="25" t="s">
        <v>3057</v>
      </c>
    </row>
    <row r="210" spans="2:65" s="12" customFormat="1">
      <c r="B210" s="173"/>
      <c r="D210" s="174" t="s">
        <v>180</v>
      </c>
      <c r="E210" s="175" t="s">
        <v>5</v>
      </c>
      <c r="F210" s="176" t="s">
        <v>2972</v>
      </c>
      <c r="H210" s="177">
        <v>12</v>
      </c>
      <c r="L210" s="173"/>
      <c r="M210" s="178"/>
      <c r="N210" s="179"/>
      <c r="O210" s="179"/>
      <c r="P210" s="179"/>
      <c r="Q210" s="179"/>
      <c r="R210" s="179"/>
      <c r="S210" s="179"/>
      <c r="T210" s="180"/>
      <c r="AT210" s="175" t="s">
        <v>180</v>
      </c>
      <c r="AU210" s="175" t="s">
        <v>89</v>
      </c>
      <c r="AV210" s="12" t="s">
        <v>89</v>
      </c>
      <c r="AW210" s="12" t="s">
        <v>41</v>
      </c>
      <c r="AX210" s="12" t="s">
        <v>77</v>
      </c>
      <c r="AY210" s="175" t="s">
        <v>171</v>
      </c>
    </row>
    <row r="211" spans="2:65" s="12" customFormat="1">
      <c r="B211" s="173"/>
      <c r="D211" s="174" t="s">
        <v>180</v>
      </c>
      <c r="E211" s="175" t="s">
        <v>5</v>
      </c>
      <c r="F211" s="176" t="s">
        <v>2973</v>
      </c>
      <c r="H211" s="177">
        <v>6</v>
      </c>
      <c r="L211" s="173"/>
      <c r="M211" s="178"/>
      <c r="N211" s="179"/>
      <c r="O211" s="179"/>
      <c r="P211" s="179"/>
      <c r="Q211" s="179"/>
      <c r="R211" s="179"/>
      <c r="S211" s="179"/>
      <c r="T211" s="180"/>
      <c r="AT211" s="175" t="s">
        <v>180</v>
      </c>
      <c r="AU211" s="175" t="s">
        <v>89</v>
      </c>
      <c r="AV211" s="12" t="s">
        <v>89</v>
      </c>
      <c r="AW211" s="12" t="s">
        <v>41</v>
      </c>
      <c r="AX211" s="12" t="s">
        <v>77</v>
      </c>
      <c r="AY211" s="175" t="s">
        <v>171</v>
      </c>
    </row>
    <row r="212" spans="2:65" s="13" customFormat="1">
      <c r="B212" s="183"/>
      <c r="D212" s="174" t="s">
        <v>180</v>
      </c>
      <c r="E212" s="184" t="s">
        <v>5</v>
      </c>
      <c r="F212" s="185" t="s">
        <v>228</v>
      </c>
      <c r="H212" s="186">
        <v>18</v>
      </c>
      <c r="L212" s="183"/>
      <c r="M212" s="187"/>
      <c r="N212" s="188"/>
      <c r="O212" s="188"/>
      <c r="P212" s="188"/>
      <c r="Q212" s="188"/>
      <c r="R212" s="188"/>
      <c r="S212" s="188"/>
      <c r="T212" s="189"/>
      <c r="AT212" s="184" t="s">
        <v>180</v>
      </c>
      <c r="AU212" s="184" t="s">
        <v>89</v>
      </c>
      <c r="AV212" s="13" t="s">
        <v>178</v>
      </c>
      <c r="AW212" s="13" t="s">
        <v>41</v>
      </c>
      <c r="AX212" s="13" t="s">
        <v>23</v>
      </c>
      <c r="AY212" s="184" t="s">
        <v>171</v>
      </c>
    </row>
    <row r="213" spans="2:65" s="1" customFormat="1" ht="16.5" customHeight="1">
      <c r="B213" s="161"/>
      <c r="C213" s="190" t="s">
        <v>373</v>
      </c>
      <c r="D213" s="190" t="s">
        <v>236</v>
      </c>
      <c r="E213" s="191" t="s">
        <v>3058</v>
      </c>
      <c r="F213" s="192" t="s">
        <v>3059</v>
      </c>
      <c r="G213" s="193" t="s">
        <v>330</v>
      </c>
      <c r="H213" s="194">
        <v>36.72</v>
      </c>
      <c r="I213" s="348"/>
      <c r="J213" s="195">
        <f>ROUND(I213*H213,2)</f>
        <v>0</v>
      </c>
      <c r="K213" s="192" t="s">
        <v>177</v>
      </c>
      <c r="L213" s="196"/>
      <c r="M213" s="197" t="s">
        <v>5</v>
      </c>
      <c r="N213" s="198" t="s">
        <v>48</v>
      </c>
      <c r="O213" s="170">
        <v>0</v>
      </c>
      <c r="P213" s="170">
        <f>O213*H213</f>
        <v>0</v>
      </c>
      <c r="Q213" s="170">
        <v>0.01</v>
      </c>
      <c r="R213" s="170">
        <f>Q213*H213</f>
        <v>0.36719999999999997</v>
      </c>
      <c r="S213" s="170">
        <v>0</v>
      </c>
      <c r="T213" s="171">
        <f>S213*H213</f>
        <v>0</v>
      </c>
      <c r="AR213" s="25" t="s">
        <v>211</v>
      </c>
      <c r="AT213" s="25" t="s">
        <v>236</v>
      </c>
      <c r="AU213" s="25" t="s">
        <v>89</v>
      </c>
      <c r="AY213" s="25" t="s">
        <v>171</v>
      </c>
      <c r="BE213" s="172">
        <f>IF(N213="základní",J213,0)</f>
        <v>0</v>
      </c>
      <c r="BF213" s="172">
        <f>IF(N213="snížená",J213,0)</f>
        <v>0</v>
      </c>
      <c r="BG213" s="172">
        <f>IF(N213="zákl. přenesená",J213,0)</f>
        <v>0</v>
      </c>
      <c r="BH213" s="172">
        <f>IF(N213="sníž. přenesená",J213,0)</f>
        <v>0</v>
      </c>
      <c r="BI213" s="172">
        <f>IF(N213="nulová",J213,0)</f>
        <v>0</v>
      </c>
      <c r="BJ213" s="25" t="s">
        <v>23</v>
      </c>
      <c r="BK213" s="172">
        <f>ROUND(I213*H213,2)</f>
        <v>0</v>
      </c>
      <c r="BL213" s="25" t="s">
        <v>178</v>
      </c>
      <c r="BM213" s="25" t="s">
        <v>3060</v>
      </c>
    </row>
    <row r="214" spans="2:65" s="12" customFormat="1">
      <c r="B214" s="173"/>
      <c r="D214" s="174" t="s">
        <v>180</v>
      </c>
      <c r="E214" s="175" t="s">
        <v>5</v>
      </c>
      <c r="F214" s="176" t="s">
        <v>3061</v>
      </c>
      <c r="H214" s="177">
        <v>36.72</v>
      </c>
      <c r="L214" s="173"/>
      <c r="M214" s="178"/>
      <c r="N214" s="179"/>
      <c r="O214" s="179"/>
      <c r="P214" s="179"/>
      <c r="Q214" s="179"/>
      <c r="R214" s="179"/>
      <c r="S214" s="179"/>
      <c r="T214" s="180"/>
      <c r="AT214" s="175" t="s">
        <v>180</v>
      </c>
      <c r="AU214" s="175" t="s">
        <v>89</v>
      </c>
      <c r="AV214" s="12" t="s">
        <v>89</v>
      </c>
      <c r="AW214" s="12" t="s">
        <v>41</v>
      </c>
      <c r="AX214" s="12" t="s">
        <v>23</v>
      </c>
      <c r="AY214" s="175" t="s">
        <v>171</v>
      </c>
    </row>
    <row r="215" spans="2:65" s="1" customFormat="1" ht="25.5" customHeight="1">
      <c r="B215" s="161"/>
      <c r="C215" s="162" t="s">
        <v>378</v>
      </c>
      <c r="D215" s="162" t="s">
        <v>173</v>
      </c>
      <c r="E215" s="163" t="s">
        <v>869</v>
      </c>
      <c r="F215" s="164" t="s">
        <v>870</v>
      </c>
      <c r="G215" s="165" t="s">
        <v>223</v>
      </c>
      <c r="H215" s="166">
        <v>17.984999999999999</v>
      </c>
      <c r="I215" s="347"/>
      <c r="J215" s="167">
        <f>ROUND(I215*H215,2)</f>
        <v>0</v>
      </c>
      <c r="K215" s="164" t="s">
        <v>177</v>
      </c>
      <c r="L215" s="40"/>
      <c r="M215" s="168" t="s">
        <v>5</v>
      </c>
      <c r="N215" s="169" t="s">
        <v>48</v>
      </c>
      <c r="O215" s="170">
        <v>0.61199999999999999</v>
      </c>
      <c r="P215" s="170">
        <f>O215*H215</f>
        <v>11.006819999999999</v>
      </c>
      <c r="Q215" s="170">
        <v>0</v>
      </c>
      <c r="R215" s="170">
        <f>Q215*H215</f>
        <v>0</v>
      </c>
      <c r="S215" s="170">
        <v>6.2E-2</v>
      </c>
      <c r="T215" s="171">
        <f>S215*H215</f>
        <v>1.11507</v>
      </c>
      <c r="AR215" s="25" t="s">
        <v>178</v>
      </c>
      <c r="AT215" s="25" t="s">
        <v>173</v>
      </c>
      <c r="AU215" s="25" t="s">
        <v>89</v>
      </c>
      <c r="AY215" s="25" t="s">
        <v>171</v>
      </c>
      <c r="BE215" s="172">
        <f>IF(N215="základní",J215,0)</f>
        <v>0</v>
      </c>
      <c r="BF215" s="172">
        <f>IF(N215="snížená",J215,0)</f>
        <v>0</v>
      </c>
      <c r="BG215" s="172">
        <f>IF(N215="zákl. přenesená",J215,0)</f>
        <v>0</v>
      </c>
      <c r="BH215" s="172">
        <f>IF(N215="sníž. přenesená",J215,0)</f>
        <v>0</v>
      </c>
      <c r="BI215" s="172">
        <f>IF(N215="nulová",J215,0)</f>
        <v>0</v>
      </c>
      <c r="BJ215" s="25" t="s">
        <v>23</v>
      </c>
      <c r="BK215" s="172">
        <f>ROUND(I215*H215,2)</f>
        <v>0</v>
      </c>
      <c r="BL215" s="25" t="s">
        <v>178</v>
      </c>
      <c r="BM215" s="25" t="s">
        <v>3062</v>
      </c>
    </row>
    <row r="216" spans="2:65" s="12" customFormat="1">
      <c r="B216" s="173"/>
      <c r="D216" s="174" t="s">
        <v>180</v>
      </c>
      <c r="E216" s="175" t="s">
        <v>5</v>
      </c>
      <c r="F216" s="176" t="s">
        <v>3063</v>
      </c>
      <c r="H216" s="177">
        <v>17.984999999999999</v>
      </c>
      <c r="L216" s="173"/>
      <c r="M216" s="178"/>
      <c r="N216" s="179"/>
      <c r="O216" s="179"/>
      <c r="P216" s="179"/>
      <c r="Q216" s="179"/>
      <c r="R216" s="179"/>
      <c r="S216" s="179"/>
      <c r="T216" s="180"/>
      <c r="AT216" s="175" t="s">
        <v>180</v>
      </c>
      <c r="AU216" s="175" t="s">
        <v>89</v>
      </c>
      <c r="AV216" s="12" t="s">
        <v>89</v>
      </c>
      <c r="AW216" s="12" t="s">
        <v>41</v>
      </c>
      <c r="AX216" s="12" t="s">
        <v>23</v>
      </c>
      <c r="AY216" s="175" t="s">
        <v>171</v>
      </c>
    </row>
    <row r="217" spans="2:65" s="1" customFormat="1" ht="25.5" customHeight="1">
      <c r="B217" s="161"/>
      <c r="C217" s="162" t="s">
        <v>395</v>
      </c>
      <c r="D217" s="162" t="s">
        <v>173</v>
      </c>
      <c r="E217" s="163" t="s">
        <v>3064</v>
      </c>
      <c r="F217" s="164" t="s">
        <v>3065</v>
      </c>
      <c r="G217" s="165" t="s">
        <v>223</v>
      </c>
      <c r="H217" s="166">
        <v>2.3639999999999999</v>
      </c>
      <c r="I217" s="347"/>
      <c r="J217" s="167">
        <f>ROUND(I217*H217,2)</f>
        <v>0</v>
      </c>
      <c r="K217" s="164" t="s">
        <v>177</v>
      </c>
      <c r="L217" s="40"/>
      <c r="M217" s="168" t="s">
        <v>5</v>
      </c>
      <c r="N217" s="169" t="s">
        <v>48</v>
      </c>
      <c r="O217" s="170">
        <v>0.57599999999999996</v>
      </c>
      <c r="P217" s="170">
        <f>O217*H217</f>
        <v>1.3616639999999998</v>
      </c>
      <c r="Q217" s="170">
        <v>0</v>
      </c>
      <c r="R217" s="170">
        <f>Q217*H217</f>
        <v>0</v>
      </c>
      <c r="S217" s="170">
        <v>6.7000000000000004E-2</v>
      </c>
      <c r="T217" s="171">
        <f>S217*H217</f>
        <v>0.158388</v>
      </c>
      <c r="AR217" s="25" t="s">
        <v>178</v>
      </c>
      <c r="AT217" s="25" t="s">
        <v>173</v>
      </c>
      <c r="AU217" s="25" t="s">
        <v>89</v>
      </c>
      <c r="AY217" s="25" t="s">
        <v>171</v>
      </c>
      <c r="BE217" s="172">
        <f>IF(N217="základní",J217,0)</f>
        <v>0</v>
      </c>
      <c r="BF217" s="172">
        <f>IF(N217="snížená",J217,0)</f>
        <v>0</v>
      </c>
      <c r="BG217" s="172">
        <f>IF(N217="zákl. přenesená",J217,0)</f>
        <v>0</v>
      </c>
      <c r="BH217" s="172">
        <f>IF(N217="sníž. přenesená",J217,0)</f>
        <v>0</v>
      </c>
      <c r="BI217" s="172">
        <f>IF(N217="nulová",J217,0)</f>
        <v>0</v>
      </c>
      <c r="BJ217" s="25" t="s">
        <v>23</v>
      </c>
      <c r="BK217" s="172">
        <f>ROUND(I217*H217,2)</f>
        <v>0</v>
      </c>
      <c r="BL217" s="25" t="s">
        <v>178</v>
      </c>
      <c r="BM217" s="25" t="s">
        <v>3066</v>
      </c>
    </row>
    <row r="218" spans="2:65" s="12" customFormat="1">
      <c r="B218" s="173"/>
      <c r="D218" s="174" t="s">
        <v>180</v>
      </c>
      <c r="E218" s="175" t="s">
        <v>5</v>
      </c>
      <c r="F218" s="176" t="s">
        <v>3067</v>
      </c>
      <c r="H218" s="177">
        <v>2.3639999999999999</v>
      </c>
      <c r="L218" s="173"/>
      <c r="M218" s="178"/>
      <c r="N218" s="179"/>
      <c r="O218" s="179"/>
      <c r="P218" s="179"/>
      <c r="Q218" s="179"/>
      <c r="R218" s="179"/>
      <c r="S218" s="179"/>
      <c r="T218" s="180"/>
      <c r="AT218" s="175" t="s">
        <v>180</v>
      </c>
      <c r="AU218" s="175" t="s">
        <v>89</v>
      </c>
      <c r="AV218" s="12" t="s">
        <v>89</v>
      </c>
      <c r="AW218" s="12" t="s">
        <v>41</v>
      </c>
      <c r="AX218" s="12" t="s">
        <v>23</v>
      </c>
      <c r="AY218" s="175" t="s">
        <v>171</v>
      </c>
    </row>
    <row r="219" spans="2:65" s="1" customFormat="1" ht="25.5" customHeight="1">
      <c r="B219" s="161"/>
      <c r="C219" s="162" t="s">
        <v>401</v>
      </c>
      <c r="D219" s="162" t="s">
        <v>173</v>
      </c>
      <c r="E219" s="163" t="s">
        <v>3068</v>
      </c>
      <c r="F219" s="164" t="s">
        <v>3069</v>
      </c>
      <c r="G219" s="165" t="s">
        <v>223</v>
      </c>
      <c r="H219" s="166">
        <v>1.43</v>
      </c>
      <c r="I219" s="347"/>
      <c r="J219" s="167">
        <f>ROUND(I219*H219,2)</f>
        <v>0</v>
      </c>
      <c r="K219" s="164" t="s">
        <v>251</v>
      </c>
      <c r="L219" s="40"/>
      <c r="M219" s="168" t="s">
        <v>5</v>
      </c>
      <c r="N219" s="169" t="s">
        <v>48</v>
      </c>
      <c r="O219" s="170">
        <v>1.105</v>
      </c>
      <c r="P219" s="170">
        <f>O219*H219</f>
        <v>1.5801499999999999</v>
      </c>
      <c r="Q219" s="170">
        <v>0</v>
      </c>
      <c r="R219" s="170">
        <f>Q219*H219</f>
        <v>0</v>
      </c>
      <c r="S219" s="170">
        <v>6.5000000000000002E-2</v>
      </c>
      <c r="T219" s="171">
        <f>S219*H219</f>
        <v>9.2950000000000005E-2</v>
      </c>
      <c r="AR219" s="25" t="s">
        <v>178</v>
      </c>
      <c r="AT219" s="25" t="s">
        <v>173</v>
      </c>
      <c r="AU219" s="25" t="s">
        <v>89</v>
      </c>
      <c r="AY219" s="25" t="s">
        <v>171</v>
      </c>
      <c r="BE219" s="172">
        <f>IF(N219="základní",J219,0)</f>
        <v>0</v>
      </c>
      <c r="BF219" s="172">
        <f>IF(N219="snížená",J219,0)</f>
        <v>0</v>
      </c>
      <c r="BG219" s="172">
        <f>IF(N219="zákl. přenesená",J219,0)</f>
        <v>0</v>
      </c>
      <c r="BH219" s="172">
        <f>IF(N219="sníž. přenesená",J219,0)</f>
        <v>0</v>
      </c>
      <c r="BI219" s="172">
        <f>IF(N219="nulová",J219,0)</f>
        <v>0</v>
      </c>
      <c r="BJ219" s="25" t="s">
        <v>23</v>
      </c>
      <c r="BK219" s="172">
        <f>ROUND(I219*H219,2)</f>
        <v>0</v>
      </c>
      <c r="BL219" s="25" t="s">
        <v>178</v>
      </c>
      <c r="BM219" s="25" t="s">
        <v>3070</v>
      </c>
    </row>
    <row r="220" spans="2:65" s="12" customFormat="1">
      <c r="B220" s="173"/>
      <c r="D220" s="174" t="s">
        <v>180</v>
      </c>
      <c r="E220" s="175" t="s">
        <v>5</v>
      </c>
      <c r="F220" s="176" t="s">
        <v>3071</v>
      </c>
      <c r="H220" s="177">
        <v>1.43</v>
      </c>
      <c r="L220" s="173"/>
      <c r="M220" s="178"/>
      <c r="N220" s="179"/>
      <c r="O220" s="179"/>
      <c r="P220" s="179"/>
      <c r="Q220" s="179"/>
      <c r="R220" s="179"/>
      <c r="S220" s="179"/>
      <c r="T220" s="180"/>
      <c r="AT220" s="175" t="s">
        <v>180</v>
      </c>
      <c r="AU220" s="175" t="s">
        <v>89</v>
      </c>
      <c r="AV220" s="12" t="s">
        <v>89</v>
      </c>
      <c r="AW220" s="12" t="s">
        <v>41</v>
      </c>
      <c r="AX220" s="12" t="s">
        <v>23</v>
      </c>
      <c r="AY220" s="175" t="s">
        <v>171</v>
      </c>
    </row>
    <row r="221" spans="2:65" s="1" customFormat="1" ht="25.5" customHeight="1">
      <c r="B221" s="161"/>
      <c r="C221" s="162" t="s">
        <v>407</v>
      </c>
      <c r="D221" s="162" t="s">
        <v>173</v>
      </c>
      <c r="E221" s="163" t="s">
        <v>3072</v>
      </c>
      <c r="F221" s="164" t="s">
        <v>3073</v>
      </c>
      <c r="G221" s="165" t="s">
        <v>223</v>
      </c>
      <c r="H221" s="166">
        <v>6.15</v>
      </c>
      <c r="I221" s="347"/>
      <c r="J221" s="167">
        <f>ROUND(I221*H221,2)</f>
        <v>0</v>
      </c>
      <c r="K221" s="164" t="s">
        <v>251</v>
      </c>
      <c r="L221" s="40"/>
      <c r="M221" s="168" t="s">
        <v>5</v>
      </c>
      <c r="N221" s="169" t="s">
        <v>48</v>
      </c>
      <c r="O221" s="170">
        <v>0.71799999999999997</v>
      </c>
      <c r="P221" s="170">
        <f>O221*H221</f>
        <v>4.4157000000000002</v>
      </c>
      <c r="Q221" s="170">
        <v>0</v>
      </c>
      <c r="R221" s="170">
        <f>Q221*H221</f>
        <v>0</v>
      </c>
      <c r="S221" s="170">
        <v>6.3E-2</v>
      </c>
      <c r="T221" s="171">
        <f>S221*H221</f>
        <v>0.38745000000000002</v>
      </c>
      <c r="AR221" s="25" t="s">
        <v>178</v>
      </c>
      <c r="AT221" s="25" t="s">
        <v>173</v>
      </c>
      <c r="AU221" s="25" t="s">
        <v>89</v>
      </c>
      <c r="AY221" s="25" t="s">
        <v>171</v>
      </c>
      <c r="BE221" s="172">
        <f>IF(N221="základní",J221,0)</f>
        <v>0</v>
      </c>
      <c r="BF221" s="172">
        <f>IF(N221="snížená",J221,0)</f>
        <v>0</v>
      </c>
      <c r="BG221" s="172">
        <f>IF(N221="zákl. přenesená",J221,0)</f>
        <v>0</v>
      </c>
      <c r="BH221" s="172">
        <f>IF(N221="sníž. přenesená",J221,0)</f>
        <v>0</v>
      </c>
      <c r="BI221" s="172">
        <f>IF(N221="nulová",J221,0)</f>
        <v>0</v>
      </c>
      <c r="BJ221" s="25" t="s">
        <v>23</v>
      </c>
      <c r="BK221" s="172">
        <f>ROUND(I221*H221,2)</f>
        <v>0</v>
      </c>
      <c r="BL221" s="25" t="s">
        <v>178</v>
      </c>
      <c r="BM221" s="25" t="s">
        <v>3074</v>
      </c>
    </row>
    <row r="222" spans="2:65" s="12" customFormat="1">
      <c r="B222" s="173"/>
      <c r="D222" s="174" t="s">
        <v>180</v>
      </c>
      <c r="E222" s="175" t="s">
        <v>5</v>
      </c>
      <c r="F222" s="176" t="s">
        <v>3075</v>
      </c>
      <c r="H222" s="177">
        <v>6.15</v>
      </c>
      <c r="L222" s="173"/>
      <c r="M222" s="178"/>
      <c r="N222" s="179"/>
      <c r="O222" s="179"/>
      <c r="P222" s="179"/>
      <c r="Q222" s="179"/>
      <c r="R222" s="179"/>
      <c r="S222" s="179"/>
      <c r="T222" s="180"/>
      <c r="AT222" s="175" t="s">
        <v>180</v>
      </c>
      <c r="AU222" s="175" t="s">
        <v>89</v>
      </c>
      <c r="AV222" s="12" t="s">
        <v>89</v>
      </c>
      <c r="AW222" s="12" t="s">
        <v>41</v>
      </c>
      <c r="AX222" s="12" t="s">
        <v>23</v>
      </c>
      <c r="AY222" s="175" t="s">
        <v>171</v>
      </c>
    </row>
    <row r="223" spans="2:65" s="1" customFormat="1" ht="38.25" customHeight="1">
      <c r="B223" s="161"/>
      <c r="C223" s="162" t="s">
        <v>30</v>
      </c>
      <c r="D223" s="162" t="s">
        <v>173</v>
      </c>
      <c r="E223" s="163" t="s">
        <v>3076</v>
      </c>
      <c r="F223" s="164" t="s">
        <v>3077</v>
      </c>
      <c r="G223" s="165" t="s">
        <v>223</v>
      </c>
      <c r="H223" s="166">
        <v>9.8800000000000008</v>
      </c>
      <c r="I223" s="347"/>
      <c r="J223" s="167">
        <f>ROUND(I223*H223,2)</f>
        <v>0</v>
      </c>
      <c r="K223" s="164" t="s">
        <v>251</v>
      </c>
      <c r="L223" s="40"/>
      <c r="M223" s="168" t="s">
        <v>5</v>
      </c>
      <c r="N223" s="169" t="s">
        <v>48</v>
      </c>
      <c r="O223" s="170">
        <v>0.39</v>
      </c>
      <c r="P223" s="170">
        <f>O223*H223</f>
        <v>3.8532000000000006</v>
      </c>
      <c r="Q223" s="170">
        <v>0</v>
      </c>
      <c r="R223" s="170">
        <f>Q223*H223</f>
        <v>0</v>
      </c>
      <c r="S223" s="170">
        <v>2.3E-2</v>
      </c>
      <c r="T223" s="171">
        <f>S223*H223</f>
        <v>0.22724000000000003</v>
      </c>
      <c r="AR223" s="25" t="s">
        <v>178</v>
      </c>
      <c r="AT223" s="25" t="s">
        <v>173</v>
      </c>
      <c r="AU223" s="25" t="s">
        <v>89</v>
      </c>
      <c r="AY223" s="25" t="s">
        <v>171</v>
      </c>
      <c r="BE223" s="172">
        <f>IF(N223="základní",J223,0)</f>
        <v>0</v>
      </c>
      <c r="BF223" s="172">
        <f>IF(N223="snížená",J223,0)</f>
        <v>0</v>
      </c>
      <c r="BG223" s="172">
        <f>IF(N223="zákl. přenesená",J223,0)</f>
        <v>0</v>
      </c>
      <c r="BH223" s="172">
        <f>IF(N223="sníž. přenesená",J223,0)</f>
        <v>0</v>
      </c>
      <c r="BI223" s="172">
        <f>IF(N223="nulová",J223,0)</f>
        <v>0</v>
      </c>
      <c r="BJ223" s="25" t="s">
        <v>23</v>
      </c>
      <c r="BK223" s="172">
        <f>ROUND(I223*H223,2)</f>
        <v>0</v>
      </c>
      <c r="BL223" s="25" t="s">
        <v>178</v>
      </c>
      <c r="BM223" s="25" t="s">
        <v>3078</v>
      </c>
    </row>
    <row r="224" spans="2:65" s="12" customFormat="1">
      <c r="B224" s="173"/>
      <c r="D224" s="174" t="s">
        <v>180</v>
      </c>
      <c r="E224" s="175" t="s">
        <v>5</v>
      </c>
      <c r="F224" s="176" t="s">
        <v>3079</v>
      </c>
      <c r="H224" s="177">
        <v>9.8800000000000008</v>
      </c>
      <c r="L224" s="173"/>
      <c r="M224" s="178"/>
      <c r="N224" s="179"/>
      <c r="O224" s="179"/>
      <c r="P224" s="179"/>
      <c r="Q224" s="179"/>
      <c r="R224" s="179"/>
      <c r="S224" s="179"/>
      <c r="T224" s="180"/>
      <c r="AT224" s="175" t="s">
        <v>180</v>
      </c>
      <c r="AU224" s="175" t="s">
        <v>89</v>
      </c>
      <c r="AV224" s="12" t="s">
        <v>89</v>
      </c>
      <c r="AW224" s="12" t="s">
        <v>41</v>
      </c>
      <c r="AX224" s="12" t="s">
        <v>23</v>
      </c>
      <c r="AY224" s="175" t="s">
        <v>171</v>
      </c>
    </row>
    <row r="225" spans="2:65" s="11" customFormat="1" ht="29.85" customHeight="1">
      <c r="B225" s="149"/>
      <c r="D225" s="150" t="s">
        <v>76</v>
      </c>
      <c r="E225" s="159" t="s">
        <v>874</v>
      </c>
      <c r="F225" s="159" t="s">
        <v>875</v>
      </c>
      <c r="J225" s="160">
        <f>BK225</f>
        <v>0</v>
      </c>
      <c r="L225" s="149"/>
      <c r="M225" s="153"/>
      <c r="N225" s="154"/>
      <c r="O225" s="154"/>
      <c r="P225" s="155">
        <f>SUM(P226:P230)</f>
        <v>3.3993960000000003</v>
      </c>
      <c r="Q225" s="154"/>
      <c r="R225" s="155">
        <f>SUM(R226:R230)</f>
        <v>0</v>
      </c>
      <c r="S225" s="154"/>
      <c r="T225" s="156">
        <f>SUM(T226:T230)</f>
        <v>0</v>
      </c>
      <c r="AR225" s="150" t="s">
        <v>23</v>
      </c>
      <c r="AT225" s="157" t="s">
        <v>76</v>
      </c>
      <c r="AU225" s="157" t="s">
        <v>23</v>
      </c>
      <c r="AY225" s="150" t="s">
        <v>171</v>
      </c>
      <c r="BK225" s="158">
        <f>SUM(BK226:BK230)</f>
        <v>0</v>
      </c>
    </row>
    <row r="226" spans="2:65" s="1" customFormat="1" ht="25.5" customHeight="1">
      <c r="B226" s="161"/>
      <c r="C226" s="162" t="s">
        <v>16</v>
      </c>
      <c r="D226" s="162" t="s">
        <v>173</v>
      </c>
      <c r="E226" s="163" t="s">
        <v>3080</v>
      </c>
      <c r="F226" s="164" t="s">
        <v>3081</v>
      </c>
      <c r="G226" s="165" t="s">
        <v>260</v>
      </c>
      <c r="H226" s="166">
        <v>1.9810000000000001</v>
      </c>
      <c r="I226" s="347"/>
      <c r="J226" s="167">
        <f>ROUND(I226*H226,2)</f>
        <v>0</v>
      </c>
      <c r="K226" s="164" t="s">
        <v>177</v>
      </c>
      <c r="L226" s="40"/>
      <c r="M226" s="168" t="s">
        <v>5</v>
      </c>
      <c r="N226" s="169" t="s">
        <v>48</v>
      </c>
      <c r="O226" s="170">
        <v>1.411</v>
      </c>
      <c r="P226" s="170">
        <f>O226*H226</f>
        <v>2.795191</v>
      </c>
      <c r="Q226" s="170">
        <v>0</v>
      </c>
      <c r="R226" s="170">
        <f>Q226*H226</f>
        <v>0</v>
      </c>
      <c r="S226" s="170">
        <v>0</v>
      </c>
      <c r="T226" s="171">
        <f>S226*H226</f>
        <v>0</v>
      </c>
      <c r="AR226" s="25" t="s">
        <v>178</v>
      </c>
      <c r="AT226" s="25" t="s">
        <v>173</v>
      </c>
      <c r="AU226" s="25" t="s">
        <v>89</v>
      </c>
      <c r="AY226" s="25" t="s">
        <v>171</v>
      </c>
      <c r="BE226" s="172">
        <f>IF(N226="základní",J226,0)</f>
        <v>0</v>
      </c>
      <c r="BF226" s="172">
        <f>IF(N226="snížená",J226,0)</f>
        <v>0</v>
      </c>
      <c r="BG226" s="172">
        <f>IF(N226="zákl. přenesená",J226,0)</f>
        <v>0</v>
      </c>
      <c r="BH226" s="172">
        <f>IF(N226="sníž. přenesená",J226,0)</f>
        <v>0</v>
      </c>
      <c r="BI226" s="172">
        <f>IF(N226="nulová",J226,0)</f>
        <v>0</v>
      </c>
      <c r="BJ226" s="25" t="s">
        <v>23</v>
      </c>
      <c r="BK226" s="172">
        <f>ROUND(I226*H226,2)</f>
        <v>0</v>
      </c>
      <c r="BL226" s="25" t="s">
        <v>178</v>
      </c>
      <c r="BM226" s="25" t="s">
        <v>3082</v>
      </c>
    </row>
    <row r="227" spans="2:65" s="1" customFormat="1" ht="25.5" customHeight="1">
      <c r="B227" s="161"/>
      <c r="C227" s="162" t="s">
        <v>424</v>
      </c>
      <c r="D227" s="162" t="s">
        <v>173</v>
      </c>
      <c r="E227" s="163" t="s">
        <v>886</v>
      </c>
      <c r="F227" s="164" t="s">
        <v>887</v>
      </c>
      <c r="G227" s="165" t="s">
        <v>260</v>
      </c>
      <c r="H227" s="166">
        <v>1.9810000000000001</v>
      </c>
      <c r="I227" s="347"/>
      <c r="J227" s="167">
        <f>ROUND(I227*H227,2)</f>
        <v>0</v>
      </c>
      <c r="K227" s="164" t="s">
        <v>177</v>
      </c>
      <c r="L227" s="40"/>
      <c r="M227" s="168" t="s">
        <v>5</v>
      </c>
      <c r="N227" s="169" t="s">
        <v>48</v>
      </c>
      <c r="O227" s="170">
        <v>0.125</v>
      </c>
      <c r="P227" s="170">
        <f>O227*H227</f>
        <v>0.24762500000000001</v>
      </c>
      <c r="Q227" s="170">
        <v>0</v>
      </c>
      <c r="R227" s="170">
        <f>Q227*H227</f>
        <v>0</v>
      </c>
      <c r="S227" s="170">
        <v>0</v>
      </c>
      <c r="T227" s="171">
        <f>S227*H227</f>
        <v>0</v>
      </c>
      <c r="AR227" s="25" t="s">
        <v>178</v>
      </c>
      <c r="AT227" s="25" t="s">
        <v>173</v>
      </c>
      <c r="AU227" s="25" t="s">
        <v>89</v>
      </c>
      <c r="AY227" s="25" t="s">
        <v>171</v>
      </c>
      <c r="BE227" s="172">
        <f>IF(N227="základní",J227,0)</f>
        <v>0</v>
      </c>
      <c r="BF227" s="172">
        <f>IF(N227="snížená",J227,0)</f>
        <v>0</v>
      </c>
      <c r="BG227" s="172">
        <f>IF(N227="zákl. přenesená",J227,0)</f>
        <v>0</v>
      </c>
      <c r="BH227" s="172">
        <f>IF(N227="sníž. přenesená",J227,0)</f>
        <v>0</v>
      </c>
      <c r="BI227" s="172">
        <f>IF(N227="nulová",J227,0)</f>
        <v>0</v>
      </c>
      <c r="BJ227" s="25" t="s">
        <v>23</v>
      </c>
      <c r="BK227" s="172">
        <f>ROUND(I227*H227,2)</f>
        <v>0</v>
      </c>
      <c r="BL227" s="25" t="s">
        <v>178</v>
      </c>
      <c r="BM227" s="25" t="s">
        <v>3083</v>
      </c>
    </row>
    <row r="228" spans="2:65" s="1" customFormat="1" ht="25.5" customHeight="1">
      <c r="B228" s="161"/>
      <c r="C228" s="162" t="s">
        <v>431</v>
      </c>
      <c r="D228" s="162" t="s">
        <v>173</v>
      </c>
      <c r="E228" s="163" t="s">
        <v>891</v>
      </c>
      <c r="F228" s="164" t="s">
        <v>892</v>
      </c>
      <c r="G228" s="165" t="s">
        <v>260</v>
      </c>
      <c r="H228" s="166">
        <v>59.43</v>
      </c>
      <c r="I228" s="347"/>
      <c r="J228" s="167">
        <f>ROUND(I228*H228,2)</f>
        <v>0</v>
      </c>
      <c r="K228" s="164" t="s">
        <v>177</v>
      </c>
      <c r="L228" s="40"/>
      <c r="M228" s="168" t="s">
        <v>5</v>
      </c>
      <c r="N228" s="169" t="s">
        <v>48</v>
      </c>
      <c r="O228" s="170">
        <v>6.0000000000000001E-3</v>
      </c>
      <c r="P228" s="170">
        <f>O228*H228</f>
        <v>0.35658000000000001</v>
      </c>
      <c r="Q228" s="170">
        <v>0</v>
      </c>
      <c r="R228" s="170">
        <f>Q228*H228</f>
        <v>0</v>
      </c>
      <c r="S228" s="170">
        <v>0</v>
      </c>
      <c r="T228" s="171">
        <f>S228*H228</f>
        <v>0</v>
      </c>
      <c r="AR228" s="25" t="s">
        <v>178</v>
      </c>
      <c r="AT228" s="25" t="s">
        <v>173</v>
      </c>
      <c r="AU228" s="25" t="s">
        <v>89</v>
      </c>
      <c r="AY228" s="25" t="s">
        <v>171</v>
      </c>
      <c r="BE228" s="172">
        <f>IF(N228="základní",J228,0)</f>
        <v>0</v>
      </c>
      <c r="BF228" s="172">
        <f>IF(N228="snížená",J228,0)</f>
        <v>0</v>
      </c>
      <c r="BG228" s="172">
        <f>IF(N228="zákl. přenesená",J228,0)</f>
        <v>0</v>
      </c>
      <c r="BH228" s="172">
        <f>IF(N228="sníž. přenesená",J228,0)</f>
        <v>0</v>
      </c>
      <c r="BI228" s="172">
        <f>IF(N228="nulová",J228,0)</f>
        <v>0</v>
      </c>
      <c r="BJ228" s="25" t="s">
        <v>23</v>
      </c>
      <c r="BK228" s="172">
        <f>ROUND(I228*H228,2)</f>
        <v>0</v>
      </c>
      <c r="BL228" s="25" t="s">
        <v>178</v>
      </c>
      <c r="BM228" s="25" t="s">
        <v>3084</v>
      </c>
    </row>
    <row r="229" spans="2:65" s="12" customFormat="1">
      <c r="B229" s="173"/>
      <c r="D229" s="174" t="s">
        <v>180</v>
      </c>
      <c r="E229" s="175" t="s">
        <v>5</v>
      </c>
      <c r="F229" s="176" t="s">
        <v>3085</v>
      </c>
      <c r="H229" s="177">
        <v>59.43</v>
      </c>
      <c r="L229" s="173"/>
      <c r="M229" s="178"/>
      <c r="N229" s="179"/>
      <c r="O229" s="179"/>
      <c r="P229" s="179"/>
      <c r="Q229" s="179"/>
      <c r="R229" s="179"/>
      <c r="S229" s="179"/>
      <c r="T229" s="180"/>
      <c r="AT229" s="175" t="s">
        <v>180</v>
      </c>
      <c r="AU229" s="175" t="s">
        <v>89</v>
      </c>
      <c r="AV229" s="12" t="s">
        <v>89</v>
      </c>
      <c r="AW229" s="12" t="s">
        <v>41</v>
      </c>
      <c r="AX229" s="12" t="s">
        <v>23</v>
      </c>
      <c r="AY229" s="175" t="s">
        <v>171</v>
      </c>
    </row>
    <row r="230" spans="2:65" s="1" customFormat="1" ht="16.5" customHeight="1">
      <c r="B230" s="161"/>
      <c r="C230" s="162" t="s">
        <v>439</v>
      </c>
      <c r="D230" s="162" t="s">
        <v>173</v>
      </c>
      <c r="E230" s="163" t="s">
        <v>3086</v>
      </c>
      <c r="F230" s="164" t="s">
        <v>3087</v>
      </c>
      <c r="G230" s="165" t="s">
        <v>260</v>
      </c>
      <c r="H230" s="166">
        <v>1.9810000000000001</v>
      </c>
      <c r="I230" s="347"/>
      <c r="J230" s="167">
        <f>ROUND(I230*H230,2)</f>
        <v>0</v>
      </c>
      <c r="K230" s="164" t="s">
        <v>177</v>
      </c>
      <c r="L230" s="40"/>
      <c r="M230" s="168" t="s">
        <v>5</v>
      </c>
      <c r="N230" s="169" t="s">
        <v>48</v>
      </c>
      <c r="O230" s="170">
        <v>0</v>
      </c>
      <c r="P230" s="170">
        <f>O230*H230</f>
        <v>0</v>
      </c>
      <c r="Q230" s="170">
        <v>0</v>
      </c>
      <c r="R230" s="170">
        <f>Q230*H230</f>
        <v>0</v>
      </c>
      <c r="S230" s="170">
        <v>0</v>
      </c>
      <c r="T230" s="171">
        <f>S230*H230</f>
        <v>0</v>
      </c>
      <c r="AR230" s="25" t="s">
        <v>178</v>
      </c>
      <c r="AT230" s="25" t="s">
        <v>173</v>
      </c>
      <c r="AU230" s="25" t="s">
        <v>89</v>
      </c>
      <c r="AY230" s="25" t="s">
        <v>171</v>
      </c>
      <c r="BE230" s="172">
        <f>IF(N230="základní",J230,0)</f>
        <v>0</v>
      </c>
      <c r="BF230" s="172">
        <f>IF(N230="snížená",J230,0)</f>
        <v>0</v>
      </c>
      <c r="BG230" s="172">
        <f>IF(N230="zákl. přenesená",J230,0)</f>
        <v>0</v>
      </c>
      <c r="BH230" s="172">
        <f>IF(N230="sníž. přenesená",J230,0)</f>
        <v>0</v>
      </c>
      <c r="BI230" s="172">
        <f>IF(N230="nulová",J230,0)</f>
        <v>0</v>
      </c>
      <c r="BJ230" s="25" t="s">
        <v>23</v>
      </c>
      <c r="BK230" s="172">
        <f>ROUND(I230*H230,2)</f>
        <v>0</v>
      </c>
      <c r="BL230" s="25" t="s">
        <v>178</v>
      </c>
      <c r="BM230" s="25" t="s">
        <v>3088</v>
      </c>
    </row>
    <row r="231" spans="2:65" s="11" customFormat="1" ht="29.85" customHeight="1">
      <c r="B231" s="149"/>
      <c r="D231" s="150" t="s">
        <v>76</v>
      </c>
      <c r="E231" s="159" t="s">
        <v>899</v>
      </c>
      <c r="F231" s="159" t="s">
        <v>900</v>
      </c>
      <c r="J231" s="160">
        <f>BK231</f>
        <v>0</v>
      </c>
      <c r="L231" s="149"/>
      <c r="M231" s="153"/>
      <c r="N231" s="154"/>
      <c r="O231" s="154"/>
      <c r="P231" s="155">
        <f>SUM(P232:P233)</f>
        <v>86.772709999999989</v>
      </c>
      <c r="Q231" s="154"/>
      <c r="R231" s="155">
        <f>SUM(R232:R233)</f>
        <v>0</v>
      </c>
      <c r="S231" s="154"/>
      <c r="T231" s="156">
        <f>SUM(T232:T233)</f>
        <v>0</v>
      </c>
      <c r="AR231" s="150" t="s">
        <v>23</v>
      </c>
      <c r="AT231" s="157" t="s">
        <v>76</v>
      </c>
      <c r="AU231" s="157" t="s">
        <v>23</v>
      </c>
      <c r="AY231" s="150" t="s">
        <v>171</v>
      </c>
      <c r="BK231" s="158">
        <f>SUM(BK232:BK233)</f>
        <v>0</v>
      </c>
    </row>
    <row r="232" spans="2:65" s="1" customFormat="1" ht="38.25" customHeight="1">
      <c r="B232" s="161"/>
      <c r="C232" s="162" t="s">
        <v>446</v>
      </c>
      <c r="D232" s="162" t="s">
        <v>173</v>
      </c>
      <c r="E232" s="163" t="s">
        <v>3089</v>
      </c>
      <c r="F232" s="164" t="s">
        <v>3090</v>
      </c>
      <c r="G232" s="165" t="s">
        <v>260</v>
      </c>
      <c r="H232" s="166">
        <v>15.651999999999999</v>
      </c>
      <c r="I232" s="347"/>
      <c r="J232" s="167">
        <f>ROUND(I232*H232,2)</f>
        <v>0</v>
      </c>
      <c r="K232" s="164" t="s">
        <v>177</v>
      </c>
      <c r="L232" s="40"/>
      <c r="M232" s="168" t="s">
        <v>5</v>
      </c>
      <c r="N232" s="169" t="s">
        <v>48</v>
      </c>
      <c r="O232" s="170">
        <v>4.13</v>
      </c>
      <c r="P232" s="170">
        <f>O232*H232</f>
        <v>64.642759999999996</v>
      </c>
      <c r="Q232" s="170">
        <v>0</v>
      </c>
      <c r="R232" s="170">
        <f>Q232*H232</f>
        <v>0</v>
      </c>
      <c r="S232" s="170">
        <v>0</v>
      </c>
      <c r="T232" s="171">
        <f>S232*H232</f>
        <v>0</v>
      </c>
      <c r="AR232" s="25" t="s">
        <v>178</v>
      </c>
      <c r="AT232" s="25" t="s">
        <v>173</v>
      </c>
      <c r="AU232" s="25" t="s">
        <v>89</v>
      </c>
      <c r="AY232" s="25" t="s">
        <v>171</v>
      </c>
      <c r="BE232" s="172">
        <f>IF(N232="základní",J232,0)</f>
        <v>0</v>
      </c>
      <c r="BF232" s="172">
        <f>IF(N232="snížená",J232,0)</f>
        <v>0</v>
      </c>
      <c r="BG232" s="172">
        <f>IF(N232="zákl. přenesená",J232,0)</f>
        <v>0</v>
      </c>
      <c r="BH232" s="172">
        <f>IF(N232="sníž. přenesená",J232,0)</f>
        <v>0</v>
      </c>
      <c r="BI232" s="172">
        <f>IF(N232="nulová",J232,0)</f>
        <v>0</v>
      </c>
      <c r="BJ232" s="25" t="s">
        <v>23</v>
      </c>
      <c r="BK232" s="172">
        <f>ROUND(I232*H232,2)</f>
        <v>0</v>
      </c>
      <c r="BL232" s="25" t="s">
        <v>178</v>
      </c>
      <c r="BM232" s="25" t="s">
        <v>3091</v>
      </c>
    </row>
    <row r="233" spans="2:65" s="1" customFormat="1" ht="51" customHeight="1">
      <c r="B233" s="161"/>
      <c r="C233" s="162" t="s">
        <v>450</v>
      </c>
      <c r="D233" s="162" t="s">
        <v>173</v>
      </c>
      <c r="E233" s="163" t="s">
        <v>3092</v>
      </c>
      <c r="F233" s="164" t="s">
        <v>3093</v>
      </c>
      <c r="G233" s="165" t="s">
        <v>260</v>
      </c>
      <c r="H233" s="166">
        <v>15.695</v>
      </c>
      <c r="I233" s="347"/>
      <c r="J233" s="167">
        <f>ROUND(I233*H233,2)</f>
        <v>0</v>
      </c>
      <c r="K233" s="164" t="s">
        <v>177</v>
      </c>
      <c r="L233" s="40"/>
      <c r="M233" s="168" t="s">
        <v>5</v>
      </c>
      <c r="N233" s="169" t="s">
        <v>48</v>
      </c>
      <c r="O233" s="170">
        <v>1.41</v>
      </c>
      <c r="P233" s="170">
        <f>O233*H233</f>
        <v>22.129950000000001</v>
      </c>
      <c r="Q233" s="170">
        <v>0</v>
      </c>
      <c r="R233" s="170">
        <f>Q233*H233</f>
        <v>0</v>
      </c>
      <c r="S233" s="170">
        <v>0</v>
      </c>
      <c r="T233" s="171">
        <f>S233*H233</f>
        <v>0</v>
      </c>
      <c r="AR233" s="25" t="s">
        <v>178</v>
      </c>
      <c r="AT233" s="25" t="s">
        <v>173</v>
      </c>
      <c r="AU233" s="25" t="s">
        <v>89</v>
      </c>
      <c r="AY233" s="25" t="s">
        <v>171</v>
      </c>
      <c r="BE233" s="172">
        <f>IF(N233="základní",J233,0)</f>
        <v>0</v>
      </c>
      <c r="BF233" s="172">
        <f>IF(N233="snížená",J233,0)</f>
        <v>0</v>
      </c>
      <c r="BG233" s="172">
        <f>IF(N233="zákl. přenesená",J233,0)</f>
        <v>0</v>
      </c>
      <c r="BH233" s="172">
        <f>IF(N233="sníž. přenesená",J233,0)</f>
        <v>0</v>
      </c>
      <c r="BI233" s="172">
        <f>IF(N233="nulová",J233,0)</f>
        <v>0</v>
      </c>
      <c r="BJ233" s="25" t="s">
        <v>23</v>
      </c>
      <c r="BK233" s="172">
        <f>ROUND(I233*H233,2)</f>
        <v>0</v>
      </c>
      <c r="BL233" s="25" t="s">
        <v>178</v>
      </c>
      <c r="BM233" s="25" t="s">
        <v>3094</v>
      </c>
    </row>
    <row r="234" spans="2:65" s="11" customFormat="1" ht="37.35" customHeight="1">
      <c r="B234" s="149"/>
      <c r="D234" s="150" t="s">
        <v>76</v>
      </c>
      <c r="E234" s="151" t="s">
        <v>909</v>
      </c>
      <c r="F234" s="151" t="s">
        <v>910</v>
      </c>
      <c r="J234" s="152">
        <f>BK234</f>
        <v>0</v>
      </c>
      <c r="L234" s="149"/>
      <c r="M234" s="153"/>
      <c r="N234" s="154"/>
      <c r="O234" s="154"/>
      <c r="P234" s="155">
        <f>P235+P253+P297</f>
        <v>79.690727999999993</v>
      </c>
      <c r="Q234" s="154"/>
      <c r="R234" s="155">
        <f>R235+R253+R297</f>
        <v>0.10876645000000001</v>
      </c>
      <c r="S234" s="154"/>
      <c r="T234" s="156">
        <f>T235+T253+T297</f>
        <v>3.3567000000000007E-2</v>
      </c>
      <c r="AR234" s="150" t="s">
        <v>89</v>
      </c>
      <c r="AT234" s="157" t="s">
        <v>76</v>
      </c>
      <c r="AU234" s="157" t="s">
        <v>77</v>
      </c>
      <c r="AY234" s="150" t="s">
        <v>171</v>
      </c>
      <c r="BK234" s="158">
        <f>BK235+BK253+BK297</f>
        <v>0</v>
      </c>
    </row>
    <row r="235" spans="2:65" s="11" customFormat="1" ht="19.95" customHeight="1">
      <c r="B235" s="149"/>
      <c r="D235" s="150" t="s">
        <v>76</v>
      </c>
      <c r="E235" s="159" t="s">
        <v>1303</v>
      </c>
      <c r="F235" s="159" t="s">
        <v>1304</v>
      </c>
      <c r="J235" s="160">
        <f>BK235</f>
        <v>0</v>
      </c>
      <c r="L235" s="149"/>
      <c r="M235" s="153"/>
      <c r="N235" s="154"/>
      <c r="O235" s="154"/>
      <c r="P235" s="155">
        <f>SUM(P236:P252)</f>
        <v>13.297000000000001</v>
      </c>
      <c r="Q235" s="154"/>
      <c r="R235" s="155">
        <f>SUM(R236:R252)</f>
        <v>3.9597E-2</v>
      </c>
      <c r="S235" s="154"/>
      <c r="T235" s="156">
        <f>SUM(T236:T252)</f>
        <v>3.3567000000000007E-2</v>
      </c>
      <c r="AR235" s="150" t="s">
        <v>89</v>
      </c>
      <c r="AT235" s="157" t="s">
        <v>76</v>
      </c>
      <c r="AU235" s="157" t="s">
        <v>23</v>
      </c>
      <c r="AY235" s="150" t="s">
        <v>171</v>
      </c>
      <c r="BK235" s="158">
        <f>SUM(BK236:BK252)</f>
        <v>0</v>
      </c>
    </row>
    <row r="236" spans="2:65" s="1" customFormat="1" ht="16.5" customHeight="1">
      <c r="B236" s="161"/>
      <c r="C236" s="162" t="s">
        <v>454</v>
      </c>
      <c r="D236" s="162" t="s">
        <v>173</v>
      </c>
      <c r="E236" s="163" t="s">
        <v>3095</v>
      </c>
      <c r="F236" s="164" t="s">
        <v>3096</v>
      </c>
      <c r="G236" s="165" t="s">
        <v>493</v>
      </c>
      <c r="H236" s="166">
        <v>20.100000000000001</v>
      </c>
      <c r="I236" s="347"/>
      <c r="J236" s="167">
        <f>ROUND(I236*H236,2)</f>
        <v>0</v>
      </c>
      <c r="K236" s="164" t="s">
        <v>251</v>
      </c>
      <c r="L236" s="40"/>
      <c r="M236" s="168" t="s">
        <v>5</v>
      </c>
      <c r="N236" s="169" t="s">
        <v>48</v>
      </c>
      <c r="O236" s="170">
        <v>0.19500000000000001</v>
      </c>
      <c r="P236" s="170">
        <f>O236*H236</f>
        <v>3.9195000000000002</v>
      </c>
      <c r="Q236" s="170">
        <v>0</v>
      </c>
      <c r="R236" s="170">
        <f>Q236*H236</f>
        <v>0</v>
      </c>
      <c r="S236" s="170">
        <v>1.67E-3</v>
      </c>
      <c r="T236" s="171">
        <f>S236*H236</f>
        <v>3.3567000000000007E-2</v>
      </c>
      <c r="AR236" s="25" t="s">
        <v>257</v>
      </c>
      <c r="AT236" s="25" t="s">
        <v>173</v>
      </c>
      <c r="AU236" s="25" t="s">
        <v>89</v>
      </c>
      <c r="AY236" s="25" t="s">
        <v>171</v>
      </c>
      <c r="BE236" s="172">
        <f>IF(N236="základní",J236,0)</f>
        <v>0</v>
      </c>
      <c r="BF236" s="172">
        <f>IF(N236="snížená",J236,0)</f>
        <v>0</v>
      </c>
      <c r="BG236" s="172">
        <f>IF(N236="zákl. přenesená",J236,0)</f>
        <v>0</v>
      </c>
      <c r="BH236" s="172">
        <f>IF(N236="sníž. přenesená",J236,0)</f>
        <v>0</v>
      </c>
      <c r="BI236" s="172">
        <f>IF(N236="nulová",J236,0)</f>
        <v>0</v>
      </c>
      <c r="BJ236" s="25" t="s">
        <v>23</v>
      </c>
      <c r="BK236" s="172">
        <f>ROUND(I236*H236,2)</f>
        <v>0</v>
      </c>
      <c r="BL236" s="25" t="s">
        <v>257</v>
      </c>
      <c r="BM236" s="25" t="s">
        <v>3097</v>
      </c>
    </row>
    <row r="237" spans="2:65" s="1" customFormat="1" ht="25.5" customHeight="1">
      <c r="B237" s="161"/>
      <c r="C237" s="162" t="s">
        <v>458</v>
      </c>
      <c r="D237" s="162" t="s">
        <v>173</v>
      </c>
      <c r="E237" s="163" t="s">
        <v>1326</v>
      </c>
      <c r="F237" s="164" t="s">
        <v>1327</v>
      </c>
      <c r="G237" s="165" t="s">
        <v>493</v>
      </c>
      <c r="H237" s="166">
        <v>20.100000000000001</v>
      </c>
      <c r="I237" s="347"/>
      <c r="J237" s="167">
        <f>ROUND(I237*H237,2)</f>
        <v>0</v>
      </c>
      <c r="K237" s="164" t="s">
        <v>177</v>
      </c>
      <c r="L237" s="40"/>
      <c r="M237" s="168" t="s">
        <v>5</v>
      </c>
      <c r="N237" s="169" t="s">
        <v>48</v>
      </c>
      <c r="O237" s="170">
        <v>0.34699999999999998</v>
      </c>
      <c r="P237" s="170">
        <f>O237*H237</f>
        <v>6.9747000000000003</v>
      </c>
      <c r="Q237" s="170">
        <v>1.97E-3</v>
      </c>
      <c r="R237" s="170">
        <f>Q237*H237</f>
        <v>3.9597E-2</v>
      </c>
      <c r="S237" s="170">
        <v>0</v>
      </c>
      <c r="T237" s="171">
        <f>S237*H237</f>
        <v>0</v>
      </c>
      <c r="AR237" s="25" t="s">
        <v>257</v>
      </c>
      <c r="AT237" s="25" t="s">
        <v>173</v>
      </c>
      <c r="AU237" s="25" t="s">
        <v>89</v>
      </c>
      <c r="AY237" s="25" t="s">
        <v>171</v>
      </c>
      <c r="BE237" s="172">
        <f>IF(N237="základní",J237,0)</f>
        <v>0</v>
      </c>
      <c r="BF237" s="172">
        <f>IF(N237="snížená",J237,0)</f>
        <v>0</v>
      </c>
      <c r="BG237" s="172">
        <f>IF(N237="zákl. přenesená",J237,0)</f>
        <v>0</v>
      </c>
      <c r="BH237" s="172">
        <f>IF(N237="sníž. přenesená",J237,0)</f>
        <v>0</v>
      </c>
      <c r="BI237" s="172">
        <f>IF(N237="nulová",J237,0)</f>
        <v>0</v>
      </c>
      <c r="BJ237" s="25" t="s">
        <v>23</v>
      </c>
      <c r="BK237" s="172">
        <f>ROUND(I237*H237,2)</f>
        <v>0</v>
      </c>
      <c r="BL237" s="25" t="s">
        <v>257</v>
      </c>
      <c r="BM237" s="25" t="s">
        <v>3098</v>
      </c>
    </row>
    <row r="238" spans="2:65" s="12" customFormat="1">
      <c r="B238" s="173"/>
      <c r="D238" s="174" t="s">
        <v>180</v>
      </c>
      <c r="E238" s="175" t="s">
        <v>5</v>
      </c>
      <c r="F238" s="176" t="s">
        <v>3099</v>
      </c>
      <c r="H238" s="177">
        <v>9</v>
      </c>
      <c r="L238" s="173"/>
      <c r="M238" s="178"/>
      <c r="N238" s="179"/>
      <c r="O238" s="179"/>
      <c r="P238" s="179"/>
      <c r="Q238" s="179"/>
      <c r="R238" s="179"/>
      <c r="S238" s="179"/>
      <c r="T238" s="180"/>
      <c r="AT238" s="175" t="s">
        <v>180</v>
      </c>
      <c r="AU238" s="175" t="s">
        <v>89</v>
      </c>
      <c r="AV238" s="12" t="s">
        <v>89</v>
      </c>
      <c r="AW238" s="12" t="s">
        <v>41</v>
      </c>
      <c r="AX238" s="12" t="s">
        <v>77</v>
      </c>
      <c r="AY238" s="175" t="s">
        <v>171</v>
      </c>
    </row>
    <row r="239" spans="2:65" s="12" customFormat="1">
      <c r="B239" s="173"/>
      <c r="D239" s="174" t="s">
        <v>180</v>
      </c>
      <c r="E239" s="175" t="s">
        <v>5</v>
      </c>
      <c r="F239" s="176" t="s">
        <v>3100</v>
      </c>
      <c r="H239" s="177">
        <v>5.2</v>
      </c>
      <c r="L239" s="173"/>
      <c r="M239" s="178"/>
      <c r="N239" s="179"/>
      <c r="O239" s="179"/>
      <c r="P239" s="179"/>
      <c r="Q239" s="179"/>
      <c r="R239" s="179"/>
      <c r="S239" s="179"/>
      <c r="T239" s="180"/>
      <c r="AT239" s="175" t="s">
        <v>180</v>
      </c>
      <c r="AU239" s="175" t="s">
        <v>89</v>
      </c>
      <c r="AV239" s="12" t="s">
        <v>89</v>
      </c>
      <c r="AW239" s="12" t="s">
        <v>41</v>
      </c>
      <c r="AX239" s="12" t="s">
        <v>77</v>
      </c>
      <c r="AY239" s="175" t="s">
        <v>171</v>
      </c>
    </row>
    <row r="240" spans="2:65" s="12" customFormat="1">
      <c r="B240" s="173"/>
      <c r="D240" s="174" t="s">
        <v>180</v>
      </c>
      <c r="E240" s="175" t="s">
        <v>5</v>
      </c>
      <c r="F240" s="176" t="s">
        <v>3101</v>
      </c>
      <c r="H240" s="177">
        <v>2.7</v>
      </c>
      <c r="L240" s="173"/>
      <c r="M240" s="178"/>
      <c r="N240" s="179"/>
      <c r="O240" s="179"/>
      <c r="P240" s="179"/>
      <c r="Q240" s="179"/>
      <c r="R240" s="179"/>
      <c r="S240" s="179"/>
      <c r="T240" s="180"/>
      <c r="AT240" s="175" t="s">
        <v>180</v>
      </c>
      <c r="AU240" s="175" t="s">
        <v>89</v>
      </c>
      <c r="AV240" s="12" t="s">
        <v>89</v>
      </c>
      <c r="AW240" s="12" t="s">
        <v>41</v>
      </c>
      <c r="AX240" s="12" t="s">
        <v>77</v>
      </c>
      <c r="AY240" s="175" t="s">
        <v>171</v>
      </c>
    </row>
    <row r="241" spans="2:65" s="12" customFormat="1">
      <c r="B241" s="173"/>
      <c r="D241" s="174" t="s">
        <v>180</v>
      </c>
      <c r="E241" s="175" t="s">
        <v>5</v>
      </c>
      <c r="F241" s="176" t="s">
        <v>3102</v>
      </c>
      <c r="H241" s="177">
        <v>1.2</v>
      </c>
      <c r="L241" s="173"/>
      <c r="M241" s="178"/>
      <c r="N241" s="179"/>
      <c r="O241" s="179"/>
      <c r="P241" s="179"/>
      <c r="Q241" s="179"/>
      <c r="R241" s="179"/>
      <c r="S241" s="179"/>
      <c r="T241" s="180"/>
      <c r="AT241" s="175" t="s">
        <v>180</v>
      </c>
      <c r="AU241" s="175" t="s">
        <v>89</v>
      </c>
      <c r="AV241" s="12" t="s">
        <v>89</v>
      </c>
      <c r="AW241" s="12" t="s">
        <v>41</v>
      </c>
      <c r="AX241" s="12" t="s">
        <v>77</v>
      </c>
      <c r="AY241" s="175" t="s">
        <v>171</v>
      </c>
    </row>
    <row r="242" spans="2:65" s="12" customFormat="1">
      <c r="B242" s="173"/>
      <c r="D242" s="174" t="s">
        <v>180</v>
      </c>
      <c r="E242" s="175" t="s">
        <v>5</v>
      </c>
      <c r="F242" s="176" t="s">
        <v>3103</v>
      </c>
      <c r="H242" s="177">
        <v>2</v>
      </c>
      <c r="L242" s="173"/>
      <c r="M242" s="178"/>
      <c r="N242" s="179"/>
      <c r="O242" s="179"/>
      <c r="P242" s="179"/>
      <c r="Q242" s="179"/>
      <c r="R242" s="179"/>
      <c r="S242" s="179"/>
      <c r="T242" s="180"/>
      <c r="AT242" s="175" t="s">
        <v>180</v>
      </c>
      <c r="AU242" s="175" t="s">
        <v>89</v>
      </c>
      <c r="AV242" s="12" t="s">
        <v>89</v>
      </c>
      <c r="AW242" s="12" t="s">
        <v>41</v>
      </c>
      <c r="AX242" s="12" t="s">
        <v>77</v>
      </c>
      <c r="AY242" s="175" t="s">
        <v>171</v>
      </c>
    </row>
    <row r="243" spans="2:65" s="13" customFormat="1">
      <c r="B243" s="183"/>
      <c r="D243" s="174" t="s">
        <v>180</v>
      </c>
      <c r="E243" s="184" t="s">
        <v>5</v>
      </c>
      <c r="F243" s="185" t="s">
        <v>228</v>
      </c>
      <c r="H243" s="186">
        <v>20.100000000000001</v>
      </c>
      <c r="L243" s="183"/>
      <c r="M243" s="187"/>
      <c r="N243" s="188"/>
      <c r="O243" s="188"/>
      <c r="P243" s="188"/>
      <c r="Q243" s="188"/>
      <c r="R243" s="188"/>
      <c r="S243" s="188"/>
      <c r="T243" s="189"/>
      <c r="AT243" s="184" t="s">
        <v>180</v>
      </c>
      <c r="AU243" s="184" t="s">
        <v>89</v>
      </c>
      <c r="AV243" s="13" t="s">
        <v>178</v>
      </c>
      <c r="AW243" s="13" t="s">
        <v>41</v>
      </c>
      <c r="AX243" s="13" t="s">
        <v>23</v>
      </c>
      <c r="AY243" s="184" t="s">
        <v>171</v>
      </c>
    </row>
    <row r="244" spans="2:65" s="1" customFormat="1" ht="38.25" customHeight="1">
      <c r="B244" s="161"/>
      <c r="C244" s="162" t="s">
        <v>464</v>
      </c>
      <c r="D244" s="162" t="s">
        <v>173</v>
      </c>
      <c r="E244" s="163" t="s">
        <v>1334</v>
      </c>
      <c r="F244" s="164" t="s">
        <v>1335</v>
      </c>
      <c r="G244" s="165" t="s">
        <v>330</v>
      </c>
      <c r="H244" s="166">
        <v>15</v>
      </c>
      <c r="I244" s="347"/>
      <c r="J244" s="167">
        <f>ROUND(I244*H244,2)</f>
        <v>0</v>
      </c>
      <c r="K244" s="164" t="s">
        <v>177</v>
      </c>
      <c r="L244" s="40"/>
      <c r="M244" s="168" t="s">
        <v>5</v>
      </c>
      <c r="N244" s="169" t="s">
        <v>48</v>
      </c>
      <c r="O244" s="170">
        <v>0.14000000000000001</v>
      </c>
      <c r="P244" s="170">
        <f>O244*H244</f>
        <v>2.1</v>
      </c>
      <c r="Q244" s="170">
        <v>0</v>
      </c>
      <c r="R244" s="170">
        <f>Q244*H244</f>
        <v>0</v>
      </c>
      <c r="S244" s="170">
        <v>0</v>
      </c>
      <c r="T244" s="171">
        <f>S244*H244</f>
        <v>0</v>
      </c>
      <c r="AR244" s="25" t="s">
        <v>257</v>
      </c>
      <c r="AT244" s="25" t="s">
        <v>173</v>
      </c>
      <c r="AU244" s="25" t="s">
        <v>89</v>
      </c>
      <c r="AY244" s="25" t="s">
        <v>171</v>
      </c>
      <c r="BE244" s="172">
        <f>IF(N244="základní",J244,0)</f>
        <v>0</v>
      </c>
      <c r="BF244" s="172">
        <f>IF(N244="snížená",J244,0)</f>
        <v>0</v>
      </c>
      <c r="BG244" s="172">
        <f>IF(N244="zákl. přenesená",J244,0)</f>
        <v>0</v>
      </c>
      <c r="BH244" s="172">
        <f>IF(N244="sníž. přenesená",J244,0)</f>
        <v>0</v>
      </c>
      <c r="BI244" s="172">
        <f>IF(N244="nulová",J244,0)</f>
        <v>0</v>
      </c>
      <c r="BJ244" s="25" t="s">
        <v>23</v>
      </c>
      <c r="BK244" s="172">
        <f>ROUND(I244*H244,2)</f>
        <v>0</v>
      </c>
      <c r="BL244" s="25" t="s">
        <v>257</v>
      </c>
      <c r="BM244" s="25" t="s">
        <v>3104</v>
      </c>
    </row>
    <row r="245" spans="2:65" s="12" customFormat="1">
      <c r="B245" s="173"/>
      <c r="D245" s="174" t="s">
        <v>180</v>
      </c>
      <c r="E245" s="175" t="s">
        <v>5</v>
      </c>
      <c r="F245" s="176" t="s">
        <v>3105</v>
      </c>
      <c r="H245" s="177">
        <v>6</v>
      </c>
      <c r="L245" s="173"/>
      <c r="M245" s="178"/>
      <c r="N245" s="179"/>
      <c r="O245" s="179"/>
      <c r="P245" s="179"/>
      <c r="Q245" s="179"/>
      <c r="R245" s="179"/>
      <c r="S245" s="179"/>
      <c r="T245" s="180"/>
      <c r="AT245" s="175" t="s">
        <v>180</v>
      </c>
      <c r="AU245" s="175" t="s">
        <v>89</v>
      </c>
      <c r="AV245" s="12" t="s">
        <v>89</v>
      </c>
      <c r="AW245" s="12" t="s">
        <v>41</v>
      </c>
      <c r="AX245" s="12" t="s">
        <v>77</v>
      </c>
      <c r="AY245" s="175" t="s">
        <v>171</v>
      </c>
    </row>
    <row r="246" spans="2:65" s="12" customFormat="1">
      <c r="B246" s="173"/>
      <c r="D246" s="174" t="s">
        <v>180</v>
      </c>
      <c r="E246" s="175" t="s">
        <v>5</v>
      </c>
      <c r="F246" s="176" t="s">
        <v>3106</v>
      </c>
      <c r="H246" s="177">
        <v>2</v>
      </c>
      <c r="L246" s="173"/>
      <c r="M246" s="178"/>
      <c r="N246" s="179"/>
      <c r="O246" s="179"/>
      <c r="P246" s="179"/>
      <c r="Q246" s="179"/>
      <c r="R246" s="179"/>
      <c r="S246" s="179"/>
      <c r="T246" s="180"/>
      <c r="AT246" s="175" t="s">
        <v>180</v>
      </c>
      <c r="AU246" s="175" t="s">
        <v>89</v>
      </c>
      <c r="AV246" s="12" t="s">
        <v>89</v>
      </c>
      <c r="AW246" s="12" t="s">
        <v>41</v>
      </c>
      <c r="AX246" s="12" t="s">
        <v>77</v>
      </c>
      <c r="AY246" s="175" t="s">
        <v>171</v>
      </c>
    </row>
    <row r="247" spans="2:65" s="12" customFormat="1">
      <c r="B247" s="173"/>
      <c r="D247" s="174" t="s">
        <v>180</v>
      </c>
      <c r="E247" s="175" t="s">
        <v>5</v>
      </c>
      <c r="F247" s="176" t="s">
        <v>3107</v>
      </c>
      <c r="H247" s="177">
        <v>3</v>
      </c>
      <c r="L247" s="173"/>
      <c r="M247" s="178"/>
      <c r="N247" s="179"/>
      <c r="O247" s="179"/>
      <c r="P247" s="179"/>
      <c r="Q247" s="179"/>
      <c r="R247" s="179"/>
      <c r="S247" s="179"/>
      <c r="T247" s="180"/>
      <c r="AT247" s="175" t="s">
        <v>180</v>
      </c>
      <c r="AU247" s="175" t="s">
        <v>89</v>
      </c>
      <c r="AV247" s="12" t="s">
        <v>89</v>
      </c>
      <c r="AW247" s="12" t="s">
        <v>41</v>
      </c>
      <c r="AX247" s="12" t="s">
        <v>77</v>
      </c>
      <c r="AY247" s="175" t="s">
        <v>171</v>
      </c>
    </row>
    <row r="248" spans="2:65" s="12" customFormat="1">
      <c r="B248" s="173"/>
      <c r="D248" s="174" t="s">
        <v>180</v>
      </c>
      <c r="E248" s="175" t="s">
        <v>5</v>
      </c>
      <c r="F248" s="176" t="s">
        <v>3108</v>
      </c>
      <c r="H248" s="177">
        <v>2</v>
      </c>
      <c r="L248" s="173"/>
      <c r="M248" s="178"/>
      <c r="N248" s="179"/>
      <c r="O248" s="179"/>
      <c r="P248" s="179"/>
      <c r="Q248" s="179"/>
      <c r="R248" s="179"/>
      <c r="S248" s="179"/>
      <c r="T248" s="180"/>
      <c r="AT248" s="175" t="s">
        <v>180</v>
      </c>
      <c r="AU248" s="175" t="s">
        <v>89</v>
      </c>
      <c r="AV248" s="12" t="s">
        <v>89</v>
      </c>
      <c r="AW248" s="12" t="s">
        <v>41</v>
      </c>
      <c r="AX248" s="12" t="s">
        <v>77</v>
      </c>
      <c r="AY248" s="175" t="s">
        <v>171</v>
      </c>
    </row>
    <row r="249" spans="2:65" s="12" customFormat="1">
      <c r="B249" s="173"/>
      <c r="D249" s="174" t="s">
        <v>180</v>
      </c>
      <c r="E249" s="175" t="s">
        <v>5</v>
      </c>
      <c r="F249" s="176" t="s">
        <v>3109</v>
      </c>
      <c r="H249" s="177">
        <v>2</v>
      </c>
      <c r="L249" s="173"/>
      <c r="M249" s="178"/>
      <c r="N249" s="179"/>
      <c r="O249" s="179"/>
      <c r="P249" s="179"/>
      <c r="Q249" s="179"/>
      <c r="R249" s="179"/>
      <c r="S249" s="179"/>
      <c r="T249" s="180"/>
      <c r="AT249" s="175" t="s">
        <v>180</v>
      </c>
      <c r="AU249" s="175" t="s">
        <v>89</v>
      </c>
      <c r="AV249" s="12" t="s">
        <v>89</v>
      </c>
      <c r="AW249" s="12" t="s">
        <v>41</v>
      </c>
      <c r="AX249" s="12" t="s">
        <v>77</v>
      </c>
      <c r="AY249" s="175" t="s">
        <v>171</v>
      </c>
    </row>
    <row r="250" spans="2:65" s="13" customFormat="1">
      <c r="B250" s="183"/>
      <c r="D250" s="174" t="s">
        <v>180</v>
      </c>
      <c r="E250" s="184" t="s">
        <v>5</v>
      </c>
      <c r="F250" s="185" t="s">
        <v>228</v>
      </c>
      <c r="H250" s="186">
        <v>15</v>
      </c>
      <c r="L250" s="183"/>
      <c r="M250" s="187"/>
      <c r="N250" s="188"/>
      <c r="O250" s="188"/>
      <c r="P250" s="188"/>
      <c r="Q250" s="188"/>
      <c r="R250" s="188"/>
      <c r="S250" s="188"/>
      <c r="T250" s="189"/>
      <c r="AT250" s="184" t="s">
        <v>180</v>
      </c>
      <c r="AU250" s="184" t="s">
        <v>89</v>
      </c>
      <c r="AV250" s="13" t="s">
        <v>178</v>
      </c>
      <c r="AW250" s="13" t="s">
        <v>41</v>
      </c>
      <c r="AX250" s="13" t="s">
        <v>23</v>
      </c>
      <c r="AY250" s="184" t="s">
        <v>171</v>
      </c>
    </row>
    <row r="251" spans="2:65" s="1" customFormat="1" ht="16.5" customHeight="1">
      <c r="B251" s="161"/>
      <c r="C251" s="162" t="s">
        <v>469</v>
      </c>
      <c r="D251" s="162" t="s">
        <v>173</v>
      </c>
      <c r="E251" s="163" t="s">
        <v>1387</v>
      </c>
      <c r="F251" s="164" t="s">
        <v>1388</v>
      </c>
      <c r="G251" s="165" t="s">
        <v>260</v>
      </c>
      <c r="H251" s="166">
        <v>0.04</v>
      </c>
      <c r="I251" s="347"/>
      <c r="J251" s="167">
        <f>ROUND(I251*H251,2)</f>
        <v>0</v>
      </c>
      <c r="K251" s="164" t="s">
        <v>5</v>
      </c>
      <c r="L251" s="40"/>
      <c r="M251" s="168" t="s">
        <v>5</v>
      </c>
      <c r="N251" s="169" t="s">
        <v>48</v>
      </c>
      <c r="O251" s="170">
        <v>4.82</v>
      </c>
      <c r="P251" s="170">
        <f>O251*H251</f>
        <v>0.19280000000000003</v>
      </c>
      <c r="Q251" s="170">
        <v>0</v>
      </c>
      <c r="R251" s="170">
        <f>Q251*H251</f>
        <v>0</v>
      </c>
      <c r="S251" s="170">
        <v>0</v>
      </c>
      <c r="T251" s="171">
        <f>S251*H251</f>
        <v>0</v>
      </c>
      <c r="AR251" s="25" t="s">
        <v>257</v>
      </c>
      <c r="AT251" s="25" t="s">
        <v>173</v>
      </c>
      <c r="AU251" s="25" t="s">
        <v>89</v>
      </c>
      <c r="AY251" s="25" t="s">
        <v>171</v>
      </c>
      <c r="BE251" s="172">
        <f>IF(N251="základní",J251,0)</f>
        <v>0</v>
      </c>
      <c r="BF251" s="172">
        <f>IF(N251="snížená",J251,0)</f>
        <v>0</v>
      </c>
      <c r="BG251" s="172">
        <f>IF(N251="zákl. přenesená",J251,0)</f>
        <v>0</v>
      </c>
      <c r="BH251" s="172">
        <f>IF(N251="sníž. přenesená",J251,0)</f>
        <v>0</v>
      </c>
      <c r="BI251" s="172">
        <f>IF(N251="nulová",J251,0)</f>
        <v>0</v>
      </c>
      <c r="BJ251" s="25" t="s">
        <v>23</v>
      </c>
      <c r="BK251" s="172">
        <f>ROUND(I251*H251,2)</f>
        <v>0</v>
      </c>
      <c r="BL251" s="25" t="s">
        <v>257</v>
      </c>
      <c r="BM251" s="25" t="s">
        <v>3110</v>
      </c>
    </row>
    <row r="252" spans="2:65" s="1" customFormat="1" ht="38.25" customHeight="1">
      <c r="B252" s="161"/>
      <c r="C252" s="162" t="s">
        <v>474</v>
      </c>
      <c r="D252" s="162" t="s">
        <v>173</v>
      </c>
      <c r="E252" s="163" t="s">
        <v>1391</v>
      </c>
      <c r="F252" s="164" t="s">
        <v>1392</v>
      </c>
      <c r="G252" s="165" t="s">
        <v>260</v>
      </c>
      <c r="H252" s="166">
        <v>0.04</v>
      </c>
      <c r="I252" s="347"/>
      <c r="J252" s="167">
        <f>ROUND(I252*H252,2)</f>
        <v>0</v>
      </c>
      <c r="K252" s="164" t="s">
        <v>1044</v>
      </c>
      <c r="L252" s="40"/>
      <c r="M252" s="168" t="s">
        <v>5</v>
      </c>
      <c r="N252" s="169" t="s">
        <v>48</v>
      </c>
      <c r="O252" s="170">
        <v>2.75</v>
      </c>
      <c r="P252" s="170">
        <f>O252*H252</f>
        <v>0.11</v>
      </c>
      <c r="Q252" s="170">
        <v>0</v>
      </c>
      <c r="R252" s="170">
        <f>Q252*H252</f>
        <v>0</v>
      </c>
      <c r="S252" s="170">
        <v>0</v>
      </c>
      <c r="T252" s="171">
        <f>S252*H252</f>
        <v>0</v>
      </c>
      <c r="AR252" s="25" t="s">
        <v>257</v>
      </c>
      <c r="AT252" s="25" t="s">
        <v>173</v>
      </c>
      <c r="AU252" s="25" t="s">
        <v>89</v>
      </c>
      <c r="AY252" s="25" t="s">
        <v>171</v>
      </c>
      <c r="BE252" s="172">
        <f>IF(N252="základní",J252,0)</f>
        <v>0</v>
      </c>
      <c r="BF252" s="172">
        <f>IF(N252="snížená",J252,0)</f>
        <v>0</v>
      </c>
      <c r="BG252" s="172">
        <f>IF(N252="zákl. přenesená",J252,0)</f>
        <v>0</v>
      </c>
      <c r="BH252" s="172">
        <f>IF(N252="sníž. přenesená",J252,0)</f>
        <v>0</v>
      </c>
      <c r="BI252" s="172">
        <f>IF(N252="nulová",J252,0)</f>
        <v>0</v>
      </c>
      <c r="BJ252" s="25" t="s">
        <v>23</v>
      </c>
      <c r="BK252" s="172">
        <f>ROUND(I252*H252,2)</f>
        <v>0</v>
      </c>
      <c r="BL252" s="25" t="s">
        <v>257</v>
      </c>
      <c r="BM252" s="25" t="s">
        <v>3111</v>
      </c>
    </row>
    <row r="253" spans="2:65" s="11" customFormat="1" ht="29.85" customHeight="1">
      <c r="B253" s="149"/>
      <c r="D253" s="150" t="s">
        <v>76</v>
      </c>
      <c r="E253" s="159" t="s">
        <v>1466</v>
      </c>
      <c r="F253" s="159" t="s">
        <v>1467</v>
      </c>
      <c r="J253" s="160">
        <f>BK253</f>
        <v>0</v>
      </c>
      <c r="L253" s="149"/>
      <c r="M253" s="153"/>
      <c r="N253" s="154"/>
      <c r="O253" s="154"/>
      <c r="P253" s="155">
        <f>SUM(P254:P296)</f>
        <v>66.148727999999991</v>
      </c>
      <c r="Q253" s="154"/>
      <c r="R253" s="155">
        <f>SUM(R254:R296)</f>
        <v>6.9169450000000007E-2</v>
      </c>
      <c r="S253" s="154"/>
      <c r="T253" s="156">
        <f>SUM(T254:T296)</f>
        <v>0</v>
      </c>
      <c r="AR253" s="150" t="s">
        <v>89</v>
      </c>
      <c r="AT253" s="157" t="s">
        <v>76</v>
      </c>
      <c r="AU253" s="157" t="s">
        <v>23</v>
      </c>
      <c r="AY253" s="150" t="s">
        <v>171</v>
      </c>
      <c r="BK253" s="158">
        <f>SUM(BK254:BK296)</f>
        <v>0</v>
      </c>
    </row>
    <row r="254" spans="2:65" s="1" customFormat="1" ht="16.5" customHeight="1">
      <c r="B254" s="161"/>
      <c r="C254" s="162" t="s">
        <v>480</v>
      </c>
      <c r="D254" s="162" t="s">
        <v>173</v>
      </c>
      <c r="E254" s="163" t="s">
        <v>3112</v>
      </c>
      <c r="F254" s="164" t="s">
        <v>3113</v>
      </c>
      <c r="G254" s="165" t="s">
        <v>330</v>
      </c>
      <c r="H254" s="166">
        <v>1</v>
      </c>
      <c r="I254" s="347"/>
      <c r="J254" s="167">
        <f>ROUND(I254*H254,2)</f>
        <v>0</v>
      </c>
      <c r="K254" s="164" t="s">
        <v>5</v>
      </c>
      <c r="L254" s="40"/>
      <c r="M254" s="168" t="s">
        <v>5</v>
      </c>
      <c r="N254" s="169" t="s">
        <v>48</v>
      </c>
      <c r="O254" s="170">
        <v>0</v>
      </c>
      <c r="P254" s="170">
        <f>O254*H254</f>
        <v>0</v>
      </c>
      <c r="Q254" s="170">
        <v>0</v>
      </c>
      <c r="R254" s="170">
        <f>Q254*H254</f>
        <v>0</v>
      </c>
      <c r="S254" s="170">
        <v>0</v>
      </c>
      <c r="T254" s="171">
        <f>S254*H254</f>
        <v>0</v>
      </c>
      <c r="AR254" s="25" t="s">
        <v>257</v>
      </c>
      <c r="AT254" s="25" t="s">
        <v>173</v>
      </c>
      <c r="AU254" s="25" t="s">
        <v>89</v>
      </c>
      <c r="AY254" s="25" t="s">
        <v>171</v>
      </c>
      <c r="BE254" s="172">
        <f>IF(N254="základní",J254,0)</f>
        <v>0</v>
      </c>
      <c r="BF254" s="172">
        <f>IF(N254="snížená",J254,0)</f>
        <v>0</v>
      </c>
      <c r="BG254" s="172">
        <f>IF(N254="zákl. přenesená",J254,0)</f>
        <v>0</v>
      </c>
      <c r="BH254" s="172">
        <f>IF(N254="sníž. přenesená",J254,0)</f>
        <v>0</v>
      </c>
      <c r="BI254" s="172">
        <f>IF(N254="nulová",J254,0)</f>
        <v>0</v>
      </c>
      <c r="BJ254" s="25" t="s">
        <v>23</v>
      </c>
      <c r="BK254" s="172">
        <f>ROUND(I254*H254,2)</f>
        <v>0</v>
      </c>
      <c r="BL254" s="25" t="s">
        <v>257</v>
      </c>
      <c r="BM254" s="25" t="s">
        <v>3114</v>
      </c>
    </row>
    <row r="255" spans="2:65" s="1" customFormat="1" ht="25.5" customHeight="1">
      <c r="B255" s="161"/>
      <c r="C255" s="162" t="s">
        <v>486</v>
      </c>
      <c r="D255" s="162" t="s">
        <v>173</v>
      </c>
      <c r="E255" s="163" t="s">
        <v>1482</v>
      </c>
      <c r="F255" s="164" t="s">
        <v>1483</v>
      </c>
      <c r="G255" s="165" t="s">
        <v>223</v>
      </c>
      <c r="H255" s="166">
        <v>22.305</v>
      </c>
      <c r="I255" s="347"/>
      <c r="J255" s="167">
        <f>ROUND(I255*H255,2)</f>
        <v>0</v>
      </c>
      <c r="K255" s="164" t="s">
        <v>177</v>
      </c>
      <c r="L255" s="40"/>
      <c r="M255" s="168" t="s">
        <v>5</v>
      </c>
      <c r="N255" s="169" t="s">
        <v>48</v>
      </c>
      <c r="O255" s="170">
        <v>1.5589999999999999</v>
      </c>
      <c r="P255" s="170">
        <f>O255*H255</f>
        <v>34.773494999999997</v>
      </c>
      <c r="Q255" s="170">
        <v>2.5000000000000001E-4</v>
      </c>
      <c r="R255" s="170">
        <f>Q255*H255</f>
        <v>5.5762500000000005E-3</v>
      </c>
      <c r="S255" s="170">
        <v>0</v>
      </c>
      <c r="T255" s="171">
        <f>S255*H255</f>
        <v>0</v>
      </c>
      <c r="AR255" s="25" t="s">
        <v>257</v>
      </c>
      <c r="AT255" s="25" t="s">
        <v>173</v>
      </c>
      <c r="AU255" s="25" t="s">
        <v>89</v>
      </c>
      <c r="AY255" s="25" t="s">
        <v>171</v>
      </c>
      <c r="BE255" s="172">
        <f>IF(N255="základní",J255,0)</f>
        <v>0</v>
      </c>
      <c r="BF255" s="172">
        <f>IF(N255="snížená",J255,0)</f>
        <v>0</v>
      </c>
      <c r="BG255" s="172">
        <f>IF(N255="zákl. přenesená",J255,0)</f>
        <v>0</v>
      </c>
      <c r="BH255" s="172">
        <f>IF(N255="sníž. přenesená",J255,0)</f>
        <v>0</v>
      </c>
      <c r="BI255" s="172">
        <f>IF(N255="nulová",J255,0)</f>
        <v>0</v>
      </c>
      <c r="BJ255" s="25" t="s">
        <v>23</v>
      </c>
      <c r="BK255" s="172">
        <f>ROUND(I255*H255,2)</f>
        <v>0</v>
      </c>
      <c r="BL255" s="25" t="s">
        <v>257</v>
      </c>
      <c r="BM255" s="25" t="s">
        <v>3115</v>
      </c>
    </row>
    <row r="256" spans="2:65" s="12" customFormat="1">
      <c r="B256" s="173"/>
      <c r="D256" s="174" t="s">
        <v>180</v>
      </c>
      <c r="E256" s="175" t="s">
        <v>5</v>
      </c>
      <c r="F256" s="176" t="s">
        <v>3116</v>
      </c>
      <c r="H256" s="177">
        <v>13.5</v>
      </c>
      <c r="L256" s="173"/>
      <c r="M256" s="178"/>
      <c r="N256" s="179"/>
      <c r="O256" s="179"/>
      <c r="P256" s="179"/>
      <c r="Q256" s="179"/>
      <c r="R256" s="179"/>
      <c r="S256" s="179"/>
      <c r="T256" s="180"/>
      <c r="AT256" s="175" t="s">
        <v>180</v>
      </c>
      <c r="AU256" s="175" t="s">
        <v>89</v>
      </c>
      <c r="AV256" s="12" t="s">
        <v>89</v>
      </c>
      <c r="AW256" s="12" t="s">
        <v>41</v>
      </c>
      <c r="AX256" s="12" t="s">
        <v>77</v>
      </c>
      <c r="AY256" s="175" t="s">
        <v>171</v>
      </c>
    </row>
    <row r="257" spans="2:65" s="12" customFormat="1">
      <c r="B257" s="173"/>
      <c r="D257" s="174" t="s">
        <v>180</v>
      </c>
      <c r="E257" s="175" t="s">
        <v>5</v>
      </c>
      <c r="F257" s="176" t="s">
        <v>3117</v>
      </c>
      <c r="H257" s="177">
        <v>3.12</v>
      </c>
      <c r="L257" s="173"/>
      <c r="M257" s="178"/>
      <c r="N257" s="179"/>
      <c r="O257" s="179"/>
      <c r="P257" s="179"/>
      <c r="Q257" s="179"/>
      <c r="R257" s="179"/>
      <c r="S257" s="179"/>
      <c r="T257" s="180"/>
      <c r="AT257" s="175" t="s">
        <v>180</v>
      </c>
      <c r="AU257" s="175" t="s">
        <v>89</v>
      </c>
      <c r="AV257" s="12" t="s">
        <v>89</v>
      </c>
      <c r="AW257" s="12" t="s">
        <v>41</v>
      </c>
      <c r="AX257" s="12" t="s">
        <v>77</v>
      </c>
      <c r="AY257" s="175" t="s">
        <v>171</v>
      </c>
    </row>
    <row r="258" spans="2:65" s="12" customFormat="1">
      <c r="B258" s="173"/>
      <c r="D258" s="174" t="s">
        <v>180</v>
      </c>
      <c r="E258" s="175" t="s">
        <v>5</v>
      </c>
      <c r="F258" s="176" t="s">
        <v>3118</v>
      </c>
      <c r="H258" s="177">
        <v>3.105</v>
      </c>
      <c r="L258" s="173"/>
      <c r="M258" s="178"/>
      <c r="N258" s="179"/>
      <c r="O258" s="179"/>
      <c r="P258" s="179"/>
      <c r="Q258" s="179"/>
      <c r="R258" s="179"/>
      <c r="S258" s="179"/>
      <c r="T258" s="180"/>
      <c r="AT258" s="175" t="s">
        <v>180</v>
      </c>
      <c r="AU258" s="175" t="s">
        <v>89</v>
      </c>
      <c r="AV258" s="12" t="s">
        <v>89</v>
      </c>
      <c r="AW258" s="12" t="s">
        <v>41</v>
      </c>
      <c r="AX258" s="12" t="s">
        <v>77</v>
      </c>
      <c r="AY258" s="175" t="s">
        <v>171</v>
      </c>
    </row>
    <row r="259" spans="2:65" s="12" customFormat="1">
      <c r="B259" s="173"/>
      <c r="D259" s="174" t="s">
        <v>180</v>
      </c>
      <c r="E259" s="175" t="s">
        <v>5</v>
      </c>
      <c r="F259" s="176" t="s">
        <v>3119</v>
      </c>
      <c r="H259" s="177">
        <v>1.38</v>
      </c>
      <c r="L259" s="173"/>
      <c r="M259" s="178"/>
      <c r="N259" s="179"/>
      <c r="O259" s="179"/>
      <c r="P259" s="179"/>
      <c r="Q259" s="179"/>
      <c r="R259" s="179"/>
      <c r="S259" s="179"/>
      <c r="T259" s="180"/>
      <c r="AT259" s="175" t="s">
        <v>180</v>
      </c>
      <c r="AU259" s="175" t="s">
        <v>89</v>
      </c>
      <c r="AV259" s="12" t="s">
        <v>89</v>
      </c>
      <c r="AW259" s="12" t="s">
        <v>41</v>
      </c>
      <c r="AX259" s="12" t="s">
        <v>77</v>
      </c>
      <c r="AY259" s="175" t="s">
        <v>171</v>
      </c>
    </row>
    <row r="260" spans="2:65" s="12" customFormat="1">
      <c r="B260" s="173"/>
      <c r="D260" s="174" t="s">
        <v>180</v>
      </c>
      <c r="E260" s="175" t="s">
        <v>5</v>
      </c>
      <c r="F260" s="176" t="s">
        <v>3120</v>
      </c>
      <c r="H260" s="177">
        <v>1.2</v>
      </c>
      <c r="L260" s="173"/>
      <c r="M260" s="178"/>
      <c r="N260" s="179"/>
      <c r="O260" s="179"/>
      <c r="P260" s="179"/>
      <c r="Q260" s="179"/>
      <c r="R260" s="179"/>
      <c r="S260" s="179"/>
      <c r="T260" s="180"/>
      <c r="AT260" s="175" t="s">
        <v>180</v>
      </c>
      <c r="AU260" s="175" t="s">
        <v>89</v>
      </c>
      <c r="AV260" s="12" t="s">
        <v>89</v>
      </c>
      <c r="AW260" s="12" t="s">
        <v>41</v>
      </c>
      <c r="AX260" s="12" t="s">
        <v>77</v>
      </c>
      <c r="AY260" s="175" t="s">
        <v>171</v>
      </c>
    </row>
    <row r="261" spans="2:65" s="13" customFormat="1">
      <c r="B261" s="183"/>
      <c r="D261" s="174" t="s">
        <v>180</v>
      </c>
      <c r="E261" s="184" t="s">
        <v>5</v>
      </c>
      <c r="F261" s="185" t="s">
        <v>228</v>
      </c>
      <c r="H261" s="186">
        <v>22.305</v>
      </c>
      <c r="L261" s="183"/>
      <c r="M261" s="187"/>
      <c r="N261" s="188"/>
      <c r="O261" s="188"/>
      <c r="P261" s="188"/>
      <c r="Q261" s="188"/>
      <c r="R261" s="188"/>
      <c r="S261" s="188"/>
      <c r="T261" s="189"/>
      <c r="AT261" s="184" t="s">
        <v>180</v>
      </c>
      <c r="AU261" s="184" t="s">
        <v>89</v>
      </c>
      <c r="AV261" s="13" t="s">
        <v>178</v>
      </c>
      <c r="AW261" s="13" t="s">
        <v>41</v>
      </c>
      <c r="AX261" s="13" t="s">
        <v>23</v>
      </c>
      <c r="AY261" s="184" t="s">
        <v>171</v>
      </c>
    </row>
    <row r="262" spans="2:65" s="1" customFormat="1" ht="16.5" customHeight="1">
      <c r="B262" s="161"/>
      <c r="C262" s="190" t="s">
        <v>490</v>
      </c>
      <c r="D262" s="190" t="s">
        <v>236</v>
      </c>
      <c r="E262" s="191" t="s">
        <v>3121</v>
      </c>
      <c r="F262" s="192" t="s">
        <v>3122</v>
      </c>
      <c r="G262" s="193" t="s">
        <v>330</v>
      </c>
      <c r="H262" s="194">
        <v>6</v>
      </c>
      <c r="I262" s="348"/>
      <c r="J262" s="195">
        <f t="shared" ref="J262:J267" si="0">ROUND(I262*H262,2)</f>
        <v>0</v>
      </c>
      <c r="K262" s="192" t="s">
        <v>5</v>
      </c>
      <c r="L262" s="196"/>
      <c r="M262" s="197" t="s">
        <v>5</v>
      </c>
      <c r="N262" s="198" t="s">
        <v>48</v>
      </c>
      <c r="O262" s="170">
        <v>0</v>
      </c>
      <c r="P262" s="170">
        <f t="shared" ref="P262:P267" si="1">O262*H262</f>
        <v>0</v>
      </c>
      <c r="Q262" s="170">
        <v>0</v>
      </c>
      <c r="R262" s="170">
        <f t="shared" ref="R262:R267" si="2">Q262*H262</f>
        <v>0</v>
      </c>
      <c r="S262" s="170">
        <v>0</v>
      </c>
      <c r="T262" s="171">
        <f t="shared" ref="T262:T267" si="3">S262*H262</f>
        <v>0</v>
      </c>
      <c r="AR262" s="25" t="s">
        <v>349</v>
      </c>
      <c r="AT262" s="25" t="s">
        <v>236</v>
      </c>
      <c r="AU262" s="25" t="s">
        <v>89</v>
      </c>
      <c r="AY262" s="25" t="s">
        <v>171</v>
      </c>
      <c r="BE262" s="172">
        <f t="shared" ref="BE262:BE267" si="4">IF(N262="základní",J262,0)</f>
        <v>0</v>
      </c>
      <c r="BF262" s="172">
        <f t="shared" ref="BF262:BF267" si="5">IF(N262="snížená",J262,0)</f>
        <v>0</v>
      </c>
      <c r="BG262" s="172">
        <f t="shared" ref="BG262:BG267" si="6">IF(N262="zákl. přenesená",J262,0)</f>
        <v>0</v>
      </c>
      <c r="BH262" s="172">
        <f t="shared" ref="BH262:BH267" si="7">IF(N262="sníž. přenesená",J262,0)</f>
        <v>0</v>
      </c>
      <c r="BI262" s="172">
        <f t="shared" ref="BI262:BI267" si="8">IF(N262="nulová",J262,0)</f>
        <v>0</v>
      </c>
      <c r="BJ262" s="25" t="s">
        <v>23</v>
      </c>
      <c r="BK262" s="172">
        <f t="shared" ref="BK262:BK267" si="9">ROUND(I262*H262,2)</f>
        <v>0</v>
      </c>
      <c r="BL262" s="25" t="s">
        <v>257</v>
      </c>
      <c r="BM262" s="25" t="s">
        <v>3123</v>
      </c>
    </row>
    <row r="263" spans="2:65" s="1" customFormat="1" ht="16.5" customHeight="1">
      <c r="B263" s="161"/>
      <c r="C263" s="190" t="s">
        <v>496</v>
      </c>
      <c r="D263" s="190" t="s">
        <v>236</v>
      </c>
      <c r="E263" s="191" t="s">
        <v>3124</v>
      </c>
      <c r="F263" s="192" t="s">
        <v>3368</v>
      </c>
      <c r="G263" s="193" t="s">
        <v>330</v>
      </c>
      <c r="H263" s="194">
        <v>2</v>
      </c>
      <c r="I263" s="348"/>
      <c r="J263" s="195">
        <f t="shared" si="0"/>
        <v>0</v>
      </c>
      <c r="K263" s="192" t="s">
        <v>5</v>
      </c>
      <c r="L263" s="196"/>
      <c r="M263" s="197" t="s">
        <v>5</v>
      </c>
      <c r="N263" s="198" t="s">
        <v>48</v>
      </c>
      <c r="O263" s="170">
        <v>0</v>
      </c>
      <c r="P263" s="170">
        <f t="shared" si="1"/>
        <v>0</v>
      </c>
      <c r="Q263" s="170">
        <v>0</v>
      </c>
      <c r="R263" s="170">
        <f t="shared" si="2"/>
        <v>0</v>
      </c>
      <c r="S263" s="170">
        <v>0</v>
      </c>
      <c r="T263" s="171">
        <f t="shared" si="3"/>
        <v>0</v>
      </c>
      <c r="AR263" s="25" t="s">
        <v>349</v>
      </c>
      <c r="AT263" s="25" t="s">
        <v>236</v>
      </c>
      <c r="AU263" s="25" t="s">
        <v>89</v>
      </c>
      <c r="AY263" s="25" t="s">
        <v>171</v>
      </c>
      <c r="BE263" s="172">
        <f t="shared" si="4"/>
        <v>0</v>
      </c>
      <c r="BF263" s="172">
        <f t="shared" si="5"/>
        <v>0</v>
      </c>
      <c r="BG263" s="172">
        <f t="shared" si="6"/>
        <v>0</v>
      </c>
      <c r="BH263" s="172">
        <f t="shared" si="7"/>
        <v>0</v>
      </c>
      <c r="BI263" s="172">
        <f t="shared" si="8"/>
        <v>0</v>
      </c>
      <c r="BJ263" s="25" t="s">
        <v>23</v>
      </c>
      <c r="BK263" s="172">
        <f t="shared" si="9"/>
        <v>0</v>
      </c>
      <c r="BL263" s="25" t="s">
        <v>257</v>
      </c>
      <c r="BM263" s="25" t="s">
        <v>3125</v>
      </c>
    </row>
    <row r="264" spans="2:65" s="1" customFormat="1" ht="16.5" customHeight="1">
      <c r="B264" s="161"/>
      <c r="C264" s="190" t="s">
        <v>501</v>
      </c>
      <c r="D264" s="190" t="s">
        <v>236</v>
      </c>
      <c r="E264" s="191" t="s">
        <v>3126</v>
      </c>
      <c r="F264" s="192" t="s">
        <v>3369</v>
      </c>
      <c r="G264" s="193" t="s">
        <v>330</v>
      </c>
      <c r="H264" s="194">
        <v>3</v>
      </c>
      <c r="I264" s="348"/>
      <c r="J264" s="195">
        <f t="shared" si="0"/>
        <v>0</v>
      </c>
      <c r="K264" s="192" t="s">
        <v>5</v>
      </c>
      <c r="L264" s="196"/>
      <c r="M264" s="197" t="s">
        <v>5</v>
      </c>
      <c r="N264" s="198" t="s">
        <v>48</v>
      </c>
      <c r="O264" s="170">
        <v>0</v>
      </c>
      <c r="P264" s="170">
        <f t="shared" si="1"/>
        <v>0</v>
      </c>
      <c r="Q264" s="170">
        <v>0</v>
      </c>
      <c r="R264" s="170">
        <f t="shared" si="2"/>
        <v>0</v>
      </c>
      <c r="S264" s="170">
        <v>0</v>
      </c>
      <c r="T264" s="171">
        <f t="shared" si="3"/>
        <v>0</v>
      </c>
      <c r="AR264" s="25" t="s">
        <v>349</v>
      </c>
      <c r="AT264" s="25" t="s">
        <v>236</v>
      </c>
      <c r="AU264" s="25" t="s">
        <v>89</v>
      </c>
      <c r="AY264" s="25" t="s">
        <v>171</v>
      </c>
      <c r="BE264" s="172">
        <f t="shared" si="4"/>
        <v>0</v>
      </c>
      <c r="BF264" s="172">
        <f t="shared" si="5"/>
        <v>0</v>
      </c>
      <c r="BG264" s="172">
        <f t="shared" si="6"/>
        <v>0</v>
      </c>
      <c r="BH264" s="172">
        <f t="shared" si="7"/>
        <v>0</v>
      </c>
      <c r="BI264" s="172">
        <f t="shared" si="8"/>
        <v>0</v>
      </c>
      <c r="BJ264" s="25" t="s">
        <v>23</v>
      </c>
      <c r="BK264" s="172">
        <f t="shared" si="9"/>
        <v>0</v>
      </c>
      <c r="BL264" s="25" t="s">
        <v>257</v>
      </c>
      <c r="BM264" s="25" t="s">
        <v>3127</v>
      </c>
    </row>
    <row r="265" spans="2:65" s="1" customFormat="1" ht="16.5" customHeight="1">
      <c r="B265" s="161"/>
      <c r="C265" s="190" t="s">
        <v>506</v>
      </c>
      <c r="D265" s="190" t="s">
        <v>236</v>
      </c>
      <c r="E265" s="191" t="s">
        <v>3128</v>
      </c>
      <c r="F265" s="192" t="s">
        <v>3370</v>
      </c>
      <c r="G265" s="193" t="s">
        <v>330</v>
      </c>
      <c r="H265" s="194">
        <v>2</v>
      </c>
      <c r="I265" s="348"/>
      <c r="J265" s="195">
        <f t="shared" si="0"/>
        <v>0</v>
      </c>
      <c r="K265" s="192" t="s">
        <v>5</v>
      </c>
      <c r="L265" s="196"/>
      <c r="M265" s="197" t="s">
        <v>5</v>
      </c>
      <c r="N265" s="198" t="s">
        <v>48</v>
      </c>
      <c r="O265" s="170">
        <v>0</v>
      </c>
      <c r="P265" s="170">
        <f t="shared" si="1"/>
        <v>0</v>
      </c>
      <c r="Q265" s="170">
        <v>0</v>
      </c>
      <c r="R265" s="170">
        <f t="shared" si="2"/>
        <v>0</v>
      </c>
      <c r="S265" s="170">
        <v>0</v>
      </c>
      <c r="T265" s="171">
        <f t="shared" si="3"/>
        <v>0</v>
      </c>
      <c r="AR265" s="25" t="s">
        <v>349</v>
      </c>
      <c r="AT265" s="25" t="s">
        <v>236</v>
      </c>
      <c r="AU265" s="25" t="s">
        <v>89</v>
      </c>
      <c r="AY265" s="25" t="s">
        <v>171</v>
      </c>
      <c r="BE265" s="172">
        <f t="shared" si="4"/>
        <v>0</v>
      </c>
      <c r="BF265" s="172">
        <f t="shared" si="5"/>
        <v>0</v>
      </c>
      <c r="BG265" s="172">
        <f t="shared" si="6"/>
        <v>0</v>
      </c>
      <c r="BH265" s="172">
        <f t="shared" si="7"/>
        <v>0</v>
      </c>
      <c r="BI265" s="172">
        <f t="shared" si="8"/>
        <v>0</v>
      </c>
      <c r="BJ265" s="25" t="s">
        <v>23</v>
      </c>
      <c r="BK265" s="172">
        <f t="shared" si="9"/>
        <v>0</v>
      </c>
      <c r="BL265" s="25" t="s">
        <v>257</v>
      </c>
      <c r="BM265" s="25" t="s">
        <v>3129</v>
      </c>
    </row>
    <row r="266" spans="2:65" s="1" customFormat="1" ht="16.5" customHeight="1">
      <c r="B266" s="161"/>
      <c r="C266" s="190" t="s">
        <v>511</v>
      </c>
      <c r="D266" s="190" t="s">
        <v>236</v>
      </c>
      <c r="E266" s="191" t="s">
        <v>3130</v>
      </c>
      <c r="F266" s="192" t="s">
        <v>3371</v>
      </c>
      <c r="G266" s="193" t="s">
        <v>330</v>
      </c>
      <c r="H266" s="194">
        <v>2</v>
      </c>
      <c r="I266" s="348"/>
      <c r="J266" s="195">
        <f t="shared" si="0"/>
        <v>0</v>
      </c>
      <c r="K266" s="192" t="s">
        <v>5</v>
      </c>
      <c r="L266" s="196"/>
      <c r="M266" s="197" t="s">
        <v>5</v>
      </c>
      <c r="N266" s="198" t="s">
        <v>48</v>
      </c>
      <c r="O266" s="170">
        <v>0</v>
      </c>
      <c r="P266" s="170">
        <f t="shared" si="1"/>
        <v>0</v>
      </c>
      <c r="Q266" s="170">
        <v>0</v>
      </c>
      <c r="R266" s="170">
        <f t="shared" si="2"/>
        <v>0</v>
      </c>
      <c r="S266" s="170">
        <v>0</v>
      </c>
      <c r="T266" s="171">
        <f t="shared" si="3"/>
        <v>0</v>
      </c>
      <c r="AR266" s="25" t="s">
        <v>349</v>
      </c>
      <c r="AT266" s="25" t="s">
        <v>236</v>
      </c>
      <c r="AU266" s="25" t="s">
        <v>89</v>
      </c>
      <c r="AY266" s="25" t="s">
        <v>171</v>
      </c>
      <c r="BE266" s="172">
        <f t="shared" si="4"/>
        <v>0</v>
      </c>
      <c r="BF266" s="172">
        <f t="shared" si="5"/>
        <v>0</v>
      </c>
      <c r="BG266" s="172">
        <f t="shared" si="6"/>
        <v>0</v>
      </c>
      <c r="BH266" s="172">
        <f t="shared" si="7"/>
        <v>0</v>
      </c>
      <c r="BI266" s="172">
        <f t="shared" si="8"/>
        <v>0</v>
      </c>
      <c r="BJ266" s="25" t="s">
        <v>23</v>
      </c>
      <c r="BK266" s="172">
        <f t="shared" si="9"/>
        <v>0</v>
      </c>
      <c r="BL266" s="25" t="s">
        <v>257</v>
      </c>
      <c r="BM266" s="25" t="s">
        <v>3131</v>
      </c>
    </row>
    <row r="267" spans="2:65" s="1" customFormat="1" ht="25.5" customHeight="1">
      <c r="B267" s="161"/>
      <c r="C267" s="162" t="s">
        <v>516</v>
      </c>
      <c r="D267" s="162" t="s">
        <v>173</v>
      </c>
      <c r="E267" s="163" t="s">
        <v>1494</v>
      </c>
      <c r="F267" s="164" t="s">
        <v>1495</v>
      </c>
      <c r="G267" s="165" t="s">
        <v>493</v>
      </c>
      <c r="H267" s="166">
        <v>87.19</v>
      </c>
      <c r="I267" s="347"/>
      <c r="J267" s="167">
        <f t="shared" si="0"/>
        <v>0</v>
      </c>
      <c r="K267" s="164" t="s">
        <v>177</v>
      </c>
      <c r="L267" s="40"/>
      <c r="M267" s="168" t="s">
        <v>5</v>
      </c>
      <c r="N267" s="169" t="s">
        <v>48</v>
      </c>
      <c r="O267" s="170">
        <v>0.186</v>
      </c>
      <c r="P267" s="170">
        <f t="shared" si="1"/>
        <v>16.21734</v>
      </c>
      <c r="Q267" s="170">
        <v>2.7999999999999998E-4</v>
      </c>
      <c r="R267" s="170">
        <f t="shared" si="2"/>
        <v>2.4413199999999996E-2</v>
      </c>
      <c r="S267" s="170">
        <v>0</v>
      </c>
      <c r="T267" s="171">
        <f t="shared" si="3"/>
        <v>0</v>
      </c>
      <c r="AR267" s="25" t="s">
        <v>257</v>
      </c>
      <c r="AT267" s="25" t="s">
        <v>173</v>
      </c>
      <c r="AU267" s="25" t="s">
        <v>89</v>
      </c>
      <c r="AY267" s="25" t="s">
        <v>171</v>
      </c>
      <c r="BE267" s="172">
        <f t="shared" si="4"/>
        <v>0</v>
      </c>
      <c r="BF267" s="172">
        <f t="shared" si="5"/>
        <v>0</v>
      </c>
      <c r="BG267" s="172">
        <f t="shared" si="6"/>
        <v>0</v>
      </c>
      <c r="BH267" s="172">
        <f t="shared" si="7"/>
        <v>0</v>
      </c>
      <c r="BI267" s="172">
        <f t="shared" si="8"/>
        <v>0</v>
      </c>
      <c r="BJ267" s="25" t="s">
        <v>23</v>
      </c>
      <c r="BK267" s="172">
        <f t="shared" si="9"/>
        <v>0</v>
      </c>
      <c r="BL267" s="25" t="s">
        <v>257</v>
      </c>
      <c r="BM267" s="25" t="s">
        <v>3132</v>
      </c>
    </row>
    <row r="268" spans="2:65" s="12" customFormat="1">
      <c r="B268" s="173"/>
      <c r="D268" s="174" t="s">
        <v>180</v>
      </c>
      <c r="E268" s="175" t="s">
        <v>5</v>
      </c>
      <c r="F268" s="176" t="s">
        <v>3133</v>
      </c>
      <c r="H268" s="177">
        <v>36</v>
      </c>
      <c r="L268" s="173"/>
      <c r="M268" s="178"/>
      <c r="N268" s="179"/>
      <c r="O268" s="179"/>
      <c r="P268" s="179"/>
      <c r="Q268" s="179"/>
      <c r="R268" s="179"/>
      <c r="S268" s="179"/>
      <c r="T268" s="180"/>
      <c r="AT268" s="175" t="s">
        <v>180</v>
      </c>
      <c r="AU268" s="175" t="s">
        <v>89</v>
      </c>
      <c r="AV268" s="12" t="s">
        <v>89</v>
      </c>
      <c r="AW268" s="12" t="s">
        <v>41</v>
      </c>
      <c r="AX268" s="12" t="s">
        <v>77</v>
      </c>
      <c r="AY268" s="175" t="s">
        <v>171</v>
      </c>
    </row>
    <row r="269" spans="2:65" s="12" customFormat="1">
      <c r="B269" s="173"/>
      <c r="D269" s="174" t="s">
        <v>180</v>
      </c>
      <c r="E269" s="175" t="s">
        <v>5</v>
      </c>
      <c r="F269" s="176" t="s">
        <v>3134</v>
      </c>
      <c r="H269" s="177">
        <v>12.8</v>
      </c>
      <c r="L269" s="173"/>
      <c r="M269" s="178"/>
      <c r="N269" s="179"/>
      <c r="O269" s="179"/>
      <c r="P269" s="179"/>
      <c r="Q269" s="179"/>
      <c r="R269" s="179"/>
      <c r="S269" s="179"/>
      <c r="T269" s="180"/>
      <c r="AT269" s="175" t="s">
        <v>180</v>
      </c>
      <c r="AU269" s="175" t="s">
        <v>89</v>
      </c>
      <c r="AV269" s="12" t="s">
        <v>89</v>
      </c>
      <c r="AW269" s="12" t="s">
        <v>41</v>
      </c>
      <c r="AX269" s="12" t="s">
        <v>77</v>
      </c>
      <c r="AY269" s="175" t="s">
        <v>171</v>
      </c>
    </row>
    <row r="270" spans="2:65" s="12" customFormat="1">
      <c r="B270" s="173"/>
      <c r="D270" s="174" t="s">
        <v>180</v>
      </c>
      <c r="E270" s="175" t="s">
        <v>5</v>
      </c>
      <c r="F270" s="176" t="s">
        <v>3135</v>
      </c>
      <c r="H270" s="177">
        <v>12.3</v>
      </c>
      <c r="L270" s="173"/>
      <c r="M270" s="178"/>
      <c r="N270" s="179"/>
      <c r="O270" s="179"/>
      <c r="P270" s="179"/>
      <c r="Q270" s="179"/>
      <c r="R270" s="179"/>
      <c r="S270" s="179"/>
      <c r="T270" s="180"/>
      <c r="AT270" s="175" t="s">
        <v>180</v>
      </c>
      <c r="AU270" s="175" t="s">
        <v>89</v>
      </c>
      <c r="AV270" s="12" t="s">
        <v>89</v>
      </c>
      <c r="AW270" s="12" t="s">
        <v>41</v>
      </c>
      <c r="AX270" s="12" t="s">
        <v>77</v>
      </c>
      <c r="AY270" s="175" t="s">
        <v>171</v>
      </c>
    </row>
    <row r="271" spans="2:65" s="12" customFormat="1">
      <c r="B271" s="173"/>
      <c r="D271" s="174" t="s">
        <v>180</v>
      </c>
      <c r="E271" s="175" t="s">
        <v>5</v>
      </c>
      <c r="F271" s="176" t="s">
        <v>3136</v>
      </c>
      <c r="H271" s="177">
        <v>7</v>
      </c>
      <c r="L271" s="173"/>
      <c r="M271" s="178"/>
      <c r="N271" s="179"/>
      <c r="O271" s="179"/>
      <c r="P271" s="179"/>
      <c r="Q271" s="179"/>
      <c r="R271" s="179"/>
      <c r="S271" s="179"/>
      <c r="T271" s="180"/>
      <c r="AT271" s="175" t="s">
        <v>180</v>
      </c>
      <c r="AU271" s="175" t="s">
        <v>89</v>
      </c>
      <c r="AV271" s="12" t="s">
        <v>89</v>
      </c>
      <c r="AW271" s="12" t="s">
        <v>41</v>
      </c>
      <c r="AX271" s="12" t="s">
        <v>77</v>
      </c>
      <c r="AY271" s="175" t="s">
        <v>171</v>
      </c>
    </row>
    <row r="272" spans="2:65" s="12" customFormat="1">
      <c r="B272" s="173"/>
      <c r="D272" s="174" t="s">
        <v>180</v>
      </c>
      <c r="E272" s="175" t="s">
        <v>5</v>
      </c>
      <c r="F272" s="176" t="s">
        <v>3137</v>
      </c>
      <c r="H272" s="177">
        <v>6.4</v>
      </c>
      <c r="L272" s="173"/>
      <c r="M272" s="178"/>
      <c r="N272" s="179"/>
      <c r="O272" s="179"/>
      <c r="P272" s="179"/>
      <c r="Q272" s="179"/>
      <c r="R272" s="179"/>
      <c r="S272" s="179"/>
      <c r="T272" s="180"/>
      <c r="AT272" s="175" t="s">
        <v>180</v>
      </c>
      <c r="AU272" s="175" t="s">
        <v>89</v>
      </c>
      <c r="AV272" s="12" t="s">
        <v>89</v>
      </c>
      <c r="AW272" s="12" t="s">
        <v>41</v>
      </c>
      <c r="AX272" s="12" t="s">
        <v>77</v>
      </c>
      <c r="AY272" s="175" t="s">
        <v>171</v>
      </c>
    </row>
    <row r="273" spans="2:65" s="12" customFormat="1">
      <c r="B273" s="173"/>
      <c r="D273" s="174" t="s">
        <v>180</v>
      </c>
      <c r="E273" s="175" t="s">
        <v>5</v>
      </c>
      <c r="F273" s="176" t="s">
        <v>3138</v>
      </c>
      <c r="H273" s="177">
        <v>8.06</v>
      </c>
      <c r="L273" s="173"/>
      <c r="M273" s="178"/>
      <c r="N273" s="179"/>
      <c r="O273" s="179"/>
      <c r="P273" s="179"/>
      <c r="Q273" s="179"/>
      <c r="R273" s="179"/>
      <c r="S273" s="179"/>
      <c r="T273" s="180"/>
      <c r="AT273" s="175" t="s">
        <v>180</v>
      </c>
      <c r="AU273" s="175" t="s">
        <v>89</v>
      </c>
      <c r="AV273" s="12" t="s">
        <v>89</v>
      </c>
      <c r="AW273" s="12" t="s">
        <v>41</v>
      </c>
      <c r="AX273" s="12" t="s">
        <v>77</v>
      </c>
      <c r="AY273" s="175" t="s">
        <v>171</v>
      </c>
    </row>
    <row r="274" spans="2:65" s="12" customFormat="1">
      <c r="B274" s="173"/>
      <c r="D274" s="174" t="s">
        <v>180</v>
      </c>
      <c r="E274" s="175" t="s">
        <v>5</v>
      </c>
      <c r="F274" s="176" t="s">
        <v>3139</v>
      </c>
      <c r="H274" s="177">
        <v>4.63</v>
      </c>
      <c r="L274" s="173"/>
      <c r="M274" s="178"/>
      <c r="N274" s="179"/>
      <c r="O274" s="179"/>
      <c r="P274" s="179"/>
      <c r="Q274" s="179"/>
      <c r="R274" s="179"/>
      <c r="S274" s="179"/>
      <c r="T274" s="180"/>
      <c r="AT274" s="175" t="s">
        <v>180</v>
      </c>
      <c r="AU274" s="175" t="s">
        <v>89</v>
      </c>
      <c r="AV274" s="12" t="s">
        <v>89</v>
      </c>
      <c r="AW274" s="12" t="s">
        <v>41</v>
      </c>
      <c r="AX274" s="12" t="s">
        <v>77</v>
      </c>
      <c r="AY274" s="175" t="s">
        <v>171</v>
      </c>
    </row>
    <row r="275" spans="2:65" s="13" customFormat="1">
      <c r="B275" s="183"/>
      <c r="D275" s="174" t="s">
        <v>180</v>
      </c>
      <c r="E275" s="184" t="s">
        <v>5</v>
      </c>
      <c r="F275" s="185" t="s">
        <v>228</v>
      </c>
      <c r="H275" s="186">
        <v>87.19</v>
      </c>
      <c r="L275" s="183"/>
      <c r="M275" s="187"/>
      <c r="N275" s="188"/>
      <c r="O275" s="188"/>
      <c r="P275" s="188"/>
      <c r="Q275" s="188"/>
      <c r="R275" s="188"/>
      <c r="S275" s="188"/>
      <c r="T275" s="189"/>
      <c r="AT275" s="184" t="s">
        <v>180</v>
      </c>
      <c r="AU275" s="184" t="s">
        <v>89</v>
      </c>
      <c r="AV275" s="13" t="s">
        <v>178</v>
      </c>
      <c r="AW275" s="13" t="s">
        <v>41</v>
      </c>
      <c r="AX275" s="13" t="s">
        <v>23</v>
      </c>
      <c r="AY275" s="184" t="s">
        <v>171</v>
      </c>
    </row>
    <row r="276" spans="2:65" s="1" customFormat="1" ht="25.5" customHeight="1">
      <c r="B276" s="161"/>
      <c r="C276" s="162" t="s">
        <v>520</v>
      </c>
      <c r="D276" s="162" t="s">
        <v>173</v>
      </c>
      <c r="E276" s="163" t="s">
        <v>3140</v>
      </c>
      <c r="F276" s="164" t="s">
        <v>3141</v>
      </c>
      <c r="G276" s="165" t="s">
        <v>330</v>
      </c>
      <c r="H276" s="166">
        <v>1</v>
      </c>
      <c r="I276" s="347"/>
      <c r="J276" s="167">
        <f>ROUND(I276*H276,2)</f>
        <v>0</v>
      </c>
      <c r="K276" s="164" t="s">
        <v>251</v>
      </c>
      <c r="L276" s="40"/>
      <c r="M276" s="168" t="s">
        <v>5</v>
      </c>
      <c r="N276" s="169" t="s">
        <v>48</v>
      </c>
      <c r="O276" s="170">
        <v>1.9970000000000001</v>
      </c>
      <c r="P276" s="170">
        <f>O276*H276</f>
        <v>1.9970000000000001</v>
      </c>
      <c r="Q276" s="170">
        <v>0</v>
      </c>
      <c r="R276" s="170">
        <f>Q276*H276</f>
        <v>0</v>
      </c>
      <c r="S276" s="170">
        <v>0</v>
      </c>
      <c r="T276" s="171">
        <f>S276*H276</f>
        <v>0</v>
      </c>
      <c r="AR276" s="25" t="s">
        <v>257</v>
      </c>
      <c r="AT276" s="25" t="s">
        <v>173</v>
      </c>
      <c r="AU276" s="25" t="s">
        <v>89</v>
      </c>
      <c r="AY276" s="25" t="s">
        <v>171</v>
      </c>
      <c r="BE276" s="172">
        <f>IF(N276="základní",J276,0)</f>
        <v>0</v>
      </c>
      <c r="BF276" s="172">
        <f>IF(N276="snížená",J276,0)</f>
        <v>0</v>
      </c>
      <c r="BG276" s="172">
        <f>IF(N276="zákl. přenesená",J276,0)</f>
        <v>0</v>
      </c>
      <c r="BH276" s="172">
        <f>IF(N276="sníž. přenesená",J276,0)</f>
        <v>0</v>
      </c>
      <c r="BI276" s="172">
        <f>IF(N276="nulová",J276,0)</f>
        <v>0</v>
      </c>
      <c r="BJ276" s="25" t="s">
        <v>23</v>
      </c>
      <c r="BK276" s="172">
        <f>ROUND(I276*H276,2)</f>
        <v>0</v>
      </c>
      <c r="BL276" s="25" t="s">
        <v>257</v>
      </c>
      <c r="BM276" s="25" t="s">
        <v>3142</v>
      </c>
    </row>
    <row r="277" spans="2:65" s="1" customFormat="1" ht="16.5" customHeight="1">
      <c r="B277" s="161"/>
      <c r="C277" s="190" t="s">
        <v>526</v>
      </c>
      <c r="D277" s="190" t="s">
        <v>236</v>
      </c>
      <c r="E277" s="191" t="s">
        <v>3143</v>
      </c>
      <c r="F277" s="192" t="s">
        <v>3372</v>
      </c>
      <c r="G277" s="193" t="s">
        <v>330</v>
      </c>
      <c r="H277" s="194">
        <v>1</v>
      </c>
      <c r="I277" s="348"/>
      <c r="J277" s="195">
        <f>ROUND(I277*H277,2)</f>
        <v>0</v>
      </c>
      <c r="K277" s="192" t="s">
        <v>5</v>
      </c>
      <c r="L277" s="196"/>
      <c r="M277" s="197" t="s">
        <v>5</v>
      </c>
      <c r="N277" s="198" t="s">
        <v>48</v>
      </c>
      <c r="O277" s="170">
        <v>0</v>
      </c>
      <c r="P277" s="170">
        <f>O277*H277</f>
        <v>0</v>
      </c>
      <c r="Q277" s="170">
        <v>0</v>
      </c>
      <c r="R277" s="170">
        <f>Q277*H277</f>
        <v>0</v>
      </c>
      <c r="S277" s="170">
        <v>0</v>
      </c>
      <c r="T277" s="171">
        <f>S277*H277</f>
        <v>0</v>
      </c>
      <c r="AR277" s="25" t="s">
        <v>349</v>
      </c>
      <c r="AT277" s="25" t="s">
        <v>236</v>
      </c>
      <c r="AU277" s="25" t="s">
        <v>89</v>
      </c>
      <c r="AY277" s="25" t="s">
        <v>171</v>
      </c>
      <c r="BE277" s="172">
        <f>IF(N277="základní",J277,0)</f>
        <v>0</v>
      </c>
      <c r="BF277" s="172">
        <f>IF(N277="snížená",J277,0)</f>
        <v>0</v>
      </c>
      <c r="BG277" s="172">
        <f>IF(N277="zákl. přenesená",J277,0)</f>
        <v>0</v>
      </c>
      <c r="BH277" s="172">
        <f>IF(N277="sníž. přenesená",J277,0)</f>
        <v>0</v>
      </c>
      <c r="BI277" s="172">
        <f>IF(N277="nulová",J277,0)</f>
        <v>0</v>
      </c>
      <c r="BJ277" s="25" t="s">
        <v>23</v>
      </c>
      <c r="BK277" s="172">
        <f>ROUND(I277*H277,2)</f>
        <v>0</v>
      </c>
      <c r="BL277" s="25" t="s">
        <v>257</v>
      </c>
      <c r="BM277" s="25" t="s">
        <v>3144</v>
      </c>
    </row>
    <row r="278" spans="2:65" s="1" customFormat="1" ht="25.5" customHeight="1">
      <c r="B278" s="161"/>
      <c r="C278" s="162" t="s">
        <v>530</v>
      </c>
      <c r="D278" s="162" t="s">
        <v>173</v>
      </c>
      <c r="E278" s="163" t="s">
        <v>1534</v>
      </c>
      <c r="F278" s="164" t="s">
        <v>1535</v>
      </c>
      <c r="G278" s="165" t="s">
        <v>330</v>
      </c>
      <c r="H278" s="166">
        <v>1</v>
      </c>
      <c r="I278" s="347"/>
      <c r="J278" s="167">
        <f>ROUND(I278*H278,2)</f>
        <v>0</v>
      </c>
      <c r="K278" s="164" t="s">
        <v>177</v>
      </c>
      <c r="L278" s="40"/>
      <c r="M278" s="168" t="s">
        <v>5</v>
      </c>
      <c r="N278" s="169" t="s">
        <v>48</v>
      </c>
      <c r="O278" s="170">
        <v>2.1219999999999999</v>
      </c>
      <c r="P278" s="170">
        <f>O278*H278</f>
        <v>2.1219999999999999</v>
      </c>
      <c r="Q278" s="170">
        <v>0</v>
      </c>
      <c r="R278" s="170">
        <f>Q278*H278</f>
        <v>0</v>
      </c>
      <c r="S278" s="170">
        <v>0</v>
      </c>
      <c r="T278" s="171">
        <f>S278*H278</f>
        <v>0</v>
      </c>
      <c r="AR278" s="25" t="s">
        <v>257</v>
      </c>
      <c r="AT278" s="25" t="s">
        <v>173</v>
      </c>
      <c r="AU278" s="25" t="s">
        <v>89</v>
      </c>
      <c r="AY278" s="25" t="s">
        <v>171</v>
      </c>
      <c r="BE278" s="172">
        <f>IF(N278="základní",J278,0)</f>
        <v>0</v>
      </c>
      <c r="BF278" s="172">
        <f>IF(N278="snížená",J278,0)</f>
        <v>0</v>
      </c>
      <c r="BG278" s="172">
        <f>IF(N278="zákl. přenesená",J278,0)</f>
        <v>0</v>
      </c>
      <c r="BH278" s="172">
        <f>IF(N278="sníž. přenesená",J278,0)</f>
        <v>0</v>
      </c>
      <c r="BI278" s="172">
        <f>IF(N278="nulová",J278,0)</f>
        <v>0</v>
      </c>
      <c r="BJ278" s="25" t="s">
        <v>23</v>
      </c>
      <c r="BK278" s="172">
        <f>ROUND(I278*H278,2)</f>
        <v>0</v>
      </c>
      <c r="BL278" s="25" t="s">
        <v>257</v>
      </c>
      <c r="BM278" s="25" t="s">
        <v>3145</v>
      </c>
    </row>
    <row r="279" spans="2:65" s="1" customFormat="1" ht="16.5" customHeight="1">
      <c r="B279" s="161"/>
      <c r="C279" s="190" t="s">
        <v>535</v>
      </c>
      <c r="D279" s="190" t="s">
        <v>236</v>
      </c>
      <c r="E279" s="191" t="s">
        <v>3146</v>
      </c>
      <c r="F279" s="192" t="s">
        <v>3373</v>
      </c>
      <c r="G279" s="193" t="s">
        <v>330</v>
      </c>
      <c r="H279" s="194">
        <v>1</v>
      </c>
      <c r="I279" s="348"/>
      <c r="J279" s="195">
        <f>ROUND(I279*H279,2)</f>
        <v>0</v>
      </c>
      <c r="K279" s="192" t="s">
        <v>5</v>
      </c>
      <c r="L279" s="196"/>
      <c r="M279" s="197" t="s">
        <v>5</v>
      </c>
      <c r="N279" s="198" t="s">
        <v>48</v>
      </c>
      <c r="O279" s="170">
        <v>0</v>
      </c>
      <c r="P279" s="170">
        <f>O279*H279</f>
        <v>0</v>
      </c>
      <c r="Q279" s="170">
        <v>0</v>
      </c>
      <c r="R279" s="170">
        <f>Q279*H279</f>
        <v>0</v>
      </c>
      <c r="S279" s="170">
        <v>0</v>
      </c>
      <c r="T279" s="171">
        <f>S279*H279</f>
        <v>0</v>
      </c>
      <c r="AR279" s="25" t="s">
        <v>349</v>
      </c>
      <c r="AT279" s="25" t="s">
        <v>236</v>
      </c>
      <c r="AU279" s="25" t="s">
        <v>89</v>
      </c>
      <c r="AY279" s="25" t="s">
        <v>171</v>
      </c>
      <c r="BE279" s="172">
        <f>IF(N279="základní",J279,0)</f>
        <v>0</v>
      </c>
      <c r="BF279" s="172">
        <f>IF(N279="snížená",J279,0)</f>
        <v>0</v>
      </c>
      <c r="BG279" s="172">
        <f>IF(N279="zákl. přenesená",J279,0)</f>
        <v>0</v>
      </c>
      <c r="BH279" s="172">
        <f>IF(N279="sníž. přenesená",J279,0)</f>
        <v>0</v>
      </c>
      <c r="BI279" s="172">
        <f>IF(N279="nulová",J279,0)</f>
        <v>0</v>
      </c>
      <c r="BJ279" s="25" t="s">
        <v>23</v>
      </c>
      <c r="BK279" s="172">
        <f>ROUND(I279*H279,2)</f>
        <v>0</v>
      </c>
      <c r="BL279" s="25" t="s">
        <v>257</v>
      </c>
      <c r="BM279" s="25" t="s">
        <v>3147</v>
      </c>
    </row>
    <row r="280" spans="2:65" s="1" customFormat="1" ht="25.5" customHeight="1">
      <c r="B280" s="161"/>
      <c r="C280" s="162" t="s">
        <v>540</v>
      </c>
      <c r="D280" s="162" t="s">
        <v>173</v>
      </c>
      <c r="E280" s="163" t="s">
        <v>1602</v>
      </c>
      <c r="F280" s="164" t="s">
        <v>1603</v>
      </c>
      <c r="G280" s="165" t="s">
        <v>330</v>
      </c>
      <c r="H280" s="166">
        <v>15</v>
      </c>
      <c r="I280" s="347"/>
      <c r="J280" s="167">
        <f>ROUND(I280*H280,2)</f>
        <v>0</v>
      </c>
      <c r="K280" s="164" t="s">
        <v>5</v>
      </c>
      <c r="L280" s="40"/>
      <c r="M280" s="168" t="s">
        <v>5</v>
      </c>
      <c r="N280" s="169" t="s">
        <v>48</v>
      </c>
      <c r="O280" s="170">
        <v>0.71799999999999997</v>
      </c>
      <c r="P280" s="170">
        <f>O280*H280</f>
        <v>10.77</v>
      </c>
      <c r="Q280" s="170">
        <v>0</v>
      </c>
      <c r="R280" s="170">
        <f>Q280*H280</f>
        <v>0</v>
      </c>
      <c r="S280" s="170">
        <v>0</v>
      </c>
      <c r="T280" s="171">
        <f>S280*H280</f>
        <v>0</v>
      </c>
      <c r="AR280" s="25" t="s">
        <v>257</v>
      </c>
      <c r="AT280" s="25" t="s">
        <v>173</v>
      </c>
      <c r="AU280" s="25" t="s">
        <v>89</v>
      </c>
      <c r="AY280" s="25" t="s">
        <v>171</v>
      </c>
      <c r="BE280" s="172">
        <f>IF(N280="základní",J280,0)</f>
        <v>0</v>
      </c>
      <c r="BF280" s="172">
        <f>IF(N280="snížená",J280,0)</f>
        <v>0</v>
      </c>
      <c r="BG280" s="172">
        <f>IF(N280="zákl. přenesená",J280,0)</f>
        <v>0</v>
      </c>
      <c r="BH280" s="172">
        <f>IF(N280="sníž. přenesená",J280,0)</f>
        <v>0</v>
      </c>
      <c r="BI280" s="172">
        <f>IF(N280="nulová",J280,0)</f>
        <v>0</v>
      </c>
      <c r="BJ280" s="25" t="s">
        <v>23</v>
      </c>
      <c r="BK280" s="172">
        <f>ROUND(I280*H280,2)</f>
        <v>0</v>
      </c>
      <c r="BL280" s="25" t="s">
        <v>257</v>
      </c>
      <c r="BM280" s="25" t="s">
        <v>3148</v>
      </c>
    </row>
    <row r="281" spans="2:65" s="12" customFormat="1">
      <c r="B281" s="173"/>
      <c r="D281" s="174" t="s">
        <v>180</v>
      </c>
      <c r="E281" s="175" t="s">
        <v>5</v>
      </c>
      <c r="F281" s="176" t="s">
        <v>3105</v>
      </c>
      <c r="H281" s="177">
        <v>6</v>
      </c>
      <c r="L281" s="173"/>
      <c r="M281" s="178"/>
      <c r="N281" s="179"/>
      <c r="O281" s="179"/>
      <c r="P281" s="179"/>
      <c r="Q281" s="179"/>
      <c r="R281" s="179"/>
      <c r="S281" s="179"/>
      <c r="T281" s="180"/>
      <c r="AT281" s="175" t="s">
        <v>180</v>
      </c>
      <c r="AU281" s="175" t="s">
        <v>89</v>
      </c>
      <c r="AV281" s="12" t="s">
        <v>89</v>
      </c>
      <c r="AW281" s="12" t="s">
        <v>41</v>
      </c>
      <c r="AX281" s="12" t="s">
        <v>77</v>
      </c>
      <c r="AY281" s="175" t="s">
        <v>171</v>
      </c>
    </row>
    <row r="282" spans="2:65" s="12" customFormat="1">
      <c r="B282" s="173"/>
      <c r="D282" s="174" t="s">
        <v>180</v>
      </c>
      <c r="E282" s="175" t="s">
        <v>5</v>
      </c>
      <c r="F282" s="176" t="s">
        <v>3106</v>
      </c>
      <c r="H282" s="177">
        <v>2</v>
      </c>
      <c r="L282" s="173"/>
      <c r="M282" s="178"/>
      <c r="N282" s="179"/>
      <c r="O282" s="179"/>
      <c r="P282" s="179"/>
      <c r="Q282" s="179"/>
      <c r="R282" s="179"/>
      <c r="S282" s="179"/>
      <c r="T282" s="180"/>
      <c r="AT282" s="175" t="s">
        <v>180</v>
      </c>
      <c r="AU282" s="175" t="s">
        <v>89</v>
      </c>
      <c r="AV282" s="12" t="s">
        <v>89</v>
      </c>
      <c r="AW282" s="12" t="s">
        <v>41</v>
      </c>
      <c r="AX282" s="12" t="s">
        <v>77</v>
      </c>
      <c r="AY282" s="175" t="s">
        <v>171</v>
      </c>
    </row>
    <row r="283" spans="2:65" s="12" customFormat="1">
      <c r="B283" s="173"/>
      <c r="D283" s="174" t="s">
        <v>180</v>
      </c>
      <c r="E283" s="175" t="s">
        <v>5</v>
      </c>
      <c r="F283" s="176" t="s">
        <v>3107</v>
      </c>
      <c r="H283" s="177">
        <v>3</v>
      </c>
      <c r="L283" s="173"/>
      <c r="M283" s="178"/>
      <c r="N283" s="179"/>
      <c r="O283" s="179"/>
      <c r="P283" s="179"/>
      <c r="Q283" s="179"/>
      <c r="R283" s="179"/>
      <c r="S283" s="179"/>
      <c r="T283" s="180"/>
      <c r="AT283" s="175" t="s">
        <v>180</v>
      </c>
      <c r="AU283" s="175" t="s">
        <v>89</v>
      </c>
      <c r="AV283" s="12" t="s">
        <v>89</v>
      </c>
      <c r="AW283" s="12" t="s">
        <v>41</v>
      </c>
      <c r="AX283" s="12" t="s">
        <v>77</v>
      </c>
      <c r="AY283" s="175" t="s">
        <v>171</v>
      </c>
    </row>
    <row r="284" spans="2:65" s="12" customFormat="1">
      <c r="B284" s="173"/>
      <c r="D284" s="174" t="s">
        <v>180</v>
      </c>
      <c r="E284" s="175" t="s">
        <v>5</v>
      </c>
      <c r="F284" s="176" t="s">
        <v>3108</v>
      </c>
      <c r="H284" s="177">
        <v>2</v>
      </c>
      <c r="L284" s="173"/>
      <c r="M284" s="178"/>
      <c r="N284" s="179"/>
      <c r="O284" s="179"/>
      <c r="P284" s="179"/>
      <c r="Q284" s="179"/>
      <c r="R284" s="179"/>
      <c r="S284" s="179"/>
      <c r="T284" s="180"/>
      <c r="AT284" s="175" t="s">
        <v>180</v>
      </c>
      <c r="AU284" s="175" t="s">
        <v>89</v>
      </c>
      <c r="AV284" s="12" t="s">
        <v>89</v>
      </c>
      <c r="AW284" s="12" t="s">
        <v>41</v>
      </c>
      <c r="AX284" s="12" t="s">
        <v>77</v>
      </c>
      <c r="AY284" s="175" t="s">
        <v>171</v>
      </c>
    </row>
    <row r="285" spans="2:65" s="12" customFormat="1">
      <c r="B285" s="173"/>
      <c r="D285" s="174" t="s">
        <v>180</v>
      </c>
      <c r="E285" s="175" t="s">
        <v>5</v>
      </c>
      <c r="F285" s="176" t="s">
        <v>3109</v>
      </c>
      <c r="H285" s="177">
        <v>2</v>
      </c>
      <c r="L285" s="173"/>
      <c r="M285" s="178"/>
      <c r="N285" s="179"/>
      <c r="O285" s="179"/>
      <c r="P285" s="179"/>
      <c r="Q285" s="179"/>
      <c r="R285" s="179"/>
      <c r="S285" s="179"/>
      <c r="T285" s="180"/>
      <c r="AT285" s="175" t="s">
        <v>180</v>
      </c>
      <c r="AU285" s="175" t="s">
        <v>89</v>
      </c>
      <c r="AV285" s="12" t="s">
        <v>89</v>
      </c>
      <c r="AW285" s="12" t="s">
        <v>41</v>
      </c>
      <c r="AX285" s="12" t="s">
        <v>77</v>
      </c>
      <c r="AY285" s="175" t="s">
        <v>171</v>
      </c>
    </row>
    <row r="286" spans="2:65" s="13" customFormat="1">
      <c r="B286" s="183"/>
      <c r="D286" s="174" t="s">
        <v>180</v>
      </c>
      <c r="E286" s="184" t="s">
        <v>5</v>
      </c>
      <c r="F286" s="185" t="s">
        <v>228</v>
      </c>
      <c r="H286" s="186">
        <v>15</v>
      </c>
      <c r="L286" s="183"/>
      <c r="M286" s="187"/>
      <c r="N286" s="188"/>
      <c r="O286" s="188"/>
      <c r="P286" s="188"/>
      <c r="Q286" s="188"/>
      <c r="R286" s="188"/>
      <c r="S286" s="188"/>
      <c r="T286" s="189"/>
      <c r="AT286" s="184" t="s">
        <v>180</v>
      </c>
      <c r="AU286" s="184" t="s">
        <v>89</v>
      </c>
      <c r="AV286" s="13" t="s">
        <v>178</v>
      </c>
      <c r="AW286" s="13" t="s">
        <v>41</v>
      </c>
      <c r="AX286" s="13" t="s">
        <v>23</v>
      </c>
      <c r="AY286" s="184" t="s">
        <v>171</v>
      </c>
    </row>
    <row r="287" spans="2:65" s="1" customFormat="1" ht="16.5" customHeight="1">
      <c r="B287" s="161"/>
      <c r="C287" s="190" t="s">
        <v>546</v>
      </c>
      <c r="D287" s="190" t="s">
        <v>236</v>
      </c>
      <c r="E287" s="191" t="s">
        <v>3149</v>
      </c>
      <c r="F287" s="192" t="s">
        <v>1610</v>
      </c>
      <c r="G287" s="193" t="s">
        <v>493</v>
      </c>
      <c r="H287" s="194">
        <v>20.100000000000001</v>
      </c>
      <c r="I287" s="348"/>
      <c r="J287" s="195">
        <f>ROUND(I287*H287,2)</f>
        <v>0</v>
      </c>
      <c r="K287" s="192" t="s">
        <v>177</v>
      </c>
      <c r="L287" s="196"/>
      <c r="M287" s="197" t="s">
        <v>5</v>
      </c>
      <c r="N287" s="198" t="s">
        <v>48</v>
      </c>
      <c r="O287" s="170">
        <v>0</v>
      </c>
      <c r="P287" s="170">
        <f>O287*H287</f>
        <v>0</v>
      </c>
      <c r="Q287" s="170">
        <v>1.8E-3</v>
      </c>
      <c r="R287" s="170">
        <f>Q287*H287</f>
        <v>3.6180000000000004E-2</v>
      </c>
      <c r="S287" s="170">
        <v>0</v>
      </c>
      <c r="T287" s="171">
        <f>S287*H287</f>
        <v>0</v>
      </c>
      <c r="AR287" s="25" t="s">
        <v>349</v>
      </c>
      <c r="AT287" s="25" t="s">
        <v>236</v>
      </c>
      <c r="AU287" s="25" t="s">
        <v>89</v>
      </c>
      <c r="AY287" s="25" t="s">
        <v>171</v>
      </c>
      <c r="BE287" s="172">
        <f>IF(N287="základní",J287,0)</f>
        <v>0</v>
      </c>
      <c r="BF287" s="172">
        <f>IF(N287="snížená",J287,0)</f>
        <v>0</v>
      </c>
      <c r="BG287" s="172">
        <f>IF(N287="zákl. přenesená",J287,0)</f>
        <v>0</v>
      </c>
      <c r="BH287" s="172">
        <f>IF(N287="sníž. přenesená",J287,0)</f>
        <v>0</v>
      </c>
      <c r="BI287" s="172">
        <f>IF(N287="nulová",J287,0)</f>
        <v>0</v>
      </c>
      <c r="BJ287" s="25" t="s">
        <v>23</v>
      </c>
      <c r="BK287" s="172">
        <f>ROUND(I287*H287,2)</f>
        <v>0</v>
      </c>
      <c r="BL287" s="25" t="s">
        <v>257</v>
      </c>
      <c r="BM287" s="25" t="s">
        <v>3150</v>
      </c>
    </row>
    <row r="288" spans="2:65" s="12" customFormat="1">
      <c r="B288" s="173"/>
      <c r="D288" s="174" t="s">
        <v>180</v>
      </c>
      <c r="E288" s="175" t="s">
        <v>5</v>
      </c>
      <c r="F288" s="176" t="s">
        <v>3099</v>
      </c>
      <c r="H288" s="177">
        <v>9</v>
      </c>
      <c r="L288" s="173"/>
      <c r="M288" s="178"/>
      <c r="N288" s="179"/>
      <c r="O288" s="179"/>
      <c r="P288" s="179"/>
      <c r="Q288" s="179"/>
      <c r="R288" s="179"/>
      <c r="S288" s="179"/>
      <c r="T288" s="180"/>
      <c r="AT288" s="175" t="s">
        <v>180</v>
      </c>
      <c r="AU288" s="175" t="s">
        <v>89</v>
      </c>
      <c r="AV288" s="12" t="s">
        <v>89</v>
      </c>
      <c r="AW288" s="12" t="s">
        <v>41</v>
      </c>
      <c r="AX288" s="12" t="s">
        <v>77</v>
      </c>
      <c r="AY288" s="175" t="s">
        <v>171</v>
      </c>
    </row>
    <row r="289" spans="2:65" s="12" customFormat="1">
      <c r="B289" s="173"/>
      <c r="D289" s="174" t="s">
        <v>180</v>
      </c>
      <c r="E289" s="175" t="s">
        <v>5</v>
      </c>
      <c r="F289" s="176" t="s">
        <v>3100</v>
      </c>
      <c r="H289" s="177">
        <v>5.2</v>
      </c>
      <c r="L289" s="173"/>
      <c r="M289" s="178"/>
      <c r="N289" s="179"/>
      <c r="O289" s="179"/>
      <c r="P289" s="179"/>
      <c r="Q289" s="179"/>
      <c r="R289" s="179"/>
      <c r="S289" s="179"/>
      <c r="T289" s="180"/>
      <c r="AT289" s="175" t="s">
        <v>180</v>
      </c>
      <c r="AU289" s="175" t="s">
        <v>89</v>
      </c>
      <c r="AV289" s="12" t="s">
        <v>89</v>
      </c>
      <c r="AW289" s="12" t="s">
        <v>41</v>
      </c>
      <c r="AX289" s="12" t="s">
        <v>77</v>
      </c>
      <c r="AY289" s="175" t="s">
        <v>171</v>
      </c>
    </row>
    <row r="290" spans="2:65" s="12" customFormat="1">
      <c r="B290" s="173"/>
      <c r="D290" s="174" t="s">
        <v>180</v>
      </c>
      <c r="E290" s="175" t="s">
        <v>5</v>
      </c>
      <c r="F290" s="176" t="s">
        <v>3101</v>
      </c>
      <c r="H290" s="177">
        <v>2.7</v>
      </c>
      <c r="L290" s="173"/>
      <c r="M290" s="178"/>
      <c r="N290" s="179"/>
      <c r="O290" s="179"/>
      <c r="P290" s="179"/>
      <c r="Q290" s="179"/>
      <c r="R290" s="179"/>
      <c r="S290" s="179"/>
      <c r="T290" s="180"/>
      <c r="AT290" s="175" t="s">
        <v>180</v>
      </c>
      <c r="AU290" s="175" t="s">
        <v>89</v>
      </c>
      <c r="AV290" s="12" t="s">
        <v>89</v>
      </c>
      <c r="AW290" s="12" t="s">
        <v>41</v>
      </c>
      <c r="AX290" s="12" t="s">
        <v>77</v>
      </c>
      <c r="AY290" s="175" t="s">
        <v>171</v>
      </c>
    </row>
    <row r="291" spans="2:65" s="12" customFormat="1">
      <c r="B291" s="173"/>
      <c r="D291" s="174" t="s">
        <v>180</v>
      </c>
      <c r="E291" s="175" t="s">
        <v>5</v>
      </c>
      <c r="F291" s="176" t="s">
        <v>3102</v>
      </c>
      <c r="H291" s="177">
        <v>1.2</v>
      </c>
      <c r="L291" s="173"/>
      <c r="M291" s="178"/>
      <c r="N291" s="179"/>
      <c r="O291" s="179"/>
      <c r="P291" s="179"/>
      <c r="Q291" s="179"/>
      <c r="R291" s="179"/>
      <c r="S291" s="179"/>
      <c r="T291" s="180"/>
      <c r="AT291" s="175" t="s">
        <v>180</v>
      </c>
      <c r="AU291" s="175" t="s">
        <v>89</v>
      </c>
      <c r="AV291" s="12" t="s">
        <v>89</v>
      </c>
      <c r="AW291" s="12" t="s">
        <v>41</v>
      </c>
      <c r="AX291" s="12" t="s">
        <v>77</v>
      </c>
      <c r="AY291" s="175" t="s">
        <v>171</v>
      </c>
    </row>
    <row r="292" spans="2:65" s="12" customFormat="1">
      <c r="B292" s="173"/>
      <c r="D292" s="174" t="s">
        <v>180</v>
      </c>
      <c r="E292" s="175" t="s">
        <v>5</v>
      </c>
      <c r="F292" s="176" t="s">
        <v>3103</v>
      </c>
      <c r="H292" s="177">
        <v>2</v>
      </c>
      <c r="L292" s="173"/>
      <c r="M292" s="178"/>
      <c r="N292" s="179"/>
      <c r="O292" s="179"/>
      <c r="P292" s="179"/>
      <c r="Q292" s="179"/>
      <c r="R292" s="179"/>
      <c r="S292" s="179"/>
      <c r="T292" s="180"/>
      <c r="AT292" s="175" t="s">
        <v>180</v>
      </c>
      <c r="AU292" s="175" t="s">
        <v>89</v>
      </c>
      <c r="AV292" s="12" t="s">
        <v>89</v>
      </c>
      <c r="AW292" s="12" t="s">
        <v>41</v>
      </c>
      <c r="AX292" s="12" t="s">
        <v>77</v>
      </c>
      <c r="AY292" s="175" t="s">
        <v>171</v>
      </c>
    </row>
    <row r="293" spans="2:65" s="13" customFormat="1">
      <c r="B293" s="183"/>
      <c r="D293" s="174" t="s">
        <v>180</v>
      </c>
      <c r="E293" s="184" t="s">
        <v>5</v>
      </c>
      <c r="F293" s="185" t="s">
        <v>228</v>
      </c>
      <c r="H293" s="186">
        <v>20.100000000000001</v>
      </c>
      <c r="L293" s="183"/>
      <c r="M293" s="187"/>
      <c r="N293" s="188"/>
      <c r="O293" s="188"/>
      <c r="P293" s="188"/>
      <c r="Q293" s="188"/>
      <c r="R293" s="188"/>
      <c r="S293" s="188"/>
      <c r="T293" s="189"/>
      <c r="AT293" s="184" t="s">
        <v>180</v>
      </c>
      <c r="AU293" s="184" t="s">
        <v>89</v>
      </c>
      <c r="AV293" s="13" t="s">
        <v>178</v>
      </c>
      <c r="AW293" s="13" t="s">
        <v>41</v>
      </c>
      <c r="AX293" s="13" t="s">
        <v>23</v>
      </c>
      <c r="AY293" s="184" t="s">
        <v>171</v>
      </c>
    </row>
    <row r="294" spans="2:65" s="1" customFormat="1" ht="16.5" customHeight="1">
      <c r="B294" s="161"/>
      <c r="C294" s="190" t="s">
        <v>551</v>
      </c>
      <c r="D294" s="190" t="s">
        <v>236</v>
      </c>
      <c r="E294" s="191" t="s">
        <v>1616</v>
      </c>
      <c r="F294" s="192" t="s">
        <v>1617</v>
      </c>
      <c r="G294" s="193" t="s">
        <v>330</v>
      </c>
      <c r="H294" s="194">
        <v>15</v>
      </c>
      <c r="I294" s="348"/>
      <c r="J294" s="195">
        <f>ROUND(I294*H294,2)</f>
        <v>0</v>
      </c>
      <c r="K294" s="192" t="s">
        <v>177</v>
      </c>
      <c r="L294" s="196"/>
      <c r="M294" s="197" t="s">
        <v>5</v>
      </c>
      <c r="N294" s="198" t="s">
        <v>48</v>
      </c>
      <c r="O294" s="170">
        <v>0</v>
      </c>
      <c r="P294" s="170">
        <f>O294*H294</f>
        <v>0</v>
      </c>
      <c r="Q294" s="170">
        <v>2.0000000000000001E-4</v>
      </c>
      <c r="R294" s="170">
        <f>Q294*H294</f>
        <v>3.0000000000000001E-3</v>
      </c>
      <c r="S294" s="170">
        <v>0</v>
      </c>
      <c r="T294" s="171">
        <f>S294*H294</f>
        <v>0</v>
      </c>
      <c r="AR294" s="25" t="s">
        <v>349</v>
      </c>
      <c r="AT294" s="25" t="s">
        <v>236</v>
      </c>
      <c r="AU294" s="25" t="s">
        <v>89</v>
      </c>
      <c r="AY294" s="25" t="s">
        <v>171</v>
      </c>
      <c r="BE294" s="172">
        <f>IF(N294="základní",J294,0)</f>
        <v>0</v>
      </c>
      <c r="BF294" s="172">
        <f>IF(N294="snížená",J294,0)</f>
        <v>0</v>
      </c>
      <c r="BG294" s="172">
        <f>IF(N294="zákl. přenesená",J294,0)</f>
        <v>0</v>
      </c>
      <c r="BH294" s="172">
        <f>IF(N294="sníž. přenesená",J294,0)</f>
        <v>0</v>
      </c>
      <c r="BI294" s="172">
        <f>IF(N294="nulová",J294,0)</f>
        <v>0</v>
      </c>
      <c r="BJ294" s="25" t="s">
        <v>23</v>
      </c>
      <c r="BK294" s="172">
        <f>ROUND(I294*H294,2)</f>
        <v>0</v>
      </c>
      <c r="BL294" s="25" t="s">
        <v>257</v>
      </c>
      <c r="BM294" s="25" t="s">
        <v>3151</v>
      </c>
    </row>
    <row r="295" spans="2:65" s="1" customFormat="1" ht="38.25" customHeight="1">
      <c r="B295" s="161"/>
      <c r="C295" s="162" t="s">
        <v>570</v>
      </c>
      <c r="D295" s="162" t="s">
        <v>173</v>
      </c>
      <c r="E295" s="163" t="s">
        <v>1646</v>
      </c>
      <c r="F295" s="164" t="s">
        <v>1647</v>
      </c>
      <c r="G295" s="165" t="s">
        <v>260</v>
      </c>
      <c r="H295" s="166">
        <v>6.9000000000000006E-2</v>
      </c>
      <c r="I295" s="347"/>
      <c r="J295" s="167">
        <f>ROUND(I295*H295,2)</f>
        <v>0</v>
      </c>
      <c r="K295" s="164" t="s">
        <v>1044</v>
      </c>
      <c r="L295" s="40"/>
      <c r="M295" s="168" t="s">
        <v>5</v>
      </c>
      <c r="N295" s="169" t="s">
        <v>48</v>
      </c>
      <c r="O295" s="170">
        <v>2.4470000000000001</v>
      </c>
      <c r="P295" s="170">
        <f>O295*H295</f>
        <v>0.16884300000000002</v>
      </c>
      <c r="Q295" s="170">
        <v>0</v>
      </c>
      <c r="R295" s="170">
        <f>Q295*H295</f>
        <v>0</v>
      </c>
      <c r="S295" s="170">
        <v>0</v>
      </c>
      <c r="T295" s="171">
        <f>S295*H295</f>
        <v>0</v>
      </c>
      <c r="AR295" s="25" t="s">
        <v>257</v>
      </c>
      <c r="AT295" s="25" t="s">
        <v>173</v>
      </c>
      <c r="AU295" s="25" t="s">
        <v>89</v>
      </c>
      <c r="AY295" s="25" t="s">
        <v>171</v>
      </c>
      <c r="BE295" s="172">
        <f>IF(N295="základní",J295,0)</f>
        <v>0</v>
      </c>
      <c r="BF295" s="172">
        <f>IF(N295="snížená",J295,0)</f>
        <v>0</v>
      </c>
      <c r="BG295" s="172">
        <f>IF(N295="zákl. přenesená",J295,0)</f>
        <v>0</v>
      </c>
      <c r="BH295" s="172">
        <f>IF(N295="sníž. přenesená",J295,0)</f>
        <v>0</v>
      </c>
      <c r="BI295" s="172">
        <f>IF(N295="nulová",J295,0)</f>
        <v>0</v>
      </c>
      <c r="BJ295" s="25" t="s">
        <v>23</v>
      </c>
      <c r="BK295" s="172">
        <f>ROUND(I295*H295,2)</f>
        <v>0</v>
      </c>
      <c r="BL295" s="25" t="s">
        <v>257</v>
      </c>
      <c r="BM295" s="25" t="s">
        <v>3152</v>
      </c>
    </row>
    <row r="296" spans="2:65" s="1" customFormat="1" ht="38.25" customHeight="1">
      <c r="B296" s="161"/>
      <c r="C296" s="162" t="s">
        <v>578</v>
      </c>
      <c r="D296" s="162" t="s">
        <v>173</v>
      </c>
      <c r="E296" s="163" t="s">
        <v>1650</v>
      </c>
      <c r="F296" s="164" t="s">
        <v>1651</v>
      </c>
      <c r="G296" s="165" t="s">
        <v>260</v>
      </c>
      <c r="H296" s="166">
        <v>6.9000000000000006E-2</v>
      </c>
      <c r="I296" s="347"/>
      <c r="J296" s="167">
        <f>ROUND(I296*H296,2)</f>
        <v>0</v>
      </c>
      <c r="K296" s="164" t="s">
        <v>5</v>
      </c>
      <c r="L296" s="40"/>
      <c r="M296" s="168" t="s">
        <v>5</v>
      </c>
      <c r="N296" s="169" t="s">
        <v>48</v>
      </c>
      <c r="O296" s="170">
        <v>1.45</v>
      </c>
      <c r="P296" s="170">
        <f>O296*H296</f>
        <v>0.10005</v>
      </c>
      <c r="Q296" s="170">
        <v>0</v>
      </c>
      <c r="R296" s="170">
        <f>Q296*H296</f>
        <v>0</v>
      </c>
      <c r="S296" s="170">
        <v>0</v>
      </c>
      <c r="T296" s="171">
        <f>S296*H296</f>
        <v>0</v>
      </c>
      <c r="AR296" s="25" t="s">
        <v>257</v>
      </c>
      <c r="AT296" s="25" t="s">
        <v>173</v>
      </c>
      <c r="AU296" s="25" t="s">
        <v>89</v>
      </c>
      <c r="AY296" s="25" t="s">
        <v>171</v>
      </c>
      <c r="BE296" s="172">
        <f>IF(N296="základní",J296,0)</f>
        <v>0</v>
      </c>
      <c r="BF296" s="172">
        <f>IF(N296="snížená",J296,0)</f>
        <v>0</v>
      </c>
      <c r="BG296" s="172">
        <f>IF(N296="zákl. přenesená",J296,0)</f>
        <v>0</v>
      </c>
      <c r="BH296" s="172">
        <f>IF(N296="sníž. přenesená",J296,0)</f>
        <v>0</v>
      </c>
      <c r="BI296" s="172">
        <f>IF(N296="nulová",J296,0)</f>
        <v>0</v>
      </c>
      <c r="BJ296" s="25" t="s">
        <v>23</v>
      </c>
      <c r="BK296" s="172">
        <f>ROUND(I296*H296,2)</f>
        <v>0</v>
      </c>
      <c r="BL296" s="25" t="s">
        <v>257</v>
      </c>
      <c r="BM296" s="25" t="s">
        <v>3153</v>
      </c>
    </row>
    <row r="297" spans="2:65" s="11" customFormat="1" ht="29.85" customHeight="1">
      <c r="B297" s="149"/>
      <c r="D297" s="150" t="s">
        <v>76</v>
      </c>
      <c r="E297" s="159" t="s">
        <v>1657</v>
      </c>
      <c r="F297" s="159" t="s">
        <v>1658</v>
      </c>
      <c r="J297" s="160">
        <f>BK297</f>
        <v>0</v>
      </c>
      <c r="L297" s="149"/>
      <c r="M297" s="153"/>
      <c r="N297" s="154"/>
      <c r="O297" s="154"/>
      <c r="P297" s="155">
        <f>SUM(P298:P301)</f>
        <v>0.245</v>
      </c>
      <c r="Q297" s="154"/>
      <c r="R297" s="155">
        <f>SUM(R298:R301)</f>
        <v>0</v>
      </c>
      <c r="S297" s="154"/>
      <c r="T297" s="156">
        <f>SUM(T298:T301)</f>
        <v>0</v>
      </c>
      <c r="AR297" s="150" t="s">
        <v>89</v>
      </c>
      <c r="AT297" s="157" t="s">
        <v>76</v>
      </c>
      <c r="AU297" s="157" t="s">
        <v>23</v>
      </c>
      <c r="AY297" s="150" t="s">
        <v>171</v>
      </c>
      <c r="BK297" s="158">
        <f>SUM(BK298:BK301)</f>
        <v>0</v>
      </c>
    </row>
    <row r="298" spans="2:65" s="1" customFormat="1" ht="38.25" customHeight="1">
      <c r="B298" s="161"/>
      <c r="C298" s="162" t="s">
        <v>592</v>
      </c>
      <c r="D298" s="162" t="s">
        <v>173</v>
      </c>
      <c r="E298" s="163" t="s">
        <v>3154</v>
      </c>
      <c r="F298" s="164" t="s">
        <v>3155</v>
      </c>
      <c r="G298" s="165" t="s">
        <v>330</v>
      </c>
      <c r="H298" s="166">
        <v>2</v>
      </c>
      <c r="I298" s="347"/>
      <c r="J298" s="167">
        <f>ROUND(I298*H298,2)</f>
        <v>0</v>
      </c>
      <c r="K298" s="164" t="s">
        <v>177</v>
      </c>
      <c r="L298" s="40"/>
      <c r="M298" s="168" t="s">
        <v>5</v>
      </c>
      <c r="N298" s="169" t="s">
        <v>48</v>
      </c>
      <c r="O298" s="170">
        <v>6.5000000000000002E-2</v>
      </c>
      <c r="P298" s="170">
        <f>O298*H298</f>
        <v>0.13</v>
      </c>
      <c r="Q298" s="170">
        <v>0</v>
      </c>
      <c r="R298" s="170">
        <f>Q298*H298</f>
        <v>0</v>
      </c>
      <c r="S298" s="170">
        <v>0</v>
      </c>
      <c r="T298" s="171">
        <f>S298*H298</f>
        <v>0</v>
      </c>
      <c r="AR298" s="25" t="s">
        <v>257</v>
      </c>
      <c r="AT298" s="25" t="s">
        <v>173</v>
      </c>
      <c r="AU298" s="25" t="s">
        <v>89</v>
      </c>
      <c r="AY298" s="25" t="s">
        <v>171</v>
      </c>
      <c r="BE298" s="172">
        <f>IF(N298="základní",J298,0)</f>
        <v>0</v>
      </c>
      <c r="BF298" s="172">
        <f>IF(N298="snížená",J298,0)</f>
        <v>0</v>
      </c>
      <c r="BG298" s="172">
        <f>IF(N298="zákl. přenesená",J298,0)</f>
        <v>0</v>
      </c>
      <c r="BH298" s="172">
        <f>IF(N298="sníž. přenesená",J298,0)</f>
        <v>0</v>
      </c>
      <c r="BI298" s="172">
        <f>IF(N298="nulová",J298,0)</f>
        <v>0</v>
      </c>
      <c r="BJ298" s="25" t="s">
        <v>23</v>
      </c>
      <c r="BK298" s="172">
        <f>ROUND(I298*H298,2)</f>
        <v>0</v>
      </c>
      <c r="BL298" s="25" t="s">
        <v>257</v>
      </c>
      <c r="BM298" s="25" t="s">
        <v>3156</v>
      </c>
    </row>
    <row r="299" spans="2:65" s="12" customFormat="1">
      <c r="B299" s="173"/>
      <c r="D299" s="174" t="s">
        <v>180</v>
      </c>
      <c r="E299" s="175" t="s">
        <v>5</v>
      </c>
      <c r="F299" s="176" t="s">
        <v>3157</v>
      </c>
      <c r="H299" s="177">
        <v>2</v>
      </c>
      <c r="L299" s="173"/>
      <c r="M299" s="178"/>
      <c r="N299" s="179"/>
      <c r="O299" s="179"/>
      <c r="P299" s="179"/>
      <c r="Q299" s="179"/>
      <c r="R299" s="179"/>
      <c r="S299" s="179"/>
      <c r="T299" s="180"/>
      <c r="AT299" s="175" t="s">
        <v>180</v>
      </c>
      <c r="AU299" s="175" t="s">
        <v>89</v>
      </c>
      <c r="AV299" s="12" t="s">
        <v>89</v>
      </c>
      <c r="AW299" s="12" t="s">
        <v>41</v>
      </c>
      <c r="AX299" s="12" t="s">
        <v>23</v>
      </c>
      <c r="AY299" s="175" t="s">
        <v>171</v>
      </c>
    </row>
    <row r="300" spans="2:65" s="1" customFormat="1" ht="38.25" customHeight="1">
      <c r="B300" s="161"/>
      <c r="C300" s="162" t="s">
        <v>598</v>
      </c>
      <c r="D300" s="162" t="s">
        <v>173</v>
      </c>
      <c r="E300" s="163" t="s">
        <v>3158</v>
      </c>
      <c r="F300" s="164" t="s">
        <v>3159</v>
      </c>
      <c r="G300" s="165" t="s">
        <v>330</v>
      </c>
      <c r="H300" s="166">
        <v>1</v>
      </c>
      <c r="I300" s="347"/>
      <c r="J300" s="167">
        <f>ROUND(I300*H300,2)</f>
        <v>0</v>
      </c>
      <c r="K300" s="164" t="s">
        <v>177</v>
      </c>
      <c r="L300" s="40"/>
      <c r="M300" s="168" t="s">
        <v>5</v>
      </c>
      <c r="N300" s="169" t="s">
        <v>48</v>
      </c>
      <c r="O300" s="170">
        <v>0.115</v>
      </c>
      <c r="P300" s="170">
        <f>O300*H300</f>
        <v>0.115</v>
      </c>
      <c r="Q300" s="170">
        <v>0</v>
      </c>
      <c r="R300" s="170">
        <f>Q300*H300</f>
        <v>0</v>
      </c>
      <c r="S300" s="170">
        <v>0</v>
      </c>
      <c r="T300" s="171">
        <f>S300*H300</f>
        <v>0</v>
      </c>
      <c r="AR300" s="25" t="s">
        <v>257</v>
      </c>
      <c r="AT300" s="25" t="s">
        <v>173</v>
      </c>
      <c r="AU300" s="25" t="s">
        <v>89</v>
      </c>
      <c r="AY300" s="25" t="s">
        <v>171</v>
      </c>
      <c r="BE300" s="172">
        <f>IF(N300="základní",J300,0)</f>
        <v>0</v>
      </c>
      <c r="BF300" s="172">
        <f>IF(N300="snížená",J300,0)</f>
        <v>0</v>
      </c>
      <c r="BG300" s="172">
        <f>IF(N300="zákl. přenesená",J300,0)</f>
        <v>0</v>
      </c>
      <c r="BH300" s="172">
        <f>IF(N300="sníž. přenesená",J300,0)</f>
        <v>0</v>
      </c>
      <c r="BI300" s="172">
        <f>IF(N300="nulová",J300,0)</f>
        <v>0</v>
      </c>
      <c r="BJ300" s="25" t="s">
        <v>23</v>
      </c>
      <c r="BK300" s="172">
        <f>ROUND(I300*H300,2)</f>
        <v>0</v>
      </c>
      <c r="BL300" s="25" t="s">
        <v>257</v>
      </c>
      <c r="BM300" s="25" t="s">
        <v>3160</v>
      </c>
    </row>
    <row r="301" spans="2:65" s="12" customFormat="1">
      <c r="B301" s="173"/>
      <c r="D301" s="174" t="s">
        <v>180</v>
      </c>
      <c r="E301" s="175" t="s">
        <v>5</v>
      </c>
      <c r="F301" s="176" t="s">
        <v>3161</v>
      </c>
      <c r="H301" s="177">
        <v>1</v>
      </c>
      <c r="L301" s="173"/>
      <c r="M301" s="178"/>
      <c r="N301" s="179"/>
      <c r="O301" s="179"/>
      <c r="P301" s="179"/>
      <c r="Q301" s="179"/>
      <c r="R301" s="179"/>
      <c r="S301" s="179"/>
      <c r="T301" s="180"/>
      <c r="AT301" s="175" t="s">
        <v>180</v>
      </c>
      <c r="AU301" s="175" t="s">
        <v>89</v>
      </c>
      <c r="AV301" s="12" t="s">
        <v>89</v>
      </c>
      <c r="AW301" s="12" t="s">
        <v>41</v>
      </c>
      <c r="AX301" s="12" t="s">
        <v>23</v>
      </c>
      <c r="AY301" s="175" t="s">
        <v>171</v>
      </c>
    </row>
    <row r="302" spans="2:65" s="11" customFormat="1" ht="37.35" customHeight="1">
      <c r="B302" s="149"/>
      <c r="D302" s="150" t="s">
        <v>76</v>
      </c>
      <c r="E302" s="151" t="s">
        <v>1935</v>
      </c>
      <c r="F302" s="151" t="s">
        <v>1936</v>
      </c>
      <c r="J302" s="152">
        <f>BK302</f>
        <v>0</v>
      </c>
      <c r="L302" s="149"/>
      <c r="M302" s="153"/>
      <c r="N302" s="154"/>
      <c r="O302" s="154"/>
      <c r="P302" s="155">
        <f>SUM(P303:P304)</f>
        <v>0</v>
      </c>
      <c r="Q302" s="154"/>
      <c r="R302" s="155">
        <f>SUM(R303:R304)</f>
        <v>0</v>
      </c>
      <c r="S302" s="154"/>
      <c r="T302" s="156">
        <f>SUM(T303:T304)</f>
        <v>0</v>
      </c>
      <c r="AR302" s="150" t="s">
        <v>197</v>
      </c>
      <c r="AT302" s="157" t="s">
        <v>76</v>
      </c>
      <c r="AU302" s="157" t="s">
        <v>77</v>
      </c>
      <c r="AY302" s="150" t="s">
        <v>171</v>
      </c>
      <c r="BK302" s="158">
        <f>SUM(BK303:BK304)</f>
        <v>0</v>
      </c>
    </row>
    <row r="303" spans="2:65" s="1" customFormat="1" ht="16.5" customHeight="1">
      <c r="B303" s="161"/>
      <c r="C303" s="162" t="s">
        <v>603</v>
      </c>
      <c r="D303" s="162"/>
      <c r="E303" s="163" t="s">
        <v>3374</v>
      </c>
      <c r="F303" s="164" t="s">
        <v>3367</v>
      </c>
      <c r="G303" s="165" t="s">
        <v>330</v>
      </c>
      <c r="H303" s="166">
        <v>1</v>
      </c>
      <c r="I303" s="347"/>
      <c r="J303" s="167">
        <f>ROUND(I303*H303,2)</f>
        <v>0</v>
      </c>
      <c r="K303" s="164" t="s">
        <v>177</v>
      </c>
      <c r="L303" s="40"/>
      <c r="M303" s="168" t="s">
        <v>5</v>
      </c>
      <c r="N303" s="169" t="s">
        <v>48</v>
      </c>
      <c r="O303" s="170">
        <v>0</v>
      </c>
      <c r="P303" s="170">
        <f>O303*H303</f>
        <v>0</v>
      </c>
      <c r="Q303" s="170">
        <v>0</v>
      </c>
      <c r="R303" s="170">
        <f>Q303*H303</f>
        <v>0</v>
      </c>
      <c r="S303" s="170">
        <v>0</v>
      </c>
      <c r="T303" s="171">
        <f>S303*H303</f>
        <v>0</v>
      </c>
      <c r="AR303" s="25" t="s">
        <v>1940</v>
      </c>
      <c r="AT303" s="25" t="s">
        <v>173</v>
      </c>
      <c r="AU303" s="25" t="s">
        <v>23</v>
      </c>
      <c r="AY303" s="25" t="s">
        <v>171</v>
      </c>
      <c r="BE303" s="172">
        <f>IF(N303="základní",J303,0)</f>
        <v>0</v>
      </c>
      <c r="BF303" s="172">
        <f>IF(N303="snížená",J303,0)</f>
        <v>0</v>
      </c>
      <c r="BG303" s="172">
        <f>IF(N303="zákl. přenesená",J303,0)</f>
        <v>0</v>
      </c>
      <c r="BH303" s="172">
        <f>IF(N303="sníž. přenesená",J303,0)</f>
        <v>0</v>
      </c>
      <c r="BI303" s="172">
        <f>IF(N303="nulová",J303,0)</f>
        <v>0</v>
      </c>
      <c r="BJ303" s="25" t="s">
        <v>23</v>
      </c>
      <c r="BK303" s="172">
        <f>ROUND(I303*H303,2)</f>
        <v>0</v>
      </c>
      <c r="BL303" s="25" t="s">
        <v>1940</v>
      </c>
      <c r="BM303" s="25" t="s">
        <v>3162</v>
      </c>
    </row>
    <row r="304" spans="2:65" s="1" customFormat="1" ht="16.5" customHeight="1">
      <c r="B304" s="161"/>
      <c r="C304" s="162"/>
      <c r="D304" s="162"/>
      <c r="E304" s="163"/>
      <c r="F304" s="164"/>
      <c r="G304" s="165"/>
      <c r="H304" s="166"/>
      <c r="I304" s="167"/>
      <c r="J304" s="167"/>
      <c r="K304" s="164"/>
      <c r="L304" s="40"/>
      <c r="M304" s="168" t="s">
        <v>5</v>
      </c>
      <c r="N304" s="212" t="s">
        <v>48</v>
      </c>
      <c r="O304" s="213">
        <v>0</v>
      </c>
      <c r="P304" s="213">
        <f>O304*H304</f>
        <v>0</v>
      </c>
      <c r="Q304" s="213">
        <v>0</v>
      </c>
      <c r="R304" s="213">
        <f>Q304*H304</f>
        <v>0</v>
      </c>
      <c r="S304" s="213">
        <v>0</v>
      </c>
      <c r="T304" s="214">
        <f>S304*H304</f>
        <v>0</v>
      </c>
      <c r="AR304" s="25" t="s">
        <v>1940</v>
      </c>
      <c r="AT304" s="25" t="s">
        <v>173</v>
      </c>
      <c r="AU304" s="25" t="s">
        <v>23</v>
      </c>
      <c r="AY304" s="25" t="s">
        <v>171</v>
      </c>
      <c r="BE304" s="172">
        <f>IF(N304="základní",J304,0)</f>
        <v>0</v>
      </c>
      <c r="BF304" s="172">
        <f>IF(N304="snížená",J304,0)</f>
        <v>0</v>
      </c>
      <c r="BG304" s="172">
        <f>IF(N304="zákl. přenesená",J304,0)</f>
        <v>0</v>
      </c>
      <c r="BH304" s="172">
        <f>IF(N304="sníž. přenesená",J304,0)</f>
        <v>0</v>
      </c>
      <c r="BI304" s="172">
        <f>IF(N304="nulová",J304,0)</f>
        <v>0</v>
      </c>
      <c r="BJ304" s="25" t="s">
        <v>23</v>
      </c>
      <c r="BK304" s="172">
        <f>ROUND(I304*H304,2)</f>
        <v>0</v>
      </c>
      <c r="BL304" s="25" t="s">
        <v>1940</v>
      </c>
      <c r="BM304" s="25" t="s">
        <v>3163</v>
      </c>
    </row>
    <row r="305" spans="2:12" s="1" customFormat="1" ht="6.9" customHeight="1">
      <c r="B305" s="55"/>
      <c r="C305" s="56"/>
      <c r="D305" s="56"/>
      <c r="E305" s="56"/>
      <c r="F305" s="56"/>
      <c r="G305" s="56"/>
      <c r="H305" s="56"/>
      <c r="I305" s="56"/>
      <c r="J305" s="56"/>
      <c r="K305" s="56"/>
      <c r="L305" s="40"/>
    </row>
  </sheetData>
  <autoFilter ref="C96:K304" xr:uid="{00000000-0009-0000-0000-000006000000}"/>
  <mergeCells count="13">
    <mergeCell ref="E89:H89"/>
    <mergeCell ref="G1:H1"/>
    <mergeCell ref="L2:V2"/>
    <mergeCell ref="E49:H49"/>
    <mergeCell ref="E51:H51"/>
    <mergeCell ref="J55:J56"/>
    <mergeCell ref="E85:H85"/>
    <mergeCell ref="E87:H87"/>
    <mergeCell ref="E7:H7"/>
    <mergeCell ref="E9:H9"/>
    <mergeCell ref="E11:H11"/>
    <mergeCell ref="E26:H26"/>
    <mergeCell ref="E47:H47"/>
  </mergeCells>
  <hyperlinks>
    <hyperlink ref="F1:G1" location="C2" display="1) Krycí list soupisu" xr:uid="{00000000-0004-0000-0600-000000000000}"/>
    <hyperlink ref="G1:H1" location="C58" display="2) Rekapitulace" xr:uid="{00000000-0004-0000-0600-000001000000}"/>
    <hyperlink ref="J1" location="C96" display="3) Soupis prací" xr:uid="{00000000-0004-0000-0600-000002000000}"/>
    <hyperlink ref="L1:V1" location="'Rekapitulace stavby'!C2" display="Rekapitulace stavby" xr:uid="{00000000-0004-0000-06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16"/>
  <sheetViews>
    <sheetView showGridLines="0" topLeftCell="A124" zoomScaleNormal="100" workbookViewId="0"/>
  </sheetViews>
  <sheetFormatPr defaultRowHeight="12"/>
  <cols>
    <col min="1" max="1" width="8.28515625" style="215" customWidth="1"/>
    <col min="2" max="2" width="1.7109375" style="215" customWidth="1"/>
    <col min="3" max="4" width="5" style="215" customWidth="1"/>
    <col min="5" max="5" width="11.7109375" style="215" customWidth="1"/>
    <col min="6" max="6" width="9.140625" style="215" customWidth="1"/>
    <col min="7" max="7" width="5" style="215" customWidth="1"/>
    <col min="8" max="8" width="77.85546875" style="215" customWidth="1"/>
    <col min="9" max="10" width="20" style="215" customWidth="1"/>
    <col min="11" max="11" width="1.7109375" style="215" customWidth="1"/>
  </cols>
  <sheetData>
    <row r="1" spans="2:11" ht="37.5" customHeight="1"/>
    <row r="2" spans="2:11" ht="7.5" customHeight="1">
      <c r="B2" s="216"/>
      <c r="C2" s="217"/>
      <c r="D2" s="217"/>
      <c r="E2" s="217"/>
      <c r="F2" s="217"/>
      <c r="G2" s="217"/>
      <c r="H2" s="217"/>
      <c r="I2" s="217"/>
      <c r="J2" s="217"/>
      <c r="K2" s="218"/>
    </row>
    <row r="3" spans="2:11" s="16" customFormat="1" ht="45" customHeight="1">
      <c r="B3" s="219"/>
      <c r="C3" s="340" t="s">
        <v>3164</v>
      </c>
      <c r="D3" s="340"/>
      <c r="E3" s="340"/>
      <c r="F3" s="340"/>
      <c r="G3" s="340"/>
      <c r="H3" s="340"/>
      <c r="I3" s="340"/>
      <c r="J3" s="340"/>
      <c r="K3" s="220"/>
    </row>
    <row r="4" spans="2:11" ht="25.5" customHeight="1">
      <c r="B4" s="221"/>
      <c r="C4" s="341" t="s">
        <v>3165</v>
      </c>
      <c r="D4" s="341"/>
      <c r="E4" s="341"/>
      <c r="F4" s="341"/>
      <c r="G4" s="341"/>
      <c r="H4" s="341"/>
      <c r="I4" s="341"/>
      <c r="J4" s="341"/>
      <c r="K4" s="222"/>
    </row>
    <row r="5" spans="2:11" ht="5.25" customHeight="1">
      <c r="B5" s="221"/>
      <c r="C5" s="223"/>
      <c r="D5" s="223"/>
      <c r="E5" s="223"/>
      <c r="F5" s="223"/>
      <c r="G5" s="223"/>
      <c r="H5" s="223"/>
      <c r="I5" s="223"/>
      <c r="J5" s="223"/>
      <c r="K5" s="222"/>
    </row>
    <row r="6" spans="2:11" ht="15" customHeight="1">
      <c r="B6" s="221"/>
      <c r="C6" s="339" t="s">
        <v>3166</v>
      </c>
      <c r="D6" s="339"/>
      <c r="E6" s="339"/>
      <c r="F6" s="339"/>
      <c r="G6" s="339"/>
      <c r="H6" s="339"/>
      <c r="I6" s="339"/>
      <c r="J6" s="339"/>
      <c r="K6" s="222"/>
    </row>
    <row r="7" spans="2:11" ht="15" customHeight="1">
      <c r="B7" s="225"/>
      <c r="C7" s="339" t="s">
        <v>3167</v>
      </c>
      <c r="D7" s="339"/>
      <c r="E7" s="339"/>
      <c r="F7" s="339"/>
      <c r="G7" s="339"/>
      <c r="H7" s="339"/>
      <c r="I7" s="339"/>
      <c r="J7" s="339"/>
      <c r="K7" s="222"/>
    </row>
    <row r="8" spans="2:11" ht="12.75" customHeight="1">
      <c r="B8" s="225"/>
      <c r="C8" s="224"/>
      <c r="D8" s="224"/>
      <c r="E8" s="224"/>
      <c r="F8" s="224"/>
      <c r="G8" s="224"/>
      <c r="H8" s="224"/>
      <c r="I8" s="224"/>
      <c r="J8" s="224"/>
      <c r="K8" s="222"/>
    </row>
    <row r="9" spans="2:11" ht="15" customHeight="1">
      <c r="B9" s="225"/>
      <c r="C9" s="339" t="s">
        <v>3168</v>
      </c>
      <c r="D9" s="339"/>
      <c r="E9" s="339"/>
      <c r="F9" s="339"/>
      <c r="G9" s="339"/>
      <c r="H9" s="339"/>
      <c r="I9" s="339"/>
      <c r="J9" s="339"/>
      <c r="K9" s="222"/>
    </row>
    <row r="10" spans="2:11" ht="15" customHeight="1">
      <c r="B10" s="225"/>
      <c r="C10" s="224"/>
      <c r="D10" s="339" t="s">
        <v>3169</v>
      </c>
      <c r="E10" s="339"/>
      <c r="F10" s="339"/>
      <c r="G10" s="339"/>
      <c r="H10" s="339"/>
      <c r="I10" s="339"/>
      <c r="J10" s="339"/>
      <c r="K10" s="222"/>
    </row>
    <row r="11" spans="2:11" ht="15" customHeight="1">
      <c r="B11" s="225"/>
      <c r="C11" s="226"/>
      <c r="D11" s="339" t="s">
        <v>3170</v>
      </c>
      <c r="E11" s="339"/>
      <c r="F11" s="339"/>
      <c r="G11" s="339"/>
      <c r="H11" s="339"/>
      <c r="I11" s="339"/>
      <c r="J11" s="339"/>
      <c r="K11" s="222"/>
    </row>
    <row r="12" spans="2:11" ht="12.75" customHeight="1">
      <c r="B12" s="225"/>
      <c r="C12" s="226"/>
      <c r="D12" s="226"/>
      <c r="E12" s="226"/>
      <c r="F12" s="226"/>
      <c r="G12" s="226"/>
      <c r="H12" s="226"/>
      <c r="I12" s="226"/>
      <c r="J12" s="226"/>
      <c r="K12" s="222"/>
    </row>
    <row r="13" spans="2:11" ht="15" customHeight="1">
      <c r="B13" s="225"/>
      <c r="C13" s="226"/>
      <c r="D13" s="339" t="s">
        <v>3171</v>
      </c>
      <c r="E13" s="339"/>
      <c r="F13" s="339"/>
      <c r="G13" s="339"/>
      <c r="H13" s="339"/>
      <c r="I13" s="339"/>
      <c r="J13" s="339"/>
      <c r="K13" s="222"/>
    </row>
    <row r="14" spans="2:11" ht="15" customHeight="1">
      <c r="B14" s="225"/>
      <c r="C14" s="226"/>
      <c r="D14" s="339" t="s">
        <v>3172</v>
      </c>
      <c r="E14" s="339"/>
      <c r="F14" s="339"/>
      <c r="G14" s="339"/>
      <c r="H14" s="339"/>
      <c r="I14" s="339"/>
      <c r="J14" s="339"/>
      <c r="K14" s="222"/>
    </row>
    <row r="15" spans="2:11" ht="15" customHeight="1">
      <c r="B15" s="225"/>
      <c r="C15" s="226"/>
      <c r="D15" s="339" t="s">
        <v>3173</v>
      </c>
      <c r="E15" s="339"/>
      <c r="F15" s="339"/>
      <c r="G15" s="339"/>
      <c r="H15" s="339"/>
      <c r="I15" s="339"/>
      <c r="J15" s="339"/>
      <c r="K15" s="222"/>
    </row>
    <row r="16" spans="2:11" ht="15" customHeight="1">
      <c r="B16" s="225"/>
      <c r="C16" s="226"/>
      <c r="D16" s="226"/>
      <c r="E16" s="227" t="s">
        <v>83</v>
      </c>
      <c r="F16" s="339" t="s">
        <v>3174</v>
      </c>
      <c r="G16" s="339"/>
      <c r="H16" s="339"/>
      <c r="I16" s="339"/>
      <c r="J16" s="339"/>
      <c r="K16" s="222"/>
    </row>
    <row r="17" spans="2:11" ht="15" customHeight="1">
      <c r="B17" s="225"/>
      <c r="C17" s="226"/>
      <c r="D17" s="226"/>
      <c r="E17" s="227" t="s">
        <v>3175</v>
      </c>
      <c r="F17" s="339" t="s">
        <v>3176</v>
      </c>
      <c r="G17" s="339"/>
      <c r="H17" s="339"/>
      <c r="I17" s="339"/>
      <c r="J17" s="339"/>
      <c r="K17" s="222"/>
    </row>
    <row r="18" spans="2:11" ht="15" customHeight="1">
      <c r="B18" s="225"/>
      <c r="C18" s="226"/>
      <c r="D18" s="226"/>
      <c r="E18" s="227" t="s">
        <v>3177</v>
      </c>
      <c r="F18" s="339" t="s">
        <v>3178</v>
      </c>
      <c r="G18" s="339"/>
      <c r="H18" s="339"/>
      <c r="I18" s="339"/>
      <c r="J18" s="339"/>
      <c r="K18" s="222"/>
    </row>
    <row r="19" spans="2:11" ht="15" customHeight="1">
      <c r="B19" s="225"/>
      <c r="C19" s="226"/>
      <c r="D19" s="226"/>
      <c r="E19" s="227" t="s">
        <v>3179</v>
      </c>
      <c r="F19" s="339" t="s">
        <v>3180</v>
      </c>
      <c r="G19" s="339"/>
      <c r="H19" s="339"/>
      <c r="I19" s="339"/>
      <c r="J19" s="339"/>
      <c r="K19" s="222"/>
    </row>
    <row r="20" spans="2:11" ht="15" customHeight="1">
      <c r="B20" s="225"/>
      <c r="C20" s="226"/>
      <c r="D20" s="226"/>
      <c r="E20" s="227" t="s">
        <v>3181</v>
      </c>
      <c r="F20" s="339" t="s">
        <v>3182</v>
      </c>
      <c r="G20" s="339"/>
      <c r="H20" s="339"/>
      <c r="I20" s="339"/>
      <c r="J20" s="339"/>
      <c r="K20" s="222"/>
    </row>
    <row r="21" spans="2:11" ht="15" customHeight="1">
      <c r="B21" s="225"/>
      <c r="C21" s="226"/>
      <c r="D21" s="226"/>
      <c r="E21" s="227" t="s">
        <v>88</v>
      </c>
      <c r="F21" s="339" t="s">
        <v>3183</v>
      </c>
      <c r="G21" s="339"/>
      <c r="H21" s="339"/>
      <c r="I21" s="339"/>
      <c r="J21" s="339"/>
      <c r="K21" s="222"/>
    </row>
    <row r="22" spans="2:11" ht="12.75" customHeight="1">
      <c r="B22" s="225"/>
      <c r="C22" s="226"/>
      <c r="D22" s="226"/>
      <c r="E22" s="226"/>
      <c r="F22" s="226"/>
      <c r="G22" s="226"/>
      <c r="H22" s="226"/>
      <c r="I22" s="226"/>
      <c r="J22" s="226"/>
      <c r="K22" s="222"/>
    </row>
    <row r="23" spans="2:11" ht="15" customHeight="1">
      <c r="B23" s="225"/>
      <c r="C23" s="339" t="s">
        <v>3184</v>
      </c>
      <c r="D23" s="339"/>
      <c r="E23" s="339"/>
      <c r="F23" s="339"/>
      <c r="G23" s="339"/>
      <c r="H23" s="339"/>
      <c r="I23" s="339"/>
      <c r="J23" s="339"/>
      <c r="K23" s="222"/>
    </row>
    <row r="24" spans="2:11" ht="15" customHeight="1">
      <c r="B24" s="225"/>
      <c r="C24" s="339" t="s">
        <v>3185</v>
      </c>
      <c r="D24" s="339"/>
      <c r="E24" s="339"/>
      <c r="F24" s="339"/>
      <c r="G24" s="339"/>
      <c r="H24" s="339"/>
      <c r="I24" s="339"/>
      <c r="J24" s="339"/>
      <c r="K24" s="222"/>
    </row>
    <row r="25" spans="2:11" ht="15" customHeight="1">
      <c r="B25" s="225"/>
      <c r="C25" s="224"/>
      <c r="D25" s="339" t="s">
        <v>3186</v>
      </c>
      <c r="E25" s="339"/>
      <c r="F25" s="339"/>
      <c r="G25" s="339"/>
      <c r="H25" s="339"/>
      <c r="I25" s="339"/>
      <c r="J25" s="339"/>
      <c r="K25" s="222"/>
    </row>
    <row r="26" spans="2:11" ht="15" customHeight="1">
      <c r="B26" s="225"/>
      <c r="C26" s="226"/>
      <c r="D26" s="339" t="s">
        <v>3187</v>
      </c>
      <c r="E26" s="339"/>
      <c r="F26" s="339"/>
      <c r="G26" s="339"/>
      <c r="H26" s="339"/>
      <c r="I26" s="339"/>
      <c r="J26" s="339"/>
      <c r="K26" s="222"/>
    </row>
    <row r="27" spans="2:11" ht="12.75" customHeight="1">
      <c r="B27" s="225"/>
      <c r="C27" s="226"/>
      <c r="D27" s="226"/>
      <c r="E27" s="226"/>
      <c r="F27" s="226"/>
      <c r="G27" s="226"/>
      <c r="H27" s="226"/>
      <c r="I27" s="226"/>
      <c r="J27" s="226"/>
      <c r="K27" s="222"/>
    </row>
    <row r="28" spans="2:11" ht="15" customHeight="1">
      <c r="B28" s="225"/>
      <c r="C28" s="226"/>
      <c r="D28" s="339" t="s">
        <v>3188</v>
      </c>
      <c r="E28" s="339"/>
      <c r="F28" s="339"/>
      <c r="G28" s="339"/>
      <c r="H28" s="339"/>
      <c r="I28" s="339"/>
      <c r="J28" s="339"/>
      <c r="K28" s="222"/>
    </row>
    <row r="29" spans="2:11" ht="15" customHeight="1">
      <c r="B29" s="225"/>
      <c r="C29" s="226"/>
      <c r="D29" s="339" t="s">
        <v>3189</v>
      </c>
      <c r="E29" s="339"/>
      <c r="F29" s="339"/>
      <c r="G29" s="339"/>
      <c r="H29" s="339"/>
      <c r="I29" s="339"/>
      <c r="J29" s="339"/>
      <c r="K29" s="222"/>
    </row>
    <row r="30" spans="2:11" ht="12.75" customHeight="1">
      <c r="B30" s="225"/>
      <c r="C30" s="226"/>
      <c r="D30" s="226"/>
      <c r="E30" s="226"/>
      <c r="F30" s="226"/>
      <c r="G30" s="226"/>
      <c r="H30" s="226"/>
      <c r="I30" s="226"/>
      <c r="J30" s="226"/>
      <c r="K30" s="222"/>
    </row>
    <row r="31" spans="2:11" ht="15" customHeight="1">
      <c r="B31" s="225"/>
      <c r="C31" s="226"/>
      <c r="D31" s="339" t="s">
        <v>3190</v>
      </c>
      <c r="E31" s="339"/>
      <c r="F31" s="339"/>
      <c r="G31" s="339"/>
      <c r="H31" s="339"/>
      <c r="I31" s="339"/>
      <c r="J31" s="339"/>
      <c r="K31" s="222"/>
    </row>
    <row r="32" spans="2:11" ht="15" customHeight="1">
      <c r="B32" s="225"/>
      <c r="C32" s="226"/>
      <c r="D32" s="339" t="s">
        <v>3191</v>
      </c>
      <c r="E32" s="339"/>
      <c r="F32" s="339"/>
      <c r="G32" s="339"/>
      <c r="H32" s="339"/>
      <c r="I32" s="339"/>
      <c r="J32" s="339"/>
      <c r="K32" s="222"/>
    </row>
    <row r="33" spans="2:11" ht="15" customHeight="1">
      <c r="B33" s="225"/>
      <c r="C33" s="226"/>
      <c r="D33" s="339" t="s">
        <v>3192</v>
      </c>
      <c r="E33" s="339"/>
      <c r="F33" s="339"/>
      <c r="G33" s="339"/>
      <c r="H33" s="339"/>
      <c r="I33" s="339"/>
      <c r="J33" s="339"/>
      <c r="K33" s="222"/>
    </row>
    <row r="34" spans="2:11" ht="15" customHeight="1">
      <c r="B34" s="225"/>
      <c r="C34" s="226"/>
      <c r="D34" s="224"/>
      <c r="E34" s="228" t="s">
        <v>156</v>
      </c>
      <c r="F34" s="224"/>
      <c r="G34" s="339" t="s">
        <v>3193</v>
      </c>
      <c r="H34" s="339"/>
      <c r="I34" s="339"/>
      <c r="J34" s="339"/>
      <c r="K34" s="222"/>
    </row>
    <row r="35" spans="2:11" ht="30.75" customHeight="1">
      <c r="B35" s="225"/>
      <c r="C35" s="226"/>
      <c r="D35" s="224"/>
      <c r="E35" s="228" t="s">
        <v>3194</v>
      </c>
      <c r="F35" s="224"/>
      <c r="G35" s="339" t="s">
        <v>3195</v>
      </c>
      <c r="H35" s="339"/>
      <c r="I35" s="339"/>
      <c r="J35" s="339"/>
      <c r="K35" s="222"/>
    </row>
    <row r="36" spans="2:11" ht="15" customHeight="1">
      <c r="B36" s="225"/>
      <c r="C36" s="226"/>
      <c r="D36" s="224"/>
      <c r="E36" s="228" t="s">
        <v>58</v>
      </c>
      <c r="F36" s="224"/>
      <c r="G36" s="339" t="s">
        <v>3196</v>
      </c>
      <c r="H36" s="339"/>
      <c r="I36" s="339"/>
      <c r="J36" s="339"/>
      <c r="K36" s="222"/>
    </row>
    <row r="37" spans="2:11" ht="15" customHeight="1">
      <c r="B37" s="225"/>
      <c r="C37" s="226"/>
      <c r="D37" s="224"/>
      <c r="E37" s="228" t="s">
        <v>157</v>
      </c>
      <c r="F37" s="224"/>
      <c r="G37" s="339" t="s">
        <v>3197</v>
      </c>
      <c r="H37" s="339"/>
      <c r="I37" s="339"/>
      <c r="J37" s="339"/>
      <c r="K37" s="222"/>
    </row>
    <row r="38" spans="2:11" ht="15" customHeight="1">
      <c r="B38" s="225"/>
      <c r="C38" s="226"/>
      <c r="D38" s="224"/>
      <c r="E38" s="228" t="s">
        <v>158</v>
      </c>
      <c r="F38" s="224"/>
      <c r="G38" s="339" t="s">
        <v>3198</v>
      </c>
      <c r="H38" s="339"/>
      <c r="I38" s="339"/>
      <c r="J38" s="339"/>
      <c r="K38" s="222"/>
    </row>
    <row r="39" spans="2:11" ht="15" customHeight="1">
      <c r="B39" s="225"/>
      <c r="C39" s="226"/>
      <c r="D39" s="224"/>
      <c r="E39" s="228" t="s">
        <v>159</v>
      </c>
      <c r="F39" s="224"/>
      <c r="G39" s="339" t="s">
        <v>3199</v>
      </c>
      <c r="H39" s="339"/>
      <c r="I39" s="339"/>
      <c r="J39" s="339"/>
      <c r="K39" s="222"/>
    </row>
    <row r="40" spans="2:11" ht="15" customHeight="1">
      <c r="B40" s="225"/>
      <c r="C40" s="226"/>
      <c r="D40" s="224"/>
      <c r="E40" s="228" t="s">
        <v>3200</v>
      </c>
      <c r="F40" s="224"/>
      <c r="G40" s="339" t="s">
        <v>3201</v>
      </c>
      <c r="H40" s="339"/>
      <c r="I40" s="339"/>
      <c r="J40" s="339"/>
      <c r="K40" s="222"/>
    </row>
    <row r="41" spans="2:11" ht="15" customHeight="1">
      <c r="B41" s="225"/>
      <c r="C41" s="226"/>
      <c r="D41" s="224"/>
      <c r="E41" s="228"/>
      <c r="F41" s="224"/>
      <c r="G41" s="339" t="s">
        <v>3202</v>
      </c>
      <c r="H41" s="339"/>
      <c r="I41" s="339"/>
      <c r="J41" s="339"/>
      <c r="K41" s="222"/>
    </row>
    <row r="42" spans="2:11" ht="15" customHeight="1">
      <c r="B42" s="225"/>
      <c r="C42" s="226"/>
      <c r="D42" s="224"/>
      <c r="E42" s="228" t="s">
        <v>3203</v>
      </c>
      <c r="F42" s="224"/>
      <c r="G42" s="339" t="s">
        <v>3204</v>
      </c>
      <c r="H42" s="339"/>
      <c r="I42" s="339"/>
      <c r="J42" s="339"/>
      <c r="K42" s="222"/>
    </row>
    <row r="43" spans="2:11" ht="15" customHeight="1">
      <c r="B43" s="225"/>
      <c r="C43" s="226"/>
      <c r="D43" s="224"/>
      <c r="E43" s="228" t="s">
        <v>161</v>
      </c>
      <c r="F43" s="224"/>
      <c r="G43" s="339" t="s">
        <v>3205</v>
      </c>
      <c r="H43" s="339"/>
      <c r="I43" s="339"/>
      <c r="J43" s="339"/>
      <c r="K43" s="222"/>
    </row>
    <row r="44" spans="2:11" ht="12.75" customHeight="1">
      <c r="B44" s="225"/>
      <c r="C44" s="226"/>
      <c r="D44" s="224"/>
      <c r="E44" s="224"/>
      <c r="F44" s="224"/>
      <c r="G44" s="224"/>
      <c r="H44" s="224"/>
      <c r="I44" s="224"/>
      <c r="J44" s="224"/>
      <c r="K44" s="222"/>
    </row>
    <row r="45" spans="2:11" ht="15" customHeight="1">
      <c r="B45" s="225"/>
      <c r="C45" s="226"/>
      <c r="D45" s="339" t="s">
        <v>3206</v>
      </c>
      <c r="E45" s="339"/>
      <c r="F45" s="339"/>
      <c r="G45" s="339"/>
      <c r="H45" s="339"/>
      <c r="I45" s="339"/>
      <c r="J45" s="339"/>
      <c r="K45" s="222"/>
    </row>
    <row r="46" spans="2:11" ht="15" customHeight="1">
      <c r="B46" s="225"/>
      <c r="C46" s="226"/>
      <c r="D46" s="226"/>
      <c r="E46" s="339" t="s">
        <v>3207</v>
      </c>
      <c r="F46" s="339"/>
      <c r="G46" s="339"/>
      <c r="H46" s="339"/>
      <c r="I46" s="339"/>
      <c r="J46" s="339"/>
      <c r="K46" s="222"/>
    </row>
    <row r="47" spans="2:11" ht="15" customHeight="1">
      <c r="B47" s="225"/>
      <c r="C47" s="226"/>
      <c r="D47" s="226"/>
      <c r="E47" s="339" t="s">
        <v>3208</v>
      </c>
      <c r="F47" s="339"/>
      <c r="G47" s="339"/>
      <c r="H47" s="339"/>
      <c r="I47" s="339"/>
      <c r="J47" s="339"/>
      <c r="K47" s="222"/>
    </row>
    <row r="48" spans="2:11" ht="15" customHeight="1">
      <c r="B48" s="225"/>
      <c r="C48" s="226"/>
      <c r="D48" s="226"/>
      <c r="E48" s="339" t="s">
        <v>3209</v>
      </c>
      <c r="F48" s="339"/>
      <c r="G48" s="339"/>
      <c r="H48" s="339"/>
      <c r="I48" s="339"/>
      <c r="J48" s="339"/>
      <c r="K48" s="222"/>
    </row>
    <row r="49" spans="2:11" ht="15" customHeight="1">
      <c r="B49" s="225"/>
      <c r="C49" s="226"/>
      <c r="D49" s="339" t="s">
        <v>3210</v>
      </c>
      <c r="E49" s="339"/>
      <c r="F49" s="339"/>
      <c r="G49" s="339"/>
      <c r="H49" s="339"/>
      <c r="I49" s="339"/>
      <c r="J49" s="339"/>
      <c r="K49" s="222"/>
    </row>
    <row r="50" spans="2:11" ht="25.5" customHeight="1">
      <c r="B50" s="221"/>
      <c r="C50" s="341" t="s">
        <v>3211</v>
      </c>
      <c r="D50" s="341"/>
      <c r="E50" s="341"/>
      <c r="F50" s="341"/>
      <c r="G50" s="341"/>
      <c r="H50" s="341"/>
      <c r="I50" s="341"/>
      <c r="J50" s="341"/>
      <c r="K50" s="222"/>
    </row>
    <row r="51" spans="2:11" ht="5.25" customHeight="1">
      <c r="B51" s="221"/>
      <c r="C51" s="223"/>
      <c r="D51" s="223"/>
      <c r="E51" s="223"/>
      <c r="F51" s="223"/>
      <c r="G51" s="223"/>
      <c r="H51" s="223"/>
      <c r="I51" s="223"/>
      <c r="J51" s="223"/>
      <c r="K51" s="222"/>
    </row>
    <row r="52" spans="2:11" ht="15" customHeight="1">
      <c r="B52" s="221"/>
      <c r="C52" s="339" t="s">
        <v>3212</v>
      </c>
      <c r="D52" s="339"/>
      <c r="E52" s="339"/>
      <c r="F52" s="339"/>
      <c r="G52" s="339"/>
      <c r="H52" s="339"/>
      <c r="I52" s="339"/>
      <c r="J52" s="339"/>
      <c r="K52" s="222"/>
    </row>
    <row r="53" spans="2:11" ht="15" customHeight="1">
      <c r="B53" s="221"/>
      <c r="C53" s="339" t="s">
        <v>3213</v>
      </c>
      <c r="D53" s="339"/>
      <c r="E53" s="339"/>
      <c r="F53" s="339"/>
      <c r="G53" s="339"/>
      <c r="H53" s="339"/>
      <c r="I53" s="339"/>
      <c r="J53" s="339"/>
      <c r="K53" s="222"/>
    </row>
    <row r="54" spans="2:11" ht="12.75" customHeight="1">
      <c r="B54" s="221"/>
      <c r="C54" s="224"/>
      <c r="D54" s="224"/>
      <c r="E54" s="224"/>
      <c r="F54" s="224"/>
      <c r="G54" s="224"/>
      <c r="H54" s="224"/>
      <c r="I54" s="224"/>
      <c r="J54" s="224"/>
      <c r="K54" s="222"/>
    </row>
    <row r="55" spans="2:11" ht="15" customHeight="1">
      <c r="B55" s="221"/>
      <c r="C55" s="339" t="s">
        <v>3214</v>
      </c>
      <c r="D55" s="339"/>
      <c r="E55" s="339"/>
      <c r="F55" s="339"/>
      <c r="G55" s="339"/>
      <c r="H55" s="339"/>
      <c r="I55" s="339"/>
      <c r="J55" s="339"/>
      <c r="K55" s="222"/>
    </row>
    <row r="56" spans="2:11" ht="15" customHeight="1">
      <c r="B56" s="221"/>
      <c r="C56" s="226"/>
      <c r="D56" s="339" t="s">
        <v>3215</v>
      </c>
      <c r="E56" s="339"/>
      <c r="F56" s="339"/>
      <c r="G56" s="339"/>
      <c r="H56" s="339"/>
      <c r="I56" s="339"/>
      <c r="J56" s="339"/>
      <c r="K56" s="222"/>
    </row>
    <row r="57" spans="2:11" ht="15" customHeight="1">
      <c r="B57" s="221"/>
      <c r="C57" s="226"/>
      <c r="D57" s="339" t="s">
        <v>3216</v>
      </c>
      <c r="E57" s="339"/>
      <c r="F57" s="339"/>
      <c r="G57" s="339"/>
      <c r="H57" s="339"/>
      <c r="I57" s="339"/>
      <c r="J57" s="339"/>
      <c r="K57" s="222"/>
    </row>
    <row r="58" spans="2:11" ht="15" customHeight="1">
      <c r="B58" s="221"/>
      <c r="C58" s="226"/>
      <c r="D58" s="339" t="s">
        <v>3217</v>
      </c>
      <c r="E58" s="339"/>
      <c r="F58" s="339"/>
      <c r="G58" s="339"/>
      <c r="H58" s="339"/>
      <c r="I58" s="339"/>
      <c r="J58" s="339"/>
      <c r="K58" s="222"/>
    </row>
    <row r="59" spans="2:11" ht="15" customHeight="1">
      <c r="B59" s="221"/>
      <c r="C59" s="226"/>
      <c r="D59" s="339" t="s">
        <v>3218</v>
      </c>
      <c r="E59" s="339"/>
      <c r="F59" s="339"/>
      <c r="G59" s="339"/>
      <c r="H59" s="339"/>
      <c r="I59" s="339"/>
      <c r="J59" s="339"/>
      <c r="K59" s="222"/>
    </row>
    <row r="60" spans="2:11" ht="15" customHeight="1">
      <c r="B60" s="221"/>
      <c r="C60" s="226"/>
      <c r="D60" s="343" t="s">
        <v>3219</v>
      </c>
      <c r="E60" s="343"/>
      <c r="F60" s="343"/>
      <c r="G60" s="343"/>
      <c r="H60" s="343"/>
      <c r="I60" s="343"/>
      <c r="J60" s="343"/>
      <c r="K60" s="222"/>
    </row>
    <row r="61" spans="2:11" ht="15" customHeight="1">
      <c r="B61" s="221"/>
      <c r="C61" s="226"/>
      <c r="D61" s="339" t="s">
        <v>3220</v>
      </c>
      <c r="E61" s="339"/>
      <c r="F61" s="339"/>
      <c r="G61" s="339"/>
      <c r="H61" s="339"/>
      <c r="I61" s="339"/>
      <c r="J61" s="339"/>
      <c r="K61" s="222"/>
    </row>
    <row r="62" spans="2:11" ht="12.75" customHeight="1">
      <c r="B62" s="221"/>
      <c r="C62" s="226"/>
      <c r="D62" s="226"/>
      <c r="E62" s="229"/>
      <c r="F62" s="226"/>
      <c r="G62" s="226"/>
      <c r="H62" s="226"/>
      <c r="I62" s="226"/>
      <c r="J62" s="226"/>
      <c r="K62" s="222"/>
    </row>
    <row r="63" spans="2:11" ht="15" customHeight="1">
      <c r="B63" s="221"/>
      <c r="C63" s="226"/>
      <c r="D63" s="339" t="s">
        <v>3221</v>
      </c>
      <c r="E63" s="339"/>
      <c r="F63" s="339"/>
      <c r="G63" s="339"/>
      <c r="H63" s="339"/>
      <c r="I63" s="339"/>
      <c r="J63" s="339"/>
      <c r="K63" s="222"/>
    </row>
    <row r="64" spans="2:11" ht="15" customHeight="1">
      <c r="B64" s="221"/>
      <c r="C64" s="226"/>
      <c r="D64" s="343" t="s">
        <v>3222</v>
      </c>
      <c r="E64" s="343"/>
      <c r="F64" s="343"/>
      <c r="G64" s="343"/>
      <c r="H64" s="343"/>
      <c r="I64" s="343"/>
      <c r="J64" s="343"/>
      <c r="K64" s="222"/>
    </row>
    <row r="65" spans="2:11" ht="15" customHeight="1">
      <c r="B65" s="221"/>
      <c r="C65" s="226"/>
      <c r="D65" s="339" t="s">
        <v>3223</v>
      </c>
      <c r="E65" s="339"/>
      <c r="F65" s="339"/>
      <c r="G65" s="339"/>
      <c r="H65" s="339"/>
      <c r="I65" s="339"/>
      <c r="J65" s="339"/>
      <c r="K65" s="222"/>
    </row>
    <row r="66" spans="2:11" ht="15" customHeight="1">
      <c r="B66" s="221"/>
      <c r="C66" s="226"/>
      <c r="D66" s="339" t="s">
        <v>3224</v>
      </c>
      <c r="E66" s="339"/>
      <c r="F66" s="339"/>
      <c r="G66" s="339"/>
      <c r="H66" s="339"/>
      <c r="I66" s="339"/>
      <c r="J66" s="339"/>
      <c r="K66" s="222"/>
    </row>
    <row r="67" spans="2:11" ht="15" customHeight="1">
      <c r="B67" s="221"/>
      <c r="C67" s="226"/>
      <c r="D67" s="339" t="s">
        <v>3225</v>
      </c>
      <c r="E67" s="339"/>
      <c r="F67" s="339"/>
      <c r="G67" s="339"/>
      <c r="H67" s="339"/>
      <c r="I67" s="339"/>
      <c r="J67" s="339"/>
      <c r="K67" s="222"/>
    </row>
    <row r="68" spans="2:11" ht="15" customHeight="1">
      <c r="B68" s="221"/>
      <c r="C68" s="226"/>
      <c r="D68" s="339" t="s">
        <v>3226</v>
      </c>
      <c r="E68" s="339"/>
      <c r="F68" s="339"/>
      <c r="G68" s="339"/>
      <c r="H68" s="339"/>
      <c r="I68" s="339"/>
      <c r="J68" s="339"/>
      <c r="K68" s="222"/>
    </row>
    <row r="69" spans="2:11" ht="12.75" customHeight="1">
      <c r="B69" s="230"/>
      <c r="C69" s="231"/>
      <c r="D69" s="231"/>
      <c r="E69" s="231"/>
      <c r="F69" s="231"/>
      <c r="G69" s="231"/>
      <c r="H69" s="231"/>
      <c r="I69" s="231"/>
      <c r="J69" s="231"/>
      <c r="K69" s="232"/>
    </row>
    <row r="70" spans="2:11" ht="18.75" customHeight="1">
      <c r="B70" s="233"/>
      <c r="C70" s="233"/>
      <c r="D70" s="233"/>
      <c r="E70" s="233"/>
      <c r="F70" s="233"/>
      <c r="G70" s="233"/>
      <c r="H70" s="233"/>
      <c r="I70" s="233"/>
      <c r="J70" s="233"/>
      <c r="K70" s="234"/>
    </row>
    <row r="71" spans="2:11" ht="18.75" customHeight="1">
      <c r="B71" s="234"/>
      <c r="C71" s="234"/>
      <c r="D71" s="234"/>
      <c r="E71" s="234"/>
      <c r="F71" s="234"/>
      <c r="G71" s="234"/>
      <c r="H71" s="234"/>
      <c r="I71" s="234"/>
      <c r="J71" s="234"/>
      <c r="K71" s="234"/>
    </row>
    <row r="72" spans="2:11" ht="7.5" customHeight="1">
      <c r="B72" s="235"/>
      <c r="C72" s="236"/>
      <c r="D72" s="236"/>
      <c r="E72" s="236"/>
      <c r="F72" s="236"/>
      <c r="G72" s="236"/>
      <c r="H72" s="236"/>
      <c r="I72" s="236"/>
      <c r="J72" s="236"/>
      <c r="K72" s="237"/>
    </row>
    <row r="73" spans="2:11" ht="45" customHeight="1">
      <c r="B73" s="238"/>
      <c r="C73" s="344" t="s">
        <v>113</v>
      </c>
      <c r="D73" s="344"/>
      <c r="E73" s="344"/>
      <c r="F73" s="344"/>
      <c r="G73" s="344"/>
      <c r="H73" s="344"/>
      <c r="I73" s="344"/>
      <c r="J73" s="344"/>
      <c r="K73" s="239"/>
    </row>
    <row r="74" spans="2:11" ht="17.25" customHeight="1">
      <c r="B74" s="238"/>
      <c r="C74" s="240" t="s">
        <v>3227</v>
      </c>
      <c r="D74" s="240"/>
      <c r="E74" s="240"/>
      <c r="F74" s="240" t="s">
        <v>3228</v>
      </c>
      <c r="G74" s="241"/>
      <c r="H74" s="240" t="s">
        <v>157</v>
      </c>
      <c r="I74" s="240" t="s">
        <v>62</v>
      </c>
      <c r="J74" s="240" t="s">
        <v>3229</v>
      </c>
      <c r="K74" s="239"/>
    </row>
    <row r="75" spans="2:11" ht="17.25" customHeight="1">
      <c r="B75" s="238"/>
      <c r="C75" s="242" t="s">
        <v>3230</v>
      </c>
      <c r="D75" s="242"/>
      <c r="E75" s="242"/>
      <c r="F75" s="243" t="s">
        <v>3231</v>
      </c>
      <c r="G75" s="244"/>
      <c r="H75" s="242"/>
      <c r="I75" s="242"/>
      <c r="J75" s="242" t="s">
        <v>3232</v>
      </c>
      <c r="K75" s="239"/>
    </row>
    <row r="76" spans="2:11" ht="5.25" customHeight="1">
      <c r="B76" s="238"/>
      <c r="C76" s="245"/>
      <c r="D76" s="245"/>
      <c r="E76" s="245"/>
      <c r="F76" s="245"/>
      <c r="G76" s="246"/>
      <c r="H76" s="245"/>
      <c r="I76" s="245"/>
      <c r="J76" s="245"/>
      <c r="K76" s="239"/>
    </row>
    <row r="77" spans="2:11" ht="15" customHeight="1">
      <c r="B77" s="238"/>
      <c r="C77" s="228" t="s">
        <v>58</v>
      </c>
      <c r="D77" s="245"/>
      <c r="E77" s="245"/>
      <c r="F77" s="247" t="s">
        <v>3233</v>
      </c>
      <c r="G77" s="246"/>
      <c r="H77" s="228" t="s">
        <v>3234</v>
      </c>
      <c r="I77" s="228" t="s">
        <v>3235</v>
      </c>
      <c r="J77" s="228">
        <v>20</v>
      </c>
      <c r="K77" s="239"/>
    </row>
    <row r="78" spans="2:11" ht="15" customHeight="1">
      <c r="B78" s="238"/>
      <c r="C78" s="228" t="s">
        <v>3236</v>
      </c>
      <c r="D78" s="228"/>
      <c r="E78" s="228"/>
      <c r="F78" s="247" t="s">
        <v>3233</v>
      </c>
      <c r="G78" s="246"/>
      <c r="H78" s="228" t="s">
        <v>3237</v>
      </c>
      <c r="I78" s="228" t="s">
        <v>3235</v>
      </c>
      <c r="J78" s="228">
        <v>120</v>
      </c>
      <c r="K78" s="239"/>
    </row>
    <row r="79" spans="2:11" ht="15" customHeight="1">
      <c r="B79" s="248"/>
      <c r="C79" s="228" t="s">
        <v>3238</v>
      </c>
      <c r="D79" s="228"/>
      <c r="E79" s="228"/>
      <c r="F79" s="247" t="s">
        <v>3239</v>
      </c>
      <c r="G79" s="246"/>
      <c r="H79" s="228" t="s">
        <v>3240</v>
      </c>
      <c r="I79" s="228" t="s">
        <v>3235</v>
      </c>
      <c r="J79" s="228">
        <v>50</v>
      </c>
      <c r="K79" s="239"/>
    </row>
    <row r="80" spans="2:11" ht="15" customHeight="1">
      <c r="B80" s="248"/>
      <c r="C80" s="228" t="s">
        <v>3241</v>
      </c>
      <c r="D80" s="228"/>
      <c r="E80" s="228"/>
      <c r="F80" s="247" t="s">
        <v>3233</v>
      </c>
      <c r="G80" s="246"/>
      <c r="H80" s="228" t="s">
        <v>3242</v>
      </c>
      <c r="I80" s="228" t="s">
        <v>3243</v>
      </c>
      <c r="J80" s="228"/>
      <c r="K80" s="239"/>
    </row>
    <row r="81" spans="2:11" ht="15" customHeight="1">
      <c r="B81" s="248"/>
      <c r="C81" s="249" t="s">
        <v>3244</v>
      </c>
      <c r="D81" s="249"/>
      <c r="E81" s="249"/>
      <c r="F81" s="250" t="s">
        <v>3239</v>
      </c>
      <c r="G81" s="249"/>
      <c r="H81" s="249" t="s">
        <v>3245</v>
      </c>
      <c r="I81" s="249" t="s">
        <v>3235</v>
      </c>
      <c r="J81" s="249">
        <v>15</v>
      </c>
      <c r="K81" s="239"/>
    </row>
    <row r="82" spans="2:11" ht="15" customHeight="1">
      <c r="B82" s="248"/>
      <c r="C82" s="249" t="s">
        <v>3246</v>
      </c>
      <c r="D82" s="249"/>
      <c r="E82" s="249"/>
      <c r="F82" s="250" t="s">
        <v>3239</v>
      </c>
      <c r="G82" s="249"/>
      <c r="H82" s="249" t="s">
        <v>3247</v>
      </c>
      <c r="I82" s="249" t="s">
        <v>3235</v>
      </c>
      <c r="J82" s="249">
        <v>15</v>
      </c>
      <c r="K82" s="239"/>
    </row>
    <row r="83" spans="2:11" ht="15" customHeight="1">
      <c r="B83" s="248"/>
      <c r="C83" s="249" t="s">
        <v>3248</v>
      </c>
      <c r="D83" s="249"/>
      <c r="E83" s="249"/>
      <c r="F83" s="250" t="s">
        <v>3239</v>
      </c>
      <c r="G83" s="249"/>
      <c r="H83" s="249" t="s">
        <v>3249</v>
      </c>
      <c r="I83" s="249" t="s">
        <v>3235</v>
      </c>
      <c r="J83" s="249">
        <v>20</v>
      </c>
      <c r="K83" s="239"/>
    </row>
    <row r="84" spans="2:11" ht="15" customHeight="1">
      <c r="B84" s="248"/>
      <c r="C84" s="249" t="s">
        <v>3250</v>
      </c>
      <c r="D84" s="249"/>
      <c r="E84" s="249"/>
      <c r="F84" s="250" t="s">
        <v>3239</v>
      </c>
      <c r="G84" s="249"/>
      <c r="H84" s="249" t="s">
        <v>3251</v>
      </c>
      <c r="I84" s="249" t="s">
        <v>3235</v>
      </c>
      <c r="J84" s="249">
        <v>20</v>
      </c>
      <c r="K84" s="239"/>
    </row>
    <row r="85" spans="2:11" ht="15" customHeight="1">
      <c r="B85" s="248"/>
      <c r="C85" s="228" t="s">
        <v>3252</v>
      </c>
      <c r="D85" s="228"/>
      <c r="E85" s="228"/>
      <c r="F85" s="247" t="s">
        <v>3239</v>
      </c>
      <c r="G85" s="246"/>
      <c r="H85" s="228" t="s">
        <v>3253</v>
      </c>
      <c r="I85" s="228" t="s">
        <v>3235</v>
      </c>
      <c r="J85" s="228">
        <v>50</v>
      </c>
      <c r="K85" s="239"/>
    </row>
    <row r="86" spans="2:11" ht="15" customHeight="1">
      <c r="B86" s="248"/>
      <c r="C86" s="228" t="s">
        <v>3254</v>
      </c>
      <c r="D86" s="228"/>
      <c r="E86" s="228"/>
      <c r="F86" s="247" t="s">
        <v>3239</v>
      </c>
      <c r="G86" s="246"/>
      <c r="H86" s="228" t="s">
        <v>3255</v>
      </c>
      <c r="I86" s="228" t="s">
        <v>3235</v>
      </c>
      <c r="J86" s="228">
        <v>20</v>
      </c>
      <c r="K86" s="239"/>
    </row>
    <row r="87" spans="2:11" ht="15" customHeight="1">
      <c r="B87" s="248"/>
      <c r="C87" s="228" t="s">
        <v>3256</v>
      </c>
      <c r="D87" s="228"/>
      <c r="E87" s="228"/>
      <c r="F87" s="247" t="s">
        <v>3239</v>
      </c>
      <c r="G87" s="246"/>
      <c r="H87" s="228" t="s">
        <v>3257</v>
      </c>
      <c r="I87" s="228" t="s">
        <v>3235</v>
      </c>
      <c r="J87" s="228">
        <v>20</v>
      </c>
      <c r="K87" s="239"/>
    </row>
    <row r="88" spans="2:11" ht="15" customHeight="1">
      <c r="B88" s="248"/>
      <c r="C88" s="228" t="s">
        <v>3258</v>
      </c>
      <c r="D88" s="228"/>
      <c r="E88" s="228"/>
      <c r="F88" s="247" t="s">
        <v>3239</v>
      </c>
      <c r="G88" s="246"/>
      <c r="H88" s="228" t="s">
        <v>3259</v>
      </c>
      <c r="I88" s="228" t="s">
        <v>3235</v>
      </c>
      <c r="J88" s="228">
        <v>50</v>
      </c>
      <c r="K88" s="239"/>
    </row>
    <row r="89" spans="2:11" ht="15" customHeight="1">
      <c r="B89" s="248"/>
      <c r="C89" s="228" t="s">
        <v>3260</v>
      </c>
      <c r="D89" s="228"/>
      <c r="E89" s="228"/>
      <c r="F89" s="247" t="s">
        <v>3239</v>
      </c>
      <c r="G89" s="246"/>
      <c r="H89" s="228" t="s">
        <v>3260</v>
      </c>
      <c r="I89" s="228" t="s">
        <v>3235</v>
      </c>
      <c r="J89" s="228">
        <v>50</v>
      </c>
      <c r="K89" s="239"/>
    </row>
    <row r="90" spans="2:11" ht="15" customHeight="1">
      <c r="B90" s="248"/>
      <c r="C90" s="228" t="s">
        <v>162</v>
      </c>
      <c r="D90" s="228"/>
      <c r="E90" s="228"/>
      <c r="F90" s="247" t="s">
        <v>3239</v>
      </c>
      <c r="G90" s="246"/>
      <c r="H90" s="228" t="s">
        <v>3261</v>
      </c>
      <c r="I90" s="228" t="s">
        <v>3235</v>
      </c>
      <c r="J90" s="228">
        <v>255</v>
      </c>
      <c r="K90" s="239"/>
    </row>
    <row r="91" spans="2:11" ht="15" customHeight="1">
      <c r="B91" s="248"/>
      <c r="C91" s="228" t="s">
        <v>3262</v>
      </c>
      <c r="D91" s="228"/>
      <c r="E91" s="228"/>
      <c r="F91" s="247" t="s">
        <v>3233</v>
      </c>
      <c r="G91" s="246"/>
      <c r="H91" s="228" t="s">
        <v>3263</v>
      </c>
      <c r="I91" s="228" t="s">
        <v>3264</v>
      </c>
      <c r="J91" s="228"/>
      <c r="K91" s="239"/>
    </row>
    <row r="92" spans="2:11" ht="15" customHeight="1">
      <c r="B92" s="248"/>
      <c r="C92" s="228" t="s">
        <v>3265</v>
      </c>
      <c r="D92" s="228"/>
      <c r="E92" s="228"/>
      <c r="F92" s="247" t="s">
        <v>3233</v>
      </c>
      <c r="G92" s="246"/>
      <c r="H92" s="228" t="s">
        <v>3266</v>
      </c>
      <c r="I92" s="228" t="s">
        <v>3267</v>
      </c>
      <c r="J92" s="228"/>
      <c r="K92" s="239"/>
    </row>
    <row r="93" spans="2:11" ht="15" customHeight="1">
      <c r="B93" s="248"/>
      <c r="C93" s="228" t="s">
        <v>3268</v>
      </c>
      <c r="D93" s="228"/>
      <c r="E93" s="228"/>
      <c r="F93" s="247" t="s">
        <v>3233</v>
      </c>
      <c r="G93" s="246"/>
      <c r="H93" s="228" t="s">
        <v>3268</v>
      </c>
      <c r="I93" s="228" t="s">
        <v>3267</v>
      </c>
      <c r="J93" s="228"/>
      <c r="K93" s="239"/>
    </row>
    <row r="94" spans="2:11" ht="15" customHeight="1">
      <c r="B94" s="248"/>
      <c r="C94" s="228" t="s">
        <v>43</v>
      </c>
      <c r="D94" s="228"/>
      <c r="E94" s="228"/>
      <c r="F94" s="247" t="s">
        <v>3233</v>
      </c>
      <c r="G94" s="246"/>
      <c r="H94" s="228" t="s">
        <v>3269</v>
      </c>
      <c r="I94" s="228" t="s">
        <v>3267</v>
      </c>
      <c r="J94" s="228"/>
      <c r="K94" s="239"/>
    </row>
    <row r="95" spans="2:11" ht="15" customHeight="1">
      <c r="B95" s="248"/>
      <c r="C95" s="228" t="s">
        <v>53</v>
      </c>
      <c r="D95" s="228"/>
      <c r="E95" s="228"/>
      <c r="F95" s="247" t="s">
        <v>3233</v>
      </c>
      <c r="G95" s="246"/>
      <c r="H95" s="228" t="s">
        <v>3270</v>
      </c>
      <c r="I95" s="228" t="s">
        <v>3267</v>
      </c>
      <c r="J95" s="228"/>
      <c r="K95" s="239"/>
    </row>
    <row r="96" spans="2:11" ht="15" customHeight="1">
      <c r="B96" s="251"/>
      <c r="C96" s="252"/>
      <c r="D96" s="252"/>
      <c r="E96" s="252"/>
      <c r="F96" s="252"/>
      <c r="G96" s="252"/>
      <c r="H96" s="252"/>
      <c r="I96" s="252"/>
      <c r="J96" s="252"/>
      <c r="K96" s="253"/>
    </row>
    <row r="97" spans="2:11" ht="18.75" customHeight="1">
      <c r="B97" s="254"/>
      <c r="C97" s="255"/>
      <c r="D97" s="255"/>
      <c r="E97" s="255"/>
      <c r="F97" s="255"/>
      <c r="G97" s="255"/>
      <c r="H97" s="255"/>
      <c r="I97" s="255"/>
      <c r="J97" s="255"/>
      <c r="K97" s="254"/>
    </row>
    <row r="98" spans="2:11" ht="18.75" customHeight="1">
      <c r="B98" s="234"/>
      <c r="C98" s="234"/>
      <c r="D98" s="234"/>
      <c r="E98" s="234"/>
      <c r="F98" s="234"/>
      <c r="G98" s="234"/>
      <c r="H98" s="234"/>
      <c r="I98" s="234"/>
      <c r="J98" s="234"/>
      <c r="K98" s="234"/>
    </row>
    <row r="99" spans="2:11" ht="7.5" customHeight="1">
      <c r="B99" s="235"/>
      <c r="C99" s="236"/>
      <c r="D99" s="236"/>
      <c r="E99" s="236"/>
      <c r="F99" s="236"/>
      <c r="G99" s="236"/>
      <c r="H99" s="236"/>
      <c r="I99" s="236"/>
      <c r="J99" s="236"/>
      <c r="K99" s="237"/>
    </row>
    <row r="100" spans="2:11" ht="45" customHeight="1">
      <c r="B100" s="238"/>
      <c r="C100" s="344" t="s">
        <v>3271</v>
      </c>
      <c r="D100" s="344"/>
      <c r="E100" s="344"/>
      <c r="F100" s="344"/>
      <c r="G100" s="344"/>
      <c r="H100" s="344"/>
      <c r="I100" s="344"/>
      <c r="J100" s="344"/>
      <c r="K100" s="239"/>
    </row>
    <row r="101" spans="2:11" ht="17.25" customHeight="1">
      <c r="B101" s="238"/>
      <c r="C101" s="240" t="s">
        <v>3227</v>
      </c>
      <c r="D101" s="240"/>
      <c r="E101" s="240"/>
      <c r="F101" s="240" t="s">
        <v>3228</v>
      </c>
      <c r="G101" s="241"/>
      <c r="H101" s="240" t="s">
        <v>157</v>
      </c>
      <c r="I101" s="240" t="s">
        <v>62</v>
      </c>
      <c r="J101" s="240" t="s">
        <v>3229</v>
      </c>
      <c r="K101" s="239"/>
    </row>
    <row r="102" spans="2:11" ht="17.25" customHeight="1">
      <c r="B102" s="238"/>
      <c r="C102" s="242" t="s">
        <v>3230</v>
      </c>
      <c r="D102" s="242"/>
      <c r="E102" s="242"/>
      <c r="F102" s="243" t="s">
        <v>3231</v>
      </c>
      <c r="G102" s="244"/>
      <c r="H102" s="242"/>
      <c r="I102" s="242"/>
      <c r="J102" s="242" t="s">
        <v>3232</v>
      </c>
      <c r="K102" s="239"/>
    </row>
    <row r="103" spans="2:11" ht="5.25" customHeight="1">
      <c r="B103" s="238"/>
      <c r="C103" s="240"/>
      <c r="D103" s="240"/>
      <c r="E103" s="240"/>
      <c r="F103" s="240"/>
      <c r="G103" s="256"/>
      <c r="H103" s="240"/>
      <c r="I103" s="240"/>
      <c r="J103" s="240"/>
      <c r="K103" s="239"/>
    </row>
    <row r="104" spans="2:11" ht="15" customHeight="1">
      <c r="B104" s="238"/>
      <c r="C104" s="228" t="s">
        <v>58</v>
      </c>
      <c r="D104" s="245"/>
      <c r="E104" s="245"/>
      <c r="F104" s="247" t="s">
        <v>3233</v>
      </c>
      <c r="G104" s="256"/>
      <c r="H104" s="228" t="s">
        <v>3272</v>
      </c>
      <c r="I104" s="228" t="s">
        <v>3235</v>
      </c>
      <c r="J104" s="228">
        <v>20</v>
      </c>
      <c r="K104" s="239"/>
    </row>
    <row r="105" spans="2:11" ht="15" customHeight="1">
      <c r="B105" s="238"/>
      <c r="C105" s="228" t="s">
        <v>3236</v>
      </c>
      <c r="D105" s="228"/>
      <c r="E105" s="228"/>
      <c r="F105" s="247" t="s">
        <v>3233</v>
      </c>
      <c r="G105" s="228"/>
      <c r="H105" s="228" t="s">
        <v>3272</v>
      </c>
      <c r="I105" s="228" t="s">
        <v>3235</v>
      </c>
      <c r="J105" s="228">
        <v>120</v>
      </c>
      <c r="K105" s="239"/>
    </row>
    <row r="106" spans="2:11" ht="15" customHeight="1">
      <c r="B106" s="248"/>
      <c r="C106" s="228" t="s">
        <v>3238</v>
      </c>
      <c r="D106" s="228"/>
      <c r="E106" s="228"/>
      <c r="F106" s="247" t="s">
        <v>3239</v>
      </c>
      <c r="G106" s="228"/>
      <c r="H106" s="228" t="s">
        <v>3272</v>
      </c>
      <c r="I106" s="228" t="s">
        <v>3235</v>
      </c>
      <c r="J106" s="228">
        <v>50</v>
      </c>
      <c r="K106" s="239"/>
    </row>
    <row r="107" spans="2:11" ht="15" customHeight="1">
      <c r="B107" s="248"/>
      <c r="C107" s="228" t="s">
        <v>3241</v>
      </c>
      <c r="D107" s="228"/>
      <c r="E107" s="228"/>
      <c r="F107" s="247" t="s">
        <v>3233</v>
      </c>
      <c r="G107" s="228"/>
      <c r="H107" s="228" t="s">
        <v>3272</v>
      </c>
      <c r="I107" s="228" t="s">
        <v>3243</v>
      </c>
      <c r="J107" s="228"/>
      <c r="K107" s="239"/>
    </row>
    <row r="108" spans="2:11" ht="15" customHeight="1">
      <c r="B108" s="248"/>
      <c r="C108" s="228" t="s">
        <v>3252</v>
      </c>
      <c r="D108" s="228"/>
      <c r="E108" s="228"/>
      <c r="F108" s="247" t="s">
        <v>3239</v>
      </c>
      <c r="G108" s="228"/>
      <c r="H108" s="228" t="s">
        <v>3272</v>
      </c>
      <c r="I108" s="228" t="s">
        <v>3235</v>
      </c>
      <c r="J108" s="228">
        <v>50</v>
      </c>
      <c r="K108" s="239"/>
    </row>
    <row r="109" spans="2:11" ht="15" customHeight="1">
      <c r="B109" s="248"/>
      <c r="C109" s="228" t="s">
        <v>3260</v>
      </c>
      <c r="D109" s="228"/>
      <c r="E109" s="228"/>
      <c r="F109" s="247" t="s">
        <v>3239</v>
      </c>
      <c r="G109" s="228"/>
      <c r="H109" s="228" t="s">
        <v>3272</v>
      </c>
      <c r="I109" s="228" t="s">
        <v>3235</v>
      </c>
      <c r="J109" s="228">
        <v>50</v>
      </c>
      <c r="K109" s="239"/>
    </row>
    <row r="110" spans="2:11" ht="15" customHeight="1">
      <c r="B110" s="248"/>
      <c r="C110" s="228" t="s">
        <v>3258</v>
      </c>
      <c r="D110" s="228"/>
      <c r="E110" s="228"/>
      <c r="F110" s="247" t="s">
        <v>3239</v>
      </c>
      <c r="G110" s="228"/>
      <c r="H110" s="228" t="s">
        <v>3272</v>
      </c>
      <c r="I110" s="228" t="s">
        <v>3235</v>
      </c>
      <c r="J110" s="228">
        <v>50</v>
      </c>
      <c r="K110" s="239"/>
    </row>
    <row r="111" spans="2:11" ht="15" customHeight="1">
      <c r="B111" s="248"/>
      <c r="C111" s="228" t="s">
        <v>58</v>
      </c>
      <c r="D111" s="228"/>
      <c r="E111" s="228"/>
      <c r="F111" s="247" t="s">
        <v>3233</v>
      </c>
      <c r="G111" s="228"/>
      <c r="H111" s="228" t="s">
        <v>3273</v>
      </c>
      <c r="I111" s="228" t="s">
        <v>3235</v>
      </c>
      <c r="J111" s="228">
        <v>20</v>
      </c>
      <c r="K111" s="239"/>
    </row>
    <row r="112" spans="2:11" ht="15" customHeight="1">
      <c r="B112" s="248"/>
      <c r="C112" s="228" t="s">
        <v>3274</v>
      </c>
      <c r="D112" s="228"/>
      <c r="E112" s="228"/>
      <c r="F112" s="247" t="s">
        <v>3233</v>
      </c>
      <c r="G112" s="228"/>
      <c r="H112" s="228" t="s">
        <v>3275</v>
      </c>
      <c r="I112" s="228" t="s">
        <v>3235</v>
      </c>
      <c r="J112" s="228">
        <v>120</v>
      </c>
      <c r="K112" s="239"/>
    </row>
    <row r="113" spans="2:11" ht="15" customHeight="1">
      <c r="B113" s="248"/>
      <c r="C113" s="228" t="s">
        <v>43</v>
      </c>
      <c r="D113" s="228"/>
      <c r="E113" s="228"/>
      <c r="F113" s="247" t="s">
        <v>3233</v>
      </c>
      <c r="G113" s="228"/>
      <c r="H113" s="228" t="s">
        <v>3276</v>
      </c>
      <c r="I113" s="228" t="s">
        <v>3267</v>
      </c>
      <c r="J113" s="228"/>
      <c r="K113" s="239"/>
    </row>
    <row r="114" spans="2:11" ht="15" customHeight="1">
      <c r="B114" s="248"/>
      <c r="C114" s="228" t="s">
        <v>53</v>
      </c>
      <c r="D114" s="228"/>
      <c r="E114" s="228"/>
      <c r="F114" s="247" t="s">
        <v>3233</v>
      </c>
      <c r="G114" s="228"/>
      <c r="H114" s="228" t="s">
        <v>3277</v>
      </c>
      <c r="I114" s="228" t="s">
        <v>3267</v>
      </c>
      <c r="J114" s="228"/>
      <c r="K114" s="239"/>
    </row>
    <row r="115" spans="2:11" ht="15" customHeight="1">
      <c r="B115" s="248"/>
      <c r="C115" s="228" t="s">
        <v>62</v>
      </c>
      <c r="D115" s="228"/>
      <c r="E115" s="228"/>
      <c r="F115" s="247" t="s">
        <v>3233</v>
      </c>
      <c r="G115" s="228"/>
      <c r="H115" s="228" t="s">
        <v>3278</v>
      </c>
      <c r="I115" s="228" t="s">
        <v>3279</v>
      </c>
      <c r="J115" s="228"/>
      <c r="K115" s="239"/>
    </row>
    <row r="116" spans="2:11" ht="15" customHeight="1">
      <c r="B116" s="251"/>
      <c r="C116" s="257"/>
      <c r="D116" s="257"/>
      <c r="E116" s="257"/>
      <c r="F116" s="257"/>
      <c r="G116" s="257"/>
      <c r="H116" s="257"/>
      <c r="I116" s="257"/>
      <c r="J116" s="257"/>
      <c r="K116" s="253"/>
    </row>
    <row r="117" spans="2:11" ht="18.75" customHeight="1">
      <c r="B117" s="258"/>
      <c r="C117" s="224"/>
      <c r="D117" s="224"/>
      <c r="E117" s="224"/>
      <c r="F117" s="259"/>
      <c r="G117" s="224"/>
      <c r="H117" s="224"/>
      <c r="I117" s="224"/>
      <c r="J117" s="224"/>
      <c r="K117" s="258"/>
    </row>
    <row r="118" spans="2:11" ht="18.75" customHeight="1">
      <c r="B118" s="234"/>
      <c r="C118" s="234"/>
      <c r="D118" s="234"/>
      <c r="E118" s="234"/>
      <c r="F118" s="234"/>
      <c r="G118" s="234"/>
      <c r="H118" s="234"/>
      <c r="I118" s="234"/>
      <c r="J118" s="234"/>
      <c r="K118" s="234"/>
    </row>
    <row r="119" spans="2:11" ht="7.5" customHeight="1">
      <c r="B119" s="260"/>
      <c r="C119" s="261"/>
      <c r="D119" s="261"/>
      <c r="E119" s="261"/>
      <c r="F119" s="261"/>
      <c r="G119" s="261"/>
      <c r="H119" s="261"/>
      <c r="I119" s="261"/>
      <c r="J119" s="261"/>
      <c r="K119" s="262"/>
    </row>
    <row r="120" spans="2:11" ht="45" customHeight="1">
      <c r="B120" s="263"/>
      <c r="C120" s="340" t="s">
        <v>3280</v>
      </c>
      <c r="D120" s="340"/>
      <c r="E120" s="340"/>
      <c r="F120" s="340"/>
      <c r="G120" s="340"/>
      <c r="H120" s="340"/>
      <c r="I120" s="340"/>
      <c r="J120" s="340"/>
      <c r="K120" s="264"/>
    </row>
    <row r="121" spans="2:11" ht="17.25" customHeight="1">
      <c r="B121" s="265"/>
      <c r="C121" s="240" t="s">
        <v>3227</v>
      </c>
      <c r="D121" s="240"/>
      <c r="E121" s="240"/>
      <c r="F121" s="240" t="s">
        <v>3228</v>
      </c>
      <c r="G121" s="241"/>
      <c r="H121" s="240" t="s">
        <v>157</v>
      </c>
      <c r="I121" s="240" t="s">
        <v>62</v>
      </c>
      <c r="J121" s="240" t="s">
        <v>3229</v>
      </c>
      <c r="K121" s="266"/>
    </row>
    <row r="122" spans="2:11" ht="17.25" customHeight="1">
      <c r="B122" s="265"/>
      <c r="C122" s="242" t="s">
        <v>3230</v>
      </c>
      <c r="D122" s="242"/>
      <c r="E122" s="242"/>
      <c r="F122" s="243" t="s">
        <v>3231</v>
      </c>
      <c r="G122" s="244"/>
      <c r="H122" s="242"/>
      <c r="I122" s="242"/>
      <c r="J122" s="242" t="s">
        <v>3232</v>
      </c>
      <c r="K122" s="266"/>
    </row>
    <row r="123" spans="2:11" ht="5.25" customHeight="1">
      <c r="B123" s="267"/>
      <c r="C123" s="245"/>
      <c r="D123" s="245"/>
      <c r="E123" s="245"/>
      <c r="F123" s="245"/>
      <c r="G123" s="228"/>
      <c r="H123" s="245"/>
      <c r="I123" s="245"/>
      <c r="J123" s="245"/>
      <c r="K123" s="268"/>
    </row>
    <row r="124" spans="2:11" ht="15" customHeight="1">
      <c r="B124" s="267"/>
      <c r="C124" s="228" t="s">
        <v>3236</v>
      </c>
      <c r="D124" s="245"/>
      <c r="E124" s="245"/>
      <c r="F124" s="247" t="s">
        <v>3233</v>
      </c>
      <c r="G124" s="228"/>
      <c r="H124" s="228" t="s">
        <v>3272</v>
      </c>
      <c r="I124" s="228" t="s">
        <v>3235</v>
      </c>
      <c r="J124" s="228">
        <v>120</v>
      </c>
      <c r="K124" s="269"/>
    </row>
    <row r="125" spans="2:11" ht="15" customHeight="1">
      <c r="B125" s="267"/>
      <c r="C125" s="228" t="s">
        <v>3281</v>
      </c>
      <c r="D125" s="228"/>
      <c r="E125" s="228"/>
      <c r="F125" s="247" t="s">
        <v>3233</v>
      </c>
      <c r="G125" s="228"/>
      <c r="H125" s="228" t="s">
        <v>3282</v>
      </c>
      <c r="I125" s="228" t="s">
        <v>3235</v>
      </c>
      <c r="J125" s="228" t="s">
        <v>3283</v>
      </c>
      <c r="K125" s="269"/>
    </row>
    <row r="126" spans="2:11" ht="15" customHeight="1">
      <c r="B126" s="267"/>
      <c r="C126" s="228" t="s">
        <v>88</v>
      </c>
      <c r="D126" s="228"/>
      <c r="E126" s="228"/>
      <c r="F126" s="247" t="s">
        <v>3233</v>
      </c>
      <c r="G126" s="228"/>
      <c r="H126" s="228" t="s">
        <v>3284</v>
      </c>
      <c r="I126" s="228" t="s">
        <v>3235</v>
      </c>
      <c r="J126" s="228" t="s">
        <v>3283</v>
      </c>
      <c r="K126" s="269"/>
    </row>
    <row r="127" spans="2:11" ht="15" customHeight="1">
      <c r="B127" s="267"/>
      <c r="C127" s="228" t="s">
        <v>3244</v>
      </c>
      <c r="D127" s="228"/>
      <c r="E127" s="228"/>
      <c r="F127" s="247" t="s">
        <v>3239</v>
      </c>
      <c r="G127" s="228"/>
      <c r="H127" s="228" t="s">
        <v>3245</v>
      </c>
      <c r="I127" s="228" t="s">
        <v>3235</v>
      </c>
      <c r="J127" s="228">
        <v>15</v>
      </c>
      <c r="K127" s="269"/>
    </row>
    <row r="128" spans="2:11" ht="15" customHeight="1">
      <c r="B128" s="267"/>
      <c r="C128" s="249" t="s">
        <v>3246</v>
      </c>
      <c r="D128" s="249"/>
      <c r="E128" s="249"/>
      <c r="F128" s="250" t="s">
        <v>3239</v>
      </c>
      <c r="G128" s="249"/>
      <c r="H128" s="249" t="s">
        <v>3247</v>
      </c>
      <c r="I128" s="249" t="s">
        <v>3235</v>
      </c>
      <c r="J128" s="249">
        <v>15</v>
      </c>
      <c r="K128" s="269"/>
    </row>
    <row r="129" spans="2:11" ht="15" customHeight="1">
      <c r="B129" s="267"/>
      <c r="C129" s="249" t="s">
        <v>3248</v>
      </c>
      <c r="D129" s="249"/>
      <c r="E129" s="249"/>
      <c r="F129" s="250" t="s">
        <v>3239</v>
      </c>
      <c r="G129" s="249"/>
      <c r="H129" s="249" t="s">
        <v>3249</v>
      </c>
      <c r="I129" s="249" t="s">
        <v>3235</v>
      </c>
      <c r="J129" s="249">
        <v>20</v>
      </c>
      <c r="K129" s="269"/>
    </row>
    <row r="130" spans="2:11" ht="15" customHeight="1">
      <c r="B130" s="267"/>
      <c r="C130" s="249" t="s">
        <v>3250</v>
      </c>
      <c r="D130" s="249"/>
      <c r="E130" s="249"/>
      <c r="F130" s="250" t="s">
        <v>3239</v>
      </c>
      <c r="G130" s="249"/>
      <c r="H130" s="249" t="s">
        <v>3251</v>
      </c>
      <c r="I130" s="249" t="s">
        <v>3235</v>
      </c>
      <c r="J130" s="249">
        <v>20</v>
      </c>
      <c r="K130" s="269"/>
    </row>
    <row r="131" spans="2:11" ht="15" customHeight="1">
      <c r="B131" s="267"/>
      <c r="C131" s="228" t="s">
        <v>3238</v>
      </c>
      <c r="D131" s="228"/>
      <c r="E131" s="228"/>
      <c r="F131" s="247" t="s">
        <v>3239</v>
      </c>
      <c r="G131" s="228"/>
      <c r="H131" s="228" t="s">
        <v>3272</v>
      </c>
      <c r="I131" s="228" t="s">
        <v>3235</v>
      </c>
      <c r="J131" s="228">
        <v>50</v>
      </c>
      <c r="K131" s="269"/>
    </row>
    <row r="132" spans="2:11" ht="15" customHeight="1">
      <c r="B132" s="267"/>
      <c r="C132" s="228" t="s">
        <v>3252</v>
      </c>
      <c r="D132" s="228"/>
      <c r="E132" s="228"/>
      <c r="F132" s="247" t="s">
        <v>3239</v>
      </c>
      <c r="G132" s="228"/>
      <c r="H132" s="228" t="s">
        <v>3272</v>
      </c>
      <c r="I132" s="228" t="s">
        <v>3235</v>
      </c>
      <c r="J132" s="228">
        <v>50</v>
      </c>
      <c r="K132" s="269"/>
    </row>
    <row r="133" spans="2:11" ht="15" customHeight="1">
      <c r="B133" s="267"/>
      <c r="C133" s="228" t="s">
        <v>3258</v>
      </c>
      <c r="D133" s="228"/>
      <c r="E133" s="228"/>
      <c r="F133" s="247" t="s">
        <v>3239</v>
      </c>
      <c r="G133" s="228"/>
      <c r="H133" s="228" t="s">
        <v>3272</v>
      </c>
      <c r="I133" s="228" t="s">
        <v>3235</v>
      </c>
      <c r="J133" s="228">
        <v>50</v>
      </c>
      <c r="K133" s="269"/>
    </row>
    <row r="134" spans="2:11" ht="15" customHeight="1">
      <c r="B134" s="267"/>
      <c r="C134" s="228" t="s">
        <v>3260</v>
      </c>
      <c r="D134" s="228"/>
      <c r="E134" s="228"/>
      <c r="F134" s="247" t="s">
        <v>3239</v>
      </c>
      <c r="G134" s="228"/>
      <c r="H134" s="228" t="s">
        <v>3272</v>
      </c>
      <c r="I134" s="228" t="s">
        <v>3235</v>
      </c>
      <c r="J134" s="228">
        <v>50</v>
      </c>
      <c r="K134" s="269"/>
    </row>
    <row r="135" spans="2:11" ht="15" customHeight="1">
      <c r="B135" s="267"/>
      <c r="C135" s="228" t="s">
        <v>162</v>
      </c>
      <c r="D135" s="228"/>
      <c r="E135" s="228"/>
      <c r="F135" s="247" t="s">
        <v>3239</v>
      </c>
      <c r="G135" s="228"/>
      <c r="H135" s="228" t="s">
        <v>3285</v>
      </c>
      <c r="I135" s="228" t="s">
        <v>3235</v>
      </c>
      <c r="J135" s="228">
        <v>255</v>
      </c>
      <c r="K135" s="269"/>
    </row>
    <row r="136" spans="2:11" ht="15" customHeight="1">
      <c r="B136" s="267"/>
      <c r="C136" s="228" t="s">
        <v>3262</v>
      </c>
      <c r="D136" s="228"/>
      <c r="E136" s="228"/>
      <c r="F136" s="247" t="s">
        <v>3233</v>
      </c>
      <c r="G136" s="228"/>
      <c r="H136" s="228" t="s">
        <v>3286</v>
      </c>
      <c r="I136" s="228" t="s">
        <v>3264</v>
      </c>
      <c r="J136" s="228"/>
      <c r="K136" s="269"/>
    </row>
    <row r="137" spans="2:11" ht="15" customHeight="1">
      <c r="B137" s="267"/>
      <c r="C137" s="228" t="s">
        <v>3265</v>
      </c>
      <c r="D137" s="228"/>
      <c r="E137" s="228"/>
      <c r="F137" s="247" t="s">
        <v>3233</v>
      </c>
      <c r="G137" s="228"/>
      <c r="H137" s="228" t="s">
        <v>3287</v>
      </c>
      <c r="I137" s="228" t="s">
        <v>3267</v>
      </c>
      <c r="J137" s="228"/>
      <c r="K137" s="269"/>
    </row>
    <row r="138" spans="2:11" ht="15" customHeight="1">
      <c r="B138" s="267"/>
      <c r="C138" s="228" t="s">
        <v>3268</v>
      </c>
      <c r="D138" s="228"/>
      <c r="E138" s="228"/>
      <c r="F138" s="247" t="s">
        <v>3233</v>
      </c>
      <c r="G138" s="228"/>
      <c r="H138" s="228" t="s">
        <v>3268</v>
      </c>
      <c r="I138" s="228" t="s">
        <v>3267</v>
      </c>
      <c r="J138" s="228"/>
      <c r="K138" s="269"/>
    </row>
    <row r="139" spans="2:11" ht="15" customHeight="1">
      <c r="B139" s="267"/>
      <c r="C139" s="228" t="s">
        <v>43</v>
      </c>
      <c r="D139" s="228"/>
      <c r="E139" s="228"/>
      <c r="F139" s="247" t="s">
        <v>3233</v>
      </c>
      <c r="G139" s="228"/>
      <c r="H139" s="228" t="s">
        <v>3288</v>
      </c>
      <c r="I139" s="228" t="s">
        <v>3267</v>
      </c>
      <c r="J139" s="228"/>
      <c r="K139" s="269"/>
    </row>
    <row r="140" spans="2:11" ht="15" customHeight="1">
      <c r="B140" s="267"/>
      <c r="C140" s="228" t="s">
        <v>3289</v>
      </c>
      <c r="D140" s="228"/>
      <c r="E140" s="228"/>
      <c r="F140" s="247" t="s">
        <v>3233</v>
      </c>
      <c r="G140" s="228"/>
      <c r="H140" s="228" t="s">
        <v>3290</v>
      </c>
      <c r="I140" s="228" t="s">
        <v>3267</v>
      </c>
      <c r="J140" s="228"/>
      <c r="K140" s="269"/>
    </row>
    <row r="141" spans="2:11" ht="15" customHeight="1">
      <c r="B141" s="270"/>
      <c r="C141" s="271"/>
      <c r="D141" s="271"/>
      <c r="E141" s="271"/>
      <c r="F141" s="271"/>
      <c r="G141" s="271"/>
      <c r="H141" s="271"/>
      <c r="I141" s="271"/>
      <c r="J141" s="271"/>
      <c r="K141" s="272"/>
    </row>
    <row r="142" spans="2:11" ht="18.75" customHeight="1">
      <c r="B142" s="224"/>
      <c r="C142" s="224"/>
      <c r="D142" s="224"/>
      <c r="E142" s="224"/>
      <c r="F142" s="259"/>
      <c r="G142" s="224"/>
      <c r="H142" s="224"/>
      <c r="I142" s="224"/>
      <c r="J142" s="224"/>
      <c r="K142" s="224"/>
    </row>
    <row r="143" spans="2:11" ht="18.75" customHeight="1">
      <c r="B143" s="234"/>
      <c r="C143" s="234"/>
      <c r="D143" s="234"/>
      <c r="E143" s="234"/>
      <c r="F143" s="234"/>
      <c r="G143" s="234"/>
      <c r="H143" s="234"/>
      <c r="I143" s="234"/>
      <c r="J143" s="234"/>
      <c r="K143" s="234"/>
    </row>
    <row r="144" spans="2:11" ht="7.5" customHeight="1">
      <c r="B144" s="235"/>
      <c r="C144" s="236"/>
      <c r="D144" s="236"/>
      <c r="E144" s="236"/>
      <c r="F144" s="236"/>
      <c r="G144" s="236"/>
      <c r="H144" s="236"/>
      <c r="I144" s="236"/>
      <c r="J144" s="236"/>
      <c r="K144" s="237"/>
    </row>
    <row r="145" spans="2:11" ht="45" customHeight="1">
      <c r="B145" s="238"/>
      <c r="C145" s="344" t="s">
        <v>3291</v>
      </c>
      <c r="D145" s="344"/>
      <c r="E145" s="344"/>
      <c r="F145" s="344"/>
      <c r="G145" s="344"/>
      <c r="H145" s="344"/>
      <c r="I145" s="344"/>
      <c r="J145" s="344"/>
      <c r="K145" s="239"/>
    </row>
    <row r="146" spans="2:11" ht="17.25" customHeight="1">
      <c r="B146" s="238"/>
      <c r="C146" s="240" t="s">
        <v>3227</v>
      </c>
      <c r="D146" s="240"/>
      <c r="E146" s="240"/>
      <c r="F146" s="240" t="s">
        <v>3228</v>
      </c>
      <c r="G146" s="241"/>
      <c r="H146" s="240" t="s">
        <v>157</v>
      </c>
      <c r="I146" s="240" t="s">
        <v>62</v>
      </c>
      <c r="J146" s="240" t="s">
        <v>3229</v>
      </c>
      <c r="K146" s="239"/>
    </row>
    <row r="147" spans="2:11" ht="17.25" customHeight="1">
      <c r="B147" s="238"/>
      <c r="C147" s="242" t="s">
        <v>3230</v>
      </c>
      <c r="D147" s="242"/>
      <c r="E147" s="242"/>
      <c r="F147" s="243" t="s">
        <v>3231</v>
      </c>
      <c r="G147" s="244"/>
      <c r="H147" s="242"/>
      <c r="I147" s="242"/>
      <c r="J147" s="242" t="s">
        <v>3232</v>
      </c>
      <c r="K147" s="239"/>
    </row>
    <row r="148" spans="2:11" ht="5.25" customHeight="1">
      <c r="B148" s="248"/>
      <c r="C148" s="245"/>
      <c r="D148" s="245"/>
      <c r="E148" s="245"/>
      <c r="F148" s="245"/>
      <c r="G148" s="246"/>
      <c r="H148" s="245"/>
      <c r="I148" s="245"/>
      <c r="J148" s="245"/>
      <c r="K148" s="269"/>
    </row>
    <row r="149" spans="2:11" ht="15" customHeight="1">
      <c r="B149" s="248"/>
      <c r="C149" s="273" t="s">
        <v>3236</v>
      </c>
      <c r="D149" s="228"/>
      <c r="E149" s="228"/>
      <c r="F149" s="274" t="s">
        <v>3233</v>
      </c>
      <c r="G149" s="228"/>
      <c r="H149" s="273" t="s">
        <v>3272</v>
      </c>
      <c r="I149" s="273" t="s">
        <v>3235</v>
      </c>
      <c r="J149" s="273">
        <v>120</v>
      </c>
      <c r="K149" s="269"/>
    </row>
    <row r="150" spans="2:11" ht="15" customHeight="1">
      <c r="B150" s="248"/>
      <c r="C150" s="273" t="s">
        <v>3281</v>
      </c>
      <c r="D150" s="228"/>
      <c r="E150" s="228"/>
      <c r="F150" s="274" t="s">
        <v>3233</v>
      </c>
      <c r="G150" s="228"/>
      <c r="H150" s="273" t="s">
        <v>3292</v>
      </c>
      <c r="I150" s="273" t="s">
        <v>3235</v>
      </c>
      <c r="J150" s="273" t="s">
        <v>3283</v>
      </c>
      <c r="K150" s="269"/>
    </row>
    <row r="151" spans="2:11" ht="15" customHeight="1">
      <c r="B151" s="248"/>
      <c r="C151" s="273" t="s">
        <v>88</v>
      </c>
      <c r="D151" s="228"/>
      <c r="E151" s="228"/>
      <c r="F151" s="274" t="s">
        <v>3233</v>
      </c>
      <c r="G151" s="228"/>
      <c r="H151" s="273" t="s">
        <v>3293</v>
      </c>
      <c r="I151" s="273" t="s">
        <v>3235</v>
      </c>
      <c r="J151" s="273" t="s">
        <v>3283</v>
      </c>
      <c r="K151" s="269"/>
    </row>
    <row r="152" spans="2:11" ht="15" customHeight="1">
      <c r="B152" s="248"/>
      <c r="C152" s="273" t="s">
        <v>3238</v>
      </c>
      <c r="D152" s="228"/>
      <c r="E152" s="228"/>
      <c r="F152" s="274" t="s">
        <v>3239</v>
      </c>
      <c r="G152" s="228"/>
      <c r="H152" s="273" t="s">
        <v>3272</v>
      </c>
      <c r="I152" s="273" t="s">
        <v>3235</v>
      </c>
      <c r="J152" s="273">
        <v>50</v>
      </c>
      <c r="K152" s="269"/>
    </row>
    <row r="153" spans="2:11" ht="15" customHeight="1">
      <c r="B153" s="248"/>
      <c r="C153" s="273" t="s">
        <v>3241</v>
      </c>
      <c r="D153" s="228"/>
      <c r="E153" s="228"/>
      <c r="F153" s="274" t="s">
        <v>3233</v>
      </c>
      <c r="G153" s="228"/>
      <c r="H153" s="273" t="s">
        <v>3272</v>
      </c>
      <c r="I153" s="273" t="s">
        <v>3243</v>
      </c>
      <c r="J153" s="273"/>
      <c r="K153" s="269"/>
    </row>
    <row r="154" spans="2:11" ht="15" customHeight="1">
      <c r="B154" s="248"/>
      <c r="C154" s="273" t="s">
        <v>3252</v>
      </c>
      <c r="D154" s="228"/>
      <c r="E154" s="228"/>
      <c r="F154" s="274" t="s">
        <v>3239</v>
      </c>
      <c r="G154" s="228"/>
      <c r="H154" s="273" t="s">
        <v>3272</v>
      </c>
      <c r="I154" s="273" t="s">
        <v>3235</v>
      </c>
      <c r="J154" s="273">
        <v>50</v>
      </c>
      <c r="K154" s="269"/>
    </row>
    <row r="155" spans="2:11" ht="15" customHeight="1">
      <c r="B155" s="248"/>
      <c r="C155" s="273" t="s">
        <v>3260</v>
      </c>
      <c r="D155" s="228"/>
      <c r="E155" s="228"/>
      <c r="F155" s="274" t="s">
        <v>3239</v>
      </c>
      <c r="G155" s="228"/>
      <c r="H155" s="273" t="s">
        <v>3272</v>
      </c>
      <c r="I155" s="273" t="s">
        <v>3235</v>
      </c>
      <c r="J155" s="273">
        <v>50</v>
      </c>
      <c r="K155" s="269"/>
    </row>
    <row r="156" spans="2:11" ht="15" customHeight="1">
      <c r="B156" s="248"/>
      <c r="C156" s="273" t="s">
        <v>3258</v>
      </c>
      <c r="D156" s="228"/>
      <c r="E156" s="228"/>
      <c r="F156" s="274" t="s">
        <v>3239</v>
      </c>
      <c r="G156" s="228"/>
      <c r="H156" s="273" t="s">
        <v>3272</v>
      </c>
      <c r="I156" s="273" t="s">
        <v>3235</v>
      </c>
      <c r="J156" s="273">
        <v>50</v>
      </c>
      <c r="K156" s="269"/>
    </row>
    <row r="157" spans="2:11" ht="15" customHeight="1">
      <c r="B157" s="248"/>
      <c r="C157" s="273" t="s">
        <v>120</v>
      </c>
      <c r="D157" s="228"/>
      <c r="E157" s="228"/>
      <c r="F157" s="274" t="s">
        <v>3233</v>
      </c>
      <c r="G157" s="228"/>
      <c r="H157" s="273" t="s">
        <v>3294</v>
      </c>
      <c r="I157" s="273" t="s">
        <v>3235</v>
      </c>
      <c r="J157" s="273" t="s">
        <v>3295</v>
      </c>
      <c r="K157" s="269"/>
    </row>
    <row r="158" spans="2:11" ht="15" customHeight="1">
      <c r="B158" s="248"/>
      <c r="C158" s="273" t="s">
        <v>3296</v>
      </c>
      <c r="D158" s="228"/>
      <c r="E158" s="228"/>
      <c r="F158" s="274" t="s">
        <v>3233</v>
      </c>
      <c r="G158" s="228"/>
      <c r="H158" s="273" t="s">
        <v>3297</v>
      </c>
      <c r="I158" s="273" t="s">
        <v>3267</v>
      </c>
      <c r="J158" s="273"/>
      <c r="K158" s="269"/>
    </row>
    <row r="159" spans="2:11" ht="15" customHeight="1">
      <c r="B159" s="275"/>
      <c r="C159" s="257"/>
      <c r="D159" s="257"/>
      <c r="E159" s="257"/>
      <c r="F159" s="257"/>
      <c r="G159" s="257"/>
      <c r="H159" s="257"/>
      <c r="I159" s="257"/>
      <c r="J159" s="257"/>
      <c r="K159" s="276"/>
    </row>
    <row r="160" spans="2:11" ht="18.75" customHeight="1">
      <c r="B160" s="224"/>
      <c r="C160" s="228"/>
      <c r="D160" s="228"/>
      <c r="E160" s="228"/>
      <c r="F160" s="247"/>
      <c r="G160" s="228"/>
      <c r="H160" s="228"/>
      <c r="I160" s="228"/>
      <c r="J160" s="228"/>
      <c r="K160" s="224"/>
    </row>
    <row r="161" spans="2:11" ht="18.75" customHeight="1">
      <c r="B161" s="234"/>
      <c r="C161" s="234"/>
      <c r="D161" s="234"/>
      <c r="E161" s="234"/>
      <c r="F161" s="234"/>
      <c r="G161" s="234"/>
      <c r="H161" s="234"/>
      <c r="I161" s="234"/>
      <c r="J161" s="234"/>
      <c r="K161" s="234"/>
    </row>
    <row r="162" spans="2:11" ht="7.5" customHeight="1">
      <c r="B162" s="216"/>
      <c r="C162" s="217"/>
      <c r="D162" s="217"/>
      <c r="E162" s="217"/>
      <c r="F162" s="217"/>
      <c r="G162" s="217"/>
      <c r="H162" s="217"/>
      <c r="I162" s="217"/>
      <c r="J162" s="217"/>
      <c r="K162" s="218"/>
    </row>
    <row r="163" spans="2:11" ht="45" customHeight="1">
      <c r="B163" s="219"/>
      <c r="C163" s="340" t="s">
        <v>3298</v>
      </c>
      <c r="D163" s="340"/>
      <c r="E163" s="340"/>
      <c r="F163" s="340"/>
      <c r="G163" s="340"/>
      <c r="H163" s="340"/>
      <c r="I163" s="340"/>
      <c r="J163" s="340"/>
      <c r="K163" s="220"/>
    </row>
    <row r="164" spans="2:11" ht="17.25" customHeight="1">
      <c r="B164" s="219"/>
      <c r="C164" s="240" t="s">
        <v>3227</v>
      </c>
      <c r="D164" s="240"/>
      <c r="E164" s="240"/>
      <c r="F164" s="240" t="s">
        <v>3228</v>
      </c>
      <c r="G164" s="277"/>
      <c r="H164" s="278" t="s">
        <v>157</v>
      </c>
      <c r="I164" s="278" t="s">
        <v>62</v>
      </c>
      <c r="J164" s="240" t="s">
        <v>3229</v>
      </c>
      <c r="K164" s="220"/>
    </row>
    <row r="165" spans="2:11" ht="17.25" customHeight="1">
      <c r="B165" s="221"/>
      <c r="C165" s="242" t="s">
        <v>3230</v>
      </c>
      <c r="D165" s="242"/>
      <c r="E165" s="242"/>
      <c r="F165" s="243" t="s">
        <v>3231</v>
      </c>
      <c r="G165" s="279"/>
      <c r="H165" s="280"/>
      <c r="I165" s="280"/>
      <c r="J165" s="242" t="s">
        <v>3232</v>
      </c>
      <c r="K165" s="222"/>
    </row>
    <row r="166" spans="2:11" ht="5.25" customHeight="1">
      <c r="B166" s="248"/>
      <c r="C166" s="245"/>
      <c r="D166" s="245"/>
      <c r="E166" s="245"/>
      <c r="F166" s="245"/>
      <c r="G166" s="246"/>
      <c r="H166" s="245"/>
      <c r="I166" s="245"/>
      <c r="J166" s="245"/>
      <c r="K166" s="269"/>
    </row>
    <row r="167" spans="2:11" ht="15" customHeight="1">
      <c r="B167" s="248"/>
      <c r="C167" s="228" t="s">
        <v>3236</v>
      </c>
      <c r="D167" s="228"/>
      <c r="E167" s="228"/>
      <c r="F167" s="247" t="s">
        <v>3233</v>
      </c>
      <c r="G167" s="228"/>
      <c r="H167" s="228" t="s">
        <v>3272</v>
      </c>
      <c r="I167" s="228" t="s">
        <v>3235</v>
      </c>
      <c r="J167" s="228">
        <v>120</v>
      </c>
      <c r="K167" s="269"/>
    </row>
    <row r="168" spans="2:11" ht="15" customHeight="1">
      <c r="B168" s="248"/>
      <c r="C168" s="228" t="s">
        <v>3281</v>
      </c>
      <c r="D168" s="228"/>
      <c r="E168" s="228"/>
      <c r="F168" s="247" t="s">
        <v>3233</v>
      </c>
      <c r="G168" s="228"/>
      <c r="H168" s="228" t="s">
        <v>3282</v>
      </c>
      <c r="I168" s="228" t="s">
        <v>3235</v>
      </c>
      <c r="J168" s="228" t="s">
        <v>3283</v>
      </c>
      <c r="K168" s="269"/>
    </row>
    <row r="169" spans="2:11" ht="15" customHeight="1">
      <c r="B169" s="248"/>
      <c r="C169" s="228" t="s">
        <v>88</v>
      </c>
      <c r="D169" s="228"/>
      <c r="E169" s="228"/>
      <c r="F169" s="247" t="s">
        <v>3233</v>
      </c>
      <c r="G169" s="228"/>
      <c r="H169" s="228" t="s">
        <v>3299</v>
      </c>
      <c r="I169" s="228" t="s">
        <v>3235</v>
      </c>
      <c r="J169" s="228" t="s">
        <v>3283</v>
      </c>
      <c r="K169" s="269"/>
    </row>
    <row r="170" spans="2:11" ht="15" customHeight="1">
      <c r="B170" s="248"/>
      <c r="C170" s="228" t="s">
        <v>3238</v>
      </c>
      <c r="D170" s="228"/>
      <c r="E170" s="228"/>
      <c r="F170" s="247" t="s">
        <v>3239</v>
      </c>
      <c r="G170" s="228"/>
      <c r="H170" s="228" t="s">
        <v>3299</v>
      </c>
      <c r="I170" s="228" t="s">
        <v>3235</v>
      </c>
      <c r="J170" s="228">
        <v>50</v>
      </c>
      <c r="K170" s="269"/>
    </row>
    <row r="171" spans="2:11" ht="15" customHeight="1">
      <c r="B171" s="248"/>
      <c r="C171" s="228" t="s">
        <v>3241</v>
      </c>
      <c r="D171" s="228"/>
      <c r="E171" s="228"/>
      <c r="F171" s="247" t="s">
        <v>3233</v>
      </c>
      <c r="G171" s="228"/>
      <c r="H171" s="228" t="s">
        <v>3299</v>
      </c>
      <c r="I171" s="228" t="s">
        <v>3243</v>
      </c>
      <c r="J171" s="228"/>
      <c r="K171" s="269"/>
    </row>
    <row r="172" spans="2:11" ht="15" customHeight="1">
      <c r="B172" s="248"/>
      <c r="C172" s="228" t="s">
        <v>3252</v>
      </c>
      <c r="D172" s="228"/>
      <c r="E172" s="228"/>
      <c r="F172" s="247" t="s">
        <v>3239</v>
      </c>
      <c r="G172" s="228"/>
      <c r="H172" s="228" t="s">
        <v>3299</v>
      </c>
      <c r="I172" s="228" t="s">
        <v>3235</v>
      </c>
      <c r="J172" s="228">
        <v>50</v>
      </c>
      <c r="K172" s="269"/>
    </row>
    <row r="173" spans="2:11" ht="15" customHeight="1">
      <c r="B173" s="248"/>
      <c r="C173" s="228" t="s">
        <v>3260</v>
      </c>
      <c r="D173" s="228"/>
      <c r="E173" s="228"/>
      <c r="F173" s="247" t="s">
        <v>3239</v>
      </c>
      <c r="G173" s="228"/>
      <c r="H173" s="228" t="s">
        <v>3299</v>
      </c>
      <c r="I173" s="228" t="s">
        <v>3235</v>
      </c>
      <c r="J173" s="228">
        <v>50</v>
      </c>
      <c r="K173" s="269"/>
    </row>
    <row r="174" spans="2:11" ht="15" customHeight="1">
      <c r="B174" s="248"/>
      <c r="C174" s="228" t="s">
        <v>3258</v>
      </c>
      <c r="D174" s="228"/>
      <c r="E174" s="228"/>
      <c r="F174" s="247" t="s">
        <v>3239</v>
      </c>
      <c r="G174" s="228"/>
      <c r="H174" s="228" t="s">
        <v>3299</v>
      </c>
      <c r="I174" s="228" t="s">
        <v>3235</v>
      </c>
      <c r="J174" s="228">
        <v>50</v>
      </c>
      <c r="K174" s="269"/>
    </row>
    <row r="175" spans="2:11" ht="15" customHeight="1">
      <c r="B175" s="248"/>
      <c r="C175" s="228" t="s">
        <v>156</v>
      </c>
      <c r="D175" s="228"/>
      <c r="E175" s="228"/>
      <c r="F175" s="247" t="s">
        <v>3233</v>
      </c>
      <c r="G175" s="228"/>
      <c r="H175" s="228" t="s">
        <v>3300</v>
      </c>
      <c r="I175" s="228" t="s">
        <v>3301</v>
      </c>
      <c r="J175" s="228"/>
      <c r="K175" s="269"/>
    </row>
    <row r="176" spans="2:11" ht="15" customHeight="1">
      <c r="B176" s="248"/>
      <c r="C176" s="228" t="s">
        <v>62</v>
      </c>
      <c r="D176" s="228"/>
      <c r="E176" s="228"/>
      <c r="F176" s="247" t="s">
        <v>3233</v>
      </c>
      <c r="G176" s="228"/>
      <c r="H176" s="228" t="s">
        <v>3302</v>
      </c>
      <c r="I176" s="228" t="s">
        <v>3303</v>
      </c>
      <c r="J176" s="228">
        <v>1</v>
      </c>
      <c r="K176" s="269"/>
    </row>
    <row r="177" spans="2:11" ht="15" customHeight="1">
      <c r="B177" s="248"/>
      <c r="C177" s="228" t="s">
        <v>58</v>
      </c>
      <c r="D177" s="228"/>
      <c r="E177" s="228"/>
      <c r="F177" s="247" t="s">
        <v>3233</v>
      </c>
      <c r="G177" s="228"/>
      <c r="H177" s="228" t="s">
        <v>3304</v>
      </c>
      <c r="I177" s="228" t="s">
        <v>3235</v>
      </c>
      <c r="J177" s="228">
        <v>20</v>
      </c>
      <c r="K177" s="269"/>
    </row>
    <row r="178" spans="2:11" ht="15" customHeight="1">
      <c r="B178" s="248"/>
      <c r="C178" s="228" t="s">
        <v>157</v>
      </c>
      <c r="D178" s="228"/>
      <c r="E178" s="228"/>
      <c r="F178" s="247" t="s">
        <v>3233</v>
      </c>
      <c r="G178" s="228"/>
      <c r="H178" s="228" t="s">
        <v>3305</v>
      </c>
      <c r="I178" s="228" t="s">
        <v>3235</v>
      </c>
      <c r="J178" s="228">
        <v>255</v>
      </c>
      <c r="K178" s="269"/>
    </row>
    <row r="179" spans="2:11" ht="15" customHeight="1">
      <c r="B179" s="248"/>
      <c r="C179" s="228" t="s">
        <v>158</v>
      </c>
      <c r="D179" s="228"/>
      <c r="E179" s="228"/>
      <c r="F179" s="247" t="s">
        <v>3233</v>
      </c>
      <c r="G179" s="228"/>
      <c r="H179" s="228" t="s">
        <v>3198</v>
      </c>
      <c r="I179" s="228" t="s">
        <v>3235</v>
      </c>
      <c r="J179" s="228">
        <v>10</v>
      </c>
      <c r="K179" s="269"/>
    </row>
    <row r="180" spans="2:11" ht="15" customHeight="1">
      <c r="B180" s="248"/>
      <c r="C180" s="228" t="s">
        <v>159</v>
      </c>
      <c r="D180" s="228"/>
      <c r="E180" s="228"/>
      <c r="F180" s="247" t="s">
        <v>3233</v>
      </c>
      <c r="G180" s="228"/>
      <c r="H180" s="228" t="s">
        <v>3306</v>
      </c>
      <c r="I180" s="228" t="s">
        <v>3267</v>
      </c>
      <c r="J180" s="228"/>
      <c r="K180" s="269"/>
    </row>
    <row r="181" spans="2:11" ht="15" customHeight="1">
      <c r="B181" s="248"/>
      <c r="C181" s="228" t="s">
        <v>3307</v>
      </c>
      <c r="D181" s="228"/>
      <c r="E181" s="228"/>
      <c r="F181" s="247" t="s">
        <v>3233</v>
      </c>
      <c r="G181" s="228"/>
      <c r="H181" s="228" t="s">
        <v>3308</v>
      </c>
      <c r="I181" s="228" t="s">
        <v>3267</v>
      </c>
      <c r="J181" s="228"/>
      <c r="K181" s="269"/>
    </row>
    <row r="182" spans="2:11" ht="15" customHeight="1">
      <c r="B182" s="248"/>
      <c r="C182" s="228" t="s">
        <v>3296</v>
      </c>
      <c r="D182" s="228"/>
      <c r="E182" s="228"/>
      <c r="F182" s="247" t="s">
        <v>3233</v>
      </c>
      <c r="G182" s="228"/>
      <c r="H182" s="228" t="s">
        <v>3309</v>
      </c>
      <c r="I182" s="228" t="s">
        <v>3267</v>
      </c>
      <c r="J182" s="228"/>
      <c r="K182" s="269"/>
    </row>
    <row r="183" spans="2:11" ht="15" customHeight="1">
      <c r="B183" s="248"/>
      <c r="C183" s="228" t="s">
        <v>161</v>
      </c>
      <c r="D183" s="228"/>
      <c r="E183" s="228"/>
      <c r="F183" s="247" t="s">
        <v>3239</v>
      </c>
      <c r="G183" s="228"/>
      <c r="H183" s="228" t="s">
        <v>3310</v>
      </c>
      <c r="I183" s="228" t="s">
        <v>3235</v>
      </c>
      <c r="J183" s="228">
        <v>50</v>
      </c>
      <c r="K183" s="269"/>
    </row>
    <row r="184" spans="2:11" ht="15" customHeight="1">
      <c r="B184" s="248"/>
      <c r="C184" s="228" t="s">
        <v>3311</v>
      </c>
      <c r="D184" s="228"/>
      <c r="E184" s="228"/>
      <c r="F184" s="247" t="s">
        <v>3239</v>
      </c>
      <c r="G184" s="228"/>
      <c r="H184" s="228" t="s">
        <v>3312</v>
      </c>
      <c r="I184" s="228" t="s">
        <v>3313</v>
      </c>
      <c r="J184" s="228"/>
      <c r="K184" s="269"/>
    </row>
    <row r="185" spans="2:11" ht="15" customHeight="1">
      <c r="B185" s="248"/>
      <c r="C185" s="228" t="s">
        <v>3314</v>
      </c>
      <c r="D185" s="228"/>
      <c r="E185" s="228"/>
      <c r="F185" s="247" t="s">
        <v>3239</v>
      </c>
      <c r="G185" s="228"/>
      <c r="H185" s="228" t="s">
        <v>3315</v>
      </c>
      <c r="I185" s="228" t="s">
        <v>3313</v>
      </c>
      <c r="J185" s="228"/>
      <c r="K185" s="269"/>
    </row>
    <row r="186" spans="2:11" ht="15" customHeight="1">
      <c r="B186" s="248"/>
      <c r="C186" s="228" t="s">
        <v>3316</v>
      </c>
      <c r="D186" s="228"/>
      <c r="E186" s="228"/>
      <c r="F186" s="247" t="s">
        <v>3239</v>
      </c>
      <c r="G186" s="228"/>
      <c r="H186" s="228" t="s">
        <v>3317</v>
      </c>
      <c r="I186" s="228" t="s">
        <v>3313</v>
      </c>
      <c r="J186" s="228"/>
      <c r="K186" s="269"/>
    </row>
    <row r="187" spans="2:11" ht="15" customHeight="1">
      <c r="B187" s="248"/>
      <c r="C187" s="281" t="s">
        <v>3318</v>
      </c>
      <c r="D187" s="228"/>
      <c r="E187" s="228"/>
      <c r="F187" s="247" t="s">
        <v>3239</v>
      </c>
      <c r="G187" s="228"/>
      <c r="H187" s="228" t="s">
        <v>3319</v>
      </c>
      <c r="I187" s="228" t="s">
        <v>3320</v>
      </c>
      <c r="J187" s="282" t="s">
        <v>3321</v>
      </c>
      <c r="K187" s="269"/>
    </row>
    <row r="188" spans="2:11" ht="15" customHeight="1">
      <c r="B188" s="248"/>
      <c r="C188" s="233" t="s">
        <v>47</v>
      </c>
      <c r="D188" s="228"/>
      <c r="E188" s="228"/>
      <c r="F188" s="247" t="s">
        <v>3233</v>
      </c>
      <c r="G188" s="228"/>
      <c r="H188" s="224" t="s">
        <v>3322</v>
      </c>
      <c r="I188" s="228" t="s">
        <v>3323</v>
      </c>
      <c r="J188" s="228"/>
      <c r="K188" s="269"/>
    </row>
    <row r="189" spans="2:11" ht="15" customHeight="1">
      <c r="B189" s="248"/>
      <c r="C189" s="233" t="s">
        <v>3324</v>
      </c>
      <c r="D189" s="228"/>
      <c r="E189" s="228"/>
      <c r="F189" s="247" t="s">
        <v>3233</v>
      </c>
      <c r="G189" s="228"/>
      <c r="H189" s="228" t="s">
        <v>3325</v>
      </c>
      <c r="I189" s="228" t="s">
        <v>3267</v>
      </c>
      <c r="J189" s="228"/>
      <c r="K189" s="269"/>
    </row>
    <row r="190" spans="2:11" ht="15" customHeight="1">
      <c r="B190" s="248"/>
      <c r="C190" s="233" t="s">
        <v>3326</v>
      </c>
      <c r="D190" s="228"/>
      <c r="E190" s="228"/>
      <c r="F190" s="247" t="s">
        <v>3233</v>
      </c>
      <c r="G190" s="228"/>
      <c r="H190" s="228" t="s">
        <v>3327</v>
      </c>
      <c r="I190" s="228" t="s">
        <v>3267</v>
      </c>
      <c r="J190" s="228"/>
      <c r="K190" s="269"/>
    </row>
    <row r="191" spans="2:11" ht="15" customHeight="1">
      <c r="B191" s="248"/>
      <c r="C191" s="233" t="s">
        <v>3328</v>
      </c>
      <c r="D191" s="228"/>
      <c r="E191" s="228"/>
      <c r="F191" s="247" t="s">
        <v>3239</v>
      </c>
      <c r="G191" s="228"/>
      <c r="H191" s="228" t="s">
        <v>3329</v>
      </c>
      <c r="I191" s="228" t="s">
        <v>3267</v>
      </c>
      <c r="J191" s="228"/>
      <c r="K191" s="269"/>
    </row>
    <row r="192" spans="2:11" ht="15" customHeight="1">
      <c r="B192" s="275"/>
      <c r="C192" s="283"/>
      <c r="D192" s="257"/>
      <c r="E192" s="257"/>
      <c r="F192" s="257"/>
      <c r="G192" s="257"/>
      <c r="H192" s="257"/>
      <c r="I192" s="257"/>
      <c r="J192" s="257"/>
      <c r="K192" s="276"/>
    </row>
    <row r="193" spans="2:11" ht="18.75" customHeight="1">
      <c r="B193" s="224"/>
      <c r="C193" s="228"/>
      <c r="D193" s="228"/>
      <c r="E193" s="228"/>
      <c r="F193" s="247"/>
      <c r="G193" s="228"/>
      <c r="H193" s="228"/>
      <c r="I193" s="228"/>
      <c r="J193" s="228"/>
      <c r="K193" s="224"/>
    </row>
    <row r="194" spans="2:11" ht="18.75" customHeight="1">
      <c r="B194" s="224"/>
      <c r="C194" s="228"/>
      <c r="D194" s="228"/>
      <c r="E194" s="228"/>
      <c r="F194" s="247"/>
      <c r="G194" s="228"/>
      <c r="H194" s="228"/>
      <c r="I194" s="228"/>
      <c r="J194" s="228"/>
      <c r="K194" s="224"/>
    </row>
    <row r="195" spans="2:11" ht="18.75" customHeight="1">
      <c r="B195" s="234"/>
      <c r="C195" s="234"/>
      <c r="D195" s="234"/>
      <c r="E195" s="234"/>
      <c r="F195" s="234"/>
      <c r="G195" s="234"/>
      <c r="H195" s="234"/>
      <c r="I195" s="234"/>
      <c r="J195" s="234"/>
      <c r="K195" s="234"/>
    </row>
    <row r="196" spans="2:11">
      <c r="B196" s="216"/>
      <c r="C196" s="217"/>
      <c r="D196" s="217"/>
      <c r="E196" s="217"/>
      <c r="F196" s="217"/>
      <c r="G196" s="217"/>
      <c r="H196" s="217"/>
      <c r="I196" s="217"/>
      <c r="J196" s="217"/>
      <c r="K196" s="218"/>
    </row>
    <row r="197" spans="2:11" ht="22.2">
      <c r="B197" s="219"/>
      <c r="C197" s="340" t="s">
        <v>3330</v>
      </c>
      <c r="D197" s="340"/>
      <c r="E197" s="340"/>
      <c r="F197" s="340"/>
      <c r="G197" s="340"/>
      <c r="H197" s="340"/>
      <c r="I197" s="340"/>
      <c r="J197" s="340"/>
      <c r="K197" s="220"/>
    </row>
    <row r="198" spans="2:11" ht="25.5" customHeight="1">
      <c r="B198" s="219"/>
      <c r="C198" s="284" t="s">
        <v>3331</v>
      </c>
      <c r="D198" s="284"/>
      <c r="E198" s="284"/>
      <c r="F198" s="284" t="s">
        <v>3332</v>
      </c>
      <c r="G198" s="285"/>
      <c r="H198" s="345" t="s">
        <v>3333</v>
      </c>
      <c r="I198" s="345"/>
      <c r="J198" s="345"/>
      <c r="K198" s="220"/>
    </row>
    <row r="199" spans="2:11" ht="5.25" customHeight="1">
      <c r="B199" s="248"/>
      <c r="C199" s="245"/>
      <c r="D199" s="245"/>
      <c r="E199" s="245"/>
      <c r="F199" s="245"/>
      <c r="G199" s="228"/>
      <c r="H199" s="245"/>
      <c r="I199" s="245"/>
      <c r="J199" s="245"/>
      <c r="K199" s="269"/>
    </row>
    <row r="200" spans="2:11" ht="15" customHeight="1">
      <c r="B200" s="248"/>
      <c r="C200" s="228" t="s">
        <v>3323</v>
      </c>
      <c r="D200" s="228"/>
      <c r="E200" s="228"/>
      <c r="F200" s="247" t="s">
        <v>48</v>
      </c>
      <c r="G200" s="228"/>
      <c r="H200" s="342" t="s">
        <v>3334</v>
      </c>
      <c r="I200" s="342"/>
      <c r="J200" s="342"/>
      <c r="K200" s="269"/>
    </row>
    <row r="201" spans="2:11" ht="15" customHeight="1">
      <c r="B201" s="248"/>
      <c r="C201" s="254"/>
      <c r="D201" s="228"/>
      <c r="E201" s="228"/>
      <c r="F201" s="247" t="s">
        <v>49</v>
      </c>
      <c r="G201" s="228"/>
      <c r="H201" s="342" t="s">
        <v>3335</v>
      </c>
      <c r="I201" s="342"/>
      <c r="J201" s="342"/>
      <c r="K201" s="269"/>
    </row>
    <row r="202" spans="2:11" ht="15" customHeight="1">
      <c r="B202" s="248"/>
      <c r="C202" s="254"/>
      <c r="D202" s="228"/>
      <c r="E202" s="228"/>
      <c r="F202" s="247" t="s">
        <v>52</v>
      </c>
      <c r="G202" s="228"/>
      <c r="H202" s="342" t="s">
        <v>3336</v>
      </c>
      <c r="I202" s="342"/>
      <c r="J202" s="342"/>
      <c r="K202" s="269"/>
    </row>
    <row r="203" spans="2:11" ht="15" customHeight="1">
      <c r="B203" s="248"/>
      <c r="C203" s="228"/>
      <c r="D203" s="228"/>
      <c r="E203" s="228"/>
      <c r="F203" s="247" t="s">
        <v>50</v>
      </c>
      <c r="G203" s="228"/>
      <c r="H203" s="342" t="s">
        <v>3337</v>
      </c>
      <c r="I203" s="342"/>
      <c r="J203" s="342"/>
      <c r="K203" s="269"/>
    </row>
    <row r="204" spans="2:11" ht="15" customHeight="1">
      <c r="B204" s="248"/>
      <c r="C204" s="228"/>
      <c r="D204" s="228"/>
      <c r="E204" s="228"/>
      <c r="F204" s="247" t="s">
        <v>51</v>
      </c>
      <c r="G204" s="228"/>
      <c r="H204" s="342" t="s">
        <v>3338</v>
      </c>
      <c r="I204" s="342"/>
      <c r="J204" s="342"/>
      <c r="K204" s="269"/>
    </row>
    <row r="205" spans="2:11" ht="15" customHeight="1">
      <c r="B205" s="248"/>
      <c r="C205" s="228"/>
      <c r="D205" s="228"/>
      <c r="E205" s="228"/>
      <c r="F205" s="247"/>
      <c r="G205" s="228"/>
      <c r="H205" s="228"/>
      <c r="I205" s="228"/>
      <c r="J205" s="228"/>
      <c r="K205" s="269"/>
    </row>
    <row r="206" spans="2:11" ht="15" customHeight="1">
      <c r="B206" s="248"/>
      <c r="C206" s="228" t="s">
        <v>3279</v>
      </c>
      <c r="D206" s="228"/>
      <c r="E206" s="228"/>
      <c r="F206" s="247" t="s">
        <v>83</v>
      </c>
      <c r="G206" s="228"/>
      <c r="H206" s="342" t="s">
        <v>3339</v>
      </c>
      <c r="I206" s="342"/>
      <c r="J206" s="342"/>
      <c r="K206" s="269"/>
    </row>
    <row r="207" spans="2:11" ht="15" customHeight="1">
      <c r="B207" s="248"/>
      <c r="C207" s="254"/>
      <c r="D207" s="228"/>
      <c r="E207" s="228"/>
      <c r="F207" s="247" t="s">
        <v>3177</v>
      </c>
      <c r="G207" s="228"/>
      <c r="H207" s="342" t="s">
        <v>3178</v>
      </c>
      <c r="I207" s="342"/>
      <c r="J207" s="342"/>
      <c r="K207" s="269"/>
    </row>
    <row r="208" spans="2:11" ht="15" customHeight="1">
      <c r="B208" s="248"/>
      <c r="C208" s="228"/>
      <c r="D208" s="228"/>
      <c r="E208" s="228"/>
      <c r="F208" s="247" t="s">
        <v>3175</v>
      </c>
      <c r="G208" s="228"/>
      <c r="H208" s="342" t="s">
        <v>3340</v>
      </c>
      <c r="I208" s="342"/>
      <c r="J208" s="342"/>
      <c r="K208" s="269"/>
    </row>
    <row r="209" spans="2:11" ht="15" customHeight="1">
      <c r="B209" s="286"/>
      <c r="C209" s="254"/>
      <c r="D209" s="254"/>
      <c r="E209" s="254"/>
      <c r="F209" s="247" t="s">
        <v>3179</v>
      </c>
      <c r="G209" s="233"/>
      <c r="H209" s="346" t="s">
        <v>3180</v>
      </c>
      <c r="I209" s="346"/>
      <c r="J209" s="346"/>
      <c r="K209" s="287"/>
    </row>
    <row r="210" spans="2:11" ht="15" customHeight="1">
      <c r="B210" s="286"/>
      <c r="C210" s="254"/>
      <c r="D210" s="254"/>
      <c r="E210" s="254"/>
      <c r="F210" s="247" t="s">
        <v>3181</v>
      </c>
      <c r="G210" s="233"/>
      <c r="H210" s="346" t="s">
        <v>3341</v>
      </c>
      <c r="I210" s="346"/>
      <c r="J210" s="346"/>
      <c r="K210" s="287"/>
    </row>
    <row r="211" spans="2:11" ht="15" customHeight="1">
      <c r="B211" s="286"/>
      <c r="C211" s="254"/>
      <c r="D211" s="254"/>
      <c r="E211" s="254"/>
      <c r="F211" s="288"/>
      <c r="G211" s="233"/>
      <c r="H211" s="289"/>
      <c r="I211" s="289"/>
      <c r="J211" s="289"/>
      <c r="K211" s="287"/>
    </row>
    <row r="212" spans="2:11" ht="15" customHeight="1">
      <c r="B212" s="286"/>
      <c r="C212" s="228" t="s">
        <v>3303</v>
      </c>
      <c r="D212" s="254"/>
      <c r="E212" s="254"/>
      <c r="F212" s="247">
        <v>1</v>
      </c>
      <c r="G212" s="233"/>
      <c r="H212" s="346" t="s">
        <v>3342</v>
      </c>
      <c r="I212" s="346"/>
      <c r="J212" s="346"/>
      <c r="K212" s="287"/>
    </row>
    <row r="213" spans="2:11" ht="15" customHeight="1">
      <c r="B213" s="286"/>
      <c r="C213" s="254"/>
      <c r="D213" s="254"/>
      <c r="E213" s="254"/>
      <c r="F213" s="247">
        <v>2</v>
      </c>
      <c r="G213" s="233"/>
      <c r="H213" s="346" t="s">
        <v>3343</v>
      </c>
      <c r="I213" s="346"/>
      <c r="J213" s="346"/>
      <c r="K213" s="287"/>
    </row>
    <row r="214" spans="2:11" ht="15" customHeight="1">
      <c r="B214" s="286"/>
      <c r="C214" s="254"/>
      <c r="D214" s="254"/>
      <c r="E214" s="254"/>
      <c r="F214" s="247">
        <v>3</v>
      </c>
      <c r="G214" s="233"/>
      <c r="H214" s="346" t="s">
        <v>3344</v>
      </c>
      <c r="I214" s="346"/>
      <c r="J214" s="346"/>
      <c r="K214" s="287"/>
    </row>
    <row r="215" spans="2:11" ht="15" customHeight="1">
      <c r="B215" s="286"/>
      <c r="C215" s="254"/>
      <c r="D215" s="254"/>
      <c r="E215" s="254"/>
      <c r="F215" s="247">
        <v>4</v>
      </c>
      <c r="G215" s="233"/>
      <c r="H215" s="346" t="s">
        <v>3345</v>
      </c>
      <c r="I215" s="346"/>
      <c r="J215" s="346"/>
      <c r="K215" s="287"/>
    </row>
    <row r="216" spans="2:11" ht="12.75" customHeight="1">
      <c r="B216" s="290"/>
      <c r="C216" s="291"/>
      <c r="D216" s="291"/>
      <c r="E216" s="291"/>
      <c r="F216" s="291"/>
      <c r="G216" s="291"/>
      <c r="H216" s="291"/>
      <c r="I216" s="291"/>
      <c r="J216" s="291"/>
      <c r="K216" s="292"/>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15</vt:i4>
      </vt:variant>
    </vt:vector>
  </HeadingPairs>
  <TitlesOfParts>
    <vt:vector size="23" baseType="lpstr">
      <vt:lpstr>Rekapitulace stavby</vt:lpstr>
      <vt:lpstr>4211 - Stavební úpravy </vt:lpstr>
      <vt:lpstr>4212 - Zdravoinstalace</vt:lpstr>
      <vt:lpstr>4213 - Vytápění a vzducho...</vt:lpstr>
      <vt:lpstr>4214 - Elektroinstalace-s...</vt:lpstr>
      <vt:lpstr>4222 - Venkovní úpravy</vt:lpstr>
      <vt:lpstr>4221 - Stavební úpravy-pr...</vt:lpstr>
      <vt:lpstr>Pokyny pro vyplnění</vt:lpstr>
      <vt:lpstr>'4211 - Stavební úpravy '!Názvy_tisku</vt:lpstr>
      <vt:lpstr>'4212 - Zdravoinstalace'!Názvy_tisku</vt:lpstr>
      <vt:lpstr>'4213 - Vytápění a vzducho...'!Názvy_tisku</vt:lpstr>
      <vt:lpstr>'4214 - Elektroinstalace-s...'!Názvy_tisku</vt:lpstr>
      <vt:lpstr>'4221 - Stavební úpravy-pr...'!Názvy_tisku</vt:lpstr>
      <vt:lpstr>'4222 - Venkovní úpravy'!Názvy_tisku</vt:lpstr>
      <vt:lpstr>'Rekapitulace stavby'!Názvy_tisku</vt:lpstr>
      <vt:lpstr>'4211 - Stavební úpravy '!Oblast_tisku</vt:lpstr>
      <vt:lpstr>'4212 - Zdravoinstalace'!Oblast_tisku</vt:lpstr>
      <vt:lpstr>'4213 - Vytápění a vzducho...'!Oblast_tisku</vt:lpstr>
      <vt:lpstr>'4214 - Elektroinstalace-s...'!Oblast_tisku</vt:lpstr>
      <vt:lpstr>'4221 - Stavební úpravy-pr...'!Oblast_tisku</vt:lpstr>
      <vt:lpstr>'4222 - Venkovní úpravy'!Oblast_tisku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Opletalová</dc:creator>
  <cp:lastModifiedBy>Mirka Sommerová</cp:lastModifiedBy>
  <dcterms:created xsi:type="dcterms:W3CDTF">2018-01-30T10:35:10Z</dcterms:created>
  <dcterms:modified xsi:type="dcterms:W3CDTF">2020-07-23T13:03:35Z</dcterms:modified>
</cp:coreProperties>
</file>