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28155" windowHeight="120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'Položky'!$A$1:$G$369</definedName>
    <definedName name="_xlnm.Print_Area" localSheetId="1">'Rekapitulace'!$A$1:$I$36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'Rekapitulace'!$E$35</definedName>
    <definedName name="VRNnazev">'Rekapitulace'!$A$35</definedName>
    <definedName name="VRNproc">'Rekapitulace'!$F$35</definedName>
    <definedName name="VRNzakl">'Rekapitulace'!$G$35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<sst xmlns="http://schemas.openxmlformats.org/spreadsheetml/2006/main" count="1150" uniqueCount="413">
  <si>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</si>
  <si>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</si>
  <si>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</si>
  <si>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</si>
  <si>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</si>
  <si>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</si>
  <si>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</si>
  <si>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</si>
  <si>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</si>
  <si>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</si>
  <si>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</si>
  <si>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</si>
  <si>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</si>
  <si>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</si>
  <si>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</si>
  <si>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</si>
  <si>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</si>
  <si>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</si>
  <si>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</si>
  <si>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</si>
  <si>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</si>
  <si>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</si>
  <si>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</si>
  <si>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</si>
  <si>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</si>
  <si>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</si>
  <si>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</si>
  <si>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</si>
  <si>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</si>
  <si>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</si>
  <si>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</si>
  <si>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</si>
  <si>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</si>
  <si>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</si>
  <si>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</si>
  <si>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</si>
  <si>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</si>
  <si>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</si>
  <si>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</si>
  <si>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</si>
  <si>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</si>
  <si>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</si>
  <si>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</si>
  <si>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</si>
  <si>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</si>
  <si>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</si>
  <si>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</si>
  <si>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</si>
  <si>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</si>
  <si>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</si>
  <si>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</si>
  <si>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</si>
  <si>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</si>
  <si>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</si>
  <si>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</si>
  <si>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</si>
  <si>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</si>
  <si>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</si>
  <si>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</si>
  <si>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</si>
  <si>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</si>
  <si>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</si>
  <si>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</si>
  <si>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</si>
  <si>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</si>
  <si>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</si>
  <si>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</si>
  <si>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</si>
  <si>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</si>
  <si>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</si>
  <si>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</si>
  <si>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</si>
  <si>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</si>
  <si>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</si>
  <si>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</si>
  <si>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</si>
  <si>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</si>
  <si>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</si>
  <si>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66</t>
  </si>
  <si>
    <t>Hasička Šitbořice</t>
  </si>
  <si>
    <t>01</t>
  </si>
  <si>
    <t>801</t>
  </si>
  <si>
    <t>m3</t>
  </si>
  <si>
    <t>Nabídka Hasičská zbrojnice Šitbořice/Starex</t>
  </si>
  <si>
    <t>2</t>
  </si>
  <si>
    <t>Základy,zvláštní zakládání</t>
  </si>
  <si>
    <t>285175111R00</t>
  </si>
  <si>
    <t xml:space="preserve">Osazení ocelové roznášecí konstrukce do 40 kg </t>
  </si>
  <si>
    <t>kg</t>
  </si>
  <si>
    <t>13756770R</t>
  </si>
  <si>
    <t>Plech hladký tl. 15 mm, Z2: 350/400/15+pracny 2ks</t>
  </si>
  <si>
    <t>t</t>
  </si>
  <si>
    <t>3</t>
  </si>
  <si>
    <t>Svislé a kompletní konstrukce</t>
  </si>
  <si>
    <t>311238264R00</t>
  </si>
  <si>
    <t xml:space="preserve">Zdivo z tvárnic keramických 44 EKO+ 248/440/238 mm </t>
  </si>
  <si>
    <t>m2</t>
  </si>
  <si>
    <t>4</t>
  </si>
  <si>
    <t>Vodorovné konstrukce</t>
  </si>
  <si>
    <t>413941123R00</t>
  </si>
  <si>
    <t xml:space="preserve">Osazení válcovaných nosníků ve stropech č. 14 - 22 </t>
  </si>
  <si>
    <t>13483420</t>
  </si>
  <si>
    <t>Tyč průřezu U 220, hrubé, jakost oceli 11375</t>
  </si>
  <si>
    <t>T</t>
  </si>
  <si>
    <t>413941125R00</t>
  </si>
  <si>
    <t xml:space="preserve">Osazení válcovaných nosníků ve stropech č.24 a výš </t>
  </si>
  <si>
    <t>13483435</t>
  </si>
  <si>
    <t>Tyč průřezu U 280, hrubé, jakost oceli 11375</t>
  </si>
  <si>
    <t>13384440R</t>
  </si>
  <si>
    <t>Tyč průřezu U 160, N3: U160 - dl.5,00m - 2ks</t>
  </si>
  <si>
    <t>417321315R00</t>
  </si>
  <si>
    <t xml:space="preserve">Ztužující věnce z betonu železového C 20/25 XC2, V </t>
  </si>
  <si>
    <t>417351115R00</t>
  </si>
  <si>
    <t xml:space="preserve">Bednění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</si>
  <si>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</si>
  <si>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</si>
  <si>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</si>
  <si>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</si>
  <si>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342256254R00</t>
  </si>
  <si>
    <t xml:space="preserve">Příčka z tvárnic porobetonových PORFIX tl. 125 mm, </t>
  </si>
  <si>
    <t>342256252R00</t>
  </si>
  <si>
    <t xml:space="preserve">Příčka z tvárnic porobetonových PORFIX tl.  75 mm, </t>
  </si>
  <si>
    <t>411120010RAA</t>
  </si>
  <si>
    <t>Strop montovaný z desek PZD, tloušťka 6,5 cm PZD 9/10  59 x 29 x 6,5 cm</t>
  </si>
  <si>
    <t>62</t>
  </si>
  <si>
    <t>Upravy povrchů vnější</t>
  </si>
  <si>
    <t>622311152RT3</t>
  </si>
  <si>
    <t xml:space="preserve">KZS tl. 20 mm - římsa, s omítkou silikonovou </t>
  </si>
  <si>
    <t>622311154RT3</t>
  </si>
  <si>
    <t xml:space="preserve">KZS tl. 40 mm - mezi rovinami střech, s omítkou si </t>
  </si>
  <si>
    <t>622323041R00</t>
  </si>
  <si>
    <t xml:space="preserve">Penetrace podkladu probarvená, silikátová penetrac </t>
  </si>
  <si>
    <t>622011102R00</t>
  </si>
  <si>
    <t xml:space="preserve">Postřik cementový, nadezdívka </t>
  </si>
  <si>
    <t>602011133RT5</t>
  </si>
  <si>
    <t xml:space="preserve">Omítka jednovrstvá hlazená lehčená,ručně, tloušťka </t>
  </si>
  <si>
    <t>622401934R00</t>
  </si>
  <si>
    <t xml:space="preserve">Příplatek za pracnost, celková pl. otvorů do 95% </t>
  </si>
  <si>
    <t>622471318R00</t>
  </si>
  <si>
    <t xml:space="preserve">Nátěr nebo nástřik stěn vnějších, složitost 3 - 4 </t>
  </si>
  <si>
    <t>612473185R00</t>
  </si>
  <si>
    <t xml:space="preserve">Příplatek za zabudované omítníky, omítka zdiva 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</si>
  <si>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</si>
  <si>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</si>
  <si>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</si>
  <si>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</si>
  <si>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</si>
  <si>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</si>
  <si>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</si>
  <si>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</si>
  <si>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95</t>
  </si>
  <si>
    <t>Dokončovací kce na pozem.stav.</t>
  </si>
  <si>
    <t>952901111R00</t>
  </si>
  <si>
    <t xml:space="preserve">Vyčištění budov o výšce podlaží do 4 m </t>
  </si>
  <si>
    <t>952901000RVV</t>
  </si>
  <si>
    <t xml:space="preserve">Úklid staveniště po dokončení prací, vč. likvidace </t>
  </si>
  <si>
    <t>soubor</t>
  </si>
  <si>
    <t>96</t>
  </si>
  <si>
    <t>Bourání konstrukcí</t>
  </si>
  <si>
    <t>962032241R00</t>
  </si>
  <si>
    <t xml:space="preserve">Bourání zdiva z cihel pálených na MC </t>
  </si>
  <si>
    <t>962300011RA0</t>
  </si>
  <si>
    <t xml:space="preserve">Bourání komínů z cihel s jedním průduchem </t>
  </si>
  <si>
    <t>m</t>
  </si>
  <si>
    <t>966015121R00</t>
  </si>
  <si>
    <t xml:space="preserve">Bourání říms ze ŽB prefabrikovaných desek </t>
  </si>
  <si>
    <t>97</t>
  </si>
  <si>
    <t>Prorážení otvorů</t>
  </si>
  <si>
    <t>970231100RVV</t>
  </si>
  <si>
    <t xml:space="preserve">Řezání omítky tl. do 50 mm, římsa </t>
  </si>
  <si>
    <t>978300020RA0</t>
  </si>
  <si>
    <t xml:space="preserve">Otlučení vnějších omítek stěn vápenocem.100 % </t>
  </si>
  <si>
    <t>979087113R00</t>
  </si>
  <si>
    <t xml:space="preserve">Nakládání suti a vybouraných hmot 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</si>
  <si>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</si>
  <si>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</si>
  <si>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</si>
  <si>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</si>
  <si>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</si>
  <si>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40 m </t>
  </si>
  <si>
    <t>979081111R00</t>
  </si>
  <si>
    <t xml:space="preserve">Odvoz suti a vybour. hmot na skládku do 1 km </t>
  </si>
  <si>
    <t>979081121R00</t>
  </si>
  <si>
    <t xml:space="preserve">Příplatek k odvozu za dalších 22 km </t>
  </si>
  <si>
    <t>979093111R00</t>
  </si>
  <si>
    <t xml:space="preserve">Uložení suti a vybour. hmot na skládku, bez zhutně </t>
  </si>
  <si>
    <t>979990102R00</t>
  </si>
  <si>
    <t xml:space="preserve">Poplatek za skládku suti a vybor. hmot </t>
  </si>
  <si>
    <t>99</t>
  </si>
  <si>
    <t>Staveništní přesun hmot</t>
  </si>
  <si>
    <t>998011002R00</t>
  </si>
  <si>
    <t xml:space="preserve">Přesun hmot pro budovy zděné výšky do 12 m </t>
  </si>
  <si>
    <t>713</t>
  </si>
  <si>
    <t>Izolace tepelné</t>
  </si>
  <si>
    <t>713111221R00</t>
  </si>
  <si>
    <t xml:space="preserve">Montáž parozábrany, zavěšené podhl., přelep. spojů </t>
  </si>
  <si>
    <t>67352296R</t>
  </si>
  <si>
    <t xml:space="preserve">Fólie parotěsná </t>
  </si>
  <si>
    <t>713121121R00</t>
  </si>
  <si>
    <t xml:space="preserve">Izolace tepelná podlah na sucho, dvouvrstvá </t>
  </si>
  <si>
    <t>6315083953R</t>
  </si>
  <si>
    <t>Minerální izolace ze skelných vláken, 8400 x 1200</t>
  </si>
  <si>
    <t>998713102R00</t>
  </si>
  <si>
    <t xml:space="preserve">Přesun hmot pro izolace tepelné, výšky do 12 m </t>
  </si>
  <si>
    <t>722</t>
  </si>
  <si>
    <t>Vnitřní vodovod</t>
  </si>
  <si>
    <t>722110050RVV</t>
  </si>
  <si>
    <t xml:space="preserve">Demontáž stáv. rozvodů vody </t>
  </si>
  <si>
    <t>722110000R00</t>
  </si>
  <si>
    <t xml:space="preserve">Vnitřní vodovod D+M, nové rozvody </t>
  </si>
  <si>
    <t>762</t>
  </si>
  <si>
    <t>Konstrukce tesařské</t>
  </si>
  <si>
    <t>762112811R00</t>
  </si>
  <si>
    <t xml:space="preserve">Demontáž stěn z polohraněného řeziva </t>
  </si>
  <si>
    <t>762331814R00</t>
  </si>
  <si>
    <t xml:space="preserve">Demontáž konstrukcí krovů z hranolů do 450 cm2 </t>
  </si>
  <si>
    <t>762331811R00</t>
  </si>
  <si>
    <t xml:space="preserve">Demontáž konstrukcí krovů z hranolů do 120 cm2 </t>
  </si>
  <si>
    <t>762331813R00</t>
  </si>
  <si>
    <t xml:space="preserve">Demontáž konstrukcí krovů z hranolů do 288 cm2 </t>
  </si>
  <si>
    <t>762331812R00</t>
  </si>
  <si>
    <t xml:space="preserve">Demontáž konstrukcí krovů z hranolů do 224 cm2 </t>
  </si>
  <si>
    <t>762341811R00</t>
  </si>
  <si>
    <t xml:space="preserve">Demontáž bednění střech rovných z prken hrubých </t>
  </si>
  <si>
    <t>762342812R00</t>
  </si>
  <si>
    <t xml:space="preserve">Demontáž laťování střech, rozteč latí do 50 cm </t>
  </si>
  <si>
    <t>762712120R00</t>
  </si>
  <si>
    <t xml:space="preserve">Montáž vázaných konstrukcí hraněných do 224 cm2 </t>
  </si>
  <si>
    <t>60512121R</t>
  </si>
  <si>
    <t xml:space="preserve">Řezivo jehličnaté - hranoly - jak. I + 10% prořez, </t>
  </si>
  <si>
    <t>762712130R00</t>
  </si>
  <si>
    <t xml:space="preserve">Montáž vázaných konstrukcí hraněných do 288 cm2 </t>
  </si>
  <si>
    <t>762712150R00</t>
  </si>
  <si>
    <t xml:space="preserve">Montáž vázaných konstrukcí hraněných do 600 cm2 </t>
  </si>
  <si>
    <t>762712110R00</t>
  </si>
  <si>
    <t xml:space="preserve">Montáž vázaných konstrukcí hraněných do 120 cm2 </t>
  </si>
  <si>
    <t>762911121R00</t>
  </si>
  <si>
    <t xml:space="preserve">Impregnace řeziva </t>
  </si>
  <si>
    <t>762795000R00</t>
  </si>
  <si>
    <t xml:space="preserve">Spojovací prostředky pro vázané konstrukce </t>
  </si>
  <si>
    <t>762822120R00</t>
  </si>
  <si>
    <t xml:space="preserve">Montáž stropnic hraněných pl. do 288 cm2 </t>
  </si>
  <si>
    <t>6100</t>
  </si>
  <si>
    <t>762823112R00</t>
  </si>
  <si>
    <t xml:space="preserve">Montáž stropnic hraněných plochy do 120 cm2 </t>
  </si>
  <si>
    <t>762822130R00</t>
  </si>
  <si>
    <t xml:space="preserve">Montáž stropnic hraněných pl. do 450 cm2 </t>
  </si>
  <si>
    <t>762822110R00</t>
  </si>
  <si>
    <t xml:space="preserve">Montáž stropnic hraněných pl. do 144 cm2 </t>
  </si>
  <si>
    <t>762823111R00</t>
  </si>
  <si>
    <t xml:space="preserve">Montáž stropnic hraněných plochy do 75 cm2 </t>
  </si>
  <si>
    <t>60596001R</t>
  </si>
  <si>
    <t xml:space="preserve">Řezivo - prkna + 10% prořez, prvek roštu 24/120 - </t>
  </si>
  <si>
    <t>762895000R00</t>
  </si>
  <si>
    <t xml:space="preserve">Spojovací prostředky pro montáž stropů </t>
  </si>
  <si>
    <t>953981105R00</t>
  </si>
  <si>
    <t xml:space="preserve">Chemické kotvy do betonu, hl. 170 mm, M 20, ampule </t>
  </si>
  <si>
    <t>kus</t>
  </si>
  <si>
    <t>762341220R00</t>
  </si>
  <si>
    <t xml:space="preserve">Montáž bednění střechy OSB tl. 25 mm P+D, T2 </t>
  </si>
  <si>
    <t>60726017.AR</t>
  </si>
  <si>
    <t>Deska dřevoštěpková OSB PD tl. 25 mm</t>
  </si>
  <si>
    <t>762395000R00</t>
  </si>
  <si>
    <t xml:space="preserve">Spojovací a ochranné prostředky pro střechy </t>
  </si>
  <si>
    <t>762313113R00</t>
  </si>
  <si>
    <t xml:space="preserve">Montáž svorníků, šroubů délky 450 mm </t>
  </si>
  <si>
    <t>31179129R</t>
  </si>
  <si>
    <t xml:space="preserve">Tyč závitová M16, poz. </t>
  </si>
  <si>
    <t>311110220000</t>
  </si>
  <si>
    <t xml:space="preserve">Matice ocelová pozinkovaná M16 </t>
  </si>
  <si>
    <t>311202220000</t>
  </si>
  <si>
    <t xml:space="preserve">Podložka přesná otvor 17 mm pozink. </t>
  </si>
  <si>
    <t>762313112R00</t>
  </si>
  <si>
    <t xml:space="preserve">Montáž svorníků, šroubů délky 300 mm </t>
  </si>
  <si>
    <t xml:space="preserve">Podložka přesná otvor 17 mm pozink </t>
  </si>
  <si>
    <t xml:space="preserve">Deska dřevoštěpková OSB PD tl. 25 mm </t>
  </si>
  <si>
    <t>762342203R00</t>
  </si>
  <si>
    <t xml:space="preserve">Montáž laťování střech, vzdálenost latí 22 - 36 cm </t>
  </si>
  <si>
    <t>60510054</t>
  </si>
  <si>
    <t>Lať střešní profil dřevěný 50/30 mm l = 3 m a výše</t>
  </si>
  <si>
    <t>762342204R00</t>
  </si>
  <si>
    <t xml:space="preserve">Montáž laťování střech, svislé, vzdálenost 100 cm </t>
  </si>
  <si>
    <t>762700000RXX</t>
  </si>
  <si>
    <t xml:space="preserve">Spojovací prostředky ocelové dřevo-nosníky, pásovi </t>
  </si>
  <si>
    <t>998762102R00</t>
  </si>
  <si>
    <t xml:space="preserve">Přesun hmot pro tesařské konstrukce, výšky do 12 m </t>
  </si>
  <si>
    <t>764</t>
  </si>
  <si>
    <t>Konstrukce klempířské</t>
  </si>
  <si>
    <t>764311841R00</t>
  </si>
  <si>
    <t xml:space="preserve">Demont. krytiny, tabule 2 x 1 m, do 25 m2, nad 45° </t>
  </si>
  <si>
    <t>764352811R00</t>
  </si>
  <si>
    <t xml:space="preserve">Demontáž žlabů půlkruh. rovných, rš 330 mm, do 45° </t>
  </si>
  <si>
    <t>764454801R00</t>
  </si>
  <si>
    <t xml:space="preserve">Demontáž odpadních trub kruhových,D 75 a 100 mm </t>
  </si>
  <si>
    <t>764343843R00</t>
  </si>
  <si>
    <t xml:space="preserve">Demontáž lem. trub ze 2 dílů, D do 600 mm, nad 45° </t>
  </si>
  <si>
    <t>764331861R00</t>
  </si>
  <si>
    <t xml:space="preserve">Demontáž lemování zdí, rš 660 a 750 mm, do 45° </t>
  </si>
  <si>
    <t>764392851R00</t>
  </si>
  <si>
    <t xml:space="preserve">Demontáž úžlabí, rš 660 mm, sklon do 45° </t>
  </si>
  <si>
    <t>764391821R00</t>
  </si>
  <si>
    <t xml:space="preserve">Demontáž závětrné lišty, rš 250 a 330 mm, do 45° </t>
  </si>
  <si>
    <t>764391841R00</t>
  </si>
  <si>
    <t xml:space="preserve">Demontáž závětrné lišty, rš 400 a 500 mm, do 45° </t>
  </si>
  <si>
    <t>764421850R00</t>
  </si>
  <si>
    <t xml:space="preserve">Demontáž oplechování říms,rš od 250 do 330 mm </t>
  </si>
  <si>
    <t>764430840R00</t>
  </si>
  <si>
    <t xml:space="preserve">Demontáž oplechování zdí,rš od 330 do 500 mm </t>
  </si>
  <si>
    <t>764908105R00</t>
  </si>
  <si>
    <t xml:space="preserve">Žlab podokapní půlkruhový K1,velikost 150 mm, vč. </t>
  </si>
  <si>
    <t>764908102R00</t>
  </si>
  <si>
    <t xml:space="preserve">Kotlík žlabový,vel.žlabu 150 mm, s bar. povrch. úp </t>
  </si>
  <si>
    <t>764908109R00</t>
  </si>
  <si>
    <t xml:space="preserve">Odpadní trouby kruhové K2, D 100 mm, vč. kolen, ob </t>
  </si>
  <si>
    <t>764901204R00</t>
  </si>
  <si>
    <t xml:space="preserve">Závětrná lišta K3 rš 315 mm, s bar. povrch. úpr. </t>
  </si>
  <si>
    <t>764901202R00</t>
  </si>
  <si>
    <t xml:space="preserve">Úžlabní plech K4 rš 500 mm </t>
  </si>
  <si>
    <t>764908304R00</t>
  </si>
  <si>
    <t xml:space="preserve">Lemování okenic věže K5 rš 360 mm,  s bar. povrch. </t>
  </si>
  <si>
    <t>764908310RVV</t>
  </si>
  <si>
    <t xml:space="preserve">Lemování komína K6 rš 700 mm, s bar. povrch. úpr. </t>
  </si>
  <si>
    <t xml:space="preserve">Lemování věže K7 rš 700 mm, s bar. povrch. úpr. </t>
  </si>
  <si>
    <t>764908315RVV</t>
  </si>
  <si>
    <t xml:space="preserve">Rozdělovací plech rš do 400 mm, s bar. povrch. úpr </t>
  </si>
  <si>
    <t>764904011RT2</t>
  </si>
  <si>
    <t xml:space="preserve">Falcovaný plech s dvoj. svisl. drážkou s těsněním, </t>
  </si>
  <si>
    <t>764311293R00</t>
  </si>
  <si>
    <t xml:space="preserve">Montáž krytiny hladké z Pz, šablony do 0,2 m2 </t>
  </si>
  <si>
    <t>62861301R</t>
  </si>
  <si>
    <t xml:space="preserve">Krytina ROMBO Premium RP 345, s bar. povrch. úpr. </t>
  </si>
  <si>
    <t>764301200RVV</t>
  </si>
  <si>
    <t xml:space="preserve">Repase stáv. korouhve+zpětná montáž na věžičku </t>
  </si>
  <si>
    <t>998764102R00</t>
  </si>
  <si>
    <t xml:space="preserve">Přesun hmot pro klempířské konstr., výšky do 12 m </t>
  </si>
  <si>
    <t>765</t>
  </si>
  <si>
    <t>Krytiny tvrdé</t>
  </si>
  <si>
    <t>765312810R00</t>
  </si>
  <si>
    <t xml:space="preserve">Demontáž krytiny dvoudrážkové, na sucho, do suti </t>
  </si>
  <si>
    <t>765312813R00</t>
  </si>
  <si>
    <t xml:space="preserve">Demontáž krytiny dvoudrážk., na sucho, pro použití </t>
  </si>
  <si>
    <t>765319100RVV</t>
  </si>
  <si>
    <t xml:space="preserve">Zpětná montáž pálené krytiny Brněnka, stáv. nová k </t>
  </si>
  <si>
    <t>765901111R00</t>
  </si>
  <si>
    <t xml:space="preserve">Zakrytí střech podstřešní fólií Nicofol 105 </t>
  </si>
  <si>
    <t>59660217.A</t>
  </si>
  <si>
    <t>Fólie hydroizol.difuzní TONDACH TUNING FOL S 75 m2</t>
  </si>
  <si>
    <t>765901311R00</t>
  </si>
  <si>
    <t xml:space="preserve">Montáž pásky těsnicí pod kontralatě, S1 </t>
  </si>
  <si>
    <t>28355309R</t>
  </si>
  <si>
    <t xml:space="preserve">Páska těsnicí TUNING 60 š. 60 mm, dl. 30 m, k podl </t>
  </si>
  <si>
    <t>59660217R</t>
  </si>
  <si>
    <t xml:space="preserve">Fólie hydroizol.difuzní TUNING FOL N </t>
  </si>
  <si>
    <t>765313111RS2</t>
  </si>
  <si>
    <t xml:space="preserve">Krytina Brněnka 14  vč. doplň. tašek, z tašek engo </t>
  </si>
  <si>
    <t>765313131RS2</t>
  </si>
  <si>
    <t xml:space="preserve">Hřeben z hřebenáčů č.2 na větrací pás s kartáči, z </t>
  </si>
  <si>
    <t>765313141RS2</t>
  </si>
  <si>
    <t xml:space="preserve">Nároží z hřebenáčů č.2 na větrací pás s kartáči, z </t>
  </si>
  <si>
    <t>765313187R00</t>
  </si>
  <si>
    <t xml:space="preserve">Mřížka ochranná větrací 100 x 6 cm jednoduchá </t>
  </si>
  <si>
    <t>765313188R00</t>
  </si>
  <si>
    <t xml:space="preserve">Pás větrací okapní ochranný 500/10 cm </t>
  </si>
  <si>
    <t xml:space="preserve">Montáž paropropustné fólie, T1 </t>
  </si>
  <si>
    <t>765191100RVV</t>
  </si>
  <si>
    <t xml:space="preserve">Položení separační vrstvy, T1 </t>
  </si>
  <si>
    <t>62811120R</t>
  </si>
  <si>
    <t xml:space="preserve">Pás asfaltovaný A 330 H nepískovaný </t>
  </si>
  <si>
    <t>765901001R00</t>
  </si>
  <si>
    <t xml:space="preserve">Montáž difuzní fólie, T2 </t>
  </si>
  <si>
    <t>59660217</t>
  </si>
  <si>
    <t>Fólie hydroizol.difuzní</t>
  </si>
  <si>
    <t>998765102R00</t>
  </si>
  <si>
    <t xml:space="preserve">Přesun hmot </t>
  </si>
  <si>
    <t>766</t>
  </si>
  <si>
    <t>Konstrukce truhlářské</t>
  </si>
  <si>
    <t>766423343R00</t>
  </si>
  <si>
    <t xml:space="preserve">Obložení podhledů OSB deskami tl. 25 mm, vč. podkl </t>
  </si>
  <si>
    <t>766420000RVV</t>
  </si>
  <si>
    <t xml:space="preserve">Dřevěná výplň věžičky, D+M, vč. nátěru </t>
  </si>
  <si>
    <t>766832100R00</t>
  </si>
  <si>
    <t xml:space="preserve">Demontáž dřev. žebříku </t>
  </si>
  <si>
    <t>998766102R00</t>
  </si>
  <si>
    <t xml:space="preserve">Přesun hmot pro truhlářské konstr., výšky do 12 m </t>
  </si>
  <si>
    <t>767</t>
  </si>
  <si>
    <t>Konstrukce zámečnické</t>
  </si>
  <si>
    <t>767310010RVV</t>
  </si>
  <si>
    <t xml:space="preserve">Montáž a dodávka světlíku O1 550/450, vč. lemování </t>
  </si>
  <si>
    <t>767900035RA0</t>
  </si>
  <si>
    <t xml:space="preserve">Demontáž světlíků </t>
  </si>
  <si>
    <t>998767101R00</t>
  </si>
  <si>
    <t xml:space="preserve">Přesun hmot pro zámečnické konstr., výšky do 6 m </t>
  </si>
  <si>
    <t>M21</t>
  </si>
  <si>
    <t>Elektromontáže</t>
  </si>
  <si>
    <t>210200020RVV</t>
  </si>
  <si>
    <t xml:space="preserve">Demontáž hromosvodu </t>
  </si>
  <si>
    <t xml:space="preserve">Zpětná montáž hromosvodu vč. propojení, - komplet </t>
  </si>
  <si>
    <t>210110010RVV</t>
  </si>
  <si>
    <t xml:space="preserve">Revize hromosvodu </t>
  </si>
  <si>
    <t>210010301RVV</t>
  </si>
  <si>
    <t xml:space="preserve">Demontáž stávající houkačky </t>
  </si>
  <si>
    <t>210010302RVV</t>
  </si>
  <si>
    <t xml:space="preserve">Repase stávající houkačky </t>
  </si>
  <si>
    <t>210010303RVV</t>
  </si>
  <si>
    <t xml:space="preserve">Zpětná montáž houkačky vč. propojení </t>
  </si>
  <si>
    <t>210200040RVV</t>
  </si>
  <si>
    <t xml:space="preserve">Demontáž antény - komplet </t>
  </si>
  <si>
    <t>210200070RVV</t>
  </si>
  <si>
    <t xml:space="preserve">Zpětná montáž antény vč. propojení, - komplet </t>
  </si>
  <si>
    <t>210200080RVV</t>
  </si>
  <si>
    <t xml:space="preserve">Demontáž elektro rozvodů, osvětlení, ... </t>
  </si>
  <si>
    <t>210200081RVV</t>
  </si>
  <si>
    <t xml:space="preserve">Vnitřní ektroinstalace vč. revize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</si>
</sst>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8" xfId="46" applyFont="1" applyBorder="1">
      <alignment/>
      <protection/>
    </xf>
    <xf numFmtId="0" fontId="0" fillId="0" borderId="58" xfId="46" applyBorder="1" applyAlignment="1">
      <alignment horizontal="center"/>
      <protection/>
    </xf>
    <xf numFmtId="0" fontId="0" fillId="0" borderId="58" xfId="46" applyNumberFormat="1" applyBorder="1" applyAlignment="1">
      <alignment horizontal="right"/>
      <protection/>
    </xf>
    <xf numFmtId="0" fontId="0" fillId="0" borderId="58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0" fillId="0" borderId="58" xfId="46" applyFont="1" applyBorder="1" applyAlignment="1">
      <alignment horizontal="center" vertical="top"/>
      <protection/>
    </xf>
    <xf numFmtId="49" fontId="8" fillId="0" borderId="58" xfId="46" applyNumberFormat="1" applyFont="1" applyBorder="1" applyAlignment="1">
      <alignment horizontal="left" vertical="top"/>
      <protection/>
    </xf>
    <xf numFmtId="0" fontId="8" fillId="0" borderId="58" xfId="46" applyFont="1" applyBorder="1" applyAlignment="1">
      <alignment wrapText="1"/>
      <protection/>
    </xf>
    <xf numFmtId="49" fontId="8" fillId="0" borderId="58" xfId="46" applyNumberFormat="1" applyFont="1" applyBorder="1" applyAlignment="1">
      <alignment horizontal="center" shrinkToFit="1"/>
      <protection/>
    </xf>
    <xf numFmtId="4" fontId="8" fillId="0" borderId="58" xfId="46" applyNumberFormat="1" applyFont="1" applyBorder="1" applyAlignment="1">
      <alignment horizontal="right"/>
      <protection/>
    </xf>
    <xf numFmtId="4" fontId="8" fillId="0" borderId="58" xfId="46" applyNumberFormat="1" applyFont="1" applyBorder="1">
      <alignment/>
      <protection/>
    </xf>
    <xf numFmtId="0" fontId="0" fillId="33" borderId="14" xfId="46" applyFill="1" applyBorder="1" applyAlignment="1">
      <alignment horizontal="center"/>
      <protection/>
    </xf>
    <xf numFmtId="49" fontId="3" fillId="33" borderId="14" xfId="46" applyNumberFormat="1" applyFont="1" applyFill="1" applyBorder="1" applyAlignment="1">
      <alignment horizontal="left"/>
      <protection/>
    </xf>
    <xf numFmtId="0" fontId="3" fillId="33" borderId="14" xfId="46" applyFont="1" applyFill="1" applyBorder="1">
      <alignment/>
      <protection/>
    </xf>
    <xf numFmtId="4" fontId="0" fillId="33" borderId="14" xfId="46" applyNumberFormat="1" applyFill="1" applyBorder="1" applyAlignment="1">
      <alignment horizontal="right"/>
      <protection/>
    </xf>
    <xf numFmtId="4" fontId="1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60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33" borderId="61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7" xfId="46" applyFont="1" applyBorder="1" applyAlignment="1">
      <alignment horizontal="left"/>
      <protection/>
    </xf>
    <xf numFmtId="0" fontId="9" fillId="0" borderId="0" xfId="46" applyFont="1" applyAlignment="1">
      <alignment horizontal="center"/>
      <protection/>
    </xf>
    <xf numFmtId="49" fontId="0" fillId="0" borderId="64" xfId="46" applyNumberFormat="1" applyFont="1" applyBorder="1" applyAlignment="1">
      <alignment horizontal="center"/>
      <protection/>
    </xf>
    <xf numFmtId="0" fontId="0" fillId="0" borderId="66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7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4" sqref="F34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Nabídka Hasičská zbrojnice Šitbořice/Starex</v>
      </c>
      <c r="E2" s="4"/>
      <c r="F2" s="6" t="s">
        <v>2</v>
      </c>
      <c r="G2" s="7" t="s">
        <v>81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/>
      <c r="D5" s="18"/>
      <c r="E5" s="19"/>
      <c r="F5" s="11" t="s">
        <v>7</v>
      </c>
      <c r="G5" s="12" t="s">
        <v>82</v>
      </c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1"/>
      <c r="D8" s="201"/>
      <c r="E8" s="20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8" ht="12.75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>
        <v>66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3"/>
      <c r="D12" s="193"/>
      <c r="E12" s="19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550145.9780499999</v>
      </c>
      <c r="D15" s="56"/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>
        <f>PSV</f>
        <v>911942.8869999996</v>
      </c>
      <c r="D16" s="59"/>
      <c r="E16" s="60"/>
      <c r="F16" s="61"/>
      <c r="G16" s="55"/>
    </row>
    <row r="17" spans="1:7" ht="15.75" customHeight="1">
      <c r="A17" s="53" t="s">
        <v>26</v>
      </c>
      <c r="B17" s="54" t="s">
        <v>27</v>
      </c>
      <c r="C17" s="55">
        <f>Mont</f>
        <v>82000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1544088.8650499997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1544088.8650499997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195" t="s">
        <v>34</v>
      </c>
      <c r="B23" s="196"/>
      <c r="C23" s="67">
        <f>C22+G23</f>
        <v>1544088.8650499997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197">
        <f>ROUND(C23-F32,0)</f>
        <v>1544089</v>
      </c>
      <c r="G30" s="198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197">
        <f>ROUND(PRODUCT(F30,C31/100),1)</f>
        <v>324258.7</v>
      </c>
      <c r="G31" s="198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7">
        <v>0</v>
      </c>
      <c r="G32" s="198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197">
        <f>ROUND(PRODUCT(F32,C33/100),1)</f>
        <v>0</v>
      </c>
      <c r="G33" s="198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9">
        <f>CEILING(SUM(F30:F33),IF(SUM(F30:F33)&gt;=0,1,-1))</f>
        <v>1868348</v>
      </c>
      <c r="G34" s="200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6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6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6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6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6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6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6</v>
      </c>
    </row>
    <row r="46" spans="2:7" ht="12.75">
      <c r="B46" s="194"/>
      <c r="C46" s="194"/>
      <c r="D46" s="194"/>
      <c r="E46" s="194"/>
      <c r="F46" s="194"/>
      <c r="G46" s="194"/>
    </row>
    <row r="47" spans="2:7" ht="12.75">
      <c r="B47" s="194"/>
      <c r="C47" s="194"/>
      <c r="D47" s="194"/>
      <c r="E47" s="194"/>
      <c r="F47" s="194"/>
      <c r="G47" s="194"/>
    </row>
    <row r="48" spans="2:7" ht="12.75">
      <c r="B48" s="194"/>
      <c r="C48" s="194"/>
      <c r="D48" s="194"/>
      <c r="E48" s="194"/>
      <c r="F48" s="194"/>
      <c r="G48" s="194"/>
    </row>
    <row r="49" spans="2:7" ht="12.75">
      <c r="B49" s="194"/>
      <c r="C49" s="194"/>
      <c r="D49" s="194"/>
      <c r="E49" s="194"/>
      <c r="F49" s="194"/>
      <c r="G49" s="194"/>
    </row>
    <row r="50" spans="2:7" ht="12.75">
      <c r="B50" s="194"/>
      <c r="C50" s="194"/>
      <c r="D50" s="194"/>
      <c r="E50" s="194"/>
      <c r="F50" s="194"/>
      <c r="G50" s="194"/>
    </row>
    <row r="51" spans="2:7" ht="12.75">
      <c r="B51" s="194"/>
      <c r="C51" s="194"/>
      <c r="D51" s="194"/>
      <c r="E51" s="194"/>
      <c r="F51" s="194"/>
      <c r="G51" s="194"/>
    </row>
    <row r="52" spans="2:7" ht="12.75">
      <c r="B52" s="194"/>
      <c r="C52" s="194"/>
      <c r="D52" s="194"/>
      <c r="E52" s="194"/>
      <c r="F52" s="194"/>
      <c r="G52" s="194"/>
    </row>
    <row r="53" spans="2:7" ht="12.75">
      <c r="B53" s="194"/>
      <c r="C53" s="194"/>
      <c r="D53" s="194"/>
      <c r="E53" s="194"/>
      <c r="F53" s="194"/>
      <c r="G53" s="194"/>
    </row>
    <row r="54" spans="2:7" ht="12.75">
      <c r="B54" s="194"/>
      <c r="C54" s="194"/>
      <c r="D54" s="194"/>
      <c r="E54" s="194"/>
      <c r="F54" s="194"/>
      <c r="G54" s="194"/>
    </row>
    <row r="55" spans="2:7" ht="12.75">
      <c r="B55" s="194"/>
      <c r="C55" s="194"/>
      <c r="D55" s="194"/>
      <c r="E55" s="194"/>
      <c r="F55" s="194"/>
      <c r="G55" s="194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66 Hasička Šitbořice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01 </v>
      </c>
      <c r="D2" s="103"/>
      <c r="E2" s="104"/>
      <c r="F2" s="103"/>
      <c r="G2" s="210" t="s">
        <v>83</v>
      </c>
      <c r="H2" s="211"/>
      <c r="I2" s="212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89" t="str">
        <f>Položky!B7</f>
        <v>2</v>
      </c>
      <c r="B7" s="114" t="str">
        <f>Položky!C7</f>
        <v>Základy,zvláštní zakládání</v>
      </c>
      <c r="D7" s="115"/>
      <c r="E7" s="190">
        <f>Položky!BA10</f>
        <v>24462.10675</v>
      </c>
      <c r="F7" s="191">
        <f>Položky!BB10</f>
        <v>0</v>
      </c>
      <c r="G7" s="191">
        <f>Položky!BC10</f>
        <v>0</v>
      </c>
      <c r="H7" s="191">
        <f>Položky!BD10</f>
        <v>0</v>
      </c>
      <c r="I7" s="192">
        <f>Položky!BE10</f>
        <v>0</v>
      </c>
    </row>
    <row r="8" spans="1:9" s="34" customFormat="1" ht="12.75">
      <c r="A8" s="189" t="str">
        <f>Položky!B11</f>
        <v>3</v>
      </c>
      <c r="B8" s="114" t="str">
        <f>Položky!C11</f>
        <v>Svislé a kompletní konstrukce</v>
      </c>
      <c r="D8" s="115"/>
      <c r="E8" s="190">
        <f>Položky!BA13</f>
        <v>40191.27</v>
      </c>
      <c r="F8" s="191">
        <f>Položky!BB13</f>
        <v>0</v>
      </c>
      <c r="G8" s="191">
        <f>Položky!BC13</f>
        <v>0</v>
      </c>
      <c r="H8" s="191">
        <f>Položky!BD13</f>
        <v>0</v>
      </c>
      <c r="I8" s="192">
        <f>Položky!BE13</f>
        <v>0</v>
      </c>
    </row>
    <row r="9" spans="1:9" s="34" customFormat="1" ht="12.75">
      <c r="A9" s="189" t="str">
        <f>Položky!B14</f>
        <v>4</v>
      </c>
      <c r="B9" s="114" t="str">
        <f>Položky!C14</f>
        <v>Vodorovné konstrukce</v>
      </c>
      <c r="D9" s="115"/>
      <c r="E9" s="190">
        <f>Položky!BA20</f>
        <v>120001.32895999998</v>
      </c>
      <c r="F9" s="191">
        <f>Položky!BB20</f>
        <v>0</v>
      </c>
      <c r="G9" s="191">
        <f>Položky!BC20</f>
        <v>0</v>
      </c>
      <c r="H9" s="191">
        <f>Položky!BD20</f>
        <v>0</v>
      </c>
      <c r="I9" s="192">
        <f>Položky!BE20</f>
        <v>0</v>
      </c>
    </row>
    <row r="10" spans="1:9" s="34" customFormat="1" ht="12.75">
      <c r="A10" s="189" t="str">
        <f>Položky!B21</f>
        <v>1</v>
      </c>
      <c r="B10" s="114" t="str">
        <f>Položky!C21</f>
        <v>Zemní práce</v>
      </c>
      <c r="D10" s="115"/>
      <c r="E10" s="190">
        <f>Položky!BA23</f>
        <v>5544.50352</v>
      </c>
      <c r="F10" s="191">
        <f>Položky!BB23</f>
        <v>0</v>
      </c>
      <c r="G10" s="191">
        <f>Položky!BC23</f>
        <v>0</v>
      </c>
      <c r="H10" s="191">
        <f>Položky!BD23</f>
        <v>0</v>
      </c>
      <c r="I10" s="192">
        <f>Položky!BE23</f>
        <v>0</v>
      </c>
    </row>
    <row r="11" spans="1:9" s="34" customFormat="1" ht="12.75">
      <c r="A11" s="189" t="str">
        <f>Položky!B24</f>
        <v>4</v>
      </c>
      <c r="B11" s="114" t="str">
        <f>Položky!C24</f>
        <v>Vodorovné konstrukce</v>
      </c>
      <c r="D11" s="115"/>
      <c r="E11" s="190">
        <f>Položky!BA30</f>
        <v>14508.14773</v>
      </c>
      <c r="F11" s="191">
        <f>Položky!BB30</f>
        <v>0</v>
      </c>
      <c r="G11" s="191">
        <f>Položky!BC30</f>
        <v>0</v>
      </c>
      <c r="H11" s="191">
        <f>Položky!BD30</f>
        <v>0</v>
      </c>
      <c r="I11" s="192">
        <f>Položky!BE30</f>
        <v>0</v>
      </c>
    </row>
    <row r="12" spans="1:9" s="34" customFormat="1" ht="12.75">
      <c r="A12" s="189" t="str">
        <f>Položky!B31</f>
        <v>3</v>
      </c>
      <c r="B12" s="114" t="str">
        <f>Položky!C31</f>
        <v>Svislé a kompletní konstrukce</v>
      </c>
      <c r="D12" s="115"/>
      <c r="E12" s="190">
        <f>Položky!BA33</f>
        <v>3373.9159999999997</v>
      </c>
      <c r="F12" s="191">
        <f>Položky!BB33</f>
        <v>0</v>
      </c>
      <c r="G12" s="191">
        <f>Položky!BC33</f>
        <v>0</v>
      </c>
      <c r="H12" s="191">
        <f>Položky!BD33</f>
        <v>0</v>
      </c>
      <c r="I12" s="192">
        <f>Položky!BE33</f>
        <v>0</v>
      </c>
    </row>
    <row r="13" spans="1:9" s="34" customFormat="1" ht="12.75">
      <c r="A13" s="189" t="str">
        <f>Položky!B34</f>
        <v>4</v>
      </c>
      <c r="B13" s="114" t="str">
        <f>Položky!C34</f>
        <v>Vodorovné konstrukce</v>
      </c>
      <c r="D13" s="115"/>
      <c r="E13" s="190">
        <f>Položky!BA41</f>
        <v>17323.17249</v>
      </c>
      <c r="F13" s="191">
        <f>Položky!BB41</f>
        <v>0</v>
      </c>
      <c r="G13" s="191">
        <f>Položky!BC41</f>
        <v>0</v>
      </c>
      <c r="H13" s="191">
        <f>Položky!BD41</f>
        <v>0</v>
      </c>
      <c r="I13" s="192">
        <f>Položky!BE41</f>
        <v>0</v>
      </c>
    </row>
    <row r="14" spans="1:9" s="34" customFormat="1" ht="12.75">
      <c r="A14" s="189" t="str">
        <f>Položky!B42</f>
        <v>3</v>
      </c>
      <c r="B14" s="114" t="str">
        <f>Položky!C42</f>
        <v>Svislé a kompletní konstrukce</v>
      </c>
      <c r="D14" s="115"/>
      <c r="E14" s="190">
        <f>Položky!BA44</f>
        <v>2268.981</v>
      </c>
      <c r="F14" s="191">
        <f>Položky!BB44</f>
        <v>0</v>
      </c>
      <c r="G14" s="191">
        <f>Položky!BC44</f>
        <v>0</v>
      </c>
      <c r="H14" s="191">
        <f>Položky!BD44</f>
        <v>0</v>
      </c>
      <c r="I14" s="192">
        <f>Položky!BE44</f>
        <v>0</v>
      </c>
    </row>
    <row r="15" spans="1:9" s="34" customFormat="1" ht="12.75">
      <c r="A15" s="189" t="str">
        <f>Položky!B45</f>
        <v>4</v>
      </c>
      <c r="B15" s="114" t="str">
        <f>Položky!C45</f>
        <v>Vodorovné konstrukce</v>
      </c>
      <c r="D15" s="115"/>
      <c r="E15" s="190">
        <f>Položky!BA52</f>
        <v>33102.7886</v>
      </c>
      <c r="F15" s="191">
        <f>Položky!BB52</f>
        <v>0</v>
      </c>
      <c r="G15" s="191">
        <f>Položky!BC52</f>
        <v>0</v>
      </c>
      <c r="H15" s="191">
        <f>Položky!BD52</f>
        <v>0</v>
      </c>
      <c r="I15" s="192">
        <f>Položky!BE52</f>
        <v>0</v>
      </c>
    </row>
    <row r="16" spans="1:9" s="34" customFormat="1" ht="12.75">
      <c r="A16" s="189" t="str">
        <f>Položky!B53</f>
        <v>62</v>
      </c>
      <c r="B16" s="114" t="str">
        <f>Položky!C53</f>
        <v>Upravy povrchů vnější</v>
      </c>
      <c r="D16" s="115"/>
      <c r="E16" s="190">
        <f>Položky!BA73</f>
        <v>104793.717</v>
      </c>
      <c r="F16" s="191">
        <f>Položky!BB73</f>
        <v>0</v>
      </c>
      <c r="G16" s="191">
        <f>Položky!BC73</f>
        <v>0</v>
      </c>
      <c r="H16" s="191">
        <f>Položky!BD73</f>
        <v>0</v>
      </c>
      <c r="I16" s="192">
        <f>Položky!BE73</f>
        <v>0</v>
      </c>
    </row>
    <row r="17" spans="1:9" s="34" customFormat="1" ht="12.75">
      <c r="A17" s="189" t="str">
        <f>Položky!B74</f>
        <v>94</v>
      </c>
      <c r="B17" s="114" t="str">
        <f>Položky!C74</f>
        <v>Lešení a stavební výtahy</v>
      </c>
      <c r="D17" s="115"/>
      <c r="E17" s="190">
        <f>Položky!BA78</f>
        <v>36726.4</v>
      </c>
      <c r="F17" s="191">
        <f>Položky!BB78</f>
        <v>0</v>
      </c>
      <c r="G17" s="191">
        <f>Položky!BC78</f>
        <v>0</v>
      </c>
      <c r="H17" s="191">
        <f>Položky!BD78</f>
        <v>0</v>
      </c>
      <c r="I17" s="192">
        <f>Položky!BE78</f>
        <v>0</v>
      </c>
    </row>
    <row r="18" spans="1:9" s="34" customFormat="1" ht="12.75">
      <c r="A18" s="189" t="str">
        <f>Položky!B79</f>
        <v>95</v>
      </c>
      <c r="B18" s="114" t="str">
        <f>Položky!C79</f>
        <v>Dokončovací kce na pozem.stav.</v>
      </c>
      <c r="D18" s="115"/>
      <c r="E18" s="190">
        <f>Položky!BA82</f>
        <v>35568.72</v>
      </c>
      <c r="F18" s="191">
        <f>Položky!BB82</f>
        <v>0</v>
      </c>
      <c r="G18" s="191">
        <f>Položky!BC82</f>
        <v>0</v>
      </c>
      <c r="H18" s="191">
        <f>Položky!BD82</f>
        <v>0</v>
      </c>
      <c r="I18" s="192">
        <f>Položky!BE82</f>
        <v>0</v>
      </c>
    </row>
    <row r="19" spans="1:9" s="34" customFormat="1" ht="12.75">
      <c r="A19" s="189" t="str">
        <f>Položky!B83</f>
        <v>96</v>
      </c>
      <c r="B19" s="114" t="str">
        <f>Položky!C83</f>
        <v>Bourání konstrukcí</v>
      </c>
      <c r="D19" s="115"/>
      <c r="E19" s="190">
        <f>Položky!BA87</f>
        <v>15150.732499999998</v>
      </c>
      <c r="F19" s="191">
        <f>Položky!BB87</f>
        <v>0</v>
      </c>
      <c r="G19" s="191">
        <f>Položky!BC87</f>
        <v>0</v>
      </c>
      <c r="H19" s="191">
        <f>Položky!BD87</f>
        <v>0</v>
      </c>
      <c r="I19" s="192">
        <f>Položky!BE87</f>
        <v>0</v>
      </c>
    </row>
    <row r="20" spans="1:9" s="34" customFormat="1" ht="12.75">
      <c r="A20" s="189" t="str">
        <f>Položky!B88</f>
        <v>97</v>
      </c>
      <c r="B20" s="114" t="str">
        <f>Položky!C88</f>
        <v>Prorážení otvorů</v>
      </c>
      <c r="D20" s="115"/>
      <c r="E20" s="190">
        <f>Položky!BA100</f>
        <v>86399.1935</v>
      </c>
      <c r="F20" s="191">
        <f>Položky!BB100</f>
        <v>0</v>
      </c>
      <c r="G20" s="191">
        <f>Položky!BC100</f>
        <v>0</v>
      </c>
      <c r="H20" s="191">
        <f>Položky!BD100</f>
        <v>0</v>
      </c>
      <c r="I20" s="192">
        <f>Položky!BE100</f>
        <v>0</v>
      </c>
    </row>
    <row r="21" spans="1:9" s="34" customFormat="1" ht="12.75">
      <c r="A21" s="189" t="str">
        <f>Položky!B101</f>
        <v>99</v>
      </c>
      <c r="B21" s="114" t="str">
        <f>Položky!C101</f>
        <v>Staveništní přesun hmot</v>
      </c>
      <c r="D21" s="115"/>
      <c r="E21" s="190">
        <f>Položky!BA103</f>
        <v>10731</v>
      </c>
      <c r="F21" s="191">
        <f>Položky!BB103</f>
        <v>0</v>
      </c>
      <c r="G21" s="191">
        <f>Položky!BC103</f>
        <v>0</v>
      </c>
      <c r="H21" s="191">
        <f>Položky!BD103</f>
        <v>0</v>
      </c>
      <c r="I21" s="192">
        <f>Položky!BE103</f>
        <v>0</v>
      </c>
    </row>
    <row r="22" spans="1:9" s="34" customFormat="1" ht="12.75">
      <c r="A22" s="189" t="str">
        <f>Položky!B104</f>
        <v>713</v>
      </c>
      <c r="B22" s="114" t="str">
        <f>Položky!C104</f>
        <v>Izolace tepelné</v>
      </c>
      <c r="D22" s="115"/>
      <c r="E22" s="190">
        <f>Položky!BA111</f>
        <v>0</v>
      </c>
      <c r="F22" s="191">
        <f>Položky!BB111</f>
        <v>49934.177500000005</v>
      </c>
      <c r="G22" s="191">
        <f>Položky!BC111</f>
        <v>0</v>
      </c>
      <c r="H22" s="191">
        <f>Položky!BD111</f>
        <v>0</v>
      </c>
      <c r="I22" s="192">
        <f>Položky!BE111</f>
        <v>0</v>
      </c>
    </row>
    <row r="23" spans="1:9" s="34" customFormat="1" ht="12.75">
      <c r="A23" s="189" t="str">
        <f>Položky!B112</f>
        <v>722</v>
      </c>
      <c r="B23" s="114" t="str">
        <f>Položky!C112</f>
        <v>Vnitřní vodovod</v>
      </c>
      <c r="D23" s="115"/>
      <c r="E23" s="190">
        <f>Položky!BA115</f>
        <v>0</v>
      </c>
      <c r="F23" s="191">
        <f>Položky!BB115</f>
        <v>15000</v>
      </c>
      <c r="G23" s="191">
        <f>Položky!BC115</f>
        <v>0</v>
      </c>
      <c r="H23" s="191">
        <f>Položky!BD115</f>
        <v>0</v>
      </c>
      <c r="I23" s="192">
        <f>Položky!BE115</f>
        <v>0</v>
      </c>
    </row>
    <row r="24" spans="1:9" s="34" customFormat="1" ht="12.75">
      <c r="A24" s="189" t="str">
        <f>Položky!B116</f>
        <v>762</v>
      </c>
      <c r="B24" s="114" t="str">
        <f>Položky!C116</f>
        <v>Konstrukce tesařské</v>
      </c>
      <c r="D24" s="115"/>
      <c r="E24" s="190">
        <f>Položky!BA292</f>
        <v>0</v>
      </c>
      <c r="F24" s="191">
        <f>Položky!BB292</f>
        <v>445091.97899999976</v>
      </c>
      <c r="G24" s="191">
        <f>Položky!BC292</f>
        <v>0</v>
      </c>
      <c r="H24" s="191">
        <f>Položky!BD292</f>
        <v>0</v>
      </c>
      <c r="I24" s="192">
        <f>Položky!BE292</f>
        <v>0</v>
      </c>
    </row>
    <row r="25" spans="1:9" s="34" customFormat="1" ht="12.75">
      <c r="A25" s="189" t="str">
        <f>Položky!B293</f>
        <v>764</v>
      </c>
      <c r="B25" s="114" t="str">
        <f>Položky!C293</f>
        <v>Konstrukce klempířské</v>
      </c>
      <c r="D25" s="115"/>
      <c r="E25" s="190">
        <f>Položky!BA318</f>
        <v>0</v>
      </c>
      <c r="F25" s="191">
        <f>Položky!BB318</f>
        <v>108538.91899999998</v>
      </c>
      <c r="G25" s="191">
        <f>Položky!BC318</f>
        <v>0</v>
      </c>
      <c r="H25" s="191">
        <f>Položky!BD318</f>
        <v>0</v>
      </c>
      <c r="I25" s="192">
        <f>Položky!BE318</f>
        <v>0</v>
      </c>
    </row>
    <row r="26" spans="1:9" s="34" customFormat="1" ht="12.75">
      <c r="A26" s="189" t="str">
        <f>Položky!B319</f>
        <v>765</v>
      </c>
      <c r="B26" s="114" t="str">
        <f>Položky!C319</f>
        <v>Krytiny tvrdé</v>
      </c>
      <c r="D26" s="115"/>
      <c r="E26" s="190">
        <f>Položky!BA345</f>
        <v>0</v>
      </c>
      <c r="F26" s="191">
        <f>Položky!BB345</f>
        <v>258878.69050000003</v>
      </c>
      <c r="G26" s="191">
        <f>Položky!BC345</f>
        <v>0</v>
      </c>
      <c r="H26" s="191">
        <f>Položky!BD345</f>
        <v>0</v>
      </c>
      <c r="I26" s="192">
        <f>Položky!BE345</f>
        <v>0</v>
      </c>
    </row>
    <row r="27" spans="1:9" s="34" customFormat="1" ht="12.75">
      <c r="A27" s="189" t="str">
        <f>Položky!B346</f>
        <v>766</v>
      </c>
      <c r="B27" s="114" t="str">
        <f>Položky!C346</f>
        <v>Konstrukce truhlářské</v>
      </c>
      <c r="D27" s="115"/>
      <c r="E27" s="190">
        <f>Položky!BA352</f>
        <v>0</v>
      </c>
      <c r="F27" s="191">
        <f>Položky!BB352</f>
        <v>22773.201500000003</v>
      </c>
      <c r="G27" s="191">
        <f>Položky!BC352</f>
        <v>0</v>
      </c>
      <c r="H27" s="191">
        <f>Položky!BD352</f>
        <v>0</v>
      </c>
      <c r="I27" s="192">
        <f>Položky!BE352</f>
        <v>0</v>
      </c>
    </row>
    <row r="28" spans="1:9" s="34" customFormat="1" ht="12.75">
      <c r="A28" s="189" t="str">
        <f>Položky!B353</f>
        <v>767</v>
      </c>
      <c r="B28" s="114" t="str">
        <f>Položky!C353</f>
        <v>Konstrukce zámečnické</v>
      </c>
      <c r="D28" s="115"/>
      <c r="E28" s="190">
        <f>Položky!BA357</f>
        <v>0</v>
      </c>
      <c r="F28" s="191">
        <f>Položky!BB357</f>
        <v>11725.9195</v>
      </c>
      <c r="G28" s="191">
        <f>Položky!BC357</f>
        <v>0</v>
      </c>
      <c r="H28" s="191">
        <f>Položky!BD357</f>
        <v>0</v>
      </c>
      <c r="I28" s="192">
        <f>Položky!BE357</f>
        <v>0</v>
      </c>
    </row>
    <row r="29" spans="1:9" s="34" customFormat="1" ht="13.5" thickBot="1">
      <c r="A29" s="189" t="str">
        <f>Položky!B358</f>
        <v>M21</v>
      </c>
      <c r="B29" s="114" t="str">
        <f>Položky!C358</f>
        <v>Elektromontáže</v>
      </c>
      <c r="D29" s="115"/>
      <c r="E29" s="190">
        <f>Položky!BA369</f>
        <v>0</v>
      </c>
      <c r="F29" s="191">
        <f>Položky!BB369</f>
        <v>0</v>
      </c>
      <c r="G29" s="191">
        <f>Položky!BC369</f>
        <v>0</v>
      </c>
      <c r="H29" s="191">
        <f>Položky!BD369</f>
        <v>82000</v>
      </c>
      <c r="I29" s="192">
        <f>Položky!BE369</f>
        <v>0</v>
      </c>
    </row>
    <row r="30" spans="1:9" s="122" customFormat="1" ht="13.5" thickBot="1">
      <c r="A30" s="116"/>
      <c r="B30" s="117" t="s">
        <v>58</v>
      </c>
      <c r="C30" s="117"/>
      <c r="D30" s="118"/>
      <c r="E30" s="119">
        <f>SUM(E7:E29)</f>
        <v>550145.9780499999</v>
      </c>
      <c r="F30" s="120">
        <f>SUM(F7:F29)</f>
        <v>911942.8869999996</v>
      </c>
      <c r="G30" s="120">
        <f>SUM(G7:G29)</f>
        <v>0</v>
      </c>
      <c r="H30" s="120">
        <f>SUM(H7:H29)</f>
        <v>82000</v>
      </c>
      <c r="I30" s="121">
        <f>SUM(I7:I29)</f>
        <v>0</v>
      </c>
    </row>
    <row r="31" spans="1:9" ht="12.75">
      <c r="A31" s="34"/>
      <c r="B31" s="34"/>
      <c r="C31" s="34"/>
      <c r="D31" s="34"/>
      <c r="E31" s="34"/>
      <c r="F31" s="34"/>
      <c r="G31" s="34"/>
      <c r="H31" s="34"/>
      <c r="I31" s="34"/>
    </row>
    <row r="32" spans="1:57" ht="19.5" customHeight="1">
      <c r="A32" s="106" t="s">
        <v>59</v>
      </c>
      <c r="B32" s="106"/>
      <c r="C32" s="106"/>
      <c r="D32" s="106"/>
      <c r="E32" s="106"/>
      <c r="F32" s="106"/>
      <c r="G32" s="123"/>
      <c r="H32" s="106"/>
      <c r="I32" s="106"/>
      <c r="BA32" s="40"/>
      <c r="BB32" s="40"/>
      <c r="BC32" s="40"/>
      <c r="BD32" s="40"/>
      <c r="BE32" s="40"/>
    </row>
    <row r="33" ht="13.5" thickBot="1"/>
    <row r="34" spans="1:9" ht="12.75">
      <c r="A34" s="71" t="s">
        <v>60</v>
      </c>
      <c r="B34" s="72"/>
      <c r="C34" s="72"/>
      <c r="D34" s="124"/>
      <c r="E34" s="125" t="s">
        <v>61</v>
      </c>
      <c r="F34" s="126" t="s">
        <v>62</v>
      </c>
      <c r="G34" s="127" t="s">
        <v>63</v>
      </c>
      <c r="H34" s="128"/>
      <c r="I34" s="129" t="s">
        <v>61</v>
      </c>
    </row>
    <row r="35" spans="1:53" ht="12.75">
      <c r="A35" s="130"/>
      <c r="B35" s="131"/>
      <c r="C35" s="131"/>
      <c r="D35" s="132"/>
      <c r="E35" s="133"/>
      <c r="F35" s="134"/>
      <c r="G35" s="135">
        <f>CHOOSE(BA35+1,HSV+PSV,HSV+PSV+Mont,HSV+PSV+Dodavka+Mont,HSV,PSV,Mont,Dodavka,Mont+Dodavka,0)</f>
        <v>0</v>
      </c>
      <c r="H35" s="136"/>
      <c r="I35" s="137">
        <f>E35+F35*G35/100</f>
        <v>0</v>
      </c>
      <c r="BA35">
        <v>8</v>
      </c>
    </row>
    <row r="36" spans="1:9" ht="13.5" thickBot="1">
      <c r="A36" s="138"/>
      <c r="B36" s="139" t="s">
        <v>64</v>
      </c>
      <c r="C36" s="140"/>
      <c r="D36" s="141"/>
      <c r="E36" s="142"/>
      <c r="F36" s="143"/>
      <c r="G36" s="143"/>
      <c r="H36" s="204">
        <f>SUM(H35:H35)</f>
        <v>0</v>
      </c>
      <c r="I36" s="205"/>
    </row>
    <row r="38" spans="2:9" ht="12.75">
      <c r="B38" s="122"/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42"/>
  <sheetViews>
    <sheetView showGridLines="0" showZeros="0" tabSelected="1" zoomScalePageLayoutView="0" workbookViewId="0" topLeftCell="A251">
      <selection activeCell="C185" sqref="C185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3" t="s">
        <v>65</v>
      </c>
      <c r="B1" s="213"/>
      <c r="C1" s="213"/>
      <c r="D1" s="213"/>
      <c r="E1" s="213"/>
      <c r="F1" s="213"/>
      <c r="G1" s="21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6" t="s">
        <v>49</v>
      </c>
      <c r="B3" s="207"/>
      <c r="C3" s="96" t="str">
        <f>CONCATENATE(cislostavby," ",nazevstavby)</f>
        <v>66 Hasička Šitbořice</v>
      </c>
      <c r="D3" s="97"/>
      <c r="E3" s="151" t="s">
        <v>66</v>
      </c>
      <c r="F3" s="152">
        <f>Rekapitulace!H1</f>
        <v>1</v>
      </c>
      <c r="G3" s="153"/>
    </row>
    <row r="4" spans="1:7" ht="13.5" thickBot="1">
      <c r="A4" s="214" t="s">
        <v>51</v>
      </c>
      <c r="B4" s="209"/>
      <c r="C4" s="102" t="str">
        <f>CONCATENATE(cisloobjektu," ",nazevobjektu)</f>
        <v>01 </v>
      </c>
      <c r="D4" s="103"/>
      <c r="E4" s="215" t="str">
        <f>Rekapitulace!G2</f>
        <v>Nabídka Hasičská zbrojnice Šitbořice/Starex</v>
      </c>
      <c r="F4" s="216"/>
      <c r="G4" s="217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84</v>
      </c>
      <c r="C7" s="164" t="s">
        <v>85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86</v>
      </c>
      <c r="C8" s="172" t="s">
        <v>87</v>
      </c>
      <c r="D8" s="173" t="s">
        <v>88</v>
      </c>
      <c r="E8" s="174">
        <v>205</v>
      </c>
      <c r="F8" s="174">
        <v>73.21</v>
      </c>
      <c r="G8" s="175">
        <f>E8*F8</f>
        <v>15008.05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15008.05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0.00117728</v>
      </c>
    </row>
    <row r="9" spans="1:104" ht="12.75">
      <c r="A9" s="170">
        <v>2</v>
      </c>
      <c r="B9" s="171" t="s">
        <v>89</v>
      </c>
      <c r="C9" s="172" t="s">
        <v>90</v>
      </c>
      <c r="D9" s="173" t="s">
        <v>91</v>
      </c>
      <c r="E9" s="174">
        <v>0.205</v>
      </c>
      <c r="F9" s="174">
        <v>46117.35</v>
      </c>
      <c r="G9" s="175">
        <f>E9*F9</f>
        <v>9454.05675</v>
      </c>
      <c r="O9" s="169">
        <v>2</v>
      </c>
      <c r="AA9" s="147">
        <v>3</v>
      </c>
      <c r="AB9" s="147">
        <v>1</v>
      </c>
      <c r="AC9" s="147" t="s">
        <v>89</v>
      </c>
      <c r="AZ9" s="147">
        <v>1</v>
      </c>
      <c r="BA9" s="147">
        <f>IF(AZ9=1,G9,0)</f>
        <v>9454.05675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Z9" s="147">
        <v>0</v>
      </c>
    </row>
    <row r="10" spans="1:57" ht="12.75">
      <c r="A10" s="176"/>
      <c r="B10" s="177" t="s">
        <v>77</v>
      </c>
      <c r="C10" s="178" t="str">
        <f>CONCATENATE(B7," ",C7)</f>
        <v>2 Základy,zvláštní zakládání</v>
      </c>
      <c r="D10" s="176"/>
      <c r="E10" s="179"/>
      <c r="F10" s="179"/>
      <c r="G10" s="180">
        <f>SUM(G7:G9)</f>
        <v>24462.10675</v>
      </c>
      <c r="O10" s="169">
        <v>4</v>
      </c>
      <c r="BA10" s="181">
        <f>SUM(BA7:BA9)</f>
        <v>24462.10675</v>
      </c>
      <c r="BB10" s="181">
        <f>SUM(BB7:BB9)</f>
        <v>0</v>
      </c>
      <c r="BC10" s="181">
        <f>SUM(BC7:BC9)</f>
        <v>0</v>
      </c>
      <c r="BD10" s="181">
        <f>SUM(BD7:BD9)</f>
        <v>0</v>
      </c>
      <c r="BE10" s="181">
        <f>SUM(BE7:BE9)</f>
        <v>0</v>
      </c>
    </row>
    <row r="11" spans="1:15" ht="12.75">
      <c r="A11" s="162" t="s">
        <v>74</v>
      </c>
      <c r="B11" s="163" t="s">
        <v>92</v>
      </c>
      <c r="C11" s="164" t="s">
        <v>93</v>
      </c>
      <c r="D11" s="165"/>
      <c r="E11" s="166"/>
      <c r="F11" s="166"/>
      <c r="G11" s="167"/>
      <c r="H11" s="168"/>
      <c r="I11" s="168"/>
      <c r="O11" s="169">
        <v>1</v>
      </c>
    </row>
    <row r="12" spans="1:104" ht="12.75">
      <c r="A12" s="170">
        <v>3</v>
      </c>
      <c r="B12" s="171" t="s">
        <v>94</v>
      </c>
      <c r="C12" s="172" t="s">
        <v>95</v>
      </c>
      <c r="D12" s="173" t="s">
        <v>96</v>
      </c>
      <c r="E12" s="174">
        <v>21</v>
      </c>
      <c r="F12" s="174">
        <v>1913.87</v>
      </c>
      <c r="G12" s="175">
        <f>E12*F12</f>
        <v>40191.27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>IF(AZ12=1,G12,0)</f>
        <v>40191.27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Z12" s="147">
        <v>0</v>
      </c>
    </row>
    <row r="13" spans="1:57" ht="12.75">
      <c r="A13" s="176"/>
      <c r="B13" s="177" t="s">
        <v>77</v>
      </c>
      <c r="C13" s="178" t="str">
        <f>CONCATENATE(B11," ",C11)</f>
        <v>3 Svislé a kompletní konstrukce</v>
      </c>
      <c r="D13" s="176"/>
      <c r="E13" s="179"/>
      <c r="F13" s="179"/>
      <c r="G13" s="180">
        <f>SUM(G11:G12)</f>
        <v>40191.27</v>
      </c>
      <c r="O13" s="169">
        <v>4</v>
      </c>
      <c r="BA13" s="181">
        <f>SUM(BA11:BA12)</f>
        <v>40191.27</v>
      </c>
      <c r="BB13" s="181">
        <f>SUM(BB11:BB12)</f>
        <v>0</v>
      </c>
      <c r="BC13" s="181">
        <f>SUM(BC11:BC12)</f>
        <v>0</v>
      </c>
      <c r="BD13" s="181">
        <f>SUM(BD11:BD12)</f>
        <v>0</v>
      </c>
      <c r="BE13" s="181">
        <f>SUM(BE11:BE12)</f>
        <v>0</v>
      </c>
    </row>
    <row r="14" spans="1:15" ht="12.75">
      <c r="A14" s="162" t="s">
        <v>74</v>
      </c>
      <c r="B14" s="163" t="s">
        <v>97</v>
      </c>
      <c r="C14" s="164" t="s">
        <v>98</v>
      </c>
      <c r="D14" s="165"/>
      <c r="E14" s="166"/>
      <c r="F14" s="166"/>
      <c r="G14" s="167"/>
      <c r="H14" s="168"/>
      <c r="I14" s="168"/>
      <c r="O14" s="169">
        <v>1</v>
      </c>
    </row>
    <row r="15" spans="1:104" ht="12.75">
      <c r="A15" s="170">
        <v>4</v>
      </c>
      <c r="B15" s="171" t="s">
        <v>99</v>
      </c>
      <c r="C15" s="172" t="s">
        <v>100</v>
      </c>
      <c r="D15" s="173" t="s">
        <v>91</v>
      </c>
      <c r="E15" s="174">
        <v>1.944</v>
      </c>
      <c r="F15" s="174">
        <v>7505.6</v>
      </c>
      <c r="G15" s="175">
        <f>E15*F15</f>
        <v>14590.886400000001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14590.886400000001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Z15" s="147">
        <v>0.01709</v>
      </c>
    </row>
    <row r="16" spans="1:104" ht="12.75">
      <c r="A16" s="170">
        <v>5</v>
      </c>
      <c r="B16" s="171" t="s">
        <v>101</v>
      </c>
      <c r="C16" s="172" t="s">
        <v>102</v>
      </c>
      <c r="D16" s="173" t="s">
        <v>103</v>
      </c>
      <c r="E16" s="174">
        <v>1.944</v>
      </c>
      <c r="F16" s="174">
        <v>32736.17</v>
      </c>
      <c r="G16" s="175">
        <f>E16*F16</f>
        <v>63639.11448</v>
      </c>
      <c r="O16" s="169">
        <v>2</v>
      </c>
      <c r="AA16" s="147">
        <v>3</v>
      </c>
      <c r="AB16" s="147">
        <v>1</v>
      </c>
      <c r="AC16" s="147">
        <v>13483420</v>
      </c>
      <c r="AZ16" s="147">
        <v>1</v>
      </c>
      <c r="BA16" s="147">
        <f>IF(AZ16=1,G16,0)</f>
        <v>63639.11448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Z16" s="147">
        <v>1</v>
      </c>
    </row>
    <row r="17" spans="1:104" ht="12.75">
      <c r="A17" s="170">
        <v>6</v>
      </c>
      <c r="B17" s="171" t="s">
        <v>104</v>
      </c>
      <c r="C17" s="172" t="s">
        <v>105</v>
      </c>
      <c r="D17" s="173" t="s">
        <v>91</v>
      </c>
      <c r="E17" s="174">
        <v>0.971</v>
      </c>
      <c r="F17" s="174">
        <v>6871.48</v>
      </c>
      <c r="G17" s="175">
        <f>E17*F17</f>
        <v>6672.207079999999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6672.207079999999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Z17" s="147">
        <v>0.01221</v>
      </c>
    </row>
    <row r="18" spans="1:104" ht="12.75">
      <c r="A18" s="170">
        <v>7</v>
      </c>
      <c r="B18" s="171" t="s">
        <v>106</v>
      </c>
      <c r="C18" s="172" t="s">
        <v>107</v>
      </c>
      <c r="D18" s="173" t="s">
        <v>103</v>
      </c>
      <c r="E18" s="174">
        <v>0.971</v>
      </c>
      <c r="F18" s="174">
        <v>34694.2</v>
      </c>
      <c r="G18" s="175">
        <f>E18*F18</f>
        <v>33688.068199999994</v>
      </c>
      <c r="O18" s="169">
        <v>2</v>
      </c>
      <c r="AA18" s="147">
        <v>3</v>
      </c>
      <c r="AB18" s="147">
        <v>1</v>
      </c>
      <c r="AC18" s="147">
        <v>13483435</v>
      </c>
      <c r="AZ18" s="147">
        <v>1</v>
      </c>
      <c r="BA18" s="147">
        <f>IF(AZ18=1,G18,0)</f>
        <v>33688.068199999994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Z18" s="147">
        <v>1</v>
      </c>
    </row>
    <row r="19" spans="1:104" ht="12.75">
      <c r="A19" s="170">
        <v>8</v>
      </c>
      <c r="B19" s="171" t="s">
        <v>99</v>
      </c>
      <c r="C19" s="172" t="s">
        <v>100</v>
      </c>
      <c r="D19" s="173" t="s">
        <v>91</v>
      </c>
      <c r="E19" s="174">
        <v>0.188</v>
      </c>
      <c r="F19" s="174">
        <v>7505.6</v>
      </c>
      <c r="G19" s="175">
        <f>E19*F19</f>
        <v>1411.0528000000002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1411.0528000000002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Z19" s="147">
        <v>0.01709</v>
      </c>
    </row>
    <row r="20" spans="1:57" ht="12.75">
      <c r="A20" s="176"/>
      <c r="B20" s="177" t="s">
        <v>77</v>
      </c>
      <c r="C20" s="178" t="str">
        <f>CONCATENATE(B14," ",C14)</f>
        <v>4 Vodorovné konstrukce</v>
      </c>
      <c r="D20" s="176"/>
      <c r="E20" s="179"/>
      <c r="F20" s="179"/>
      <c r="G20" s="180">
        <f>SUM(G14:G19)</f>
        <v>120001.32895999998</v>
      </c>
      <c r="O20" s="169">
        <v>4</v>
      </c>
      <c r="BA20" s="181">
        <f>SUM(BA14:BA19)</f>
        <v>120001.32895999998</v>
      </c>
      <c r="BB20" s="181">
        <f>SUM(BB14:BB19)</f>
        <v>0</v>
      </c>
      <c r="BC20" s="181">
        <f>SUM(BC14:BC19)</f>
        <v>0</v>
      </c>
      <c r="BD20" s="181">
        <f>SUM(BD14:BD19)</f>
        <v>0</v>
      </c>
      <c r="BE20" s="181">
        <f>SUM(BE14:BE19)</f>
        <v>0</v>
      </c>
    </row>
    <row r="21" spans="1:15" ht="12.75">
      <c r="A21" s="162" t="s">
        <v>74</v>
      </c>
      <c r="B21" s="163" t="s">
        <v>75</v>
      </c>
      <c r="C21" s="164" t="s">
        <v>76</v>
      </c>
      <c r="D21" s="165"/>
      <c r="E21" s="166"/>
      <c r="F21" s="166"/>
      <c r="G21" s="167"/>
      <c r="H21" s="168"/>
      <c r="I21" s="168"/>
      <c r="O21" s="169">
        <v>1</v>
      </c>
    </row>
    <row r="22" spans="1:104" ht="12.75">
      <c r="A22" s="170">
        <v>9</v>
      </c>
      <c r="B22" s="171" t="s">
        <v>108</v>
      </c>
      <c r="C22" s="172" t="s">
        <v>109</v>
      </c>
      <c r="D22" s="173" t="s">
        <v>91</v>
      </c>
      <c r="E22" s="174">
        <v>0.188</v>
      </c>
      <c r="F22" s="174">
        <v>29492.04</v>
      </c>
      <c r="G22" s="175">
        <f>E22*F22</f>
        <v>5544.50352</v>
      </c>
      <c r="O22" s="169">
        <v>2</v>
      </c>
      <c r="AA22" s="147">
        <v>3</v>
      </c>
      <c r="AB22" s="147">
        <v>1</v>
      </c>
      <c r="AC22" s="147" t="s">
        <v>108</v>
      </c>
      <c r="AZ22" s="147">
        <v>1</v>
      </c>
      <c r="BA22" s="147">
        <f>IF(AZ22=1,G22,0)</f>
        <v>5544.50352</v>
      </c>
      <c r="BB22" s="147">
        <f>IF(AZ22=2,G22,0)</f>
        <v>0</v>
      </c>
      <c r="BC22" s="147">
        <f>IF(AZ22=3,G22,0)</f>
        <v>0</v>
      </c>
      <c r="BD22" s="147">
        <f>IF(AZ22=4,G22,0)</f>
        <v>0</v>
      </c>
      <c r="BE22" s="147">
        <f>IF(AZ22=5,G22,0)</f>
        <v>0</v>
      </c>
      <c r="CZ22" s="147">
        <v>0</v>
      </c>
    </row>
    <row r="23" spans="1:57" ht="12.75">
      <c r="A23" s="176"/>
      <c r="B23" s="177" t="s">
        <v>77</v>
      </c>
      <c r="C23" s="178" t="str">
        <f>CONCATENATE(B21," ",C21)</f>
        <v>1 Zemní práce</v>
      </c>
      <c r="D23" s="176"/>
      <c r="E23" s="179"/>
      <c r="F23" s="179"/>
      <c r="G23" s="180">
        <f>SUM(G21:G22)</f>
        <v>5544.50352</v>
      </c>
      <c r="O23" s="169">
        <v>4</v>
      </c>
      <c r="BA23" s="181">
        <f>SUM(BA21:BA22)</f>
        <v>5544.50352</v>
      </c>
      <c r="BB23" s="181">
        <f>SUM(BB21:BB22)</f>
        <v>0</v>
      </c>
      <c r="BC23" s="181">
        <f>SUM(BC21:BC22)</f>
        <v>0</v>
      </c>
      <c r="BD23" s="181">
        <f>SUM(BD21:BD22)</f>
        <v>0</v>
      </c>
      <c r="BE23" s="181">
        <f>SUM(BE21:BE22)</f>
        <v>0</v>
      </c>
    </row>
    <row r="24" spans="1:15" ht="12.75">
      <c r="A24" s="162" t="s">
        <v>74</v>
      </c>
      <c r="B24" s="163" t="s">
        <v>97</v>
      </c>
      <c r="C24" s="164" t="s">
        <v>98</v>
      </c>
      <c r="D24" s="165"/>
      <c r="E24" s="166"/>
      <c r="F24" s="166"/>
      <c r="G24" s="167"/>
      <c r="H24" s="168"/>
      <c r="I24" s="168"/>
      <c r="O24" s="169">
        <v>1</v>
      </c>
    </row>
    <row r="25" spans="1:104" ht="12.75">
      <c r="A25" s="170">
        <v>10</v>
      </c>
      <c r="B25" s="171" t="s">
        <v>110</v>
      </c>
      <c r="C25" s="172" t="s">
        <v>111</v>
      </c>
      <c r="D25" s="173" t="s">
        <v>82</v>
      </c>
      <c r="E25" s="174">
        <v>2</v>
      </c>
      <c r="F25" s="174">
        <v>3089.86</v>
      </c>
      <c r="G25" s="175">
        <f>E25*F25</f>
        <v>6179.72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6179.72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Z25" s="147">
        <v>0</v>
      </c>
    </row>
    <row r="26" spans="1:104" ht="12.75">
      <c r="A26" s="170">
        <v>11</v>
      </c>
      <c r="B26" s="171" t="s">
        <v>112</v>
      </c>
      <c r="C26" s="172" t="s">
        <v>113</v>
      </c>
      <c r="D26" s="173" t="s">
        <v>96</v>
      </c>
      <c r="E26" s="174">
        <v>7.4</v>
      </c>
      <c r="F26" s="174">
        <v>169.48</v>
      </c>
      <c r="G26" s="175">
        <f>E26*F26</f>
        <v>1254.152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1254.152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Z26" s="147">
        <v>0.003415</v>
      </c>
    </row>
    <row r="27" spans="1:104" ht="12.75">
      <c r="A27" s="170">
        <v>12</v>
      </c>
      <c r="B27" s="171" t="s">
        <v>114</v>
      </c>
      <c r="C27" s="172" t="s">
        <v>115</v>
      </c>
      <c r="D27" s="173" t="s">
        <v>96</v>
      </c>
      <c r="E27" s="174">
        <v>7.4</v>
      </c>
      <c r="F27" s="174">
        <v>53.61</v>
      </c>
      <c r="G27" s="175">
        <f>E27*F27</f>
        <v>396.714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>IF(AZ27=1,G27,0)</f>
        <v>396.714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Z27" s="147">
        <v>0</v>
      </c>
    </row>
    <row r="28" spans="1:104" ht="12.75">
      <c r="A28" s="170">
        <v>13</v>
      </c>
      <c r="B28" s="171" t="s">
        <v>116</v>
      </c>
      <c r="C28" s="172" t="s">
        <v>117</v>
      </c>
      <c r="D28" s="173" t="s">
        <v>91</v>
      </c>
      <c r="E28" s="174">
        <v>0.116</v>
      </c>
      <c r="F28" s="174">
        <v>45425.59</v>
      </c>
      <c r="G28" s="175">
        <f>E28*F28</f>
        <v>5269.36844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5269.36844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Z28" s="147">
        <v>1.071</v>
      </c>
    </row>
    <row r="29" spans="1:104" ht="12.75">
      <c r="A29" s="170">
        <v>14</v>
      </c>
      <c r="B29" s="171" t="s">
        <v>116</v>
      </c>
      <c r="C29" s="172" t="s">
        <v>117</v>
      </c>
      <c r="D29" s="173" t="s">
        <v>91</v>
      </c>
      <c r="E29" s="174">
        <v>0.031</v>
      </c>
      <c r="F29" s="174">
        <v>45425.59</v>
      </c>
      <c r="G29" s="175">
        <f>E29*F29</f>
        <v>1408.19329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>IF(AZ29=1,G29,0)</f>
        <v>1408.19329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Z29" s="147">
        <v>1.071</v>
      </c>
    </row>
    <row r="30" spans="1:57" ht="12.75">
      <c r="A30" s="176"/>
      <c r="B30" s="177" t="s">
        <v>77</v>
      </c>
      <c r="C30" s="178" t="str">
        <f>CONCATENATE(B24," ",C24)</f>
        <v>4 Vodorovné konstrukce</v>
      </c>
      <c r="D30" s="176"/>
      <c r="E30" s="179"/>
      <c r="F30" s="179"/>
      <c r="G30" s="180">
        <f>SUM(G24:G29)</f>
        <v>14508.14773</v>
      </c>
      <c r="O30" s="169">
        <v>4</v>
      </c>
      <c r="BA30" s="181">
        <f>SUM(BA24:BA29)</f>
        <v>14508.14773</v>
      </c>
      <c r="BB30" s="181">
        <f>SUM(BB24:BB29)</f>
        <v>0</v>
      </c>
      <c r="BC30" s="181">
        <f>SUM(BC24:BC29)</f>
        <v>0</v>
      </c>
      <c r="BD30" s="181">
        <f>SUM(BD24:BD29)</f>
        <v>0</v>
      </c>
      <c r="BE30" s="181">
        <f>SUM(BE24:BE29)</f>
        <v>0</v>
      </c>
    </row>
    <row r="31" spans="1:15" ht="12.75">
      <c r="A31" s="162" t="s">
        <v>74</v>
      </c>
      <c r="B31" s="163" t="s">
        <v>92</v>
      </c>
      <c r="C31" s="164" t="s">
        <v>93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15</v>
      </c>
      <c r="B32" s="171" t="s">
        <v>118</v>
      </c>
      <c r="C32" s="172" t="s">
        <v>119</v>
      </c>
      <c r="D32" s="173" t="s">
        <v>96</v>
      </c>
      <c r="E32" s="174">
        <v>6.2</v>
      </c>
      <c r="F32" s="174">
        <v>544.18</v>
      </c>
      <c r="G32" s="175">
        <f>E32*F32</f>
        <v>3373.9159999999997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>IF(AZ32=1,G32,0)</f>
        <v>3373.9159999999997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Z32" s="147">
        <v>0</v>
      </c>
    </row>
    <row r="33" spans="1:57" ht="12.75">
      <c r="A33" s="176"/>
      <c r="B33" s="177" t="s">
        <v>77</v>
      </c>
      <c r="C33" s="178" t="str">
        <f>CONCATENATE(B31," ",C31)</f>
        <v>3 Svislé a kompletní konstrukce</v>
      </c>
      <c r="D33" s="176"/>
      <c r="E33" s="179"/>
      <c r="F33" s="179"/>
      <c r="G33" s="180">
        <f>SUM(G31:G32)</f>
        <v>3373.9159999999997</v>
      </c>
      <c r="O33" s="169">
        <v>4</v>
      </c>
      <c r="BA33" s="181">
        <f>SUM(BA31:BA32)</f>
        <v>3373.9159999999997</v>
      </c>
      <c r="BB33" s="181">
        <f>SUM(BB31:BB32)</f>
        <v>0</v>
      </c>
      <c r="BC33" s="181">
        <f>SUM(BC31:BC32)</f>
        <v>0</v>
      </c>
      <c r="BD33" s="181">
        <f>SUM(BD31:BD32)</f>
        <v>0</v>
      </c>
      <c r="BE33" s="181">
        <f>SUM(BE31:BE32)</f>
        <v>0</v>
      </c>
    </row>
    <row r="34" spans="1:15" ht="12.75">
      <c r="A34" s="162" t="s">
        <v>74</v>
      </c>
      <c r="B34" s="163" t="s">
        <v>97</v>
      </c>
      <c r="C34" s="164" t="s">
        <v>98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16</v>
      </c>
      <c r="B35" s="171" t="s">
        <v>110</v>
      </c>
      <c r="C35" s="172" t="s">
        <v>111</v>
      </c>
      <c r="D35" s="173" t="s">
        <v>82</v>
      </c>
      <c r="E35" s="174">
        <v>2.55</v>
      </c>
      <c r="F35" s="174">
        <v>3089.86</v>
      </c>
      <c r="G35" s="175">
        <f aca="true" t="shared" si="0" ref="G35:G40">E35*F35</f>
        <v>7879.143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" ref="BA35:BA40">IF(AZ35=1,G35,0)</f>
        <v>7879.143</v>
      </c>
      <c r="BB35" s="147">
        <f aca="true" t="shared" si="2" ref="BB35:BB40">IF(AZ35=2,G35,0)</f>
        <v>0</v>
      </c>
      <c r="BC35" s="147">
        <f aca="true" t="shared" si="3" ref="BC35:BC40">IF(AZ35=3,G35,0)</f>
        <v>0</v>
      </c>
      <c r="BD35" s="147">
        <f aca="true" t="shared" si="4" ref="BD35:BD40">IF(AZ35=4,G35,0)</f>
        <v>0</v>
      </c>
      <c r="BE35" s="147">
        <f aca="true" t="shared" si="5" ref="BE35:BE40">IF(AZ35=5,G35,0)</f>
        <v>0</v>
      </c>
      <c r="CZ35" s="147">
        <v>0</v>
      </c>
    </row>
    <row r="36" spans="1:104" ht="12.75">
      <c r="A36" s="170">
        <v>17</v>
      </c>
      <c r="B36" s="171" t="s">
        <v>112</v>
      </c>
      <c r="C36" s="172" t="s">
        <v>113</v>
      </c>
      <c r="D36" s="173" t="s">
        <v>96</v>
      </c>
      <c r="E36" s="174">
        <v>9.55</v>
      </c>
      <c r="F36" s="174">
        <v>169.48</v>
      </c>
      <c r="G36" s="175">
        <f t="shared" si="0"/>
        <v>1618.534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"/>
        <v>1618.534</v>
      </c>
      <c r="BB36" s="147">
        <f t="shared" si="2"/>
        <v>0</v>
      </c>
      <c r="BC36" s="147">
        <f t="shared" si="3"/>
        <v>0</v>
      </c>
      <c r="BD36" s="147">
        <f t="shared" si="4"/>
        <v>0</v>
      </c>
      <c r="BE36" s="147">
        <f t="shared" si="5"/>
        <v>0</v>
      </c>
      <c r="CZ36" s="147">
        <v>0.003415</v>
      </c>
    </row>
    <row r="37" spans="1:104" ht="12.75">
      <c r="A37" s="170">
        <v>18</v>
      </c>
      <c r="B37" s="171" t="s">
        <v>114</v>
      </c>
      <c r="C37" s="172" t="s">
        <v>115</v>
      </c>
      <c r="D37" s="173" t="s">
        <v>96</v>
      </c>
      <c r="E37" s="174">
        <v>9.55</v>
      </c>
      <c r="F37" s="174">
        <v>53.61</v>
      </c>
      <c r="G37" s="175">
        <f t="shared" si="0"/>
        <v>511.9755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"/>
        <v>511.9755</v>
      </c>
      <c r="BB37" s="147">
        <f t="shared" si="2"/>
        <v>0</v>
      </c>
      <c r="BC37" s="147">
        <f t="shared" si="3"/>
        <v>0</v>
      </c>
      <c r="BD37" s="147">
        <f t="shared" si="4"/>
        <v>0</v>
      </c>
      <c r="BE37" s="147">
        <f t="shared" si="5"/>
        <v>0</v>
      </c>
      <c r="CZ37" s="147">
        <v>0</v>
      </c>
    </row>
    <row r="38" spans="1:104" ht="12.75">
      <c r="A38" s="170">
        <v>19</v>
      </c>
      <c r="B38" s="171" t="s">
        <v>116</v>
      </c>
      <c r="C38" s="172" t="s">
        <v>117</v>
      </c>
      <c r="D38" s="173" t="s">
        <v>91</v>
      </c>
      <c r="E38" s="174">
        <v>0.11</v>
      </c>
      <c r="F38" s="174">
        <v>45425.59</v>
      </c>
      <c r="G38" s="175">
        <f t="shared" si="0"/>
        <v>4996.814899999999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"/>
        <v>4996.814899999999</v>
      </c>
      <c r="BB38" s="147">
        <f t="shared" si="2"/>
        <v>0</v>
      </c>
      <c r="BC38" s="147">
        <f t="shared" si="3"/>
        <v>0</v>
      </c>
      <c r="BD38" s="147">
        <f t="shared" si="4"/>
        <v>0</v>
      </c>
      <c r="BE38" s="147">
        <f t="shared" si="5"/>
        <v>0</v>
      </c>
      <c r="CZ38" s="147">
        <v>1.071</v>
      </c>
    </row>
    <row r="39" spans="1:104" ht="12.75">
      <c r="A39" s="170">
        <v>20</v>
      </c>
      <c r="B39" s="171" t="s">
        <v>116</v>
      </c>
      <c r="C39" s="172" t="s">
        <v>117</v>
      </c>
      <c r="D39" s="173" t="s">
        <v>91</v>
      </c>
      <c r="E39" s="174">
        <v>0.013</v>
      </c>
      <c r="F39" s="174">
        <v>45425.59</v>
      </c>
      <c r="G39" s="175">
        <f t="shared" si="0"/>
        <v>590.5326699999999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"/>
        <v>590.5326699999999</v>
      </c>
      <c r="BB39" s="147">
        <f t="shared" si="2"/>
        <v>0</v>
      </c>
      <c r="BC39" s="147">
        <f t="shared" si="3"/>
        <v>0</v>
      </c>
      <c r="BD39" s="147">
        <f t="shared" si="4"/>
        <v>0</v>
      </c>
      <c r="BE39" s="147">
        <f t="shared" si="5"/>
        <v>0</v>
      </c>
      <c r="CZ39" s="147">
        <v>1.071</v>
      </c>
    </row>
    <row r="40" spans="1:104" ht="12.75">
      <c r="A40" s="170">
        <v>21</v>
      </c>
      <c r="B40" s="171" t="s">
        <v>116</v>
      </c>
      <c r="C40" s="172" t="s">
        <v>117</v>
      </c>
      <c r="D40" s="173" t="s">
        <v>91</v>
      </c>
      <c r="E40" s="174">
        <v>0.038</v>
      </c>
      <c r="F40" s="174">
        <v>45425.59</v>
      </c>
      <c r="G40" s="175">
        <f t="shared" si="0"/>
        <v>1726.1724199999999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"/>
        <v>1726.1724199999999</v>
      </c>
      <c r="BB40" s="147">
        <f t="shared" si="2"/>
        <v>0</v>
      </c>
      <c r="BC40" s="147">
        <f t="shared" si="3"/>
        <v>0</v>
      </c>
      <c r="BD40" s="147">
        <f t="shared" si="4"/>
        <v>0</v>
      </c>
      <c r="BE40" s="147">
        <f t="shared" si="5"/>
        <v>0</v>
      </c>
      <c r="CZ40" s="147">
        <v>1.071</v>
      </c>
    </row>
    <row r="41" spans="1:57" ht="12.75">
      <c r="A41" s="176"/>
      <c r="B41" s="177" t="s">
        <v>77</v>
      </c>
      <c r="C41" s="178" t="str">
        <f>CONCATENATE(B34," ",C34)</f>
        <v>4 Vodorovné konstrukce</v>
      </c>
      <c r="D41" s="176"/>
      <c r="E41" s="179"/>
      <c r="F41" s="179"/>
      <c r="G41" s="180">
        <f>SUM(G34:G40)</f>
        <v>17323.17249</v>
      </c>
      <c r="O41" s="169">
        <v>4</v>
      </c>
      <c r="BA41" s="181">
        <f>SUM(BA34:BA40)</f>
        <v>17323.17249</v>
      </c>
      <c r="BB41" s="181">
        <f>SUM(BB34:BB40)</f>
        <v>0</v>
      </c>
      <c r="BC41" s="181">
        <f>SUM(BC34:BC40)</f>
        <v>0</v>
      </c>
      <c r="BD41" s="181">
        <f>SUM(BD34:BD40)</f>
        <v>0</v>
      </c>
      <c r="BE41" s="181">
        <f>SUM(BE34:BE40)</f>
        <v>0</v>
      </c>
    </row>
    <row r="42" spans="1:15" ht="12.75">
      <c r="A42" s="162" t="s">
        <v>74</v>
      </c>
      <c r="B42" s="163" t="s">
        <v>92</v>
      </c>
      <c r="C42" s="164" t="s">
        <v>93</v>
      </c>
      <c r="D42" s="165"/>
      <c r="E42" s="166"/>
      <c r="F42" s="166"/>
      <c r="G42" s="167"/>
      <c r="H42" s="168"/>
      <c r="I42" s="168"/>
      <c r="O42" s="169">
        <v>1</v>
      </c>
    </row>
    <row r="43" spans="1:104" ht="12.75">
      <c r="A43" s="170">
        <v>22</v>
      </c>
      <c r="B43" s="171" t="s">
        <v>120</v>
      </c>
      <c r="C43" s="172" t="s">
        <v>121</v>
      </c>
      <c r="D43" s="173" t="s">
        <v>96</v>
      </c>
      <c r="E43" s="174">
        <v>6.15</v>
      </c>
      <c r="F43" s="174">
        <v>368.94</v>
      </c>
      <c r="G43" s="175">
        <f>E43*F43</f>
        <v>2268.981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>IF(AZ43=1,G43,0)</f>
        <v>2268.981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Z43" s="147">
        <v>0</v>
      </c>
    </row>
    <row r="44" spans="1:57" ht="12.75">
      <c r="A44" s="176"/>
      <c r="B44" s="177" t="s">
        <v>77</v>
      </c>
      <c r="C44" s="178" t="str">
        <f>CONCATENATE(B42," ",C42)</f>
        <v>3 Svislé a kompletní konstrukce</v>
      </c>
      <c r="D44" s="176"/>
      <c r="E44" s="179"/>
      <c r="F44" s="179"/>
      <c r="G44" s="180">
        <f>SUM(G42:G43)</f>
        <v>2268.981</v>
      </c>
      <c r="O44" s="169">
        <v>4</v>
      </c>
      <c r="BA44" s="181">
        <f>SUM(BA42:BA43)</f>
        <v>2268.981</v>
      </c>
      <c r="BB44" s="181">
        <f>SUM(BB42:BB43)</f>
        <v>0</v>
      </c>
      <c r="BC44" s="181">
        <f>SUM(BC42:BC43)</f>
        <v>0</v>
      </c>
      <c r="BD44" s="181">
        <f>SUM(BD42:BD43)</f>
        <v>0</v>
      </c>
      <c r="BE44" s="181">
        <f>SUM(BE42:BE43)</f>
        <v>0</v>
      </c>
    </row>
    <row r="45" spans="1:15" ht="12.75">
      <c r="A45" s="162" t="s">
        <v>74</v>
      </c>
      <c r="B45" s="163" t="s">
        <v>97</v>
      </c>
      <c r="C45" s="164" t="s">
        <v>98</v>
      </c>
      <c r="D45" s="165"/>
      <c r="E45" s="166"/>
      <c r="F45" s="166"/>
      <c r="G45" s="167"/>
      <c r="H45" s="168"/>
      <c r="I45" s="168"/>
      <c r="O45" s="169">
        <v>1</v>
      </c>
    </row>
    <row r="46" spans="1:104" ht="12.75">
      <c r="A46" s="170">
        <v>23</v>
      </c>
      <c r="B46" s="171" t="s">
        <v>110</v>
      </c>
      <c r="C46" s="172" t="s">
        <v>111</v>
      </c>
      <c r="D46" s="173" t="s">
        <v>82</v>
      </c>
      <c r="E46" s="174">
        <v>1.5</v>
      </c>
      <c r="F46" s="174">
        <v>3089.86</v>
      </c>
      <c r="G46" s="175">
        <f aca="true" t="shared" si="6" ref="G46:G51">E46*F46</f>
        <v>4634.79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aca="true" t="shared" si="7" ref="BA46:BA51">IF(AZ46=1,G46,0)</f>
        <v>4634.79</v>
      </c>
      <c r="BB46" s="147">
        <f aca="true" t="shared" si="8" ref="BB46:BB51">IF(AZ46=2,G46,0)</f>
        <v>0</v>
      </c>
      <c r="BC46" s="147">
        <f aca="true" t="shared" si="9" ref="BC46:BC51">IF(AZ46=3,G46,0)</f>
        <v>0</v>
      </c>
      <c r="BD46" s="147">
        <f aca="true" t="shared" si="10" ref="BD46:BD51">IF(AZ46=4,G46,0)</f>
        <v>0</v>
      </c>
      <c r="BE46" s="147">
        <f aca="true" t="shared" si="11" ref="BE46:BE51">IF(AZ46=5,G46,0)</f>
        <v>0</v>
      </c>
      <c r="CZ46" s="147">
        <v>0</v>
      </c>
    </row>
    <row r="47" spans="1:104" ht="12.75">
      <c r="A47" s="170">
        <v>24</v>
      </c>
      <c r="B47" s="171" t="s">
        <v>112</v>
      </c>
      <c r="C47" s="172" t="s">
        <v>113</v>
      </c>
      <c r="D47" s="173" t="s">
        <v>96</v>
      </c>
      <c r="E47" s="174">
        <v>7.95</v>
      </c>
      <c r="F47" s="174">
        <v>169.48</v>
      </c>
      <c r="G47" s="175">
        <f t="shared" si="6"/>
        <v>1347.366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7"/>
        <v>1347.366</v>
      </c>
      <c r="BB47" s="147">
        <f t="shared" si="8"/>
        <v>0</v>
      </c>
      <c r="BC47" s="147">
        <f t="shared" si="9"/>
        <v>0</v>
      </c>
      <c r="BD47" s="147">
        <f t="shared" si="10"/>
        <v>0</v>
      </c>
      <c r="BE47" s="147">
        <f t="shared" si="11"/>
        <v>0</v>
      </c>
      <c r="CZ47" s="147">
        <v>0.003415</v>
      </c>
    </row>
    <row r="48" spans="1:104" ht="12.75">
      <c r="A48" s="170">
        <v>25</v>
      </c>
      <c r="B48" s="171" t="s">
        <v>114</v>
      </c>
      <c r="C48" s="172" t="s">
        <v>115</v>
      </c>
      <c r="D48" s="173" t="s">
        <v>96</v>
      </c>
      <c r="E48" s="174">
        <v>7.95</v>
      </c>
      <c r="F48" s="174">
        <v>53.61</v>
      </c>
      <c r="G48" s="175">
        <f t="shared" si="6"/>
        <v>426.1995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7"/>
        <v>426.1995</v>
      </c>
      <c r="BB48" s="147">
        <f t="shared" si="8"/>
        <v>0</v>
      </c>
      <c r="BC48" s="147">
        <f t="shared" si="9"/>
        <v>0</v>
      </c>
      <c r="BD48" s="147">
        <f t="shared" si="10"/>
        <v>0</v>
      </c>
      <c r="BE48" s="147">
        <f t="shared" si="11"/>
        <v>0</v>
      </c>
      <c r="CZ48" s="147">
        <v>0</v>
      </c>
    </row>
    <row r="49" spans="1:104" ht="12.75">
      <c r="A49" s="170">
        <v>26</v>
      </c>
      <c r="B49" s="171" t="s">
        <v>116</v>
      </c>
      <c r="C49" s="172" t="s">
        <v>117</v>
      </c>
      <c r="D49" s="173" t="s">
        <v>91</v>
      </c>
      <c r="E49" s="174">
        <v>0.068</v>
      </c>
      <c r="F49" s="174">
        <v>45425.59</v>
      </c>
      <c r="G49" s="175">
        <f t="shared" si="6"/>
        <v>3088.94012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7"/>
        <v>3088.94012</v>
      </c>
      <c r="BB49" s="147">
        <f t="shared" si="8"/>
        <v>0</v>
      </c>
      <c r="BC49" s="147">
        <f t="shared" si="9"/>
        <v>0</v>
      </c>
      <c r="BD49" s="147">
        <f t="shared" si="10"/>
        <v>0</v>
      </c>
      <c r="BE49" s="147">
        <f t="shared" si="11"/>
        <v>0</v>
      </c>
      <c r="CZ49" s="147">
        <v>1.071</v>
      </c>
    </row>
    <row r="50" spans="1:104" ht="12.75">
      <c r="A50" s="170">
        <v>27</v>
      </c>
      <c r="B50" s="171" t="s">
        <v>116</v>
      </c>
      <c r="C50" s="172" t="s">
        <v>117</v>
      </c>
      <c r="D50" s="173" t="s">
        <v>91</v>
      </c>
      <c r="E50" s="174">
        <v>0.022</v>
      </c>
      <c r="F50" s="174">
        <v>45425.59</v>
      </c>
      <c r="G50" s="175">
        <f t="shared" si="6"/>
        <v>999.3629799999999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7"/>
        <v>999.3629799999999</v>
      </c>
      <c r="BB50" s="147">
        <f t="shared" si="8"/>
        <v>0</v>
      </c>
      <c r="BC50" s="147">
        <f t="shared" si="9"/>
        <v>0</v>
      </c>
      <c r="BD50" s="147">
        <f t="shared" si="10"/>
        <v>0</v>
      </c>
      <c r="BE50" s="147">
        <f t="shared" si="11"/>
        <v>0</v>
      </c>
      <c r="CZ50" s="147">
        <v>1.071</v>
      </c>
    </row>
    <row r="51" spans="1:104" ht="22.5">
      <c r="A51" s="170">
        <v>28</v>
      </c>
      <c r="B51" s="171" t="s">
        <v>122</v>
      </c>
      <c r="C51" s="172" t="s">
        <v>123</v>
      </c>
      <c r="D51" s="173" t="s">
        <v>96</v>
      </c>
      <c r="E51" s="174">
        <v>15.5</v>
      </c>
      <c r="F51" s="174">
        <v>1458.46</v>
      </c>
      <c r="G51" s="175">
        <f t="shared" si="6"/>
        <v>22606.13</v>
      </c>
      <c r="O51" s="169">
        <v>2</v>
      </c>
      <c r="AA51" s="147">
        <v>2</v>
      </c>
      <c r="AB51" s="147">
        <v>1</v>
      </c>
      <c r="AC51" s="147">
        <v>1</v>
      </c>
      <c r="AZ51" s="147">
        <v>1</v>
      </c>
      <c r="BA51" s="147">
        <f t="shared" si="7"/>
        <v>22606.13</v>
      </c>
      <c r="BB51" s="147">
        <f t="shared" si="8"/>
        <v>0</v>
      </c>
      <c r="BC51" s="147">
        <f t="shared" si="9"/>
        <v>0</v>
      </c>
      <c r="BD51" s="147">
        <f t="shared" si="10"/>
        <v>0</v>
      </c>
      <c r="BE51" s="147">
        <f t="shared" si="11"/>
        <v>0</v>
      </c>
      <c r="CZ51" s="147">
        <v>0.15862</v>
      </c>
    </row>
    <row r="52" spans="1:57" ht="12.75">
      <c r="A52" s="176"/>
      <c r="B52" s="177" t="s">
        <v>77</v>
      </c>
      <c r="C52" s="178" t="str">
        <f>CONCATENATE(B45," ",C45)</f>
        <v>4 Vodorovné konstrukce</v>
      </c>
      <c r="D52" s="176"/>
      <c r="E52" s="179"/>
      <c r="F52" s="179"/>
      <c r="G52" s="180">
        <f>SUM(G45:G51)</f>
        <v>33102.7886</v>
      </c>
      <c r="O52" s="169">
        <v>4</v>
      </c>
      <c r="BA52" s="181">
        <f>SUM(BA45:BA51)</f>
        <v>33102.7886</v>
      </c>
      <c r="BB52" s="181">
        <f>SUM(BB45:BB51)</f>
        <v>0</v>
      </c>
      <c r="BC52" s="181">
        <f>SUM(BC45:BC51)</f>
        <v>0</v>
      </c>
      <c r="BD52" s="181">
        <f>SUM(BD45:BD51)</f>
        <v>0</v>
      </c>
      <c r="BE52" s="181">
        <f>SUM(BE45:BE51)</f>
        <v>0</v>
      </c>
    </row>
    <row r="53" spans="1:15" ht="12.75">
      <c r="A53" s="162" t="s">
        <v>74</v>
      </c>
      <c r="B53" s="163" t="s">
        <v>124</v>
      </c>
      <c r="C53" s="164" t="s">
        <v>125</v>
      </c>
      <c r="D53" s="165"/>
      <c r="E53" s="166"/>
      <c r="F53" s="166"/>
      <c r="G53" s="167"/>
      <c r="H53" s="168"/>
      <c r="I53" s="168"/>
      <c r="O53" s="169">
        <v>1</v>
      </c>
    </row>
    <row r="54" spans="1:104" ht="12.75">
      <c r="A54" s="170">
        <v>29</v>
      </c>
      <c r="B54" s="171" t="s">
        <v>126</v>
      </c>
      <c r="C54" s="172" t="s">
        <v>127</v>
      </c>
      <c r="D54" s="173" t="s">
        <v>96</v>
      </c>
      <c r="E54" s="174">
        <v>15.45</v>
      </c>
      <c r="F54" s="174">
        <v>1556.46</v>
      </c>
      <c r="G54" s="175">
        <f aca="true" t="shared" si="12" ref="G54:G72">E54*F54</f>
        <v>24047.307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 aca="true" t="shared" si="13" ref="BA54:BA72">IF(AZ54=1,G54,0)</f>
        <v>24047.307</v>
      </c>
      <c r="BB54" s="147">
        <f aca="true" t="shared" si="14" ref="BB54:BB72">IF(AZ54=2,G54,0)</f>
        <v>0</v>
      </c>
      <c r="BC54" s="147">
        <f aca="true" t="shared" si="15" ref="BC54:BC72">IF(AZ54=3,G54,0)</f>
        <v>0</v>
      </c>
      <c r="BD54" s="147">
        <f aca="true" t="shared" si="16" ref="BD54:BD72">IF(AZ54=4,G54,0)</f>
        <v>0</v>
      </c>
      <c r="BE54" s="147">
        <f aca="true" t="shared" si="17" ref="BE54:BE72">IF(AZ54=5,G54,0)</f>
        <v>0</v>
      </c>
      <c r="CZ54" s="147">
        <v>0</v>
      </c>
    </row>
    <row r="55" spans="1:104" ht="12.75">
      <c r="A55" s="170">
        <v>30</v>
      </c>
      <c r="B55" s="171" t="s">
        <v>128</v>
      </c>
      <c r="C55" s="172" t="s">
        <v>129</v>
      </c>
      <c r="D55" s="173" t="s">
        <v>96</v>
      </c>
      <c r="E55" s="174">
        <v>4.5</v>
      </c>
      <c r="F55" s="174">
        <v>1591.05</v>
      </c>
      <c r="G55" s="175">
        <f t="shared" si="12"/>
        <v>7159.724999999999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t="shared" si="13"/>
        <v>7159.724999999999</v>
      </c>
      <c r="BB55" s="147">
        <f t="shared" si="14"/>
        <v>0</v>
      </c>
      <c r="BC55" s="147">
        <f t="shared" si="15"/>
        <v>0</v>
      </c>
      <c r="BD55" s="147">
        <f t="shared" si="16"/>
        <v>0</v>
      </c>
      <c r="BE55" s="147">
        <f t="shared" si="17"/>
        <v>0</v>
      </c>
      <c r="CZ55" s="147">
        <v>0</v>
      </c>
    </row>
    <row r="56" spans="1:104" ht="12.75">
      <c r="A56" s="170">
        <v>31</v>
      </c>
      <c r="B56" s="171" t="s">
        <v>130</v>
      </c>
      <c r="C56" s="172" t="s">
        <v>131</v>
      </c>
      <c r="D56" s="173" t="s">
        <v>96</v>
      </c>
      <c r="E56" s="174">
        <v>13</v>
      </c>
      <c r="F56" s="174">
        <v>44.96</v>
      </c>
      <c r="G56" s="175">
        <f t="shared" si="12"/>
        <v>584.48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3"/>
        <v>584.48</v>
      </c>
      <c r="BB56" s="147">
        <f t="shared" si="14"/>
        <v>0</v>
      </c>
      <c r="BC56" s="147">
        <f t="shared" si="15"/>
        <v>0</v>
      </c>
      <c r="BD56" s="147">
        <f t="shared" si="16"/>
        <v>0</v>
      </c>
      <c r="BE56" s="147">
        <f t="shared" si="17"/>
        <v>0</v>
      </c>
      <c r="CZ56" s="147">
        <v>0</v>
      </c>
    </row>
    <row r="57" spans="1:104" ht="12.75">
      <c r="A57" s="170">
        <v>32</v>
      </c>
      <c r="B57" s="171" t="s">
        <v>132</v>
      </c>
      <c r="C57" s="172" t="s">
        <v>133</v>
      </c>
      <c r="D57" s="173" t="s">
        <v>96</v>
      </c>
      <c r="E57" s="174">
        <v>13</v>
      </c>
      <c r="F57" s="174">
        <v>76.09</v>
      </c>
      <c r="G57" s="175">
        <f t="shared" si="12"/>
        <v>989.1700000000001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3"/>
        <v>989.1700000000001</v>
      </c>
      <c r="BB57" s="147">
        <f t="shared" si="14"/>
        <v>0</v>
      </c>
      <c r="BC57" s="147">
        <f t="shared" si="15"/>
        <v>0</v>
      </c>
      <c r="BD57" s="147">
        <f t="shared" si="16"/>
        <v>0</v>
      </c>
      <c r="BE57" s="147">
        <f t="shared" si="17"/>
        <v>0</v>
      </c>
      <c r="CZ57" s="147">
        <v>0</v>
      </c>
    </row>
    <row r="58" spans="1:104" ht="12.75">
      <c r="A58" s="170">
        <v>33</v>
      </c>
      <c r="B58" s="171" t="s">
        <v>134</v>
      </c>
      <c r="C58" s="172" t="s">
        <v>135</v>
      </c>
      <c r="D58" s="173" t="s">
        <v>96</v>
      </c>
      <c r="E58" s="174">
        <v>13</v>
      </c>
      <c r="F58" s="174">
        <v>534.96</v>
      </c>
      <c r="G58" s="175">
        <f t="shared" si="12"/>
        <v>6954.4800000000005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3"/>
        <v>6954.4800000000005</v>
      </c>
      <c r="BB58" s="147">
        <f t="shared" si="14"/>
        <v>0</v>
      </c>
      <c r="BC58" s="147">
        <f t="shared" si="15"/>
        <v>0</v>
      </c>
      <c r="BD58" s="147">
        <f t="shared" si="16"/>
        <v>0</v>
      </c>
      <c r="BE58" s="147">
        <f t="shared" si="17"/>
        <v>0</v>
      </c>
      <c r="CZ58" s="147">
        <v>0</v>
      </c>
    </row>
    <row r="59" spans="1:104" ht="12.75">
      <c r="A59" s="170">
        <v>34</v>
      </c>
      <c r="B59" s="171" t="s">
        <v>136</v>
      </c>
      <c r="C59" s="172" t="s">
        <v>137</v>
      </c>
      <c r="D59" s="173" t="s">
        <v>96</v>
      </c>
      <c r="E59" s="174">
        <v>13</v>
      </c>
      <c r="F59" s="174">
        <v>212.14</v>
      </c>
      <c r="G59" s="175">
        <f t="shared" si="12"/>
        <v>2757.8199999999997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3"/>
        <v>2757.8199999999997</v>
      </c>
      <c r="BB59" s="147">
        <f t="shared" si="14"/>
        <v>0</v>
      </c>
      <c r="BC59" s="147">
        <f t="shared" si="15"/>
        <v>0</v>
      </c>
      <c r="BD59" s="147">
        <f t="shared" si="16"/>
        <v>0</v>
      </c>
      <c r="BE59" s="147">
        <f t="shared" si="17"/>
        <v>0</v>
      </c>
      <c r="CZ59" s="147">
        <v>0</v>
      </c>
    </row>
    <row r="60" spans="1:104" ht="12.75">
      <c r="A60" s="170">
        <v>35</v>
      </c>
      <c r="B60" s="171" t="s">
        <v>130</v>
      </c>
      <c r="C60" s="172" t="s">
        <v>131</v>
      </c>
      <c r="D60" s="173" t="s">
        <v>96</v>
      </c>
      <c r="E60" s="174">
        <v>13</v>
      </c>
      <c r="F60" s="174">
        <v>43.81</v>
      </c>
      <c r="G60" s="175">
        <f t="shared" si="12"/>
        <v>569.53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3"/>
        <v>569.53</v>
      </c>
      <c r="BB60" s="147">
        <f t="shared" si="14"/>
        <v>0</v>
      </c>
      <c r="BC60" s="147">
        <f t="shared" si="15"/>
        <v>0</v>
      </c>
      <c r="BD60" s="147">
        <f t="shared" si="16"/>
        <v>0</v>
      </c>
      <c r="BE60" s="147">
        <f t="shared" si="17"/>
        <v>0</v>
      </c>
      <c r="CZ60" s="147">
        <v>0</v>
      </c>
    </row>
    <row r="61" spans="1:104" ht="12.75">
      <c r="A61" s="170">
        <v>36</v>
      </c>
      <c r="B61" s="171" t="s">
        <v>138</v>
      </c>
      <c r="C61" s="172" t="s">
        <v>139</v>
      </c>
      <c r="D61" s="173" t="s">
        <v>96</v>
      </c>
      <c r="E61" s="174">
        <v>13</v>
      </c>
      <c r="F61" s="174">
        <v>184.47</v>
      </c>
      <c r="G61" s="175">
        <f t="shared" si="12"/>
        <v>2398.11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3"/>
        <v>2398.11</v>
      </c>
      <c r="BB61" s="147">
        <f t="shared" si="14"/>
        <v>0</v>
      </c>
      <c r="BC61" s="147">
        <f t="shared" si="15"/>
        <v>0</v>
      </c>
      <c r="BD61" s="147">
        <f t="shared" si="16"/>
        <v>0</v>
      </c>
      <c r="BE61" s="147">
        <f t="shared" si="17"/>
        <v>0</v>
      </c>
      <c r="CZ61" s="147">
        <v>0.00592</v>
      </c>
    </row>
    <row r="62" spans="1:104" ht="12.75">
      <c r="A62" s="170">
        <v>37</v>
      </c>
      <c r="B62" s="171" t="s">
        <v>138</v>
      </c>
      <c r="C62" s="172" t="s">
        <v>139</v>
      </c>
      <c r="D62" s="173" t="s">
        <v>96</v>
      </c>
      <c r="E62" s="174">
        <v>13</v>
      </c>
      <c r="F62" s="174">
        <v>184.47</v>
      </c>
      <c r="G62" s="175">
        <f t="shared" si="12"/>
        <v>2398.11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3"/>
        <v>2398.11</v>
      </c>
      <c r="BB62" s="147">
        <f t="shared" si="14"/>
        <v>0</v>
      </c>
      <c r="BC62" s="147">
        <f t="shared" si="15"/>
        <v>0</v>
      </c>
      <c r="BD62" s="147">
        <f t="shared" si="16"/>
        <v>0</v>
      </c>
      <c r="BE62" s="147">
        <f t="shared" si="17"/>
        <v>0</v>
      </c>
      <c r="CZ62" s="147">
        <v>0.00592</v>
      </c>
    </row>
    <row r="63" spans="1:104" ht="12.75">
      <c r="A63" s="170">
        <v>38</v>
      </c>
      <c r="B63" s="171" t="s">
        <v>130</v>
      </c>
      <c r="C63" s="172" t="s">
        <v>131</v>
      </c>
      <c r="D63" s="173" t="s">
        <v>96</v>
      </c>
      <c r="E63" s="174">
        <v>27.5</v>
      </c>
      <c r="F63" s="174">
        <v>44.96</v>
      </c>
      <c r="G63" s="175">
        <f t="shared" si="12"/>
        <v>1236.4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3"/>
        <v>1236.4</v>
      </c>
      <c r="BB63" s="147">
        <f t="shared" si="14"/>
        <v>0</v>
      </c>
      <c r="BC63" s="147">
        <f t="shared" si="15"/>
        <v>0</v>
      </c>
      <c r="BD63" s="147">
        <f t="shared" si="16"/>
        <v>0</v>
      </c>
      <c r="BE63" s="147">
        <f t="shared" si="17"/>
        <v>0</v>
      </c>
      <c r="CZ63" s="147">
        <v>0</v>
      </c>
    </row>
    <row r="64" spans="1:104" ht="12.75">
      <c r="A64" s="170">
        <v>39</v>
      </c>
      <c r="B64" s="171" t="s">
        <v>132</v>
      </c>
      <c r="C64" s="172" t="s">
        <v>133</v>
      </c>
      <c r="D64" s="173" t="s">
        <v>96</v>
      </c>
      <c r="E64" s="174">
        <v>27.5</v>
      </c>
      <c r="F64" s="174">
        <v>76.09</v>
      </c>
      <c r="G64" s="175">
        <f t="shared" si="12"/>
        <v>2092.475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3"/>
        <v>2092.475</v>
      </c>
      <c r="BB64" s="147">
        <f t="shared" si="14"/>
        <v>0</v>
      </c>
      <c r="BC64" s="147">
        <f t="shared" si="15"/>
        <v>0</v>
      </c>
      <c r="BD64" s="147">
        <f t="shared" si="16"/>
        <v>0</v>
      </c>
      <c r="BE64" s="147">
        <f t="shared" si="17"/>
        <v>0</v>
      </c>
      <c r="CZ64" s="147">
        <v>0</v>
      </c>
    </row>
    <row r="65" spans="1:104" ht="12.75">
      <c r="A65" s="170">
        <v>40</v>
      </c>
      <c r="B65" s="171" t="s">
        <v>134</v>
      </c>
      <c r="C65" s="172" t="s">
        <v>135</v>
      </c>
      <c r="D65" s="173" t="s">
        <v>96</v>
      </c>
      <c r="E65" s="174">
        <v>27.5</v>
      </c>
      <c r="F65" s="174">
        <v>539.57</v>
      </c>
      <c r="G65" s="175">
        <f t="shared" si="12"/>
        <v>14838.175000000001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3"/>
        <v>14838.175000000001</v>
      </c>
      <c r="BB65" s="147">
        <f t="shared" si="14"/>
        <v>0</v>
      </c>
      <c r="BC65" s="147">
        <f t="shared" si="15"/>
        <v>0</v>
      </c>
      <c r="BD65" s="147">
        <f t="shared" si="16"/>
        <v>0</v>
      </c>
      <c r="BE65" s="147">
        <f t="shared" si="17"/>
        <v>0</v>
      </c>
      <c r="CZ65" s="147">
        <v>0</v>
      </c>
    </row>
    <row r="66" spans="1:104" ht="12.75">
      <c r="A66" s="170">
        <v>41</v>
      </c>
      <c r="B66" s="171" t="s">
        <v>140</v>
      </c>
      <c r="C66" s="172" t="s">
        <v>141</v>
      </c>
      <c r="D66" s="173" t="s">
        <v>96</v>
      </c>
      <c r="E66" s="174">
        <v>27.5</v>
      </c>
      <c r="F66" s="174">
        <v>24.79</v>
      </c>
      <c r="G66" s="175">
        <f t="shared" si="12"/>
        <v>681.725</v>
      </c>
      <c r="O66" s="169">
        <v>2</v>
      </c>
      <c r="AA66" s="147">
        <v>1</v>
      </c>
      <c r="AB66" s="147">
        <v>1</v>
      </c>
      <c r="AC66" s="147">
        <v>1</v>
      </c>
      <c r="AZ66" s="147">
        <v>1</v>
      </c>
      <c r="BA66" s="147">
        <f t="shared" si="13"/>
        <v>681.725</v>
      </c>
      <c r="BB66" s="147">
        <f t="shared" si="14"/>
        <v>0</v>
      </c>
      <c r="BC66" s="147">
        <f t="shared" si="15"/>
        <v>0</v>
      </c>
      <c r="BD66" s="147">
        <f t="shared" si="16"/>
        <v>0</v>
      </c>
      <c r="BE66" s="147">
        <f t="shared" si="17"/>
        <v>0</v>
      </c>
      <c r="CZ66" s="147">
        <v>0</v>
      </c>
    </row>
    <row r="67" spans="1:104" ht="12.75">
      <c r="A67" s="170">
        <v>42</v>
      </c>
      <c r="B67" s="171" t="s">
        <v>130</v>
      </c>
      <c r="C67" s="172" t="s">
        <v>131</v>
      </c>
      <c r="D67" s="173" t="s">
        <v>96</v>
      </c>
      <c r="E67" s="174">
        <v>27.5</v>
      </c>
      <c r="F67" s="174">
        <v>43.81</v>
      </c>
      <c r="G67" s="175">
        <f t="shared" si="12"/>
        <v>1204.775</v>
      </c>
      <c r="O67" s="169">
        <v>2</v>
      </c>
      <c r="AA67" s="147">
        <v>1</v>
      </c>
      <c r="AB67" s="147">
        <v>1</v>
      </c>
      <c r="AC67" s="147">
        <v>1</v>
      </c>
      <c r="AZ67" s="147">
        <v>1</v>
      </c>
      <c r="BA67" s="147">
        <f t="shared" si="13"/>
        <v>1204.775</v>
      </c>
      <c r="BB67" s="147">
        <f t="shared" si="14"/>
        <v>0</v>
      </c>
      <c r="BC67" s="147">
        <f t="shared" si="15"/>
        <v>0</v>
      </c>
      <c r="BD67" s="147">
        <f t="shared" si="16"/>
        <v>0</v>
      </c>
      <c r="BE67" s="147">
        <f t="shared" si="17"/>
        <v>0</v>
      </c>
      <c r="CZ67" s="147">
        <v>0</v>
      </c>
    </row>
    <row r="68" spans="1:104" ht="12.75">
      <c r="A68" s="170">
        <v>43</v>
      </c>
      <c r="B68" s="171" t="s">
        <v>138</v>
      </c>
      <c r="C68" s="172" t="s">
        <v>139</v>
      </c>
      <c r="D68" s="173" t="s">
        <v>96</v>
      </c>
      <c r="E68" s="174">
        <v>27.5</v>
      </c>
      <c r="F68" s="174">
        <v>207.53</v>
      </c>
      <c r="G68" s="175">
        <f t="shared" si="12"/>
        <v>5707.075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t="shared" si="13"/>
        <v>5707.075</v>
      </c>
      <c r="BB68" s="147">
        <f t="shared" si="14"/>
        <v>0</v>
      </c>
      <c r="BC68" s="147">
        <f t="shared" si="15"/>
        <v>0</v>
      </c>
      <c r="BD68" s="147">
        <f t="shared" si="16"/>
        <v>0</v>
      </c>
      <c r="BE68" s="147">
        <f t="shared" si="17"/>
        <v>0</v>
      </c>
      <c r="CZ68" s="147">
        <v>0.00592</v>
      </c>
    </row>
    <row r="69" spans="1:104" ht="12.75">
      <c r="A69" s="170">
        <v>44</v>
      </c>
      <c r="B69" s="171" t="s">
        <v>138</v>
      </c>
      <c r="C69" s="172" t="s">
        <v>139</v>
      </c>
      <c r="D69" s="173" t="s">
        <v>96</v>
      </c>
      <c r="E69" s="174">
        <v>27.5</v>
      </c>
      <c r="F69" s="174">
        <v>207.53</v>
      </c>
      <c r="G69" s="175">
        <f t="shared" si="12"/>
        <v>5707.075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13"/>
        <v>5707.075</v>
      </c>
      <c r="BB69" s="147">
        <f t="shared" si="14"/>
        <v>0</v>
      </c>
      <c r="BC69" s="147">
        <f t="shared" si="15"/>
        <v>0</v>
      </c>
      <c r="BD69" s="147">
        <f t="shared" si="16"/>
        <v>0</v>
      </c>
      <c r="BE69" s="147">
        <f t="shared" si="17"/>
        <v>0</v>
      </c>
      <c r="CZ69" s="147">
        <v>0.00592</v>
      </c>
    </row>
    <row r="70" spans="1:104" ht="12.75">
      <c r="A70" s="170">
        <v>45</v>
      </c>
      <c r="B70" s="171" t="s">
        <v>130</v>
      </c>
      <c r="C70" s="172" t="s">
        <v>131</v>
      </c>
      <c r="D70" s="173" t="s">
        <v>96</v>
      </c>
      <c r="E70" s="174">
        <v>55.5</v>
      </c>
      <c r="F70" s="174">
        <v>43.81</v>
      </c>
      <c r="G70" s="175">
        <f t="shared" si="12"/>
        <v>2431.455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13"/>
        <v>2431.455</v>
      </c>
      <c r="BB70" s="147">
        <f t="shared" si="14"/>
        <v>0</v>
      </c>
      <c r="BC70" s="147">
        <f t="shared" si="15"/>
        <v>0</v>
      </c>
      <c r="BD70" s="147">
        <f t="shared" si="16"/>
        <v>0</v>
      </c>
      <c r="BE70" s="147">
        <f t="shared" si="17"/>
        <v>0</v>
      </c>
      <c r="CZ70" s="147">
        <v>0</v>
      </c>
    </row>
    <row r="71" spans="1:104" ht="12.75">
      <c r="A71" s="170">
        <v>46</v>
      </c>
      <c r="B71" s="171" t="s">
        <v>138</v>
      </c>
      <c r="C71" s="172" t="s">
        <v>139</v>
      </c>
      <c r="D71" s="173" t="s">
        <v>96</v>
      </c>
      <c r="E71" s="174">
        <v>55.5</v>
      </c>
      <c r="F71" s="174">
        <v>207.53</v>
      </c>
      <c r="G71" s="175">
        <f t="shared" si="12"/>
        <v>11517.915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13"/>
        <v>11517.915</v>
      </c>
      <c r="BB71" s="147">
        <f t="shared" si="14"/>
        <v>0</v>
      </c>
      <c r="BC71" s="147">
        <f t="shared" si="15"/>
        <v>0</v>
      </c>
      <c r="BD71" s="147">
        <f t="shared" si="16"/>
        <v>0</v>
      </c>
      <c r="BE71" s="147">
        <f t="shared" si="17"/>
        <v>0</v>
      </c>
      <c r="CZ71" s="147">
        <v>0.00592</v>
      </c>
    </row>
    <row r="72" spans="1:104" ht="12.75">
      <c r="A72" s="170">
        <v>47</v>
      </c>
      <c r="B72" s="171" t="s">
        <v>138</v>
      </c>
      <c r="C72" s="172" t="s">
        <v>139</v>
      </c>
      <c r="D72" s="173" t="s">
        <v>96</v>
      </c>
      <c r="E72" s="174">
        <v>55.5</v>
      </c>
      <c r="F72" s="174">
        <v>207.53</v>
      </c>
      <c r="G72" s="175">
        <f t="shared" si="12"/>
        <v>11517.915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13"/>
        <v>11517.915</v>
      </c>
      <c r="BB72" s="147">
        <f t="shared" si="14"/>
        <v>0</v>
      </c>
      <c r="BC72" s="147">
        <f t="shared" si="15"/>
        <v>0</v>
      </c>
      <c r="BD72" s="147">
        <f t="shared" si="16"/>
        <v>0</v>
      </c>
      <c r="BE72" s="147">
        <f t="shared" si="17"/>
        <v>0</v>
      </c>
      <c r="CZ72" s="147">
        <v>0.00592</v>
      </c>
    </row>
    <row r="73" spans="1:57" ht="12.75">
      <c r="A73" s="176"/>
      <c r="B73" s="177" t="s">
        <v>77</v>
      </c>
      <c r="C73" s="178" t="str">
        <f>CONCATENATE(B53," ",C53)</f>
        <v>62 Upravy povrchů vnější</v>
      </c>
      <c r="D73" s="176"/>
      <c r="E73" s="179"/>
      <c r="F73" s="179"/>
      <c r="G73" s="180">
        <f>SUM(G53:G72)</f>
        <v>104793.717</v>
      </c>
      <c r="O73" s="169">
        <v>4</v>
      </c>
      <c r="BA73" s="181">
        <f>SUM(BA53:BA72)</f>
        <v>104793.717</v>
      </c>
      <c r="BB73" s="181">
        <f>SUM(BB53:BB72)</f>
        <v>0</v>
      </c>
      <c r="BC73" s="181">
        <f>SUM(BC53:BC72)</f>
        <v>0</v>
      </c>
      <c r="BD73" s="181">
        <f>SUM(BD53:BD72)</f>
        <v>0</v>
      </c>
      <c r="BE73" s="181">
        <f>SUM(BE53:BE72)</f>
        <v>0</v>
      </c>
    </row>
    <row r="74" spans="1:15" ht="12.75">
      <c r="A74" s="162" t="s">
        <v>74</v>
      </c>
      <c r="B74" s="163" t="s">
        <v>142</v>
      </c>
      <c r="C74" s="164" t="s">
        <v>143</v>
      </c>
      <c r="D74" s="165"/>
      <c r="E74" s="166"/>
      <c r="F74" s="166"/>
      <c r="G74" s="167"/>
      <c r="H74" s="168"/>
      <c r="I74" s="168"/>
      <c r="O74" s="169">
        <v>1</v>
      </c>
    </row>
    <row r="75" spans="1:104" ht="12.75">
      <c r="A75" s="170">
        <v>48</v>
      </c>
      <c r="B75" s="171" t="s">
        <v>144</v>
      </c>
      <c r="C75" s="172" t="s">
        <v>145</v>
      </c>
      <c r="D75" s="173" t="s">
        <v>96</v>
      </c>
      <c r="E75" s="174">
        <v>230</v>
      </c>
      <c r="F75" s="174">
        <v>48.42</v>
      </c>
      <c r="G75" s="175">
        <f>E75*F75</f>
        <v>11136.6</v>
      </c>
      <c r="O75" s="169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11136.6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Z75" s="147">
        <v>0.03337547</v>
      </c>
    </row>
    <row r="76" spans="1:104" ht="12.75">
      <c r="A76" s="170">
        <v>49</v>
      </c>
      <c r="B76" s="171" t="s">
        <v>146</v>
      </c>
      <c r="C76" s="172" t="s">
        <v>147</v>
      </c>
      <c r="D76" s="173" t="s">
        <v>96</v>
      </c>
      <c r="E76" s="174">
        <v>460</v>
      </c>
      <c r="F76" s="174">
        <v>40.93</v>
      </c>
      <c r="G76" s="175">
        <f>E76*F76</f>
        <v>18827.8</v>
      </c>
      <c r="O76" s="169">
        <v>2</v>
      </c>
      <c r="AA76" s="147">
        <v>1</v>
      </c>
      <c r="AB76" s="147">
        <v>1</v>
      </c>
      <c r="AC76" s="147">
        <v>1</v>
      </c>
      <c r="AZ76" s="147">
        <v>1</v>
      </c>
      <c r="BA76" s="147">
        <f>IF(AZ76=1,G76,0)</f>
        <v>18827.8</v>
      </c>
      <c r="BB76" s="147">
        <f>IF(AZ76=2,G76,0)</f>
        <v>0</v>
      </c>
      <c r="BC76" s="147">
        <f>IF(AZ76=3,G76,0)</f>
        <v>0</v>
      </c>
      <c r="BD76" s="147">
        <f>IF(AZ76=4,G76,0)</f>
        <v>0</v>
      </c>
      <c r="BE76" s="147">
        <f>IF(AZ76=5,G76,0)</f>
        <v>0</v>
      </c>
      <c r="CZ76" s="147">
        <v>0</v>
      </c>
    </row>
    <row r="77" spans="1:104" ht="12.75">
      <c r="A77" s="170">
        <v>50</v>
      </c>
      <c r="B77" s="171" t="s">
        <v>148</v>
      </c>
      <c r="C77" s="172" t="s">
        <v>149</v>
      </c>
      <c r="D77" s="173" t="s">
        <v>96</v>
      </c>
      <c r="E77" s="174">
        <v>230</v>
      </c>
      <c r="F77" s="174">
        <v>29.4</v>
      </c>
      <c r="G77" s="175">
        <f>E77*F77</f>
        <v>6762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>IF(AZ77=1,G77,0)</f>
        <v>6762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Z77" s="147">
        <v>0</v>
      </c>
    </row>
    <row r="78" spans="1:57" ht="12.75">
      <c r="A78" s="176"/>
      <c r="B78" s="177" t="s">
        <v>77</v>
      </c>
      <c r="C78" s="178" t="str">
        <f>CONCATENATE(B74," ",C74)</f>
        <v>94 Lešení a stavební výtahy</v>
      </c>
      <c r="D78" s="176"/>
      <c r="E78" s="179"/>
      <c r="F78" s="179"/>
      <c r="G78" s="180">
        <f>SUM(G74:G77)</f>
        <v>36726.4</v>
      </c>
      <c r="O78" s="169">
        <v>4</v>
      </c>
      <c r="BA78" s="181">
        <f>SUM(BA74:BA77)</f>
        <v>36726.4</v>
      </c>
      <c r="BB78" s="181">
        <f>SUM(BB74:BB77)</f>
        <v>0</v>
      </c>
      <c r="BC78" s="181">
        <f>SUM(BC74:BC77)</f>
        <v>0</v>
      </c>
      <c r="BD78" s="181">
        <f>SUM(BD74:BD77)</f>
        <v>0</v>
      </c>
      <c r="BE78" s="181">
        <f>SUM(BE74:BE77)</f>
        <v>0</v>
      </c>
    </row>
    <row r="79" spans="1:15" ht="12.75">
      <c r="A79" s="162" t="s">
        <v>74</v>
      </c>
      <c r="B79" s="163" t="s">
        <v>150</v>
      </c>
      <c r="C79" s="164" t="s">
        <v>151</v>
      </c>
      <c r="D79" s="165"/>
      <c r="E79" s="166"/>
      <c r="F79" s="166"/>
      <c r="G79" s="167"/>
      <c r="H79" s="168"/>
      <c r="I79" s="168"/>
      <c r="O79" s="169">
        <v>1</v>
      </c>
    </row>
    <row r="80" spans="1:104" ht="12.75">
      <c r="A80" s="170">
        <v>51</v>
      </c>
      <c r="B80" s="171" t="s">
        <v>152</v>
      </c>
      <c r="C80" s="172" t="s">
        <v>153</v>
      </c>
      <c r="D80" s="173" t="s">
        <v>96</v>
      </c>
      <c r="E80" s="174">
        <v>155</v>
      </c>
      <c r="F80" s="174">
        <v>80.71</v>
      </c>
      <c r="G80" s="175">
        <f>E80*F80</f>
        <v>12510.05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12510.05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Z80" s="147">
        <v>0.00205</v>
      </c>
    </row>
    <row r="81" spans="1:104" ht="12.75">
      <c r="A81" s="170">
        <v>52</v>
      </c>
      <c r="B81" s="171" t="s">
        <v>154</v>
      </c>
      <c r="C81" s="172" t="s">
        <v>155</v>
      </c>
      <c r="D81" s="173" t="s">
        <v>156</v>
      </c>
      <c r="E81" s="174">
        <v>1</v>
      </c>
      <c r="F81" s="174">
        <v>23058.67</v>
      </c>
      <c r="G81" s="175">
        <f>E81*F81</f>
        <v>23058.67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>IF(AZ81=1,G81,0)</f>
        <v>23058.67</v>
      </c>
      <c r="BB81" s="147">
        <f>IF(AZ81=2,G81,0)</f>
        <v>0</v>
      </c>
      <c r="BC81" s="147">
        <f>IF(AZ81=3,G81,0)</f>
        <v>0</v>
      </c>
      <c r="BD81" s="147">
        <f>IF(AZ81=4,G81,0)</f>
        <v>0</v>
      </c>
      <c r="BE81" s="147">
        <f>IF(AZ81=5,G81,0)</f>
        <v>0</v>
      </c>
      <c r="CZ81" s="147">
        <v>0</v>
      </c>
    </row>
    <row r="82" spans="1:57" ht="12.75">
      <c r="A82" s="176"/>
      <c r="B82" s="177" t="s">
        <v>77</v>
      </c>
      <c r="C82" s="178" t="str">
        <f>CONCATENATE(B79," ",C79)</f>
        <v>95 Dokončovací kce na pozem.stav.</v>
      </c>
      <c r="D82" s="176"/>
      <c r="E82" s="179"/>
      <c r="F82" s="179"/>
      <c r="G82" s="180">
        <f>SUM(G79:G81)</f>
        <v>35568.72</v>
      </c>
      <c r="O82" s="169">
        <v>4</v>
      </c>
      <c r="BA82" s="181">
        <f>SUM(BA79:BA81)</f>
        <v>35568.72</v>
      </c>
      <c r="BB82" s="181">
        <f>SUM(BB79:BB81)</f>
        <v>0</v>
      </c>
      <c r="BC82" s="181">
        <f>SUM(BC79:BC81)</f>
        <v>0</v>
      </c>
      <c r="BD82" s="181">
        <f>SUM(BD79:BD81)</f>
        <v>0</v>
      </c>
      <c r="BE82" s="181">
        <f>SUM(BE79:BE81)</f>
        <v>0</v>
      </c>
    </row>
    <row r="83" spans="1:15" ht="12.75">
      <c r="A83" s="162" t="s">
        <v>74</v>
      </c>
      <c r="B83" s="163" t="s">
        <v>157</v>
      </c>
      <c r="C83" s="164" t="s">
        <v>158</v>
      </c>
      <c r="D83" s="165"/>
      <c r="E83" s="166"/>
      <c r="F83" s="166"/>
      <c r="G83" s="167"/>
      <c r="H83" s="168"/>
      <c r="I83" s="168"/>
      <c r="O83" s="169">
        <v>1</v>
      </c>
    </row>
    <row r="84" spans="1:104" ht="12.75">
      <c r="A84" s="170">
        <v>53</v>
      </c>
      <c r="B84" s="171" t="s">
        <v>159</v>
      </c>
      <c r="C84" s="172" t="s">
        <v>160</v>
      </c>
      <c r="D84" s="173" t="s">
        <v>82</v>
      </c>
      <c r="E84" s="174">
        <v>8.25</v>
      </c>
      <c r="F84" s="174">
        <v>691.76</v>
      </c>
      <c r="G84" s="175">
        <f>E84*F84</f>
        <v>5707.0199999999995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>IF(AZ84=1,G84,0)</f>
        <v>5707.0199999999995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Z84" s="147">
        <v>0</v>
      </c>
    </row>
    <row r="85" spans="1:104" ht="12.75">
      <c r="A85" s="170">
        <v>54</v>
      </c>
      <c r="B85" s="171" t="s">
        <v>161</v>
      </c>
      <c r="C85" s="172" t="s">
        <v>162</v>
      </c>
      <c r="D85" s="173" t="s">
        <v>163</v>
      </c>
      <c r="E85" s="174">
        <v>4</v>
      </c>
      <c r="F85" s="174">
        <v>734.42</v>
      </c>
      <c r="G85" s="175">
        <f>E85*F85</f>
        <v>2937.68</v>
      </c>
      <c r="O85" s="169">
        <v>2</v>
      </c>
      <c r="AA85" s="147">
        <v>2</v>
      </c>
      <c r="AB85" s="147">
        <v>1</v>
      </c>
      <c r="AC85" s="147">
        <v>1</v>
      </c>
      <c r="AZ85" s="147">
        <v>1</v>
      </c>
      <c r="BA85" s="147">
        <f>IF(AZ85=1,G85,0)</f>
        <v>2937.68</v>
      </c>
      <c r="BB85" s="147">
        <f>IF(AZ85=2,G85,0)</f>
        <v>0</v>
      </c>
      <c r="BC85" s="147">
        <f>IF(AZ85=3,G85,0)</f>
        <v>0</v>
      </c>
      <c r="BD85" s="147">
        <f>IF(AZ85=4,G85,0)</f>
        <v>0</v>
      </c>
      <c r="BE85" s="147">
        <f>IF(AZ85=5,G85,0)</f>
        <v>0</v>
      </c>
      <c r="CZ85" s="147">
        <v>0</v>
      </c>
    </row>
    <row r="86" spans="1:104" ht="12.75">
      <c r="A86" s="170">
        <v>55</v>
      </c>
      <c r="B86" s="171" t="s">
        <v>164</v>
      </c>
      <c r="C86" s="172" t="s">
        <v>165</v>
      </c>
      <c r="D86" s="173" t="s">
        <v>163</v>
      </c>
      <c r="E86" s="174">
        <v>24.75</v>
      </c>
      <c r="F86" s="174">
        <v>262.87</v>
      </c>
      <c r="G86" s="175">
        <f>E86*F86</f>
        <v>6506.0325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>IF(AZ86=1,G86,0)</f>
        <v>6506.0325</v>
      </c>
      <c r="BB86" s="147">
        <f>IF(AZ86=2,G86,0)</f>
        <v>0</v>
      </c>
      <c r="BC86" s="147">
        <f>IF(AZ86=3,G86,0)</f>
        <v>0</v>
      </c>
      <c r="BD86" s="147">
        <f>IF(AZ86=4,G86,0)</f>
        <v>0</v>
      </c>
      <c r="BE86" s="147">
        <f>IF(AZ86=5,G86,0)</f>
        <v>0</v>
      </c>
      <c r="CZ86" s="147">
        <v>0</v>
      </c>
    </row>
    <row r="87" spans="1:57" ht="12.75">
      <c r="A87" s="176"/>
      <c r="B87" s="177" t="s">
        <v>77</v>
      </c>
      <c r="C87" s="178" t="str">
        <f>CONCATENATE(B83," ",C83)</f>
        <v>96 Bourání konstrukcí</v>
      </c>
      <c r="D87" s="176"/>
      <c r="E87" s="179"/>
      <c r="F87" s="179"/>
      <c r="G87" s="180">
        <f>SUM(G83:G86)</f>
        <v>15150.732499999998</v>
      </c>
      <c r="O87" s="169">
        <v>4</v>
      </c>
      <c r="BA87" s="181">
        <f>SUM(BA83:BA86)</f>
        <v>15150.732499999998</v>
      </c>
      <c r="BB87" s="181">
        <f>SUM(BB83:BB86)</f>
        <v>0</v>
      </c>
      <c r="BC87" s="181">
        <f>SUM(BC83:BC86)</f>
        <v>0</v>
      </c>
      <c r="BD87" s="181">
        <f>SUM(BD83:BD86)</f>
        <v>0</v>
      </c>
      <c r="BE87" s="181">
        <f>SUM(BE83:BE86)</f>
        <v>0</v>
      </c>
    </row>
    <row r="88" spans="1:15" ht="12.75">
      <c r="A88" s="162" t="s">
        <v>74</v>
      </c>
      <c r="B88" s="163" t="s">
        <v>166</v>
      </c>
      <c r="C88" s="164" t="s">
        <v>167</v>
      </c>
      <c r="D88" s="165"/>
      <c r="E88" s="166"/>
      <c r="F88" s="166"/>
      <c r="G88" s="167"/>
      <c r="H88" s="168"/>
      <c r="I88" s="168"/>
      <c r="O88" s="169">
        <v>1</v>
      </c>
    </row>
    <row r="89" spans="1:104" ht="12.75">
      <c r="A89" s="170">
        <v>56</v>
      </c>
      <c r="B89" s="171" t="s">
        <v>168</v>
      </c>
      <c r="C89" s="172" t="s">
        <v>169</v>
      </c>
      <c r="D89" s="173" t="s">
        <v>163</v>
      </c>
      <c r="E89" s="174">
        <v>24.75</v>
      </c>
      <c r="F89" s="174">
        <v>116.45</v>
      </c>
      <c r="G89" s="175">
        <f aca="true" t="shared" si="18" ref="G89:G99">E89*F89</f>
        <v>2882.1375000000003</v>
      </c>
      <c r="O89" s="169">
        <v>2</v>
      </c>
      <c r="AA89" s="147">
        <v>1</v>
      </c>
      <c r="AB89" s="147">
        <v>1</v>
      </c>
      <c r="AC89" s="147">
        <v>1</v>
      </c>
      <c r="AZ89" s="147">
        <v>1</v>
      </c>
      <c r="BA89" s="147">
        <f aca="true" t="shared" si="19" ref="BA89:BA99">IF(AZ89=1,G89,0)</f>
        <v>2882.1375000000003</v>
      </c>
      <c r="BB89" s="147">
        <f aca="true" t="shared" si="20" ref="BB89:BB99">IF(AZ89=2,G89,0)</f>
        <v>0</v>
      </c>
      <c r="BC89" s="147">
        <f aca="true" t="shared" si="21" ref="BC89:BC99">IF(AZ89=3,G89,0)</f>
        <v>0</v>
      </c>
      <c r="BD89" s="147">
        <f aca="true" t="shared" si="22" ref="BD89:BD99">IF(AZ89=4,G89,0)</f>
        <v>0</v>
      </c>
      <c r="BE89" s="147">
        <f aca="true" t="shared" si="23" ref="BE89:BE99">IF(AZ89=5,G89,0)</f>
        <v>0</v>
      </c>
      <c r="CZ89" s="147">
        <v>0</v>
      </c>
    </row>
    <row r="90" spans="1:104" ht="12.75">
      <c r="A90" s="170">
        <v>57</v>
      </c>
      <c r="B90" s="171" t="s">
        <v>170</v>
      </c>
      <c r="C90" s="172" t="s">
        <v>171</v>
      </c>
      <c r="D90" s="173" t="s">
        <v>96</v>
      </c>
      <c r="E90" s="174">
        <v>12.4</v>
      </c>
      <c r="F90" s="174">
        <v>137.78</v>
      </c>
      <c r="G90" s="175">
        <f t="shared" si="18"/>
        <v>1708.472</v>
      </c>
      <c r="O90" s="169">
        <v>2</v>
      </c>
      <c r="AA90" s="147">
        <v>2</v>
      </c>
      <c r="AB90" s="147">
        <v>1</v>
      </c>
      <c r="AC90" s="147">
        <v>1</v>
      </c>
      <c r="AZ90" s="147">
        <v>1</v>
      </c>
      <c r="BA90" s="147">
        <f t="shared" si="19"/>
        <v>1708.472</v>
      </c>
      <c r="BB90" s="147">
        <f t="shared" si="20"/>
        <v>0</v>
      </c>
      <c r="BC90" s="147">
        <f t="shared" si="21"/>
        <v>0</v>
      </c>
      <c r="BD90" s="147">
        <f t="shared" si="22"/>
        <v>0</v>
      </c>
      <c r="BE90" s="147">
        <f t="shared" si="23"/>
        <v>0</v>
      </c>
      <c r="CZ90" s="147">
        <v>0</v>
      </c>
    </row>
    <row r="91" spans="1:104" ht="12.75">
      <c r="A91" s="170">
        <v>58</v>
      </c>
      <c r="B91" s="171" t="s">
        <v>172</v>
      </c>
      <c r="C91" s="172" t="s">
        <v>173</v>
      </c>
      <c r="D91" s="173" t="s">
        <v>91</v>
      </c>
      <c r="E91" s="174">
        <v>42.9</v>
      </c>
      <c r="F91" s="174">
        <v>57.65</v>
      </c>
      <c r="G91" s="175">
        <f t="shared" si="18"/>
        <v>2473.185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19"/>
        <v>2473.185</v>
      </c>
      <c r="BB91" s="147">
        <f t="shared" si="20"/>
        <v>0</v>
      </c>
      <c r="BC91" s="147">
        <f t="shared" si="21"/>
        <v>0</v>
      </c>
      <c r="BD91" s="147">
        <f t="shared" si="22"/>
        <v>0</v>
      </c>
      <c r="BE91" s="147">
        <f t="shared" si="23"/>
        <v>0</v>
      </c>
      <c r="CZ91" s="147">
        <v>0</v>
      </c>
    </row>
    <row r="92" spans="1:104" ht="12.75">
      <c r="A92" s="170">
        <v>59</v>
      </c>
      <c r="B92" s="171" t="s">
        <v>174</v>
      </c>
      <c r="C92" s="172" t="s">
        <v>175</v>
      </c>
      <c r="D92" s="173" t="s">
        <v>91</v>
      </c>
      <c r="E92" s="174">
        <v>42.9</v>
      </c>
      <c r="F92" s="174">
        <v>345.88</v>
      </c>
      <c r="G92" s="175">
        <f t="shared" si="18"/>
        <v>14838.251999999999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19"/>
        <v>14838.251999999999</v>
      </c>
      <c r="BB92" s="147">
        <f t="shared" si="20"/>
        <v>0</v>
      </c>
      <c r="BC92" s="147">
        <f t="shared" si="21"/>
        <v>0</v>
      </c>
      <c r="BD92" s="147">
        <f t="shared" si="22"/>
        <v>0</v>
      </c>
      <c r="BE92" s="147">
        <f t="shared" si="23"/>
        <v>0</v>
      </c>
      <c r="CZ92" s="147">
        <v>0</v>
      </c>
    </row>
    <row r="93" spans="1:104" ht="12.75">
      <c r="A93" s="170">
        <v>60</v>
      </c>
      <c r="B93" s="171" t="s">
        <v>176</v>
      </c>
      <c r="C93" s="172" t="s">
        <v>177</v>
      </c>
      <c r="D93" s="173" t="s">
        <v>91</v>
      </c>
      <c r="E93" s="174">
        <v>42.9</v>
      </c>
      <c r="F93" s="174">
        <v>634.11</v>
      </c>
      <c r="G93" s="175">
        <f t="shared" si="18"/>
        <v>27203.319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19"/>
        <v>27203.319</v>
      </c>
      <c r="BB93" s="147">
        <f t="shared" si="20"/>
        <v>0</v>
      </c>
      <c r="BC93" s="147">
        <f t="shared" si="21"/>
        <v>0</v>
      </c>
      <c r="BD93" s="147">
        <f t="shared" si="22"/>
        <v>0</v>
      </c>
      <c r="BE93" s="147">
        <f t="shared" si="23"/>
        <v>0</v>
      </c>
      <c r="CZ93" s="147">
        <v>0</v>
      </c>
    </row>
    <row r="94" spans="1:104" ht="12.75">
      <c r="A94" s="170">
        <v>61</v>
      </c>
      <c r="B94" s="171" t="s">
        <v>178</v>
      </c>
      <c r="C94" s="172" t="s">
        <v>179</v>
      </c>
      <c r="D94" s="173" t="s">
        <v>91</v>
      </c>
      <c r="E94" s="174">
        <v>42.9</v>
      </c>
      <c r="F94" s="174">
        <v>207.53</v>
      </c>
      <c r="G94" s="175">
        <f t="shared" si="18"/>
        <v>8903.037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19"/>
        <v>8903.037</v>
      </c>
      <c r="BB94" s="147">
        <f t="shared" si="20"/>
        <v>0</v>
      </c>
      <c r="BC94" s="147">
        <f t="shared" si="21"/>
        <v>0</v>
      </c>
      <c r="BD94" s="147">
        <f t="shared" si="22"/>
        <v>0</v>
      </c>
      <c r="BE94" s="147">
        <f t="shared" si="23"/>
        <v>0</v>
      </c>
      <c r="CZ94" s="147">
        <v>0</v>
      </c>
    </row>
    <row r="95" spans="1:104" ht="12.75">
      <c r="A95" s="170">
        <v>62</v>
      </c>
      <c r="B95" s="171" t="s">
        <v>172</v>
      </c>
      <c r="C95" s="172" t="s">
        <v>173</v>
      </c>
      <c r="D95" s="173" t="s">
        <v>91</v>
      </c>
      <c r="E95" s="174">
        <v>42.9</v>
      </c>
      <c r="F95" s="174">
        <v>403.53</v>
      </c>
      <c r="G95" s="175">
        <f t="shared" si="18"/>
        <v>17311.436999999998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19"/>
        <v>17311.436999999998</v>
      </c>
      <c r="BB95" s="147">
        <f t="shared" si="20"/>
        <v>0</v>
      </c>
      <c r="BC95" s="147">
        <f t="shared" si="21"/>
        <v>0</v>
      </c>
      <c r="BD95" s="147">
        <f t="shared" si="22"/>
        <v>0</v>
      </c>
      <c r="BE95" s="147">
        <f t="shared" si="23"/>
        <v>0</v>
      </c>
      <c r="CZ95" s="147">
        <v>0</v>
      </c>
    </row>
    <row r="96" spans="1:104" ht="12.75">
      <c r="A96" s="170">
        <v>63</v>
      </c>
      <c r="B96" s="171" t="s">
        <v>180</v>
      </c>
      <c r="C96" s="172" t="s">
        <v>181</v>
      </c>
      <c r="D96" s="173" t="s">
        <v>91</v>
      </c>
      <c r="E96" s="174">
        <v>42.9</v>
      </c>
      <c r="F96" s="174">
        <v>116.45</v>
      </c>
      <c r="G96" s="175">
        <f t="shared" si="18"/>
        <v>4995.705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19"/>
        <v>4995.705</v>
      </c>
      <c r="BB96" s="147">
        <f t="shared" si="20"/>
        <v>0</v>
      </c>
      <c r="BC96" s="147">
        <f t="shared" si="21"/>
        <v>0</v>
      </c>
      <c r="BD96" s="147">
        <f t="shared" si="22"/>
        <v>0</v>
      </c>
      <c r="BE96" s="147">
        <f t="shared" si="23"/>
        <v>0</v>
      </c>
      <c r="CZ96" s="147">
        <v>0</v>
      </c>
    </row>
    <row r="97" spans="1:104" ht="12.75">
      <c r="A97" s="170">
        <v>64</v>
      </c>
      <c r="B97" s="171" t="s">
        <v>182</v>
      </c>
      <c r="C97" s="172" t="s">
        <v>183</v>
      </c>
      <c r="D97" s="173" t="s">
        <v>91</v>
      </c>
      <c r="E97" s="174">
        <v>42.9</v>
      </c>
      <c r="F97" s="174">
        <v>11.53</v>
      </c>
      <c r="G97" s="175">
        <f t="shared" si="18"/>
        <v>494.63699999999994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19"/>
        <v>494.63699999999994</v>
      </c>
      <c r="BB97" s="147">
        <f t="shared" si="20"/>
        <v>0</v>
      </c>
      <c r="BC97" s="147">
        <f t="shared" si="21"/>
        <v>0</v>
      </c>
      <c r="BD97" s="147">
        <f t="shared" si="22"/>
        <v>0</v>
      </c>
      <c r="BE97" s="147">
        <f t="shared" si="23"/>
        <v>0</v>
      </c>
      <c r="CZ97" s="147">
        <v>0</v>
      </c>
    </row>
    <row r="98" spans="1:104" ht="12.75">
      <c r="A98" s="170">
        <v>65</v>
      </c>
      <c r="B98" s="171" t="s">
        <v>184</v>
      </c>
      <c r="C98" s="172" t="s">
        <v>185</v>
      </c>
      <c r="D98" s="173" t="s">
        <v>91</v>
      </c>
      <c r="E98" s="174">
        <v>42.9</v>
      </c>
      <c r="F98" s="174">
        <v>3.46</v>
      </c>
      <c r="G98" s="175">
        <f t="shared" si="18"/>
        <v>148.434</v>
      </c>
      <c r="O98" s="169">
        <v>2</v>
      </c>
      <c r="AA98" s="147">
        <v>1</v>
      </c>
      <c r="AB98" s="147">
        <v>1</v>
      </c>
      <c r="AC98" s="147">
        <v>1</v>
      </c>
      <c r="AZ98" s="147">
        <v>1</v>
      </c>
      <c r="BA98" s="147">
        <f t="shared" si="19"/>
        <v>148.434</v>
      </c>
      <c r="BB98" s="147">
        <f t="shared" si="20"/>
        <v>0</v>
      </c>
      <c r="BC98" s="147">
        <f t="shared" si="21"/>
        <v>0</v>
      </c>
      <c r="BD98" s="147">
        <f t="shared" si="22"/>
        <v>0</v>
      </c>
      <c r="BE98" s="147">
        <f t="shared" si="23"/>
        <v>0</v>
      </c>
      <c r="CZ98" s="147">
        <v>0</v>
      </c>
    </row>
    <row r="99" spans="1:104" ht="12.75">
      <c r="A99" s="170">
        <v>66</v>
      </c>
      <c r="B99" s="171" t="s">
        <v>186</v>
      </c>
      <c r="C99" s="172" t="s">
        <v>187</v>
      </c>
      <c r="D99" s="173" t="s">
        <v>91</v>
      </c>
      <c r="E99" s="174">
        <v>42.9</v>
      </c>
      <c r="F99" s="174">
        <v>126.82</v>
      </c>
      <c r="G99" s="175">
        <f t="shared" si="18"/>
        <v>5440.5779999999995</v>
      </c>
      <c r="O99" s="169">
        <v>2</v>
      </c>
      <c r="AA99" s="147">
        <v>1</v>
      </c>
      <c r="AB99" s="147">
        <v>1</v>
      </c>
      <c r="AC99" s="147">
        <v>1</v>
      </c>
      <c r="AZ99" s="147">
        <v>1</v>
      </c>
      <c r="BA99" s="147">
        <f t="shared" si="19"/>
        <v>5440.5779999999995</v>
      </c>
      <c r="BB99" s="147">
        <f t="shared" si="20"/>
        <v>0</v>
      </c>
      <c r="BC99" s="147">
        <f t="shared" si="21"/>
        <v>0</v>
      </c>
      <c r="BD99" s="147">
        <f t="shared" si="22"/>
        <v>0</v>
      </c>
      <c r="BE99" s="147">
        <f t="shared" si="23"/>
        <v>0</v>
      </c>
      <c r="CZ99" s="147">
        <v>0</v>
      </c>
    </row>
    <row r="100" spans="1:57" ht="12.75">
      <c r="A100" s="176"/>
      <c r="B100" s="177" t="s">
        <v>77</v>
      </c>
      <c r="C100" s="178" t="str">
        <f>CONCATENATE(B88," ",C88)</f>
        <v>97 Prorážení otvorů</v>
      </c>
      <c r="D100" s="176"/>
      <c r="E100" s="179"/>
      <c r="F100" s="179"/>
      <c r="G100" s="180">
        <f>SUM(G88:G99)</f>
        <v>86399.1935</v>
      </c>
      <c r="O100" s="169">
        <v>4</v>
      </c>
      <c r="BA100" s="181">
        <f>SUM(BA88:BA99)</f>
        <v>86399.1935</v>
      </c>
      <c r="BB100" s="181">
        <f>SUM(BB88:BB99)</f>
        <v>0</v>
      </c>
      <c r="BC100" s="181">
        <f>SUM(BC88:BC99)</f>
        <v>0</v>
      </c>
      <c r="BD100" s="181">
        <f>SUM(BD88:BD99)</f>
        <v>0</v>
      </c>
      <c r="BE100" s="181">
        <f>SUM(BE88:BE99)</f>
        <v>0</v>
      </c>
    </row>
    <row r="101" spans="1:15" ht="12.75">
      <c r="A101" s="162" t="s">
        <v>74</v>
      </c>
      <c r="B101" s="163" t="s">
        <v>188</v>
      </c>
      <c r="C101" s="164" t="s">
        <v>189</v>
      </c>
      <c r="D101" s="165"/>
      <c r="E101" s="166"/>
      <c r="F101" s="166"/>
      <c r="G101" s="167"/>
      <c r="H101" s="168"/>
      <c r="I101" s="168"/>
      <c r="O101" s="169">
        <v>1</v>
      </c>
    </row>
    <row r="102" spans="1:104" ht="12.75">
      <c r="A102" s="170">
        <v>67</v>
      </c>
      <c r="B102" s="171" t="s">
        <v>190</v>
      </c>
      <c r="C102" s="172" t="s">
        <v>191</v>
      </c>
      <c r="D102" s="173" t="s">
        <v>91</v>
      </c>
      <c r="E102" s="174">
        <v>36.5</v>
      </c>
      <c r="F102" s="174">
        <v>294</v>
      </c>
      <c r="G102" s="175">
        <f>E102*F102</f>
        <v>10731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>IF(AZ102=1,G102,0)</f>
        <v>10731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Z102" s="147">
        <v>0</v>
      </c>
    </row>
    <row r="103" spans="1:57" ht="12.75">
      <c r="A103" s="176"/>
      <c r="B103" s="177" t="s">
        <v>77</v>
      </c>
      <c r="C103" s="178" t="str">
        <f>CONCATENATE(B101," ",C101)</f>
        <v>99 Staveništní přesun hmot</v>
      </c>
      <c r="D103" s="176"/>
      <c r="E103" s="179"/>
      <c r="F103" s="179"/>
      <c r="G103" s="180">
        <f>SUM(G101:G102)</f>
        <v>10731</v>
      </c>
      <c r="O103" s="169">
        <v>4</v>
      </c>
      <c r="BA103" s="181">
        <f>SUM(BA101:BA102)</f>
        <v>10731</v>
      </c>
      <c r="BB103" s="181">
        <f>SUM(BB101:BB102)</f>
        <v>0</v>
      </c>
      <c r="BC103" s="181">
        <f>SUM(BC101:BC102)</f>
        <v>0</v>
      </c>
      <c r="BD103" s="181">
        <f>SUM(BD101:BD102)</f>
        <v>0</v>
      </c>
      <c r="BE103" s="181">
        <f>SUM(BE101:BE102)</f>
        <v>0</v>
      </c>
    </row>
    <row r="104" spans="1:15" ht="12.75">
      <c r="A104" s="162" t="s">
        <v>74</v>
      </c>
      <c r="B104" s="163" t="s">
        <v>192</v>
      </c>
      <c r="C104" s="164" t="s">
        <v>193</v>
      </c>
      <c r="D104" s="165"/>
      <c r="E104" s="166"/>
      <c r="F104" s="166"/>
      <c r="G104" s="167"/>
      <c r="H104" s="168"/>
      <c r="I104" s="168"/>
      <c r="O104" s="169">
        <v>1</v>
      </c>
    </row>
    <row r="105" spans="1:104" ht="12.75">
      <c r="A105" s="170">
        <v>68</v>
      </c>
      <c r="B105" s="171" t="s">
        <v>194</v>
      </c>
      <c r="C105" s="172" t="s">
        <v>195</v>
      </c>
      <c r="D105" s="173" t="s">
        <v>96</v>
      </c>
      <c r="E105" s="174">
        <v>130</v>
      </c>
      <c r="F105" s="174">
        <v>58.8</v>
      </c>
      <c r="G105" s="175">
        <f aca="true" t="shared" si="24" ref="G105:G110">E105*F105</f>
        <v>7644</v>
      </c>
      <c r="O105" s="169">
        <v>2</v>
      </c>
      <c r="AA105" s="147">
        <v>1</v>
      </c>
      <c r="AB105" s="147">
        <v>7</v>
      </c>
      <c r="AC105" s="147">
        <v>7</v>
      </c>
      <c r="AZ105" s="147">
        <v>2</v>
      </c>
      <c r="BA105" s="147">
        <f aca="true" t="shared" si="25" ref="BA105:BA110">IF(AZ105=1,G105,0)</f>
        <v>0</v>
      </c>
      <c r="BB105" s="147">
        <f aca="true" t="shared" si="26" ref="BB105:BB110">IF(AZ105=2,G105,0)</f>
        <v>7644</v>
      </c>
      <c r="BC105" s="147">
        <f aca="true" t="shared" si="27" ref="BC105:BC110">IF(AZ105=3,G105,0)</f>
        <v>0</v>
      </c>
      <c r="BD105" s="147">
        <f aca="true" t="shared" si="28" ref="BD105:BD110">IF(AZ105=4,G105,0)</f>
        <v>0</v>
      </c>
      <c r="BE105" s="147">
        <f aca="true" t="shared" si="29" ref="BE105:BE110">IF(AZ105=5,G105,0)</f>
        <v>0</v>
      </c>
      <c r="CZ105" s="147">
        <v>2.403E-05</v>
      </c>
    </row>
    <row r="106" spans="1:104" ht="12.75">
      <c r="A106" s="170">
        <v>69</v>
      </c>
      <c r="B106" s="171" t="s">
        <v>196</v>
      </c>
      <c r="C106" s="172" t="s">
        <v>197</v>
      </c>
      <c r="D106" s="173" t="s">
        <v>96</v>
      </c>
      <c r="E106" s="174">
        <v>143</v>
      </c>
      <c r="F106" s="174">
        <v>18.45</v>
      </c>
      <c r="G106" s="175">
        <f t="shared" si="24"/>
        <v>2638.35</v>
      </c>
      <c r="O106" s="169">
        <v>2</v>
      </c>
      <c r="AA106" s="147">
        <v>1</v>
      </c>
      <c r="AB106" s="147">
        <v>7</v>
      </c>
      <c r="AC106" s="147">
        <v>7</v>
      </c>
      <c r="AZ106" s="147">
        <v>2</v>
      </c>
      <c r="BA106" s="147">
        <f t="shared" si="25"/>
        <v>0</v>
      </c>
      <c r="BB106" s="147">
        <f t="shared" si="26"/>
        <v>2638.35</v>
      </c>
      <c r="BC106" s="147">
        <f t="shared" si="27"/>
        <v>0</v>
      </c>
      <c r="BD106" s="147">
        <f t="shared" si="28"/>
        <v>0</v>
      </c>
      <c r="BE106" s="147">
        <f t="shared" si="29"/>
        <v>0</v>
      </c>
      <c r="CZ106" s="147">
        <v>0</v>
      </c>
    </row>
    <row r="107" spans="1:104" ht="12.75">
      <c r="A107" s="170">
        <v>70</v>
      </c>
      <c r="B107" s="171" t="s">
        <v>198</v>
      </c>
      <c r="C107" s="172" t="s">
        <v>199</v>
      </c>
      <c r="D107" s="173" t="s">
        <v>96</v>
      </c>
      <c r="E107" s="174">
        <v>130</v>
      </c>
      <c r="F107" s="174">
        <v>38.05</v>
      </c>
      <c r="G107" s="175">
        <f t="shared" si="24"/>
        <v>4946.5</v>
      </c>
      <c r="O107" s="169">
        <v>2</v>
      </c>
      <c r="AA107" s="147">
        <v>1</v>
      </c>
      <c r="AB107" s="147">
        <v>7</v>
      </c>
      <c r="AC107" s="147">
        <v>7</v>
      </c>
      <c r="AZ107" s="147">
        <v>2</v>
      </c>
      <c r="BA107" s="147">
        <f t="shared" si="25"/>
        <v>0</v>
      </c>
      <c r="BB107" s="147">
        <f t="shared" si="26"/>
        <v>4946.5</v>
      </c>
      <c r="BC107" s="147">
        <f t="shared" si="27"/>
        <v>0</v>
      </c>
      <c r="BD107" s="147">
        <f t="shared" si="28"/>
        <v>0</v>
      </c>
      <c r="BE107" s="147">
        <f t="shared" si="29"/>
        <v>0</v>
      </c>
      <c r="CZ107" s="147">
        <v>0</v>
      </c>
    </row>
    <row r="108" spans="1:104" ht="12.75">
      <c r="A108" s="170">
        <v>71</v>
      </c>
      <c r="B108" s="171" t="s">
        <v>200</v>
      </c>
      <c r="C108" s="172" t="s">
        <v>201</v>
      </c>
      <c r="D108" s="173" t="s">
        <v>96</v>
      </c>
      <c r="E108" s="174">
        <v>136.5</v>
      </c>
      <c r="F108" s="174">
        <v>125.67</v>
      </c>
      <c r="G108" s="175">
        <f t="shared" si="24"/>
        <v>17153.955</v>
      </c>
      <c r="O108" s="169">
        <v>2</v>
      </c>
      <c r="AA108" s="147">
        <v>3</v>
      </c>
      <c r="AB108" s="147">
        <v>7</v>
      </c>
      <c r="AC108" s="147" t="s">
        <v>200</v>
      </c>
      <c r="AZ108" s="147">
        <v>2</v>
      </c>
      <c r="BA108" s="147">
        <f t="shared" si="25"/>
        <v>0</v>
      </c>
      <c r="BB108" s="147">
        <f t="shared" si="26"/>
        <v>17153.955</v>
      </c>
      <c r="BC108" s="147">
        <f t="shared" si="27"/>
        <v>0</v>
      </c>
      <c r="BD108" s="147">
        <f t="shared" si="28"/>
        <v>0</v>
      </c>
      <c r="BE108" s="147">
        <f t="shared" si="29"/>
        <v>0</v>
      </c>
      <c r="CZ108" s="147">
        <v>0</v>
      </c>
    </row>
    <row r="109" spans="1:104" ht="12.75">
      <c r="A109" s="170">
        <v>72</v>
      </c>
      <c r="B109" s="171" t="s">
        <v>200</v>
      </c>
      <c r="C109" s="172" t="s">
        <v>201</v>
      </c>
      <c r="D109" s="173" t="s">
        <v>96</v>
      </c>
      <c r="E109" s="174">
        <v>136.5</v>
      </c>
      <c r="F109" s="174">
        <v>125.67</v>
      </c>
      <c r="G109" s="175">
        <f t="shared" si="24"/>
        <v>17153.955</v>
      </c>
      <c r="O109" s="169">
        <v>2</v>
      </c>
      <c r="AA109" s="147">
        <v>3</v>
      </c>
      <c r="AB109" s="147">
        <v>7</v>
      </c>
      <c r="AC109" s="147" t="s">
        <v>200</v>
      </c>
      <c r="AZ109" s="147">
        <v>2</v>
      </c>
      <c r="BA109" s="147">
        <f t="shared" si="25"/>
        <v>0</v>
      </c>
      <c r="BB109" s="147">
        <f t="shared" si="26"/>
        <v>17153.955</v>
      </c>
      <c r="BC109" s="147">
        <f t="shared" si="27"/>
        <v>0</v>
      </c>
      <c r="BD109" s="147">
        <f t="shared" si="28"/>
        <v>0</v>
      </c>
      <c r="BE109" s="147">
        <f t="shared" si="29"/>
        <v>0</v>
      </c>
      <c r="CZ109" s="147">
        <v>0</v>
      </c>
    </row>
    <row r="110" spans="1:104" ht="12.75">
      <c r="A110" s="170">
        <v>73</v>
      </c>
      <c r="B110" s="171" t="s">
        <v>202</v>
      </c>
      <c r="C110" s="172" t="s">
        <v>203</v>
      </c>
      <c r="D110" s="173" t="s">
        <v>91</v>
      </c>
      <c r="E110" s="174">
        <v>0.45</v>
      </c>
      <c r="F110" s="174">
        <v>883.15</v>
      </c>
      <c r="G110" s="175">
        <f t="shared" si="24"/>
        <v>397.4175</v>
      </c>
      <c r="O110" s="169">
        <v>2</v>
      </c>
      <c r="AA110" s="147">
        <v>1</v>
      </c>
      <c r="AB110" s="147">
        <v>7</v>
      </c>
      <c r="AC110" s="147">
        <v>7</v>
      </c>
      <c r="AZ110" s="147">
        <v>2</v>
      </c>
      <c r="BA110" s="147">
        <f t="shared" si="25"/>
        <v>0</v>
      </c>
      <c r="BB110" s="147">
        <f t="shared" si="26"/>
        <v>397.4175</v>
      </c>
      <c r="BC110" s="147">
        <f t="shared" si="27"/>
        <v>0</v>
      </c>
      <c r="BD110" s="147">
        <f t="shared" si="28"/>
        <v>0</v>
      </c>
      <c r="BE110" s="147">
        <f t="shared" si="29"/>
        <v>0</v>
      </c>
      <c r="CZ110" s="147">
        <v>0</v>
      </c>
    </row>
    <row r="111" spans="1:57" ht="12.75">
      <c r="A111" s="176"/>
      <c r="B111" s="177" t="s">
        <v>77</v>
      </c>
      <c r="C111" s="178" t="str">
        <f>CONCATENATE(B104," ",C104)</f>
        <v>713 Izolace tepelné</v>
      </c>
      <c r="D111" s="176"/>
      <c r="E111" s="179"/>
      <c r="F111" s="179"/>
      <c r="G111" s="180">
        <f>SUM(G104:G110)</f>
        <v>49934.177500000005</v>
      </c>
      <c r="O111" s="169">
        <v>4</v>
      </c>
      <c r="BA111" s="181">
        <f>SUM(BA104:BA110)</f>
        <v>0</v>
      </c>
      <c r="BB111" s="181">
        <f>SUM(BB104:BB110)</f>
        <v>49934.177500000005</v>
      </c>
      <c r="BC111" s="181">
        <f>SUM(BC104:BC110)</f>
        <v>0</v>
      </c>
      <c r="BD111" s="181">
        <f>SUM(BD104:BD110)</f>
        <v>0</v>
      </c>
      <c r="BE111" s="181">
        <f>SUM(BE104:BE110)</f>
        <v>0</v>
      </c>
    </row>
    <row r="112" spans="1:15" ht="12.75">
      <c r="A112" s="162" t="s">
        <v>74</v>
      </c>
      <c r="B112" s="163" t="s">
        <v>204</v>
      </c>
      <c r="C112" s="164" t="s">
        <v>205</v>
      </c>
      <c r="D112" s="165"/>
      <c r="E112" s="166"/>
      <c r="F112" s="166"/>
      <c r="G112" s="167"/>
      <c r="H112" s="168"/>
      <c r="I112" s="168"/>
      <c r="O112" s="169">
        <v>1</v>
      </c>
    </row>
    <row r="113" spans="1:104" ht="12.75">
      <c r="A113" s="170">
        <v>74</v>
      </c>
      <c r="B113" s="171" t="s">
        <v>206</v>
      </c>
      <c r="C113" s="172" t="s">
        <v>207</v>
      </c>
      <c r="D113" s="173" t="s">
        <v>156</v>
      </c>
      <c r="E113" s="174">
        <v>1</v>
      </c>
      <c r="F113" s="174">
        <v>5000</v>
      </c>
      <c r="G113" s="175">
        <f>E113*F113</f>
        <v>5000</v>
      </c>
      <c r="O113" s="169">
        <v>2</v>
      </c>
      <c r="AA113" s="147">
        <v>1</v>
      </c>
      <c r="AB113" s="147">
        <v>7</v>
      </c>
      <c r="AC113" s="147">
        <v>7</v>
      </c>
      <c r="AZ113" s="147">
        <v>2</v>
      </c>
      <c r="BA113" s="147">
        <f>IF(AZ113=1,G113,0)</f>
        <v>0</v>
      </c>
      <c r="BB113" s="147">
        <f>IF(AZ113=2,G113,0)</f>
        <v>5000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Z113" s="147">
        <v>0</v>
      </c>
    </row>
    <row r="114" spans="1:104" ht="12.75">
      <c r="A114" s="170">
        <v>75</v>
      </c>
      <c r="B114" s="171" t="s">
        <v>208</v>
      </c>
      <c r="C114" s="172" t="s">
        <v>209</v>
      </c>
      <c r="D114" s="173" t="s">
        <v>156</v>
      </c>
      <c r="E114" s="174">
        <v>1</v>
      </c>
      <c r="F114" s="174">
        <v>10000</v>
      </c>
      <c r="G114" s="175">
        <f>E114*F114</f>
        <v>10000</v>
      </c>
      <c r="O114" s="169">
        <v>2</v>
      </c>
      <c r="AA114" s="147">
        <v>1</v>
      </c>
      <c r="AB114" s="147">
        <v>7</v>
      </c>
      <c r="AC114" s="147">
        <v>7</v>
      </c>
      <c r="AZ114" s="147">
        <v>2</v>
      </c>
      <c r="BA114" s="147">
        <f>IF(AZ114=1,G114,0)</f>
        <v>0</v>
      </c>
      <c r="BB114" s="147">
        <f>IF(AZ114=2,G114,0)</f>
        <v>10000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Z114" s="147">
        <v>0</v>
      </c>
    </row>
    <row r="115" spans="1:57" ht="12.75">
      <c r="A115" s="176"/>
      <c r="B115" s="177" t="s">
        <v>77</v>
      </c>
      <c r="C115" s="178" t="str">
        <f>CONCATENATE(B112," ",C112)</f>
        <v>722 Vnitřní vodovod</v>
      </c>
      <c r="D115" s="176"/>
      <c r="E115" s="179"/>
      <c r="F115" s="179"/>
      <c r="G115" s="180">
        <f>SUM(G112:G114)</f>
        <v>15000</v>
      </c>
      <c r="O115" s="169">
        <v>4</v>
      </c>
      <c r="BA115" s="181">
        <f>SUM(BA112:BA114)</f>
        <v>0</v>
      </c>
      <c r="BB115" s="181">
        <f>SUM(BB112:BB114)</f>
        <v>15000</v>
      </c>
      <c r="BC115" s="181">
        <f>SUM(BC112:BC114)</f>
        <v>0</v>
      </c>
      <c r="BD115" s="181">
        <f>SUM(BD112:BD114)</f>
        <v>0</v>
      </c>
      <c r="BE115" s="181">
        <f>SUM(BE112:BE114)</f>
        <v>0</v>
      </c>
    </row>
    <row r="116" spans="1:15" ht="12.75">
      <c r="A116" s="162" t="s">
        <v>74</v>
      </c>
      <c r="B116" s="163" t="s">
        <v>210</v>
      </c>
      <c r="C116" s="164" t="s">
        <v>211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76</v>
      </c>
      <c r="B117" s="171" t="s">
        <v>212</v>
      </c>
      <c r="C117" s="172" t="s">
        <v>213</v>
      </c>
      <c r="D117" s="173" t="s">
        <v>96</v>
      </c>
      <c r="E117" s="174">
        <v>12.8</v>
      </c>
      <c r="F117" s="174">
        <v>43</v>
      </c>
      <c r="G117" s="175">
        <f aca="true" t="shared" si="30" ref="G117:G148">E117*F117</f>
        <v>550.4</v>
      </c>
      <c r="O117" s="169">
        <v>2</v>
      </c>
      <c r="AA117" s="147">
        <v>1</v>
      </c>
      <c r="AB117" s="147">
        <v>7</v>
      </c>
      <c r="AC117" s="147">
        <v>7</v>
      </c>
      <c r="AZ117" s="147">
        <v>2</v>
      </c>
      <c r="BA117" s="147">
        <f aca="true" t="shared" si="31" ref="BA117:BA148">IF(AZ117=1,G117,0)</f>
        <v>0</v>
      </c>
      <c r="BB117" s="147">
        <f aca="true" t="shared" si="32" ref="BB117:BB148">IF(AZ117=2,G117,0)</f>
        <v>550.4</v>
      </c>
      <c r="BC117" s="147">
        <f aca="true" t="shared" si="33" ref="BC117:BC148">IF(AZ117=3,G117,0)</f>
        <v>0</v>
      </c>
      <c r="BD117" s="147">
        <f aca="true" t="shared" si="34" ref="BD117:BD148">IF(AZ117=4,G117,0)</f>
        <v>0</v>
      </c>
      <c r="BE117" s="147">
        <f aca="true" t="shared" si="35" ref="BE117:BE148">IF(AZ117=5,G117,0)</f>
        <v>0</v>
      </c>
      <c r="CZ117" s="147">
        <v>0.00017</v>
      </c>
    </row>
    <row r="118" spans="1:104" ht="12.75">
      <c r="A118" s="170">
        <v>77</v>
      </c>
      <c r="B118" s="171" t="s">
        <v>214</v>
      </c>
      <c r="C118" s="172" t="s">
        <v>215</v>
      </c>
      <c r="D118" s="173" t="s">
        <v>163</v>
      </c>
      <c r="E118" s="174">
        <v>59.15</v>
      </c>
      <c r="F118" s="174">
        <v>35</v>
      </c>
      <c r="G118" s="175">
        <f t="shared" si="30"/>
        <v>2070.25</v>
      </c>
      <c r="O118" s="169">
        <v>2</v>
      </c>
      <c r="AA118" s="147">
        <v>1</v>
      </c>
      <c r="AB118" s="147">
        <v>7</v>
      </c>
      <c r="AC118" s="147">
        <v>7</v>
      </c>
      <c r="AZ118" s="147">
        <v>2</v>
      </c>
      <c r="BA118" s="147">
        <f t="shared" si="31"/>
        <v>0</v>
      </c>
      <c r="BB118" s="147">
        <f t="shared" si="32"/>
        <v>2070.25</v>
      </c>
      <c r="BC118" s="147">
        <f t="shared" si="33"/>
        <v>0</v>
      </c>
      <c r="BD118" s="147">
        <f t="shared" si="34"/>
        <v>0</v>
      </c>
      <c r="BE118" s="147">
        <f t="shared" si="35"/>
        <v>0</v>
      </c>
      <c r="CZ118" s="147">
        <v>0</v>
      </c>
    </row>
    <row r="119" spans="1:104" ht="12.75">
      <c r="A119" s="170">
        <v>78</v>
      </c>
      <c r="B119" s="171" t="s">
        <v>216</v>
      </c>
      <c r="C119" s="172" t="s">
        <v>217</v>
      </c>
      <c r="D119" s="173" t="s">
        <v>163</v>
      </c>
      <c r="E119" s="174">
        <v>11.2</v>
      </c>
      <c r="F119" s="174">
        <v>19.8</v>
      </c>
      <c r="G119" s="175">
        <f t="shared" si="30"/>
        <v>221.76</v>
      </c>
      <c r="O119" s="169">
        <v>2</v>
      </c>
      <c r="AA119" s="147">
        <v>1</v>
      </c>
      <c r="AB119" s="147">
        <v>7</v>
      </c>
      <c r="AC119" s="147">
        <v>7</v>
      </c>
      <c r="AZ119" s="147">
        <v>2</v>
      </c>
      <c r="BA119" s="147">
        <f t="shared" si="31"/>
        <v>0</v>
      </c>
      <c r="BB119" s="147">
        <f t="shared" si="32"/>
        <v>221.76</v>
      </c>
      <c r="BC119" s="147">
        <f t="shared" si="33"/>
        <v>0</v>
      </c>
      <c r="BD119" s="147">
        <f t="shared" si="34"/>
        <v>0</v>
      </c>
      <c r="BE119" s="147">
        <f t="shared" si="35"/>
        <v>0</v>
      </c>
      <c r="CZ119" s="147">
        <v>0</v>
      </c>
    </row>
    <row r="120" spans="1:104" ht="12.75">
      <c r="A120" s="170">
        <v>79</v>
      </c>
      <c r="B120" s="171" t="s">
        <v>218</v>
      </c>
      <c r="C120" s="172" t="s">
        <v>219</v>
      </c>
      <c r="D120" s="173" t="s">
        <v>163</v>
      </c>
      <c r="E120" s="174">
        <v>40.9</v>
      </c>
      <c r="F120" s="174">
        <v>29.9</v>
      </c>
      <c r="G120" s="175">
        <f t="shared" si="30"/>
        <v>1222.9099999999999</v>
      </c>
      <c r="O120" s="169">
        <v>2</v>
      </c>
      <c r="AA120" s="147">
        <v>1</v>
      </c>
      <c r="AB120" s="147">
        <v>7</v>
      </c>
      <c r="AC120" s="147">
        <v>7</v>
      </c>
      <c r="AZ120" s="147">
        <v>2</v>
      </c>
      <c r="BA120" s="147">
        <f t="shared" si="31"/>
        <v>0</v>
      </c>
      <c r="BB120" s="147">
        <f t="shared" si="32"/>
        <v>1222.9099999999999</v>
      </c>
      <c r="BC120" s="147">
        <f t="shared" si="33"/>
        <v>0</v>
      </c>
      <c r="BD120" s="147">
        <f t="shared" si="34"/>
        <v>0</v>
      </c>
      <c r="BE120" s="147">
        <f t="shared" si="35"/>
        <v>0</v>
      </c>
      <c r="CZ120" s="147">
        <v>0</v>
      </c>
    </row>
    <row r="121" spans="1:104" ht="12.75">
      <c r="A121" s="170">
        <v>80</v>
      </c>
      <c r="B121" s="171" t="s">
        <v>220</v>
      </c>
      <c r="C121" s="172" t="s">
        <v>221</v>
      </c>
      <c r="D121" s="173" t="s">
        <v>163</v>
      </c>
      <c r="E121" s="174">
        <v>12.8</v>
      </c>
      <c r="F121" s="174">
        <v>24.9</v>
      </c>
      <c r="G121" s="175">
        <f t="shared" si="30"/>
        <v>318.72</v>
      </c>
      <c r="O121" s="169">
        <v>2</v>
      </c>
      <c r="AA121" s="147">
        <v>1</v>
      </c>
      <c r="AB121" s="147">
        <v>7</v>
      </c>
      <c r="AC121" s="147">
        <v>7</v>
      </c>
      <c r="AZ121" s="147">
        <v>2</v>
      </c>
      <c r="BA121" s="147">
        <f t="shared" si="31"/>
        <v>0</v>
      </c>
      <c r="BB121" s="147">
        <f t="shared" si="32"/>
        <v>318.72</v>
      </c>
      <c r="BC121" s="147">
        <f t="shared" si="33"/>
        <v>0</v>
      </c>
      <c r="BD121" s="147">
        <f t="shared" si="34"/>
        <v>0</v>
      </c>
      <c r="BE121" s="147">
        <f t="shared" si="35"/>
        <v>0</v>
      </c>
      <c r="CZ121" s="147">
        <v>0</v>
      </c>
    </row>
    <row r="122" spans="1:104" ht="12.75">
      <c r="A122" s="170">
        <v>81</v>
      </c>
      <c r="B122" s="171" t="s">
        <v>216</v>
      </c>
      <c r="C122" s="172" t="s">
        <v>217</v>
      </c>
      <c r="D122" s="173" t="s">
        <v>163</v>
      </c>
      <c r="E122" s="174">
        <v>4</v>
      </c>
      <c r="F122" s="174">
        <v>19.8</v>
      </c>
      <c r="G122" s="175">
        <f t="shared" si="30"/>
        <v>79.2</v>
      </c>
      <c r="O122" s="169">
        <v>2</v>
      </c>
      <c r="AA122" s="147">
        <v>1</v>
      </c>
      <c r="AB122" s="147">
        <v>7</v>
      </c>
      <c r="AC122" s="147">
        <v>7</v>
      </c>
      <c r="AZ122" s="147">
        <v>2</v>
      </c>
      <c r="BA122" s="147">
        <f t="shared" si="31"/>
        <v>0</v>
      </c>
      <c r="BB122" s="147">
        <f t="shared" si="32"/>
        <v>79.2</v>
      </c>
      <c r="BC122" s="147">
        <f t="shared" si="33"/>
        <v>0</v>
      </c>
      <c r="BD122" s="147">
        <f t="shared" si="34"/>
        <v>0</v>
      </c>
      <c r="BE122" s="147">
        <f t="shared" si="35"/>
        <v>0</v>
      </c>
      <c r="CZ122" s="147">
        <v>0</v>
      </c>
    </row>
    <row r="123" spans="1:104" ht="12.75">
      <c r="A123" s="170">
        <v>82</v>
      </c>
      <c r="B123" s="171" t="s">
        <v>220</v>
      </c>
      <c r="C123" s="172" t="s">
        <v>221</v>
      </c>
      <c r="D123" s="173" t="s">
        <v>163</v>
      </c>
      <c r="E123" s="174">
        <v>9.2</v>
      </c>
      <c r="F123" s="174">
        <v>24.9</v>
      </c>
      <c r="G123" s="175">
        <f t="shared" si="30"/>
        <v>229.07999999999996</v>
      </c>
      <c r="O123" s="169">
        <v>2</v>
      </c>
      <c r="AA123" s="147">
        <v>1</v>
      </c>
      <c r="AB123" s="147">
        <v>7</v>
      </c>
      <c r="AC123" s="147">
        <v>7</v>
      </c>
      <c r="AZ123" s="147">
        <v>2</v>
      </c>
      <c r="BA123" s="147">
        <f t="shared" si="31"/>
        <v>0</v>
      </c>
      <c r="BB123" s="147">
        <f t="shared" si="32"/>
        <v>229.07999999999996</v>
      </c>
      <c r="BC123" s="147">
        <f t="shared" si="33"/>
        <v>0</v>
      </c>
      <c r="BD123" s="147">
        <f t="shared" si="34"/>
        <v>0</v>
      </c>
      <c r="BE123" s="147">
        <f t="shared" si="35"/>
        <v>0</v>
      </c>
      <c r="CZ123" s="147">
        <v>0</v>
      </c>
    </row>
    <row r="124" spans="1:104" ht="12.75">
      <c r="A124" s="170">
        <v>83</v>
      </c>
      <c r="B124" s="171" t="s">
        <v>220</v>
      </c>
      <c r="C124" s="172" t="s">
        <v>221</v>
      </c>
      <c r="D124" s="173" t="s">
        <v>163</v>
      </c>
      <c r="E124" s="174">
        <v>16.6</v>
      </c>
      <c r="F124" s="174">
        <v>24.1</v>
      </c>
      <c r="G124" s="175">
        <f t="shared" si="30"/>
        <v>400.06000000000006</v>
      </c>
      <c r="O124" s="169">
        <v>2</v>
      </c>
      <c r="AA124" s="147">
        <v>1</v>
      </c>
      <c r="AB124" s="147">
        <v>7</v>
      </c>
      <c r="AC124" s="147">
        <v>7</v>
      </c>
      <c r="AZ124" s="147">
        <v>2</v>
      </c>
      <c r="BA124" s="147">
        <f t="shared" si="31"/>
        <v>0</v>
      </c>
      <c r="BB124" s="147">
        <f t="shared" si="32"/>
        <v>400.06000000000006</v>
      </c>
      <c r="BC124" s="147">
        <f t="shared" si="33"/>
        <v>0</v>
      </c>
      <c r="BD124" s="147">
        <f t="shared" si="34"/>
        <v>0</v>
      </c>
      <c r="BE124" s="147">
        <f t="shared" si="35"/>
        <v>0</v>
      </c>
      <c r="CZ124" s="147">
        <v>0</v>
      </c>
    </row>
    <row r="125" spans="1:104" ht="12.75">
      <c r="A125" s="170">
        <v>84</v>
      </c>
      <c r="B125" s="171" t="s">
        <v>220</v>
      </c>
      <c r="C125" s="172" t="s">
        <v>221</v>
      </c>
      <c r="D125" s="173" t="s">
        <v>163</v>
      </c>
      <c r="E125" s="174">
        <v>5.15</v>
      </c>
      <c r="F125" s="174">
        <v>24.1</v>
      </c>
      <c r="G125" s="175">
        <f t="shared" si="30"/>
        <v>124.11500000000001</v>
      </c>
      <c r="O125" s="169">
        <v>2</v>
      </c>
      <c r="AA125" s="147">
        <v>1</v>
      </c>
      <c r="AB125" s="147">
        <v>7</v>
      </c>
      <c r="AC125" s="147">
        <v>7</v>
      </c>
      <c r="AZ125" s="147">
        <v>2</v>
      </c>
      <c r="BA125" s="147">
        <f t="shared" si="31"/>
        <v>0</v>
      </c>
      <c r="BB125" s="147">
        <f t="shared" si="32"/>
        <v>124.11500000000001</v>
      </c>
      <c r="BC125" s="147">
        <f t="shared" si="33"/>
        <v>0</v>
      </c>
      <c r="BD125" s="147">
        <f t="shared" si="34"/>
        <v>0</v>
      </c>
      <c r="BE125" s="147">
        <f t="shared" si="35"/>
        <v>0</v>
      </c>
      <c r="CZ125" s="147">
        <v>0</v>
      </c>
    </row>
    <row r="126" spans="1:104" ht="12.75">
      <c r="A126" s="170">
        <v>85</v>
      </c>
      <c r="B126" s="171" t="s">
        <v>220</v>
      </c>
      <c r="C126" s="172" t="s">
        <v>221</v>
      </c>
      <c r="D126" s="173" t="s">
        <v>163</v>
      </c>
      <c r="E126" s="174">
        <v>8.1</v>
      </c>
      <c r="F126" s="174">
        <v>24.1</v>
      </c>
      <c r="G126" s="175">
        <f t="shared" si="30"/>
        <v>195.21</v>
      </c>
      <c r="O126" s="169">
        <v>2</v>
      </c>
      <c r="AA126" s="147">
        <v>1</v>
      </c>
      <c r="AB126" s="147">
        <v>7</v>
      </c>
      <c r="AC126" s="147">
        <v>7</v>
      </c>
      <c r="AZ126" s="147">
        <v>2</v>
      </c>
      <c r="BA126" s="147">
        <f t="shared" si="31"/>
        <v>0</v>
      </c>
      <c r="BB126" s="147">
        <f t="shared" si="32"/>
        <v>195.21</v>
      </c>
      <c r="BC126" s="147">
        <f t="shared" si="33"/>
        <v>0</v>
      </c>
      <c r="BD126" s="147">
        <f t="shared" si="34"/>
        <v>0</v>
      </c>
      <c r="BE126" s="147">
        <f t="shared" si="35"/>
        <v>0</v>
      </c>
      <c r="CZ126" s="147">
        <v>0</v>
      </c>
    </row>
    <row r="127" spans="1:104" ht="12.75">
      <c r="A127" s="170">
        <v>86</v>
      </c>
      <c r="B127" s="171" t="s">
        <v>220</v>
      </c>
      <c r="C127" s="172" t="s">
        <v>221</v>
      </c>
      <c r="D127" s="173" t="s">
        <v>163</v>
      </c>
      <c r="E127" s="174">
        <v>26.4</v>
      </c>
      <c r="F127" s="174">
        <v>24.1</v>
      </c>
      <c r="G127" s="175">
        <f t="shared" si="30"/>
        <v>636.24</v>
      </c>
      <c r="O127" s="169">
        <v>2</v>
      </c>
      <c r="AA127" s="147">
        <v>1</v>
      </c>
      <c r="AB127" s="147">
        <v>7</v>
      </c>
      <c r="AC127" s="147">
        <v>7</v>
      </c>
      <c r="AZ127" s="147">
        <v>2</v>
      </c>
      <c r="BA127" s="147">
        <f t="shared" si="31"/>
        <v>0</v>
      </c>
      <c r="BB127" s="147">
        <f t="shared" si="32"/>
        <v>636.24</v>
      </c>
      <c r="BC127" s="147">
        <f t="shared" si="33"/>
        <v>0</v>
      </c>
      <c r="BD127" s="147">
        <f t="shared" si="34"/>
        <v>0</v>
      </c>
      <c r="BE127" s="147">
        <f t="shared" si="35"/>
        <v>0</v>
      </c>
      <c r="CZ127" s="147">
        <v>0</v>
      </c>
    </row>
    <row r="128" spans="1:104" ht="12.75">
      <c r="A128" s="170">
        <v>87</v>
      </c>
      <c r="B128" s="171" t="s">
        <v>220</v>
      </c>
      <c r="C128" s="172" t="s">
        <v>221</v>
      </c>
      <c r="D128" s="173" t="s">
        <v>163</v>
      </c>
      <c r="E128" s="174">
        <v>3.45</v>
      </c>
      <c r="F128" s="174">
        <v>24.1</v>
      </c>
      <c r="G128" s="175">
        <f t="shared" si="30"/>
        <v>83.14500000000001</v>
      </c>
      <c r="O128" s="169">
        <v>2</v>
      </c>
      <c r="AA128" s="147">
        <v>1</v>
      </c>
      <c r="AB128" s="147">
        <v>7</v>
      </c>
      <c r="AC128" s="147">
        <v>7</v>
      </c>
      <c r="AZ128" s="147">
        <v>2</v>
      </c>
      <c r="BA128" s="147">
        <f t="shared" si="31"/>
        <v>0</v>
      </c>
      <c r="BB128" s="147">
        <f t="shared" si="32"/>
        <v>83.14500000000001</v>
      </c>
      <c r="BC128" s="147">
        <f t="shared" si="33"/>
        <v>0</v>
      </c>
      <c r="BD128" s="147">
        <f t="shared" si="34"/>
        <v>0</v>
      </c>
      <c r="BE128" s="147">
        <f t="shared" si="35"/>
        <v>0</v>
      </c>
      <c r="CZ128" s="147">
        <v>0</v>
      </c>
    </row>
    <row r="129" spans="1:104" ht="12.75">
      <c r="A129" s="170">
        <v>88</v>
      </c>
      <c r="B129" s="171" t="s">
        <v>216</v>
      </c>
      <c r="C129" s="172" t="s">
        <v>217</v>
      </c>
      <c r="D129" s="173" t="s">
        <v>163</v>
      </c>
      <c r="E129" s="174">
        <v>12</v>
      </c>
      <c r="F129" s="174">
        <v>19.2</v>
      </c>
      <c r="G129" s="175">
        <f t="shared" si="30"/>
        <v>230.39999999999998</v>
      </c>
      <c r="O129" s="169">
        <v>2</v>
      </c>
      <c r="AA129" s="147">
        <v>1</v>
      </c>
      <c r="AB129" s="147">
        <v>7</v>
      </c>
      <c r="AC129" s="147">
        <v>7</v>
      </c>
      <c r="AZ129" s="147">
        <v>2</v>
      </c>
      <c r="BA129" s="147">
        <f t="shared" si="31"/>
        <v>0</v>
      </c>
      <c r="BB129" s="147">
        <f t="shared" si="32"/>
        <v>230.39999999999998</v>
      </c>
      <c r="BC129" s="147">
        <f t="shared" si="33"/>
        <v>0</v>
      </c>
      <c r="BD129" s="147">
        <f t="shared" si="34"/>
        <v>0</v>
      </c>
      <c r="BE129" s="147">
        <f t="shared" si="35"/>
        <v>0</v>
      </c>
      <c r="CZ129" s="147">
        <v>0</v>
      </c>
    </row>
    <row r="130" spans="1:104" ht="12.75">
      <c r="A130" s="170">
        <v>89</v>
      </c>
      <c r="B130" s="171" t="s">
        <v>216</v>
      </c>
      <c r="C130" s="172" t="s">
        <v>217</v>
      </c>
      <c r="D130" s="173" t="s">
        <v>163</v>
      </c>
      <c r="E130" s="174">
        <v>14.25</v>
      </c>
      <c r="F130" s="174">
        <v>19.2</v>
      </c>
      <c r="G130" s="175">
        <f t="shared" si="30"/>
        <v>273.59999999999997</v>
      </c>
      <c r="O130" s="169">
        <v>2</v>
      </c>
      <c r="AA130" s="147">
        <v>1</v>
      </c>
      <c r="AB130" s="147">
        <v>7</v>
      </c>
      <c r="AC130" s="147">
        <v>7</v>
      </c>
      <c r="AZ130" s="147">
        <v>2</v>
      </c>
      <c r="BA130" s="147">
        <f t="shared" si="31"/>
        <v>0</v>
      </c>
      <c r="BB130" s="147">
        <f t="shared" si="32"/>
        <v>273.59999999999997</v>
      </c>
      <c r="BC130" s="147">
        <f t="shared" si="33"/>
        <v>0</v>
      </c>
      <c r="BD130" s="147">
        <f t="shared" si="34"/>
        <v>0</v>
      </c>
      <c r="BE130" s="147">
        <f t="shared" si="35"/>
        <v>0</v>
      </c>
      <c r="CZ130" s="147">
        <v>0</v>
      </c>
    </row>
    <row r="131" spans="1:104" ht="12.75">
      <c r="A131" s="170">
        <v>90</v>
      </c>
      <c r="B131" s="171" t="s">
        <v>216</v>
      </c>
      <c r="C131" s="172" t="s">
        <v>217</v>
      </c>
      <c r="D131" s="173" t="s">
        <v>163</v>
      </c>
      <c r="E131" s="174">
        <v>26.3</v>
      </c>
      <c r="F131" s="174">
        <v>19.2</v>
      </c>
      <c r="G131" s="175">
        <f t="shared" si="30"/>
        <v>504.96</v>
      </c>
      <c r="O131" s="169">
        <v>2</v>
      </c>
      <c r="AA131" s="147">
        <v>1</v>
      </c>
      <c r="AB131" s="147">
        <v>7</v>
      </c>
      <c r="AC131" s="147">
        <v>7</v>
      </c>
      <c r="AZ131" s="147">
        <v>2</v>
      </c>
      <c r="BA131" s="147">
        <f t="shared" si="31"/>
        <v>0</v>
      </c>
      <c r="BB131" s="147">
        <f t="shared" si="32"/>
        <v>504.96</v>
      </c>
      <c r="BC131" s="147">
        <f t="shared" si="33"/>
        <v>0</v>
      </c>
      <c r="BD131" s="147">
        <f t="shared" si="34"/>
        <v>0</v>
      </c>
      <c r="BE131" s="147">
        <f t="shared" si="35"/>
        <v>0</v>
      </c>
      <c r="CZ131" s="147">
        <v>0</v>
      </c>
    </row>
    <row r="132" spans="1:104" ht="12.75">
      <c r="A132" s="170">
        <v>91</v>
      </c>
      <c r="B132" s="171" t="s">
        <v>220</v>
      </c>
      <c r="C132" s="172" t="s">
        <v>221</v>
      </c>
      <c r="D132" s="173" t="s">
        <v>163</v>
      </c>
      <c r="E132" s="174">
        <v>4.15</v>
      </c>
      <c r="F132" s="174">
        <v>24.1</v>
      </c>
      <c r="G132" s="175">
        <f t="shared" si="30"/>
        <v>100.01500000000001</v>
      </c>
      <c r="O132" s="169">
        <v>2</v>
      </c>
      <c r="AA132" s="147">
        <v>1</v>
      </c>
      <c r="AB132" s="147">
        <v>7</v>
      </c>
      <c r="AC132" s="147">
        <v>7</v>
      </c>
      <c r="AZ132" s="147">
        <v>2</v>
      </c>
      <c r="BA132" s="147">
        <f t="shared" si="31"/>
        <v>0</v>
      </c>
      <c r="BB132" s="147">
        <f t="shared" si="32"/>
        <v>100.01500000000001</v>
      </c>
      <c r="BC132" s="147">
        <f t="shared" si="33"/>
        <v>0</v>
      </c>
      <c r="BD132" s="147">
        <f t="shared" si="34"/>
        <v>0</v>
      </c>
      <c r="BE132" s="147">
        <f t="shared" si="35"/>
        <v>0</v>
      </c>
      <c r="CZ132" s="147">
        <v>0</v>
      </c>
    </row>
    <row r="133" spans="1:104" ht="12.75">
      <c r="A133" s="170">
        <v>92</v>
      </c>
      <c r="B133" s="171" t="s">
        <v>216</v>
      </c>
      <c r="C133" s="172" t="s">
        <v>217</v>
      </c>
      <c r="D133" s="173" t="s">
        <v>163</v>
      </c>
      <c r="E133" s="174">
        <v>5.6</v>
      </c>
      <c r="F133" s="174">
        <v>19.2</v>
      </c>
      <c r="G133" s="175">
        <f t="shared" si="30"/>
        <v>107.52</v>
      </c>
      <c r="O133" s="169">
        <v>2</v>
      </c>
      <c r="AA133" s="147">
        <v>1</v>
      </c>
      <c r="AB133" s="147">
        <v>7</v>
      </c>
      <c r="AC133" s="147">
        <v>7</v>
      </c>
      <c r="AZ133" s="147">
        <v>2</v>
      </c>
      <c r="BA133" s="147">
        <f t="shared" si="31"/>
        <v>0</v>
      </c>
      <c r="BB133" s="147">
        <f t="shared" si="32"/>
        <v>107.52</v>
      </c>
      <c r="BC133" s="147">
        <f t="shared" si="33"/>
        <v>0</v>
      </c>
      <c r="BD133" s="147">
        <f t="shared" si="34"/>
        <v>0</v>
      </c>
      <c r="BE133" s="147">
        <f t="shared" si="35"/>
        <v>0</v>
      </c>
      <c r="CZ133" s="147">
        <v>0</v>
      </c>
    </row>
    <row r="134" spans="1:104" ht="12.75">
      <c r="A134" s="170">
        <v>93</v>
      </c>
      <c r="B134" s="171" t="s">
        <v>220</v>
      </c>
      <c r="C134" s="172" t="s">
        <v>221</v>
      </c>
      <c r="D134" s="173" t="s">
        <v>163</v>
      </c>
      <c r="E134" s="174">
        <v>2.5</v>
      </c>
      <c r="F134" s="174">
        <v>24.1</v>
      </c>
      <c r="G134" s="175">
        <f t="shared" si="30"/>
        <v>60.25</v>
      </c>
      <c r="O134" s="169">
        <v>2</v>
      </c>
      <c r="AA134" s="147">
        <v>1</v>
      </c>
      <c r="AB134" s="147">
        <v>7</v>
      </c>
      <c r="AC134" s="147">
        <v>7</v>
      </c>
      <c r="AZ134" s="147">
        <v>2</v>
      </c>
      <c r="BA134" s="147">
        <f t="shared" si="31"/>
        <v>0</v>
      </c>
      <c r="BB134" s="147">
        <f t="shared" si="32"/>
        <v>60.25</v>
      </c>
      <c r="BC134" s="147">
        <f t="shared" si="33"/>
        <v>0</v>
      </c>
      <c r="BD134" s="147">
        <f t="shared" si="34"/>
        <v>0</v>
      </c>
      <c r="BE134" s="147">
        <f t="shared" si="35"/>
        <v>0</v>
      </c>
      <c r="CZ134" s="147">
        <v>0</v>
      </c>
    </row>
    <row r="135" spans="1:104" ht="12.75">
      <c r="A135" s="170">
        <v>94</v>
      </c>
      <c r="B135" s="171" t="s">
        <v>216</v>
      </c>
      <c r="C135" s="172" t="s">
        <v>217</v>
      </c>
      <c r="D135" s="173" t="s">
        <v>163</v>
      </c>
      <c r="E135" s="174">
        <v>5</v>
      </c>
      <c r="F135" s="174">
        <v>19.2</v>
      </c>
      <c r="G135" s="175">
        <f t="shared" si="30"/>
        <v>96</v>
      </c>
      <c r="O135" s="169">
        <v>2</v>
      </c>
      <c r="AA135" s="147">
        <v>1</v>
      </c>
      <c r="AB135" s="147">
        <v>7</v>
      </c>
      <c r="AC135" s="147">
        <v>7</v>
      </c>
      <c r="AZ135" s="147">
        <v>2</v>
      </c>
      <c r="BA135" s="147">
        <f t="shared" si="31"/>
        <v>0</v>
      </c>
      <c r="BB135" s="147">
        <f t="shared" si="32"/>
        <v>96</v>
      </c>
      <c r="BC135" s="147">
        <f t="shared" si="33"/>
        <v>0</v>
      </c>
      <c r="BD135" s="147">
        <f t="shared" si="34"/>
        <v>0</v>
      </c>
      <c r="BE135" s="147">
        <f t="shared" si="35"/>
        <v>0</v>
      </c>
      <c r="CZ135" s="147">
        <v>0</v>
      </c>
    </row>
    <row r="136" spans="1:104" ht="12.75">
      <c r="A136" s="170">
        <v>95</v>
      </c>
      <c r="B136" s="171" t="s">
        <v>216</v>
      </c>
      <c r="C136" s="172" t="s">
        <v>217</v>
      </c>
      <c r="D136" s="173" t="s">
        <v>163</v>
      </c>
      <c r="E136" s="174">
        <v>28.5</v>
      </c>
      <c r="F136" s="174">
        <v>19.2</v>
      </c>
      <c r="G136" s="175">
        <f t="shared" si="30"/>
        <v>547.1999999999999</v>
      </c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 t="shared" si="31"/>
        <v>0</v>
      </c>
      <c r="BB136" s="147">
        <f t="shared" si="32"/>
        <v>547.1999999999999</v>
      </c>
      <c r="BC136" s="147">
        <f t="shared" si="33"/>
        <v>0</v>
      </c>
      <c r="BD136" s="147">
        <f t="shared" si="34"/>
        <v>0</v>
      </c>
      <c r="BE136" s="147">
        <f t="shared" si="35"/>
        <v>0</v>
      </c>
      <c r="CZ136" s="147">
        <v>0</v>
      </c>
    </row>
    <row r="137" spans="1:104" ht="12.75">
      <c r="A137" s="170">
        <v>96</v>
      </c>
      <c r="B137" s="171" t="s">
        <v>216</v>
      </c>
      <c r="C137" s="172" t="s">
        <v>217</v>
      </c>
      <c r="D137" s="173" t="s">
        <v>163</v>
      </c>
      <c r="E137" s="174">
        <v>293.3</v>
      </c>
      <c r="F137" s="174">
        <v>19.2</v>
      </c>
      <c r="G137" s="175">
        <f t="shared" si="30"/>
        <v>5631.36</v>
      </c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 t="shared" si="31"/>
        <v>0</v>
      </c>
      <c r="BB137" s="147">
        <f t="shared" si="32"/>
        <v>5631.36</v>
      </c>
      <c r="BC137" s="147">
        <f t="shared" si="33"/>
        <v>0</v>
      </c>
      <c r="BD137" s="147">
        <f t="shared" si="34"/>
        <v>0</v>
      </c>
      <c r="BE137" s="147">
        <f t="shared" si="35"/>
        <v>0</v>
      </c>
      <c r="CZ137" s="147">
        <v>0</v>
      </c>
    </row>
    <row r="138" spans="1:104" ht="12.75">
      <c r="A138" s="170">
        <v>97</v>
      </c>
      <c r="B138" s="171" t="s">
        <v>216</v>
      </c>
      <c r="C138" s="172" t="s">
        <v>217</v>
      </c>
      <c r="D138" s="173" t="s">
        <v>163</v>
      </c>
      <c r="E138" s="174">
        <v>10</v>
      </c>
      <c r="F138" s="174">
        <v>19.2</v>
      </c>
      <c r="G138" s="175">
        <f t="shared" si="30"/>
        <v>192</v>
      </c>
      <c r="O138" s="169">
        <v>2</v>
      </c>
      <c r="AA138" s="147">
        <v>1</v>
      </c>
      <c r="AB138" s="147">
        <v>7</v>
      </c>
      <c r="AC138" s="147">
        <v>7</v>
      </c>
      <c r="AZ138" s="147">
        <v>2</v>
      </c>
      <c r="BA138" s="147">
        <f t="shared" si="31"/>
        <v>0</v>
      </c>
      <c r="BB138" s="147">
        <f t="shared" si="32"/>
        <v>192</v>
      </c>
      <c r="BC138" s="147">
        <f t="shared" si="33"/>
        <v>0</v>
      </c>
      <c r="BD138" s="147">
        <f t="shared" si="34"/>
        <v>0</v>
      </c>
      <c r="BE138" s="147">
        <f t="shared" si="35"/>
        <v>0</v>
      </c>
      <c r="CZ138" s="147">
        <v>0</v>
      </c>
    </row>
    <row r="139" spans="1:104" ht="12.75">
      <c r="A139" s="170">
        <v>98</v>
      </c>
      <c r="B139" s="171" t="s">
        <v>220</v>
      </c>
      <c r="C139" s="172" t="s">
        <v>221</v>
      </c>
      <c r="D139" s="173" t="s">
        <v>163</v>
      </c>
      <c r="E139" s="174">
        <v>24</v>
      </c>
      <c r="F139" s="174">
        <v>24.1</v>
      </c>
      <c r="G139" s="175">
        <f t="shared" si="30"/>
        <v>578.4000000000001</v>
      </c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 t="shared" si="31"/>
        <v>0</v>
      </c>
      <c r="BB139" s="147">
        <f t="shared" si="32"/>
        <v>578.4000000000001</v>
      </c>
      <c r="BC139" s="147">
        <f t="shared" si="33"/>
        <v>0</v>
      </c>
      <c r="BD139" s="147">
        <f t="shared" si="34"/>
        <v>0</v>
      </c>
      <c r="BE139" s="147">
        <f t="shared" si="35"/>
        <v>0</v>
      </c>
      <c r="CZ139" s="147">
        <v>0</v>
      </c>
    </row>
    <row r="140" spans="1:104" ht="12.75">
      <c r="A140" s="170">
        <v>99</v>
      </c>
      <c r="B140" s="171" t="s">
        <v>216</v>
      </c>
      <c r="C140" s="172" t="s">
        <v>217</v>
      </c>
      <c r="D140" s="173" t="s">
        <v>163</v>
      </c>
      <c r="E140" s="174">
        <v>4.8</v>
      </c>
      <c r="F140" s="174">
        <v>19.2</v>
      </c>
      <c r="G140" s="175">
        <f t="shared" si="30"/>
        <v>92.16</v>
      </c>
      <c r="O140" s="169">
        <v>2</v>
      </c>
      <c r="AA140" s="147">
        <v>1</v>
      </c>
      <c r="AB140" s="147">
        <v>7</v>
      </c>
      <c r="AC140" s="147">
        <v>7</v>
      </c>
      <c r="AZ140" s="147">
        <v>2</v>
      </c>
      <c r="BA140" s="147">
        <f t="shared" si="31"/>
        <v>0</v>
      </c>
      <c r="BB140" s="147">
        <f t="shared" si="32"/>
        <v>92.16</v>
      </c>
      <c r="BC140" s="147">
        <f t="shared" si="33"/>
        <v>0</v>
      </c>
      <c r="BD140" s="147">
        <f t="shared" si="34"/>
        <v>0</v>
      </c>
      <c r="BE140" s="147">
        <f t="shared" si="35"/>
        <v>0</v>
      </c>
      <c r="CZ140" s="147">
        <v>0</v>
      </c>
    </row>
    <row r="141" spans="1:104" ht="12.75">
      <c r="A141" s="170">
        <v>100</v>
      </c>
      <c r="B141" s="171" t="s">
        <v>216</v>
      </c>
      <c r="C141" s="172" t="s">
        <v>217</v>
      </c>
      <c r="D141" s="173" t="s">
        <v>163</v>
      </c>
      <c r="E141" s="174">
        <v>5.6</v>
      </c>
      <c r="F141" s="174">
        <v>19.2</v>
      </c>
      <c r="G141" s="175">
        <f t="shared" si="30"/>
        <v>107.52</v>
      </c>
      <c r="O141" s="169">
        <v>2</v>
      </c>
      <c r="AA141" s="147">
        <v>1</v>
      </c>
      <c r="AB141" s="147">
        <v>7</v>
      </c>
      <c r="AC141" s="147">
        <v>7</v>
      </c>
      <c r="AZ141" s="147">
        <v>2</v>
      </c>
      <c r="BA141" s="147">
        <f t="shared" si="31"/>
        <v>0</v>
      </c>
      <c r="BB141" s="147">
        <f t="shared" si="32"/>
        <v>107.52</v>
      </c>
      <c r="BC141" s="147">
        <f t="shared" si="33"/>
        <v>0</v>
      </c>
      <c r="BD141" s="147">
        <f t="shared" si="34"/>
        <v>0</v>
      </c>
      <c r="BE141" s="147">
        <f t="shared" si="35"/>
        <v>0</v>
      </c>
      <c r="CZ141" s="147">
        <v>0</v>
      </c>
    </row>
    <row r="142" spans="1:104" ht="12.75">
      <c r="A142" s="170">
        <v>101</v>
      </c>
      <c r="B142" s="171" t="s">
        <v>216</v>
      </c>
      <c r="C142" s="172" t="s">
        <v>217</v>
      </c>
      <c r="D142" s="173" t="s">
        <v>163</v>
      </c>
      <c r="E142" s="174">
        <v>25.6</v>
      </c>
      <c r="F142" s="174">
        <v>19.2</v>
      </c>
      <c r="G142" s="175">
        <f t="shared" si="30"/>
        <v>491.52</v>
      </c>
      <c r="O142" s="169">
        <v>2</v>
      </c>
      <c r="AA142" s="147">
        <v>1</v>
      </c>
      <c r="AB142" s="147">
        <v>7</v>
      </c>
      <c r="AC142" s="147">
        <v>7</v>
      </c>
      <c r="AZ142" s="147">
        <v>2</v>
      </c>
      <c r="BA142" s="147">
        <f t="shared" si="31"/>
        <v>0</v>
      </c>
      <c r="BB142" s="147">
        <f t="shared" si="32"/>
        <v>491.52</v>
      </c>
      <c r="BC142" s="147">
        <f t="shared" si="33"/>
        <v>0</v>
      </c>
      <c r="BD142" s="147">
        <f t="shared" si="34"/>
        <v>0</v>
      </c>
      <c r="BE142" s="147">
        <f t="shared" si="35"/>
        <v>0</v>
      </c>
      <c r="CZ142" s="147">
        <v>0</v>
      </c>
    </row>
    <row r="143" spans="1:104" ht="12.75">
      <c r="A143" s="170">
        <v>102</v>
      </c>
      <c r="B143" s="171" t="s">
        <v>222</v>
      </c>
      <c r="C143" s="172" t="s">
        <v>223</v>
      </c>
      <c r="D143" s="173" t="s">
        <v>96</v>
      </c>
      <c r="E143" s="174">
        <v>29.55</v>
      </c>
      <c r="F143" s="174">
        <v>15.6</v>
      </c>
      <c r="G143" s="175">
        <f t="shared" si="30"/>
        <v>460.98</v>
      </c>
      <c r="O143" s="169">
        <v>2</v>
      </c>
      <c r="AA143" s="147">
        <v>1</v>
      </c>
      <c r="AB143" s="147">
        <v>7</v>
      </c>
      <c r="AC143" s="147">
        <v>7</v>
      </c>
      <c r="AZ143" s="147">
        <v>2</v>
      </c>
      <c r="BA143" s="147">
        <f t="shared" si="31"/>
        <v>0</v>
      </c>
      <c r="BB143" s="147">
        <f t="shared" si="32"/>
        <v>460.98</v>
      </c>
      <c r="BC143" s="147">
        <f t="shared" si="33"/>
        <v>0</v>
      </c>
      <c r="BD143" s="147">
        <f t="shared" si="34"/>
        <v>0</v>
      </c>
      <c r="BE143" s="147">
        <f t="shared" si="35"/>
        <v>0</v>
      </c>
      <c r="CZ143" s="147">
        <v>0</v>
      </c>
    </row>
    <row r="144" spans="1:104" ht="12.75">
      <c r="A144" s="170">
        <v>103</v>
      </c>
      <c r="B144" s="171" t="s">
        <v>224</v>
      </c>
      <c r="C144" s="172" t="s">
        <v>225</v>
      </c>
      <c r="D144" s="173" t="s">
        <v>96</v>
      </c>
      <c r="E144" s="174">
        <v>245.75</v>
      </c>
      <c r="F144" s="174">
        <v>8.7</v>
      </c>
      <c r="G144" s="175">
        <f t="shared" si="30"/>
        <v>2138.0249999999996</v>
      </c>
      <c r="O144" s="169">
        <v>2</v>
      </c>
      <c r="AA144" s="147">
        <v>1</v>
      </c>
      <c r="AB144" s="147">
        <v>7</v>
      </c>
      <c r="AC144" s="147">
        <v>7</v>
      </c>
      <c r="AZ144" s="147">
        <v>2</v>
      </c>
      <c r="BA144" s="147">
        <f t="shared" si="31"/>
        <v>0</v>
      </c>
      <c r="BB144" s="147">
        <f t="shared" si="32"/>
        <v>2138.0249999999996</v>
      </c>
      <c r="BC144" s="147">
        <f t="shared" si="33"/>
        <v>0</v>
      </c>
      <c r="BD144" s="147">
        <f t="shared" si="34"/>
        <v>0</v>
      </c>
      <c r="BE144" s="147">
        <f t="shared" si="35"/>
        <v>0</v>
      </c>
      <c r="CZ144" s="147">
        <v>0</v>
      </c>
    </row>
    <row r="145" spans="1:104" ht="12.75">
      <c r="A145" s="170">
        <v>104</v>
      </c>
      <c r="B145" s="171" t="s">
        <v>226</v>
      </c>
      <c r="C145" s="172" t="s">
        <v>227</v>
      </c>
      <c r="D145" s="173" t="s">
        <v>163</v>
      </c>
      <c r="E145" s="174">
        <v>79.05</v>
      </c>
      <c r="F145" s="174">
        <v>126.5</v>
      </c>
      <c r="G145" s="175">
        <f t="shared" si="30"/>
        <v>9999.824999999999</v>
      </c>
      <c r="O145" s="169">
        <v>2</v>
      </c>
      <c r="AA145" s="147">
        <v>1</v>
      </c>
      <c r="AB145" s="147">
        <v>7</v>
      </c>
      <c r="AC145" s="147">
        <v>7</v>
      </c>
      <c r="AZ145" s="147">
        <v>2</v>
      </c>
      <c r="BA145" s="147">
        <f t="shared" si="31"/>
        <v>0</v>
      </c>
      <c r="BB145" s="147">
        <f t="shared" si="32"/>
        <v>9999.824999999999</v>
      </c>
      <c r="BC145" s="147">
        <f t="shared" si="33"/>
        <v>0</v>
      </c>
      <c r="BD145" s="147">
        <f t="shared" si="34"/>
        <v>0</v>
      </c>
      <c r="BE145" s="147">
        <f t="shared" si="35"/>
        <v>0</v>
      </c>
      <c r="CZ145" s="147">
        <v>0.00255</v>
      </c>
    </row>
    <row r="146" spans="1:104" ht="12.75">
      <c r="A146" s="170">
        <v>105</v>
      </c>
      <c r="B146" s="171" t="s">
        <v>228</v>
      </c>
      <c r="C146" s="172" t="s">
        <v>229</v>
      </c>
      <c r="D146" s="173" t="s">
        <v>82</v>
      </c>
      <c r="E146" s="174">
        <v>1.113</v>
      </c>
      <c r="F146" s="174">
        <v>6100</v>
      </c>
      <c r="G146" s="175">
        <f t="shared" si="30"/>
        <v>6789.3</v>
      </c>
      <c r="O146" s="169">
        <v>2</v>
      </c>
      <c r="AA146" s="147">
        <v>1</v>
      </c>
      <c r="AB146" s="147">
        <v>7</v>
      </c>
      <c r="AC146" s="147">
        <v>7</v>
      </c>
      <c r="AZ146" s="147">
        <v>2</v>
      </c>
      <c r="BA146" s="147">
        <f t="shared" si="31"/>
        <v>0</v>
      </c>
      <c r="BB146" s="147">
        <f t="shared" si="32"/>
        <v>6789.3</v>
      </c>
      <c r="BC146" s="147">
        <f t="shared" si="33"/>
        <v>0</v>
      </c>
      <c r="BD146" s="147">
        <f t="shared" si="34"/>
        <v>0</v>
      </c>
      <c r="BE146" s="147">
        <f t="shared" si="35"/>
        <v>0</v>
      </c>
      <c r="CZ146" s="147">
        <v>0</v>
      </c>
    </row>
    <row r="147" spans="1:104" ht="12.75">
      <c r="A147" s="170">
        <v>106</v>
      </c>
      <c r="B147" s="171" t="s">
        <v>226</v>
      </c>
      <c r="C147" s="172" t="s">
        <v>227</v>
      </c>
      <c r="D147" s="173" t="s">
        <v>163</v>
      </c>
      <c r="E147" s="174">
        <v>35.35</v>
      </c>
      <c r="F147" s="174">
        <v>126.5</v>
      </c>
      <c r="G147" s="175">
        <f t="shared" si="30"/>
        <v>4471.775000000001</v>
      </c>
      <c r="O147" s="169">
        <v>2</v>
      </c>
      <c r="AA147" s="147">
        <v>1</v>
      </c>
      <c r="AB147" s="147">
        <v>7</v>
      </c>
      <c r="AC147" s="147">
        <v>7</v>
      </c>
      <c r="AZ147" s="147">
        <v>2</v>
      </c>
      <c r="BA147" s="147">
        <f t="shared" si="31"/>
        <v>0</v>
      </c>
      <c r="BB147" s="147">
        <f t="shared" si="32"/>
        <v>4471.775000000001</v>
      </c>
      <c r="BC147" s="147">
        <f t="shared" si="33"/>
        <v>0</v>
      </c>
      <c r="BD147" s="147">
        <f t="shared" si="34"/>
        <v>0</v>
      </c>
      <c r="BE147" s="147">
        <f t="shared" si="35"/>
        <v>0</v>
      </c>
      <c r="CZ147" s="147">
        <v>0.00255</v>
      </c>
    </row>
    <row r="148" spans="1:104" ht="12.75">
      <c r="A148" s="170">
        <v>107</v>
      </c>
      <c r="B148" s="171" t="s">
        <v>228</v>
      </c>
      <c r="C148" s="172" t="s">
        <v>229</v>
      </c>
      <c r="D148" s="173" t="s">
        <v>82</v>
      </c>
      <c r="E148" s="174">
        <v>0.498</v>
      </c>
      <c r="F148" s="174">
        <v>6100</v>
      </c>
      <c r="G148" s="175">
        <f t="shared" si="30"/>
        <v>3037.8</v>
      </c>
      <c r="O148" s="169">
        <v>2</v>
      </c>
      <c r="AA148" s="147">
        <v>1</v>
      </c>
      <c r="AB148" s="147">
        <v>7</v>
      </c>
      <c r="AC148" s="147">
        <v>7</v>
      </c>
      <c r="AZ148" s="147">
        <v>2</v>
      </c>
      <c r="BA148" s="147">
        <f t="shared" si="31"/>
        <v>0</v>
      </c>
      <c r="BB148" s="147">
        <f t="shared" si="32"/>
        <v>3037.8</v>
      </c>
      <c r="BC148" s="147">
        <f t="shared" si="33"/>
        <v>0</v>
      </c>
      <c r="BD148" s="147">
        <f t="shared" si="34"/>
        <v>0</v>
      </c>
      <c r="BE148" s="147">
        <f t="shared" si="35"/>
        <v>0</v>
      </c>
      <c r="CZ148" s="147">
        <v>0</v>
      </c>
    </row>
    <row r="149" spans="1:104" ht="12.75">
      <c r="A149" s="170">
        <v>108</v>
      </c>
      <c r="B149" s="171" t="s">
        <v>226</v>
      </c>
      <c r="C149" s="172" t="s">
        <v>227</v>
      </c>
      <c r="D149" s="173" t="s">
        <v>163</v>
      </c>
      <c r="E149" s="174">
        <v>99</v>
      </c>
      <c r="F149" s="174">
        <v>126.5</v>
      </c>
      <c r="G149" s="175">
        <f aca="true" t="shared" si="36" ref="G149:G180">E149*F149</f>
        <v>12523.5</v>
      </c>
      <c r="O149" s="169">
        <v>2</v>
      </c>
      <c r="AA149" s="147">
        <v>1</v>
      </c>
      <c r="AB149" s="147">
        <v>7</v>
      </c>
      <c r="AC149" s="147">
        <v>7</v>
      </c>
      <c r="AZ149" s="147">
        <v>2</v>
      </c>
      <c r="BA149" s="147">
        <f aca="true" t="shared" si="37" ref="BA149:BA180">IF(AZ149=1,G149,0)</f>
        <v>0</v>
      </c>
      <c r="BB149" s="147">
        <f aca="true" t="shared" si="38" ref="BB149:BB180">IF(AZ149=2,G149,0)</f>
        <v>12523.5</v>
      </c>
      <c r="BC149" s="147">
        <f aca="true" t="shared" si="39" ref="BC149:BC180">IF(AZ149=3,G149,0)</f>
        <v>0</v>
      </c>
      <c r="BD149" s="147">
        <f aca="true" t="shared" si="40" ref="BD149:BD180">IF(AZ149=4,G149,0)</f>
        <v>0</v>
      </c>
      <c r="BE149" s="147">
        <f aca="true" t="shared" si="41" ref="BE149:BE180">IF(AZ149=5,G149,0)</f>
        <v>0</v>
      </c>
      <c r="CZ149" s="147">
        <v>0.00255</v>
      </c>
    </row>
    <row r="150" spans="1:104" ht="12.75">
      <c r="A150" s="170">
        <v>109</v>
      </c>
      <c r="B150" s="171" t="s">
        <v>228</v>
      </c>
      <c r="C150" s="172" t="s">
        <v>229</v>
      </c>
      <c r="D150" s="173" t="s">
        <v>82</v>
      </c>
      <c r="E150" s="174">
        <v>1.394</v>
      </c>
      <c r="F150" s="174">
        <v>6100</v>
      </c>
      <c r="G150" s="175">
        <f t="shared" si="36"/>
        <v>8503.4</v>
      </c>
      <c r="O150" s="169">
        <v>2</v>
      </c>
      <c r="AA150" s="147">
        <v>1</v>
      </c>
      <c r="AB150" s="147">
        <v>7</v>
      </c>
      <c r="AC150" s="147">
        <v>7</v>
      </c>
      <c r="AZ150" s="147">
        <v>2</v>
      </c>
      <c r="BA150" s="147">
        <f t="shared" si="37"/>
        <v>0</v>
      </c>
      <c r="BB150" s="147">
        <f t="shared" si="38"/>
        <v>8503.4</v>
      </c>
      <c r="BC150" s="147">
        <f t="shared" si="39"/>
        <v>0</v>
      </c>
      <c r="BD150" s="147">
        <f t="shared" si="40"/>
        <v>0</v>
      </c>
      <c r="BE150" s="147">
        <f t="shared" si="41"/>
        <v>0</v>
      </c>
      <c r="CZ150" s="147">
        <v>0</v>
      </c>
    </row>
    <row r="151" spans="1:104" ht="12.75">
      <c r="A151" s="170">
        <v>110</v>
      </c>
      <c r="B151" s="171" t="s">
        <v>226</v>
      </c>
      <c r="C151" s="172" t="s">
        <v>227</v>
      </c>
      <c r="D151" s="173" t="s">
        <v>163</v>
      </c>
      <c r="E151" s="174">
        <v>7.4</v>
      </c>
      <c r="F151" s="174">
        <v>126.5</v>
      </c>
      <c r="G151" s="175">
        <f t="shared" si="36"/>
        <v>936.1</v>
      </c>
      <c r="O151" s="169">
        <v>2</v>
      </c>
      <c r="AA151" s="147">
        <v>1</v>
      </c>
      <c r="AB151" s="147">
        <v>7</v>
      </c>
      <c r="AC151" s="147">
        <v>7</v>
      </c>
      <c r="AZ151" s="147">
        <v>2</v>
      </c>
      <c r="BA151" s="147">
        <f t="shared" si="37"/>
        <v>0</v>
      </c>
      <c r="BB151" s="147">
        <f t="shared" si="38"/>
        <v>936.1</v>
      </c>
      <c r="BC151" s="147">
        <f t="shared" si="39"/>
        <v>0</v>
      </c>
      <c r="BD151" s="147">
        <f t="shared" si="40"/>
        <v>0</v>
      </c>
      <c r="BE151" s="147">
        <f t="shared" si="41"/>
        <v>0</v>
      </c>
      <c r="CZ151" s="147">
        <v>0.00255</v>
      </c>
    </row>
    <row r="152" spans="1:104" ht="12.75">
      <c r="A152" s="170">
        <v>111</v>
      </c>
      <c r="B152" s="171" t="s">
        <v>228</v>
      </c>
      <c r="C152" s="172" t="s">
        <v>229</v>
      </c>
      <c r="D152" s="173" t="s">
        <v>82</v>
      </c>
      <c r="E152" s="174">
        <v>0.104</v>
      </c>
      <c r="F152" s="174">
        <v>6100</v>
      </c>
      <c r="G152" s="175">
        <f t="shared" si="36"/>
        <v>634.4</v>
      </c>
      <c r="O152" s="169">
        <v>2</v>
      </c>
      <c r="AA152" s="147">
        <v>1</v>
      </c>
      <c r="AB152" s="147">
        <v>7</v>
      </c>
      <c r="AC152" s="147">
        <v>7</v>
      </c>
      <c r="AZ152" s="147">
        <v>2</v>
      </c>
      <c r="BA152" s="147">
        <f t="shared" si="37"/>
        <v>0</v>
      </c>
      <c r="BB152" s="147">
        <f t="shared" si="38"/>
        <v>634.4</v>
      </c>
      <c r="BC152" s="147">
        <f t="shared" si="39"/>
        <v>0</v>
      </c>
      <c r="BD152" s="147">
        <f t="shared" si="40"/>
        <v>0</v>
      </c>
      <c r="BE152" s="147">
        <f t="shared" si="41"/>
        <v>0</v>
      </c>
      <c r="CZ152" s="147">
        <v>0</v>
      </c>
    </row>
    <row r="153" spans="1:104" ht="12.75">
      <c r="A153" s="170">
        <v>112</v>
      </c>
      <c r="B153" s="171" t="s">
        <v>226</v>
      </c>
      <c r="C153" s="172" t="s">
        <v>227</v>
      </c>
      <c r="D153" s="173" t="s">
        <v>163</v>
      </c>
      <c r="E153" s="174">
        <v>11</v>
      </c>
      <c r="F153" s="174">
        <v>126.5</v>
      </c>
      <c r="G153" s="175">
        <f t="shared" si="36"/>
        <v>1391.5</v>
      </c>
      <c r="O153" s="169">
        <v>2</v>
      </c>
      <c r="AA153" s="147">
        <v>1</v>
      </c>
      <c r="AB153" s="147">
        <v>7</v>
      </c>
      <c r="AC153" s="147">
        <v>7</v>
      </c>
      <c r="AZ153" s="147">
        <v>2</v>
      </c>
      <c r="BA153" s="147">
        <f t="shared" si="37"/>
        <v>0</v>
      </c>
      <c r="BB153" s="147">
        <f t="shared" si="38"/>
        <v>1391.5</v>
      </c>
      <c r="BC153" s="147">
        <f t="shared" si="39"/>
        <v>0</v>
      </c>
      <c r="BD153" s="147">
        <f t="shared" si="40"/>
        <v>0</v>
      </c>
      <c r="BE153" s="147">
        <f t="shared" si="41"/>
        <v>0</v>
      </c>
      <c r="CZ153" s="147">
        <v>0.00255</v>
      </c>
    </row>
    <row r="154" spans="1:104" ht="12.75">
      <c r="A154" s="170">
        <v>113</v>
      </c>
      <c r="B154" s="171" t="s">
        <v>228</v>
      </c>
      <c r="C154" s="172" t="s">
        <v>229</v>
      </c>
      <c r="D154" s="173" t="s">
        <v>82</v>
      </c>
      <c r="E154" s="174">
        <v>0.155</v>
      </c>
      <c r="F154" s="174">
        <v>6100</v>
      </c>
      <c r="G154" s="175">
        <f t="shared" si="36"/>
        <v>945.5</v>
      </c>
      <c r="O154" s="169">
        <v>2</v>
      </c>
      <c r="AA154" s="147">
        <v>1</v>
      </c>
      <c r="AB154" s="147">
        <v>7</v>
      </c>
      <c r="AC154" s="147">
        <v>7</v>
      </c>
      <c r="AZ154" s="147">
        <v>2</v>
      </c>
      <c r="BA154" s="147">
        <f t="shared" si="37"/>
        <v>0</v>
      </c>
      <c r="BB154" s="147">
        <f t="shared" si="38"/>
        <v>945.5</v>
      </c>
      <c r="BC154" s="147">
        <f t="shared" si="39"/>
        <v>0</v>
      </c>
      <c r="BD154" s="147">
        <f t="shared" si="40"/>
        <v>0</v>
      </c>
      <c r="BE154" s="147">
        <f t="shared" si="41"/>
        <v>0</v>
      </c>
      <c r="CZ154" s="147">
        <v>0</v>
      </c>
    </row>
    <row r="155" spans="1:104" ht="12.75">
      <c r="A155" s="170">
        <v>114</v>
      </c>
      <c r="B155" s="171" t="s">
        <v>226</v>
      </c>
      <c r="C155" s="172" t="s">
        <v>227</v>
      </c>
      <c r="D155" s="173" t="s">
        <v>163</v>
      </c>
      <c r="E155" s="174">
        <v>3.3</v>
      </c>
      <c r="F155" s="174">
        <v>126.5</v>
      </c>
      <c r="G155" s="175">
        <f t="shared" si="36"/>
        <v>417.45</v>
      </c>
      <c r="O155" s="169">
        <v>2</v>
      </c>
      <c r="AA155" s="147">
        <v>1</v>
      </c>
      <c r="AB155" s="147">
        <v>7</v>
      </c>
      <c r="AC155" s="147">
        <v>7</v>
      </c>
      <c r="AZ155" s="147">
        <v>2</v>
      </c>
      <c r="BA155" s="147">
        <f t="shared" si="37"/>
        <v>0</v>
      </c>
      <c r="BB155" s="147">
        <f t="shared" si="38"/>
        <v>417.45</v>
      </c>
      <c r="BC155" s="147">
        <f t="shared" si="39"/>
        <v>0</v>
      </c>
      <c r="BD155" s="147">
        <f t="shared" si="40"/>
        <v>0</v>
      </c>
      <c r="BE155" s="147">
        <f t="shared" si="41"/>
        <v>0</v>
      </c>
      <c r="CZ155" s="147">
        <v>0.00255</v>
      </c>
    </row>
    <row r="156" spans="1:104" ht="12.75">
      <c r="A156" s="170">
        <v>115</v>
      </c>
      <c r="B156" s="171" t="s">
        <v>228</v>
      </c>
      <c r="C156" s="172" t="s">
        <v>229</v>
      </c>
      <c r="D156" s="173" t="s">
        <v>82</v>
      </c>
      <c r="E156" s="174">
        <v>0.046</v>
      </c>
      <c r="F156" s="174">
        <v>6100</v>
      </c>
      <c r="G156" s="175">
        <f t="shared" si="36"/>
        <v>280.6</v>
      </c>
      <c r="O156" s="169">
        <v>2</v>
      </c>
      <c r="AA156" s="147">
        <v>1</v>
      </c>
      <c r="AB156" s="147">
        <v>7</v>
      </c>
      <c r="AC156" s="147">
        <v>7</v>
      </c>
      <c r="AZ156" s="147">
        <v>2</v>
      </c>
      <c r="BA156" s="147">
        <f t="shared" si="37"/>
        <v>0</v>
      </c>
      <c r="BB156" s="147">
        <f t="shared" si="38"/>
        <v>280.6</v>
      </c>
      <c r="BC156" s="147">
        <f t="shared" si="39"/>
        <v>0</v>
      </c>
      <c r="BD156" s="147">
        <f t="shared" si="40"/>
        <v>0</v>
      </c>
      <c r="BE156" s="147">
        <f t="shared" si="41"/>
        <v>0</v>
      </c>
      <c r="CZ156" s="147">
        <v>0</v>
      </c>
    </row>
    <row r="157" spans="1:104" ht="12.75">
      <c r="A157" s="170">
        <v>116</v>
      </c>
      <c r="B157" s="171" t="s">
        <v>226</v>
      </c>
      <c r="C157" s="172" t="s">
        <v>227</v>
      </c>
      <c r="D157" s="173" t="s">
        <v>163</v>
      </c>
      <c r="E157" s="174">
        <v>3.35</v>
      </c>
      <c r="F157" s="174">
        <v>126.5</v>
      </c>
      <c r="G157" s="175">
        <f t="shared" si="36"/>
        <v>423.77500000000003</v>
      </c>
      <c r="O157" s="169">
        <v>2</v>
      </c>
      <c r="AA157" s="147">
        <v>1</v>
      </c>
      <c r="AB157" s="147">
        <v>7</v>
      </c>
      <c r="AC157" s="147">
        <v>7</v>
      </c>
      <c r="AZ157" s="147">
        <v>2</v>
      </c>
      <c r="BA157" s="147">
        <f t="shared" si="37"/>
        <v>0</v>
      </c>
      <c r="BB157" s="147">
        <f t="shared" si="38"/>
        <v>423.77500000000003</v>
      </c>
      <c r="BC157" s="147">
        <f t="shared" si="39"/>
        <v>0</v>
      </c>
      <c r="BD157" s="147">
        <f t="shared" si="40"/>
        <v>0</v>
      </c>
      <c r="BE157" s="147">
        <f t="shared" si="41"/>
        <v>0</v>
      </c>
      <c r="CZ157" s="147">
        <v>0.00255</v>
      </c>
    </row>
    <row r="158" spans="1:104" ht="12.75">
      <c r="A158" s="170">
        <v>117</v>
      </c>
      <c r="B158" s="171" t="s">
        <v>228</v>
      </c>
      <c r="C158" s="172" t="s">
        <v>229</v>
      </c>
      <c r="D158" s="173" t="s">
        <v>82</v>
      </c>
      <c r="E158" s="174">
        <v>0.047</v>
      </c>
      <c r="F158" s="174">
        <v>6100</v>
      </c>
      <c r="G158" s="175">
        <f t="shared" si="36"/>
        <v>286.7</v>
      </c>
      <c r="O158" s="169">
        <v>2</v>
      </c>
      <c r="AA158" s="147">
        <v>1</v>
      </c>
      <c r="AB158" s="147">
        <v>7</v>
      </c>
      <c r="AC158" s="147">
        <v>7</v>
      </c>
      <c r="AZ158" s="147">
        <v>2</v>
      </c>
      <c r="BA158" s="147">
        <f t="shared" si="37"/>
        <v>0</v>
      </c>
      <c r="BB158" s="147">
        <f t="shared" si="38"/>
        <v>286.7</v>
      </c>
      <c r="BC158" s="147">
        <f t="shared" si="39"/>
        <v>0</v>
      </c>
      <c r="BD158" s="147">
        <f t="shared" si="40"/>
        <v>0</v>
      </c>
      <c r="BE158" s="147">
        <f t="shared" si="41"/>
        <v>0</v>
      </c>
      <c r="CZ158" s="147">
        <v>0</v>
      </c>
    </row>
    <row r="159" spans="1:104" ht="12.75">
      <c r="A159" s="170">
        <v>118</v>
      </c>
      <c r="B159" s="171" t="s">
        <v>226</v>
      </c>
      <c r="C159" s="172" t="s">
        <v>227</v>
      </c>
      <c r="D159" s="173" t="s">
        <v>163</v>
      </c>
      <c r="E159" s="174">
        <v>4.9</v>
      </c>
      <c r="F159" s="174">
        <v>126.5</v>
      </c>
      <c r="G159" s="175">
        <f t="shared" si="36"/>
        <v>619.85</v>
      </c>
      <c r="O159" s="169">
        <v>2</v>
      </c>
      <c r="AA159" s="147">
        <v>1</v>
      </c>
      <c r="AB159" s="147">
        <v>7</v>
      </c>
      <c r="AC159" s="147">
        <v>7</v>
      </c>
      <c r="AZ159" s="147">
        <v>2</v>
      </c>
      <c r="BA159" s="147">
        <f t="shared" si="37"/>
        <v>0</v>
      </c>
      <c r="BB159" s="147">
        <f t="shared" si="38"/>
        <v>619.85</v>
      </c>
      <c r="BC159" s="147">
        <f t="shared" si="39"/>
        <v>0</v>
      </c>
      <c r="BD159" s="147">
        <f t="shared" si="40"/>
        <v>0</v>
      </c>
      <c r="BE159" s="147">
        <f t="shared" si="41"/>
        <v>0</v>
      </c>
      <c r="CZ159" s="147">
        <v>0.00255</v>
      </c>
    </row>
    <row r="160" spans="1:104" ht="12.75">
      <c r="A160" s="170">
        <v>119</v>
      </c>
      <c r="B160" s="171" t="s">
        <v>228</v>
      </c>
      <c r="C160" s="172" t="s">
        <v>229</v>
      </c>
      <c r="D160" s="173" t="s">
        <v>82</v>
      </c>
      <c r="E160" s="174">
        <v>0.069</v>
      </c>
      <c r="F160" s="174">
        <v>6100</v>
      </c>
      <c r="G160" s="175">
        <f t="shared" si="36"/>
        <v>420.90000000000003</v>
      </c>
      <c r="O160" s="169">
        <v>2</v>
      </c>
      <c r="AA160" s="147">
        <v>1</v>
      </c>
      <c r="AB160" s="147">
        <v>7</v>
      </c>
      <c r="AC160" s="147">
        <v>7</v>
      </c>
      <c r="AZ160" s="147">
        <v>2</v>
      </c>
      <c r="BA160" s="147">
        <f t="shared" si="37"/>
        <v>0</v>
      </c>
      <c r="BB160" s="147">
        <f t="shared" si="38"/>
        <v>420.90000000000003</v>
      </c>
      <c r="BC160" s="147">
        <f t="shared" si="39"/>
        <v>0</v>
      </c>
      <c r="BD160" s="147">
        <f t="shared" si="40"/>
        <v>0</v>
      </c>
      <c r="BE160" s="147">
        <f t="shared" si="41"/>
        <v>0</v>
      </c>
      <c r="CZ160" s="147">
        <v>0</v>
      </c>
    </row>
    <row r="161" spans="1:104" ht="12.75">
      <c r="A161" s="170">
        <v>120</v>
      </c>
      <c r="B161" s="171" t="s">
        <v>226</v>
      </c>
      <c r="C161" s="172" t="s">
        <v>227</v>
      </c>
      <c r="D161" s="173" t="s">
        <v>163</v>
      </c>
      <c r="E161" s="174">
        <v>1.6</v>
      </c>
      <c r="F161" s="174">
        <v>126.5</v>
      </c>
      <c r="G161" s="175">
        <f t="shared" si="36"/>
        <v>202.4</v>
      </c>
      <c r="O161" s="169">
        <v>2</v>
      </c>
      <c r="AA161" s="147">
        <v>1</v>
      </c>
      <c r="AB161" s="147">
        <v>7</v>
      </c>
      <c r="AC161" s="147">
        <v>7</v>
      </c>
      <c r="AZ161" s="147">
        <v>2</v>
      </c>
      <c r="BA161" s="147">
        <f t="shared" si="37"/>
        <v>0</v>
      </c>
      <c r="BB161" s="147">
        <f t="shared" si="38"/>
        <v>202.4</v>
      </c>
      <c r="BC161" s="147">
        <f t="shared" si="39"/>
        <v>0</v>
      </c>
      <c r="BD161" s="147">
        <f t="shared" si="40"/>
        <v>0</v>
      </c>
      <c r="BE161" s="147">
        <f t="shared" si="41"/>
        <v>0</v>
      </c>
      <c r="CZ161" s="147">
        <v>0.00255</v>
      </c>
    </row>
    <row r="162" spans="1:104" ht="12.75">
      <c r="A162" s="170">
        <v>121</v>
      </c>
      <c r="B162" s="171" t="s">
        <v>228</v>
      </c>
      <c r="C162" s="172" t="s">
        <v>229</v>
      </c>
      <c r="D162" s="173" t="s">
        <v>82</v>
      </c>
      <c r="E162" s="174">
        <v>0.023</v>
      </c>
      <c r="F162" s="174">
        <v>6100</v>
      </c>
      <c r="G162" s="175">
        <f t="shared" si="36"/>
        <v>140.3</v>
      </c>
      <c r="O162" s="169">
        <v>2</v>
      </c>
      <c r="AA162" s="147">
        <v>1</v>
      </c>
      <c r="AB162" s="147">
        <v>7</v>
      </c>
      <c r="AC162" s="147">
        <v>7</v>
      </c>
      <c r="AZ162" s="147">
        <v>2</v>
      </c>
      <c r="BA162" s="147">
        <f t="shared" si="37"/>
        <v>0</v>
      </c>
      <c r="BB162" s="147">
        <f t="shared" si="38"/>
        <v>140.3</v>
      </c>
      <c r="BC162" s="147">
        <f t="shared" si="39"/>
        <v>0</v>
      </c>
      <c r="BD162" s="147">
        <f t="shared" si="40"/>
        <v>0</v>
      </c>
      <c r="BE162" s="147">
        <f t="shared" si="41"/>
        <v>0</v>
      </c>
      <c r="CZ162" s="147">
        <v>0</v>
      </c>
    </row>
    <row r="163" spans="1:104" ht="12.75">
      <c r="A163" s="170">
        <v>122</v>
      </c>
      <c r="B163" s="171" t="s">
        <v>226</v>
      </c>
      <c r="C163" s="172" t="s">
        <v>227</v>
      </c>
      <c r="D163" s="173" t="s">
        <v>163</v>
      </c>
      <c r="E163" s="174">
        <v>5</v>
      </c>
      <c r="F163" s="174">
        <v>126.5</v>
      </c>
      <c r="G163" s="175">
        <f t="shared" si="36"/>
        <v>632.5</v>
      </c>
      <c r="O163" s="169">
        <v>2</v>
      </c>
      <c r="AA163" s="147">
        <v>1</v>
      </c>
      <c r="AB163" s="147">
        <v>7</v>
      </c>
      <c r="AC163" s="147">
        <v>7</v>
      </c>
      <c r="AZ163" s="147">
        <v>2</v>
      </c>
      <c r="BA163" s="147">
        <f t="shared" si="37"/>
        <v>0</v>
      </c>
      <c r="BB163" s="147">
        <f t="shared" si="38"/>
        <v>632.5</v>
      </c>
      <c r="BC163" s="147">
        <f t="shared" si="39"/>
        <v>0</v>
      </c>
      <c r="BD163" s="147">
        <f t="shared" si="40"/>
        <v>0</v>
      </c>
      <c r="BE163" s="147">
        <f t="shared" si="41"/>
        <v>0</v>
      </c>
      <c r="CZ163" s="147">
        <v>0.00255</v>
      </c>
    </row>
    <row r="164" spans="1:104" ht="12.75">
      <c r="A164" s="170">
        <v>123</v>
      </c>
      <c r="B164" s="171" t="s">
        <v>228</v>
      </c>
      <c r="C164" s="172" t="s">
        <v>229</v>
      </c>
      <c r="D164" s="173" t="s">
        <v>82</v>
      </c>
      <c r="E164" s="174">
        <v>0.07</v>
      </c>
      <c r="F164" s="174">
        <v>6100</v>
      </c>
      <c r="G164" s="175">
        <f t="shared" si="36"/>
        <v>427.00000000000006</v>
      </c>
      <c r="O164" s="169">
        <v>2</v>
      </c>
      <c r="AA164" s="147">
        <v>1</v>
      </c>
      <c r="AB164" s="147">
        <v>7</v>
      </c>
      <c r="AC164" s="147">
        <v>7</v>
      </c>
      <c r="AZ164" s="147">
        <v>2</v>
      </c>
      <c r="BA164" s="147">
        <f t="shared" si="37"/>
        <v>0</v>
      </c>
      <c r="BB164" s="147">
        <f t="shared" si="38"/>
        <v>427.00000000000006</v>
      </c>
      <c r="BC164" s="147">
        <f t="shared" si="39"/>
        <v>0</v>
      </c>
      <c r="BD164" s="147">
        <f t="shared" si="40"/>
        <v>0</v>
      </c>
      <c r="BE164" s="147">
        <f t="shared" si="41"/>
        <v>0</v>
      </c>
      <c r="CZ164" s="147">
        <v>0</v>
      </c>
    </row>
    <row r="165" spans="1:104" ht="12.75">
      <c r="A165" s="170">
        <v>124</v>
      </c>
      <c r="B165" s="171" t="s">
        <v>226</v>
      </c>
      <c r="C165" s="172" t="s">
        <v>227</v>
      </c>
      <c r="D165" s="173" t="s">
        <v>163</v>
      </c>
      <c r="E165" s="174">
        <v>3.4</v>
      </c>
      <c r="F165" s="174">
        <v>126.5</v>
      </c>
      <c r="G165" s="175">
        <f t="shared" si="36"/>
        <v>430.09999999999997</v>
      </c>
      <c r="O165" s="169">
        <v>2</v>
      </c>
      <c r="AA165" s="147">
        <v>1</v>
      </c>
      <c r="AB165" s="147">
        <v>7</v>
      </c>
      <c r="AC165" s="147">
        <v>7</v>
      </c>
      <c r="AZ165" s="147">
        <v>2</v>
      </c>
      <c r="BA165" s="147">
        <f t="shared" si="37"/>
        <v>0</v>
      </c>
      <c r="BB165" s="147">
        <f t="shared" si="38"/>
        <v>430.09999999999997</v>
      </c>
      <c r="BC165" s="147">
        <f t="shared" si="39"/>
        <v>0</v>
      </c>
      <c r="BD165" s="147">
        <f t="shared" si="40"/>
        <v>0</v>
      </c>
      <c r="BE165" s="147">
        <f t="shared" si="41"/>
        <v>0</v>
      </c>
      <c r="CZ165" s="147">
        <v>0.00255</v>
      </c>
    </row>
    <row r="166" spans="1:104" ht="12.75">
      <c r="A166" s="170">
        <v>125</v>
      </c>
      <c r="B166" s="171" t="s">
        <v>228</v>
      </c>
      <c r="C166" s="172" t="s">
        <v>229</v>
      </c>
      <c r="D166" s="173" t="s">
        <v>82</v>
      </c>
      <c r="E166" s="174">
        <v>0.048</v>
      </c>
      <c r="F166" s="174">
        <v>6100</v>
      </c>
      <c r="G166" s="175">
        <f t="shared" si="36"/>
        <v>292.8</v>
      </c>
      <c r="O166" s="169">
        <v>2</v>
      </c>
      <c r="AA166" s="147">
        <v>1</v>
      </c>
      <c r="AB166" s="147">
        <v>7</v>
      </c>
      <c r="AC166" s="147">
        <v>7</v>
      </c>
      <c r="AZ166" s="147">
        <v>2</v>
      </c>
      <c r="BA166" s="147">
        <f t="shared" si="37"/>
        <v>0</v>
      </c>
      <c r="BB166" s="147">
        <f t="shared" si="38"/>
        <v>292.8</v>
      </c>
      <c r="BC166" s="147">
        <f t="shared" si="39"/>
        <v>0</v>
      </c>
      <c r="BD166" s="147">
        <f t="shared" si="40"/>
        <v>0</v>
      </c>
      <c r="BE166" s="147">
        <f t="shared" si="41"/>
        <v>0</v>
      </c>
      <c r="CZ166" s="147">
        <v>0</v>
      </c>
    </row>
    <row r="167" spans="1:104" ht="12.75">
      <c r="A167" s="170">
        <v>126</v>
      </c>
      <c r="B167" s="171" t="s">
        <v>226</v>
      </c>
      <c r="C167" s="172" t="s">
        <v>227</v>
      </c>
      <c r="D167" s="173" t="s">
        <v>163</v>
      </c>
      <c r="E167" s="174">
        <v>2</v>
      </c>
      <c r="F167" s="174">
        <v>126.5</v>
      </c>
      <c r="G167" s="175">
        <f t="shared" si="36"/>
        <v>253</v>
      </c>
      <c r="O167" s="169">
        <v>2</v>
      </c>
      <c r="AA167" s="147">
        <v>1</v>
      </c>
      <c r="AB167" s="147">
        <v>7</v>
      </c>
      <c r="AC167" s="147">
        <v>7</v>
      </c>
      <c r="AZ167" s="147">
        <v>2</v>
      </c>
      <c r="BA167" s="147">
        <f t="shared" si="37"/>
        <v>0</v>
      </c>
      <c r="BB167" s="147">
        <f t="shared" si="38"/>
        <v>253</v>
      </c>
      <c r="BC167" s="147">
        <f t="shared" si="39"/>
        <v>0</v>
      </c>
      <c r="BD167" s="147">
        <f t="shared" si="40"/>
        <v>0</v>
      </c>
      <c r="BE167" s="147">
        <f t="shared" si="41"/>
        <v>0</v>
      </c>
      <c r="CZ167" s="147">
        <v>0.00255</v>
      </c>
    </row>
    <row r="168" spans="1:104" ht="12.75">
      <c r="A168" s="170">
        <v>127</v>
      </c>
      <c r="B168" s="171" t="s">
        <v>228</v>
      </c>
      <c r="C168" s="172" t="s">
        <v>229</v>
      </c>
      <c r="D168" s="173" t="s">
        <v>82</v>
      </c>
      <c r="E168" s="174">
        <v>0.028</v>
      </c>
      <c r="F168" s="174">
        <v>6100</v>
      </c>
      <c r="G168" s="175">
        <f t="shared" si="36"/>
        <v>170.8</v>
      </c>
      <c r="O168" s="169">
        <v>2</v>
      </c>
      <c r="AA168" s="147">
        <v>1</v>
      </c>
      <c r="AB168" s="147">
        <v>7</v>
      </c>
      <c r="AC168" s="147">
        <v>7</v>
      </c>
      <c r="AZ168" s="147">
        <v>2</v>
      </c>
      <c r="BA168" s="147">
        <f t="shared" si="37"/>
        <v>0</v>
      </c>
      <c r="BB168" s="147">
        <f t="shared" si="38"/>
        <v>170.8</v>
      </c>
      <c r="BC168" s="147">
        <f t="shared" si="39"/>
        <v>0</v>
      </c>
      <c r="BD168" s="147">
        <f t="shared" si="40"/>
        <v>0</v>
      </c>
      <c r="BE168" s="147">
        <f t="shared" si="41"/>
        <v>0</v>
      </c>
      <c r="CZ168" s="147">
        <v>0</v>
      </c>
    </row>
    <row r="169" spans="1:104" ht="12.75">
      <c r="A169" s="170">
        <v>128</v>
      </c>
      <c r="B169" s="171" t="s">
        <v>226</v>
      </c>
      <c r="C169" s="172" t="s">
        <v>227</v>
      </c>
      <c r="D169" s="173" t="s">
        <v>163</v>
      </c>
      <c r="E169" s="174">
        <v>10.8</v>
      </c>
      <c r="F169" s="174">
        <v>126.5</v>
      </c>
      <c r="G169" s="175">
        <f t="shared" si="36"/>
        <v>1366.2</v>
      </c>
      <c r="O169" s="169">
        <v>2</v>
      </c>
      <c r="AA169" s="147">
        <v>1</v>
      </c>
      <c r="AB169" s="147">
        <v>7</v>
      </c>
      <c r="AC169" s="147">
        <v>7</v>
      </c>
      <c r="AZ169" s="147">
        <v>2</v>
      </c>
      <c r="BA169" s="147">
        <f t="shared" si="37"/>
        <v>0</v>
      </c>
      <c r="BB169" s="147">
        <f t="shared" si="38"/>
        <v>1366.2</v>
      </c>
      <c r="BC169" s="147">
        <f t="shared" si="39"/>
        <v>0</v>
      </c>
      <c r="BD169" s="147">
        <f t="shared" si="40"/>
        <v>0</v>
      </c>
      <c r="BE169" s="147">
        <f t="shared" si="41"/>
        <v>0</v>
      </c>
      <c r="CZ169" s="147">
        <v>0.00255</v>
      </c>
    </row>
    <row r="170" spans="1:104" ht="12.75">
      <c r="A170" s="170">
        <v>129</v>
      </c>
      <c r="B170" s="171" t="s">
        <v>228</v>
      </c>
      <c r="C170" s="172" t="s">
        <v>229</v>
      </c>
      <c r="D170" s="173" t="s">
        <v>82</v>
      </c>
      <c r="E170" s="174">
        <v>0.152</v>
      </c>
      <c r="F170" s="174">
        <v>6100</v>
      </c>
      <c r="G170" s="175">
        <f t="shared" si="36"/>
        <v>927.1999999999999</v>
      </c>
      <c r="O170" s="169">
        <v>2</v>
      </c>
      <c r="AA170" s="147">
        <v>1</v>
      </c>
      <c r="AB170" s="147">
        <v>7</v>
      </c>
      <c r="AC170" s="147">
        <v>7</v>
      </c>
      <c r="AZ170" s="147">
        <v>2</v>
      </c>
      <c r="BA170" s="147">
        <f t="shared" si="37"/>
        <v>0</v>
      </c>
      <c r="BB170" s="147">
        <f t="shared" si="38"/>
        <v>927.1999999999999</v>
      </c>
      <c r="BC170" s="147">
        <f t="shared" si="39"/>
        <v>0</v>
      </c>
      <c r="BD170" s="147">
        <f t="shared" si="40"/>
        <v>0</v>
      </c>
      <c r="BE170" s="147">
        <f t="shared" si="41"/>
        <v>0</v>
      </c>
      <c r="CZ170" s="147">
        <v>0</v>
      </c>
    </row>
    <row r="171" spans="1:104" ht="12.75">
      <c r="A171" s="170">
        <v>130</v>
      </c>
      <c r="B171" s="171" t="s">
        <v>226</v>
      </c>
      <c r="C171" s="172" t="s">
        <v>227</v>
      </c>
      <c r="D171" s="173" t="s">
        <v>163</v>
      </c>
      <c r="E171" s="174">
        <v>7.2</v>
      </c>
      <c r="F171" s="174">
        <v>126.5</v>
      </c>
      <c r="G171" s="175">
        <f t="shared" si="36"/>
        <v>910.8000000000001</v>
      </c>
      <c r="O171" s="169">
        <v>2</v>
      </c>
      <c r="AA171" s="147">
        <v>1</v>
      </c>
      <c r="AB171" s="147">
        <v>7</v>
      </c>
      <c r="AC171" s="147">
        <v>7</v>
      </c>
      <c r="AZ171" s="147">
        <v>2</v>
      </c>
      <c r="BA171" s="147">
        <f t="shared" si="37"/>
        <v>0</v>
      </c>
      <c r="BB171" s="147">
        <f t="shared" si="38"/>
        <v>910.8000000000001</v>
      </c>
      <c r="BC171" s="147">
        <f t="shared" si="39"/>
        <v>0</v>
      </c>
      <c r="BD171" s="147">
        <f t="shared" si="40"/>
        <v>0</v>
      </c>
      <c r="BE171" s="147">
        <f t="shared" si="41"/>
        <v>0</v>
      </c>
      <c r="CZ171" s="147">
        <v>0.00255</v>
      </c>
    </row>
    <row r="172" spans="1:104" ht="12.75">
      <c r="A172" s="170">
        <v>131</v>
      </c>
      <c r="B172" s="171" t="s">
        <v>228</v>
      </c>
      <c r="C172" s="172" t="s">
        <v>229</v>
      </c>
      <c r="D172" s="173" t="s">
        <v>82</v>
      </c>
      <c r="E172" s="174">
        <v>0.101</v>
      </c>
      <c r="F172" s="174">
        <v>6100</v>
      </c>
      <c r="G172" s="175">
        <f t="shared" si="36"/>
        <v>616.1</v>
      </c>
      <c r="O172" s="169">
        <v>2</v>
      </c>
      <c r="AA172" s="147">
        <v>1</v>
      </c>
      <c r="AB172" s="147">
        <v>7</v>
      </c>
      <c r="AC172" s="147">
        <v>7</v>
      </c>
      <c r="AZ172" s="147">
        <v>2</v>
      </c>
      <c r="BA172" s="147">
        <f t="shared" si="37"/>
        <v>0</v>
      </c>
      <c r="BB172" s="147">
        <f t="shared" si="38"/>
        <v>616.1</v>
      </c>
      <c r="BC172" s="147">
        <f t="shared" si="39"/>
        <v>0</v>
      </c>
      <c r="BD172" s="147">
        <f t="shared" si="40"/>
        <v>0</v>
      </c>
      <c r="BE172" s="147">
        <f t="shared" si="41"/>
        <v>0</v>
      </c>
      <c r="CZ172" s="147">
        <v>0</v>
      </c>
    </row>
    <row r="173" spans="1:104" ht="12.75">
      <c r="A173" s="170">
        <v>132</v>
      </c>
      <c r="B173" s="171" t="s">
        <v>226</v>
      </c>
      <c r="C173" s="172" t="s">
        <v>227</v>
      </c>
      <c r="D173" s="173" t="s">
        <v>163</v>
      </c>
      <c r="E173" s="174">
        <v>4</v>
      </c>
      <c r="F173" s="174">
        <v>126.5</v>
      </c>
      <c r="G173" s="175">
        <f t="shared" si="36"/>
        <v>506</v>
      </c>
      <c r="O173" s="169">
        <v>2</v>
      </c>
      <c r="AA173" s="147">
        <v>1</v>
      </c>
      <c r="AB173" s="147">
        <v>7</v>
      </c>
      <c r="AC173" s="147">
        <v>7</v>
      </c>
      <c r="AZ173" s="147">
        <v>2</v>
      </c>
      <c r="BA173" s="147">
        <f t="shared" si="37"/>
        <v>0</v>
      </c>
      <c r="BB173" s="147">
        <f t="shared" si="38"/>
        <v>506</v>
      </c>
      <c r="BC173" s="147">
        <f t="shared" si="39"/>
        <v>0</v>
      </c>
      <c r="BD173" s="147">
        <f t="shared" si="40"/>
        <v>0</v>
      </c>
      <c r="BE173" s="147">
        <f t="shared" si="41"/>
        <v>0</v>
      </c>
      <c r="CZ173" s="147">
        <v>0.00255</v>
      </c>
    </row>
    <row r="174" spans="1:104" ht="12.75">
      <c r="A174" s="170">
        <v>133</v>
      </c>
      <c r="B174" s="171" t="s">
        <v>228</v>
      </c>
      <c r="C174" s="172" t="s">
        <v>229</v>
      </c>
      <c r="D174" s="173" t="s">
        <v>82</v>
      </c>
      <c r="E174" s="174">
        <v>0.056</v>
      </c>
      <c r="F174" s="174">
        <v>6100</v>
      </c>
      <c r="G174" s="175">
        <f t="shared" si="36"/>
        <v>341.6</v>
      </c>
      <c r="O174" s="169">
        <v>2</v>
      </c>
      <c r="AA174" s="147">
        <v>1</v>
      </c>
      <c r="AB174" s="147">
        <v>7</v>
      </c>
      <c r="AC174" s="147">
        <v>7</v>
      </c>
      <c r="AZ174" s="147">
        <v>2</v>
      </c>
      <c r="BA174" s="147">
        <f t="shared" si="37"/>
        <v>0</v>
      </c>
      <c r="BB174" s="147">
        <f t="shared" si="38"/>
        <v>341.6</v>
      </c>
      <c r="BC174" s="147">
        <f t="shared" si="39"/>
        <v>0</v>
      </c>
      <c r="BD174" s="147">
        <f t="shared" si="40"/>
        <v>0</v>
      </c>
      <c r="BE174" s="147">
        <f t="shared" si="41"/>
        <v>0</v>
      </c>
      <c r="CZ174" s="147">
        <v>0</v>
      </c>
    </row>
    <row r="175" spans="1:104" ht="12.75">
      <c r="A175" s="170">
        <v>134</v>
      </c>
      <c r="B175" s="171" t="s">
        <v>226</v>
      </c>
      <c r="C175" s="172" t="s">
        <v>227</v>
      </c>
      <c r="D175" s="173" t="s">
        <v>163</v>
      </c>
      <c r="E175" s="174">
        <v>2.8</v>
      </c>
      <c r="F175" s="174">
        <v>126.5</v>
      </c>
      <c r="G175" s="175">
        <f t="shared" si="36"/>
        <v>354.2</v>
      </c>
      <c r="O175" s="169">
        <v>2</v>
      </c>
      <c r="AA175" s="147">
        <v>1</v>
      </c>
      <c r="AB175" s="147">
        <v>7</v>
      </c>
      <c r="AC175" s="147">
        <v>7</v>
      </c>
      <c r="AZ175" s="147">
        <v>2</v>
      </c>
      <c r="BA175" s="147">
        <f t="shared" si="37"/>
        <v>0</v>
      </c>
      <c r="BB175" s="147">
        <f t="shared" si="38"/>
        <v>354.2</v>
      </c>
      <c r="BC175" s="147">
        <f t="shared" si="39"/>
        <v>0</v>
      </c>
      <c r="BD175" s="147">
        <f t="shared" si="40"/>
        <v>0</v>
      </c>
      <c r="BE175" s="147">
        <f t="shared" si="41"/>
        <v>0</v>
      </c>
      <c r="CZ175" s="147">
        <v>0.00255</v>
      </c>
    </row>
    <row r="176" spans="1:104" ht="12.75">
      <c r="A176" s="170">
        <v>135</v>
      </c>
      <c r="B176" s="171" t="s">
        <v>228</v>
      </c>
      <c r="C176" s="172" t="s">
        <v>229</v>
      </c>
      <c r="D176" s="173" t="s">
        <v>82</v>
      </c>
      <c r="E176" s="174">
        <v>0.039</v>
      </c>
      <c r="F176" s="174">
        <v>6100</v>
      </c>
      <c r="G176" s="175">
        <f t="shared" si="36"/>
        <v>237.9</v>
      </c>
      <c r="O176" s="169">
        <v>2</v>
      </c>
      <c r="AA176" s="147">
        <v>1</v>
      </c>
      <c r="AB176" s="147">
        <v>7</v>
      </c>
      <c r="AC176" s="147">
        <v>7</v>
      </c>
      <c r="AZ176" s="147">
        <v>2</v>
      </c>
      <c r="BA176" s="147">
        <f t="shared" si="37"/>
        <v>0</v>
      </c>
      <c r="BB176" s="147">
        <f t="shared" si="38"/>
        <v>237.9</v>
      </c>
      <c r="BC176" s="147">
        <f t="shared" si="39"/>
        <v>0</v>
      </c>
      <c r="BD176" s="147">
        <f t="shared" si="40"/>
        <v>0</v>
      </c>
      <c r="BE176" s="147">
        <f t="shared" si="41"/>
        <v>0</v>
      </c>
      <c r="CZ176" s="147">
        <v>0</v>
      </c>
    </row>
    <row r="177" spans="1:104" ht="12.75">
      <c r="A177" s="170">
        <v>136</v>
      </c>
      <c r="B177" s="171" t="s">
        <v>226</v>
      </c>
      <c r="C177" s="172" t="s">
        <v>227</v>
      </c>
      <c r="D177" s="173" t="s">
        <v>163</v>
      </c>
      <c r="E177" s="174">
        <v>6</v>
      </c>
      <c r="F177" s="174">
        <v>126.5</v>
      </c>
      <c r="G177" s="175">
        <f t="shared" si="36"/>
        <v>759</v>
      </c>
      <c r="O177" s="169">
        <v>2</v>
      </c>
      <c r="AA177" s="147">
        <v>1</v>
      </c>
      <c r="AB177" s="147">
        <v>7</v>
      </c>
      <c r="AC177" s="147">
        <v>7</v>
      </c>
      <c r="AZ177" s="147">
        <v>2</v>
      </c>
      <c r="BA177" s="147">
        <f t="shared" si="37"/>
        <v>0</v>
      </c>
      <c r="BB177" s="147">
        <f t="shared" si="38"/>
        <v>759</v>
      </c>
      <c r="BC177" s="147">
        <f t="shared" si="39"/>
        <v>0</v>
      </c>
      <c r="BD177" s="147">
        <f t="shared" si="40"/>
        <v>0</v>
      </c>
      <c r="BE177" s="147">
        <f t="shared" si="41"/>
        <v>0</v>
      </c>
      <c r="CZ177" s="147">
        <v>0.00255</v>
      </c>
    </row>
    <row r="178" spans="1:104" ht="12.75">
      <c r="A178" s="170">
        <v>137</v>
      </c>
      <c r="B178" s="171" t="s">
        <v>228</v>
      </c>
      <c r="C178" s="172" t="s">
        <v>229</v>
      </c>
      <c r="D178" s="173" t="s">
        <v>82</v>
      </c>
      <c r="E178" s="174">
        <v>0.084</v>
      </c>
      <c r="F178" s="174">
        <v>6100</v>
      </c>
      <c r="G178" s="175">
        <f t="shared" si="36"/>
        <v>512.4</v>
      </c>
      <c r="O178" s="169">
        <v>2</v>
      </c>
      <c r="AA178" s="147">
        <v>1</v>
      </c>
      <c r="AB178" s="147">
        <v>7</v>
      </c>
      <c r="AC178" s="147">
        <v>7</v>
      </c>
      <c r="AZ178" s="147">
        <v>2</v>
      </c>
      <c r="BA178" s="147">
        <f t="shared" si="37"/>
        <v>0</v>
      </c>
      <c r="BB178" s="147">
        <f t="shared" si="38"/>
        <v>512.4</v>
      </c>
      <c r="BC178" s="147">
        <f t="shared" si="39"/>
        <v>0</v>
      </c>
      <c r="BD178" s="147">
        <f t="shared" si="40"/>
        <v>0</v>
      </c>
      <c r="BE178" s="147">
        <f t="shared" si="41"/>
        <v>0</v>
      </c>
      <c r="CZ178" s="147">
        <v>0</v>
      </c>
    </row>
    <row r="179" spans="1:104" ht="12.75">
      <c r="A179" s="170">
        <v>138</v>
      </c>
      <c r="B179" s="171" t="s">
        <v>226</v>
      </c>
      <c r="C179" s="172" t="s">
        <v>227</v>
      </c>
      <c r="D179" s="173" t="s">
        <v>163</v>
      </c>
      <c r="E179" s="174">
        <v>1.65</v>
      </c>
      <c r="F179" s="174">
        <v>126.5</v>
      </c>
      <c r="G179" s="175">
        <f t="shared" si="36"/>
        <v>208.725</v>
      </c>
      <c r="O179" s="169">
        <v>2</v>
      </c>
      <c r="AA179" s="147">
        <v>1</v>
      </c>
      <c r="AB179" s="147">
        <v>7</v>
      </c>
      <c r="AC179" s="147">
        <v>7</v>
      </c>
      <c r="AZ179" s="147">
        <v>2</v>
      </c>
      <c r="BA179" s="147">
        <f t="shared" si="37"/>
        <v>0</v>
      </c>
      <c r="BB179" s="147">
        <f t="shared" si="38"/>
        <v>208.725</v>
      </c>
      <c r="BC179" s="147">
        <f t="shared" si="39"/>
        <v>0</v>
      </c>
      <c r="BD179" s="147">
        <f t="shared" si="40"/>
        <v>0</v>
      </c>
      <c r="BE179" s="147">
        <f t="shared" si="41"/>
        <v>0</v>
      </c>
      <c r="CZ179" s="147">
        <v>0.00255</v>
      </c>
    </row>
    <row r="180" spans="1:104" ht="12.75">
      <c r="A180" s="170">
        <v>139</v>
      </c>
      <c r="B180" s="171" t="s">
        <v>228</v>
      </c>
      <c r="C180" s="172" t="s">
        <v>229</v>
      </c>
      <c r="D180" s="173" t="s">
        <v>82</v>
      </c>
      <c r="E180" s="174">
        <v>0.023</v>
      </c>
      <c r="F180" s="174">
        <v>6100</v>
      </c>
      <c r="G180" s="175">
        <f t="shared" si="36"/>
        <v>140.3</v>
      </c>
      <c r="O180" s="169">
        <v>2</v>
      </c>
      <c r="AA180" s="147">
        <v>1</v>
      </c>
      <c r="AB180" s="147">
        <v>7</v>
      </c>
      <c r="AC180" s="147">
        <v>7</v>
      </c>
      <c r="AZ180" s="147">
        <v>2</v>
      </c>
      <c r="BA180" s="147">
        <f t="shared" si="37"/>
        <v>0</v>
      </c>
      <c r="BB180" s="147">
        <f t="shared" si="38"/>
        <v>140.3</v>
      </c>
      <c r="BC180" s="147">
        <f t="shared" si="39"/>
        <v>0</v>
      </c>
      <c r="BD180" s="147">
        <f t="shared" si="40"/>
        <v>0</v>
      </c>
      <c r="BE180" s="147">
        <f t="shared" si="41"/>
        <v>0</v>
      </c>
      <c r="CZ180" s="147">
        <v>0</v>
      </c>
    </row>
    <row r="181" spans="1:104" ht="12.75">
      <c r="A181" s="170">
        <v>140</v>
      </c>
      <c r="B181" s="171" t="s">
        <v>230</v>
      </c>
      <c r="C181" s="172" t="s">
        <v>231</v>
      </c>
      <c r="D181" s="173" t="s">
        <v>163</v>
      </c>
      <c r="E181" s="174">
        <v>5.8</v>
      </c>
      <c r="F181" s="174">
        <v>143</v>
      </c>
      <c r="G181" s="175">
        <f aca="true" t="shared" si="42" ref="G181:G212">E181*F181</f>
        <v>829.4</v>
      </c>
      <c r="O181" s="169">
        <v>2</v>
      </c>
      <c r="AA181" s="147">
        <v>1</v>
      </c>
      <c r="AB181" s="147">
        <v>7</v>
      </c>
      <c r="AC181" s="147">
        <v>7</v>
      </c>
      <c r="AZ181" s="147">
        <v>2</v>
      </c>
      <c r="BA181" s="147">
        <f aca="true" t="shared" si="43" ref="BA181:BA212">IF(AZ181=1,G181,0)</f>
        <v>0</v>
      </c>
      <c r="BB181" s="147">
        <f aca="true" t="shared" si="44" ref="BB181:BB212">IF(AZ181=2,G181,0)</f>
        <v>829.4</v>
      </c>
      <c r="BC181" s="147">
        <f aca="true" t="shared" si="45" ref="BC181:BC212">IF(AZ181=3,G181,0)</f>
        <v>0</v>
      </c>
      <c r="BD181" s="147">
        <f aca="true" t="shared" si="46" ref="BD181:BD212">IF(AZ181=4,G181,0)</f>
        <v>0</v>
      </c>
      <c r="BE181" s="147">
        <f aca="true" t="shared" si="47" ref="BE181:BE212">IF(AZ181=5,G181,0)</f>
        <v>0</v>
      </c>
      <c r="CZ181" s="147">
        <v>0.00255</v>
      </c>
    </row>
    <row r="182" spans="1:104" ht="12.75">
      <c r="A182" s="170">
        <v>141</v>
      </c>
      <c r="B182" s="171" t="s">
        <v>228</v>
      </c>
      <c r="C182" s="172" t="s">
        <v>229</v>
      </c>
      <c r="D182" s="173" t="s">
        <v>82</v>
      </c>
      <c r="E182" s="174">
        <v>0.163</v>
      </c>
      <c r="F182" s="174">
        <v>6100</v>
      </c>
      <c r="G182" s="175">
        <f t="shared" si="42"/>
        <v>994.3000000000001</v>
      </c>
      <c r="O182" s="169">
        <v>2</v>
      </c>
      <c r="AA182" s="147">
        <v>1</v>
      </c>
      <c r="AB182" s="147">
        <v>7</v>
      </c>
      <c r="AC182" s="147">
        <v>7</v>
      </c>
      <c r="AZ182" s="147">
        <v>2</v>
      </c>
      <c r="BA182" s="147">
        <f t="shared" si="43"/>
        <v>0</v>
      </c>
      <c r="BB182" s="147">
        <f t="shared" si="44"/>
        <v>994.3000000000001</v>
      </c>
      <c r="BC182" s="147">
        <f t="shared" si="45"/>
        <v>0</v>
      </c>
      <c r="BD182" s="147">
        <f t="shared" si="46"/>
        <v>0</v>
      </c>
      <c r="BE182" s="147">
        <f t="shared" si="47"/>
        <v>0</v>
      </c>
      <c r="CZ182" s="147">
        <v>0</v>
      </c>
    </row>
    <row r="183" spans="1:104" ht="12.75">
      <c r="A183" s="170">
        <v>142</v>
      </c>
      <c r="B183" s="171" t="s">
        <v>230</v>
      </c>
      <c r="C183" s="172" t="s">
        <v>231</v>
      </c>
      <c r="D183" s="173" t="s">
        <v>163</v>
      </c>
      <c r="E183" s="174">
        <v>5.6</v>
      </c>
      <c r="F183" s="174">
        <v>143</v>
      </c>
      <c r="G183" s="175">
        <f t="shared" si="42"/>
        <v>800.8</v>
      </c>
      <c r="O183" s="169">
        <v>2</v>
      </c>
      <c r="AA183" s="147">
        <v>1</v>
      </c>
      <c r="AB183" s="147">
        <v>7</v>
      </c>
      <c r="AC183" s="147">
        <v>7</v>
      </c>
      <c r="AZ183" s="147">
        <v>2</v>
      </c>
      <c r="BA183" s="147">
        <f t="shared" si="43"/>
        <v>0</v>
      </c>
      <c r="BB183" s="147">
        <f t="shared" si="44"/>
        <v>800.8</v>
      </c>
      <c r="BC183" s="147">
        <f t="shared" si="45"/>
        <v>0</v>
      </c>
      <c r="BD183" s="147">
        <f t="shared" si="46"/>
        <v>0</v>
      </c>
      <c r="BE183" s="147">
        <f t="shared" si="47"/>
        <v>0</v>
      </c>
      <c r="CZ183" s="147">
        <v>0.00255</v>
      </c>
    </row>
    <row r="184" spans="1:104" ht="12.75">
      <c r="A184" s="170">
        <v>143</v>
      </c>
      <c r="B184" s="171" t="s">
        <v>228</v>
      </c>
      <c r="C184" s="172" t="s">
        <v>229</v>
      </c>
      <c r="D184" s="173" t="s">
        <v>82</v>
      </c>
      <c r="E184" s="174">
        <v>0.158</v>
      </c>
      <c r="F184" s="174">
        <v>6100</v>
      </c>
      <c r="G184" s="175">
        <f t="shared" si="42"/>
        <v>963.8</v>
      </c>
      <c r="O184" s="169">
        <v>2</v>
      </c>
      <c r="AA184" s="147">
        <v>1</v>
      </c>
      <c r="AB184" s="147">
        <v>7</v>
      </c>
      <c r="AC184" s="147">
        <v>7</v>
      </c>
      <c r="AZ184" s="147">
        <v>2</v>
      </c>
      <c r="BA184" s="147">
        <f t="shared" si="43"/>
        <v>0</v>
      </c>
      <c r="BB184" s="147">
        <f t="shared" si="44"/>
        <v>963.8</v>
      </c>
      <c r="BC184" s="147">
        <f t="shared" si="45"/>
        <v>0</v>
      </c>
      <c r="BD184" s="147">
        <f t="shared" si="46"/>
        <v>0</v>
      </c>
      <c r="BE184" s="147">
        <f t="shared" si="47"/>
        <v>0</v>
      </c>
      <c r="CZ184" s="147">
        <v>0</v>
      </c>
    </row>
    <row r="185" spans="1:104" ht="12.75">
      <c r="A185" s="170">
        <v>144</v>
      </c>
      <c r="B185" s="171" t="s">
        <v>232</v>
      </c>
      <c r="C185" s="172" t="s">
        <v>233</v>
      </c>
      <c r="D185" s="173" t="s">
        <v>163</v>
      </c>
      <c r="E185" s="174">
        <v>32.95</v>
      </c>
      <c r="F185" s="174">
        <v>196</v>
      </c>
      <c r="G185" s="175">
        <f t="shared" si="42"/>
        <v>6458.200000000001</v>
      </c>
      <c r="O185" s="169">
        <v>2</v>
      </c>
      <c r="AA185" s="147">
        <v>1</v>
      </c>
      <c r="AB185" s="147">
        <v>7</v>
      </c>
      <c r="AC185" s="147">
        <v>7</v>
      </c>
      <c r="AZ185" s="147">
        <v>2</v>
      </c>
      <c r="BA185" s="147">
        <f t="shared" si="43"/>
        <v>0</v>
      </c>
      <c r="BB185" s="147">
        <f t="shared" si="44"/>
        <v>6458.200000000001</v>
      </c>
      <c r="BC185" s="147">
        <f t="shared" si="45"/>
        <v>0</v>
      </c>
      <c r="BD185" s="147">
        <f t="shared" si="46"/>
        <v>0</v>
      </c>
      <c r="BE185" s="147">
        <f t="shared" si="47"/>
        <v>0</v>
      </c>
      <c r="CZ185" s="147">
        <v>0.00255</v>
      </c>
    </row>
    <row r="186" spans="1:104" ht="12.75">
      <c r="A186" s="170">
        <v>145</v>
      </c>
      <c r="B186" s="171" t="s">
        <v>228</v>
      </c>
      <c r="C186" s="172" t="s">
        <v>229</v>
      </c>
      <c r="D186" s="173" t="s">
        <v>82</v>
      </c>
      <c r="E186" s="174">
        <v>1.696</v>
      </c>
      <c r="F186" s="174">
        <v>6100</v>
      </c>
      <c r="G186" s="175">
        <f t="shared" si="42"/>
        <v>10345.6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 t="shared" si="43"/>
        <v>0</v>
      </c>
      <c r="BB186" s="147">
        <f t="shared" si="44"/>
        <v>10345.6</v>
      </c>
      <c r="BC186" s="147">
        <f t="shared" si="45"/>
        <v>0</v>
      </c>
      <c r="BD186" s="147">
        <f t="shared" si="46"/>
        <v>0</v>
      </c>
      <c r="BE186" s="147">
        <f t="shared" si="47"/>
        <v>0</v>
      </c>
      <c r="CZ186" s="147">
        <v>0</v>
      </c>
    </row>
    <row r="187" spans="1:104" ht="12.75">
      <c r="A187" s="170">
        <v>146</v>
      </c>
      <c r="B187" s="171" t="s">
        <v>226</v>
      </c>
      <c r="C187" s="172" t="s">
        <v>227</v>
      </c>
      <c r="D187" s="173" t="s">
        <v>163</v>
      </c>
      <c r="E187" s="174">
        <v>11.1</v>
      </c>
      <c r="F187" s="174">
        <v>126.5</v>
      </c>
      <c r="G187" s="175">
        <f t="shared" si="42"/>
        <v>1404.1499999999999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 t="shared" si="43"/>
        <v>0</v>
      </c>
      <c r="BB187" s="147">
        <f t="shared" si="44"/>
        <v>1404.1499999999999</v>
      </c>
      <c r="BC187" s="147">
        <f t="shared" si="45"/>
        <v>0</v>
      </c>
      <c r="BD187" s="147">
        <f t="shared" si="46"/>
        <v>0</v>
      </c>
      <c r="BE187" s="147">
        <f t="shared" si="47"/>
        <v>0</v>
      </c>
      <c r="CZ187" s="147">
        <v>0.00255</v>
      </c>
    </row>
    <row r="188" spans="1:104" ht="12.75">
      <c r="A188" s="170">
        <v>147</v>
      </c>
      <c r="B188" s="171" t="s">
        <v>228</v>
      </c>
      <c r="C188" s="172" t="s">
        <v>229</v>
      </c>
      <c r="D188" s="173" t="s">
        <v>82</v>
      </c>
      <c r="E188" s="174">
        <v>0.239</v>
      </c>
      <c r="F188" s="174">
        <v>6100</v>
      </c>
      <c r="G188" s="175">
        <f t="shared" si="42"/>
        <v>1457.8999999999999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 t="shared" si="43"/>
        <v>0</v>
      </c>
      <c r="BB188" s="147">
        <f t="shared" si="44"/>
        <v>1457.8999999999999</v>
      </c>
      <c r="BC188" s="147">
        <f t="shared" si="45"/>
        <v>0</v>
      </c>
      <c r="BD188" s="147">
        <f t="shared" si="46"/>
        <v>0</v>
      </c>
      <c r="BE188" s="147">
        <f t="shared" si="47"/>
        <v>0</v>
      </c>
      <c r="CZ188" s="147">
        <v>0</v>
      </c>
    </row>
    <row r="189" spans="1:104" ht="12.75">
      <c r="A189" s="170">
        <v>148</v>
      </c>
      <c r="B189" s="171" t="s">
        <v>226</v>
      </c>
      <c r="C189" s="172" t="s">
        <v>227</v>
      </c>
      <c r="D189" s="173" t="s">
        <v>163</v>
      </c>
      <c r="E189" s="174">
        <v>8.4</v>
      </c>
      <c r="F189" s="174">
        <v>126.5</v>
      </c>
      <c r="G189" s="175">
        <f t="shared" si="42"/>
        <v>1062.6000000000001</v>
      </c>
      <c r="O189" s="169">
        <v>2</v>
      </c>
      <c r="AA189" s="147">
        <v>1</v>
      </c>
      <c r="AB189" s="147">
        <v>7</v>
      </c>
      <c r="AC189" s="147">
        <v>7</v>
      </c>
      <c r="AZ189" s="147">
        <v>2</v>
      </c>
      <c r="BA189" s="147">
        <f t="shared" si="43"/>
        <v>0</v>
      </c>
      <c r="BB189" s="147">
        <f t="shared" si="44"/>
        <v>1062.6000000000001</v>
      </c>
      <c r="BC189" s="147">
        <f t="shared" si="45"/>
        <v>0</v>
      </c>
      <c r="BD189" s="147">
        <f t="shared" si="46"/>
        <v>0</v>
      </c>
      <c r="BE189" s="147">
        <f t="shared" si="47"/>
        <v>0</v>
      </c>
      <c r="CZ189" s="147">
        <v>0.00255</v>
      </c>
    </row>
    <row r="190" spans="1:104" ht="12.75">
      <c r="A190" s="170">
        <v>149</v>
      </c>
      <c r="B190" s="171" t="s">
        <v>228</v>
      </c>
      <c r="C190" s="172" t="s">
        <v>229</v>
      </c>
      <c r="D190" s="173" t="s">
        <v>82</v>
      </c>
      <c r="E190" s="174">
        <v>0.181</v>
      </c>
      <c r="F190" s="174">
        <v>6100</v>
      </c>
      <c r="G190" s="175">
        <f t="shared" si="42"/>
        <v>1104.1</v>
      </c>
      <c r="O190" s="169">
        <v>2</v>
      </c>
      <c r="AA190" s="147">
        <v>1</v>
      </c>
      <c r="AB190" s="147">
        <v>7</v>
      </c>
      <c r="AC190" s="147">
        <v>7</v>
      </c>
      <c r="AZ190" s="147">
        <v>2</v>
      </c>
      <c r="BA190" s="147">
        <f t="shared" si="43"/>
        <v>0</v>
      </c>
      <c r="BB190" s="147">
        <f t="shared" si="44"/>
        <v>1104.1</v>
      </c>
      <c r="BC190" s="147">
        <f t="shared" si="45"/>
        <v>0</v>
      </c>
      <c r="BD190" s="147">
        <f t="shared" si="46"/>
        <v>0</v>
      </c>
      <c r="BE190" s="147">
        <f t="shared" si="47"/>
        <v>0</v>
      </c>
      <c r="CZ190" s="147">
        <v>0</v>
      </c>
    </row>
    <row r="191" spans="1:104" ht="12.75">
      <c r="A191" s="170">
        <v>150</v>
      </c>
      <c r="B191" s="171" t="s">
        <v>226</v>
      </c>
      <c r="C191" s="172" t="s">
        <v>227</v>
      </c>
      <c r="D191" s="173" t="s">
        <v>163</v>
      </c>
      <c r="E191" s="174">
        <v>5.6</v>
      </c>
      <c r="F191" s="174">
        <v>126.5</v>
      </c>
      <c r="G191" s="175">
        <f t="shared" si="42"/>
        <v>708.4</v>
      </c>
      <c r="O191" s="169">
        <v>2</v>
      </c>
      <c r="AA191" s="147">
        <v>1</v>
      </c>
      <c r="AB191" s="147">
        <v>7</v>
      </c>
      <c r="AC191" s="147">
        <v>7</v>
      </c>
      <c r="AZ191" s="147">
        <v>2</v>
      </c>
      <c r="BA191" s="147">
        <f t="shared" si="43"/>
        <v>0</v>
      </c>
      <c r="BB191" s="147">
        <f t="shared" si="44"/>
        <v>708.4</v>
      </c>
      <c r="BC191" s="147">
        <f t="shared" si="45"/>
        <v>0</v>
      </c>
      <c r="BD191" s="147">
        <f t="shared" si="46"/>
        <v>0</v>
      </c>
      <c r="BE191" s="147">
        <f t="shared" si="47"/>
        <v>0</v>
      </c>
      <c r="CZ191" s="147">
        <v>0.00255</v>
      </c>
    </row>
    <row r="192" spans="1:104" ht="12.75">
      <c r="A192" s="170">
        <v>151</v>
      </c>
      <c r="B192" s="171" t="s">
        <v>228</v>
      </c>
      <c r="C192" s="172" t="s">
        <v>229</v>
      </c>
      <c r="D192" s="173" t="s">
        <v>82</v>
      </c>
      <c r="E192" s="174">
        <v>0.121</v>
      </c>
      <c r="F192" s="174">
        <v>6100</v>
      </c>
      <c r="G192" s="175">
        <f t="shared" si="42"/>
        <v>738.1</v>
      </c>
      <c r="O192" s="169">
        <v>2</v>
      </c>
      <c r="AA192" s="147">
        <v>1</v>
      </c>
      <c r="AB192" s="147">
        <v>7</v>
      </c>
      <c r="AC192" s="147">
        <v>7</v>
      </c>
      <c r="AZ192" s="147">
        <v>2</v>
      </c>
      <c r="BA192" s="147">
        <f t="shared" si="43"/>
        <v>0</v>
      </c>
      <c r="BB192" s="147">
        <f t="shared" si="44"/>
        <v>738.1</v>
      </c>
      <c r="BC192" s="147">
        <f t="shared" si="45"/>
        <v>0</v>
      </c>
      <c r="BD192" s="147">
        <f t="shared" si="46"/>
        <v>0</v>
      </c>
      <c r="BE192" s="147">
        <f t="shared" si="47"/>
        <v>0</v>
      </c>
      <c r="CZ192" s="147">
        <v>0</v>
      </c>
    </row>
    <row r="193" spans="1:104" ht="12.75">
      <c r="A193" s="170">
        <v>152</v>
      </c>
      <c r="B193" s="171" t="s">
        <v>226</v>
      </c>
      <c r="C193" s="172" t="s">
        <v>227</v>
      </c>
      <c r="D193" s="173" t="s">
        <v>163</v>
      </c>
      <c r="E193" s="174">
        <v>104</v>
      </c>
      <c r="F193" s="174">
        <v>126.5</v>
      </c>
      <c r="G193" s="175">
        <f t="shared" si="42"/>
        <v>13156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 t="shared" si="43"/>
        <v>0</v>
      </c>
      <c r="BB193" s="147">
        <f t="shared" si="44"/>
        <v>13156</v>
      </c>
      <c r="BC193" s="147">
        <f t="shared" si="45"/>
        <v>0</v>
      </c>
      <c r="BD193" s="147">
        <f t="shared" si="46"/>
        <v>0</v>
      </c>
      <c r="BE193" s="147">
        <f t="shared" si="47"/>
        <v>0</v>
      </c>
      <c r="CZ193" s="147">
        <v>0.00255</v>
      </c>
    </row>
    <row r="194" spans="1:104" ht="12.75">
      <c r="A194" s="170">
        <v>153</v>
      </c>
      <c r="B194" s="171" t="s">
        <v>228</v>
      </c>
      <c r="C194" s="172" t="s">
        <v>229</v>
      </c>
      <c r="D194" s="173" t="s">
        <v>82</v>
      </c>
      <c r="E194" s="174">
        <v>1.464</v>
      </c>
      <c r="F194" s="174">
        <v>6100</v>
      </c>
      <c r="G194" s="175">
        <f t="shared" si="42"/>
        <v>8930.4</v>
      </c>
      <c r="O194" s="169">
        <v>2</v>
      </c>
      <c r="AA194" s="147">
        <v>1</v>
      </c>
      <c r="AB194" s="147">
        <v>7</v>
      </c>
      <c r="AC194" s="147">
        <v>7</v>
      </c>
      <c r="AZ194" s="147">
        <v>2</v>
      </c>
      <c r="BA194" s="147">
        <f t="shared" si="43"/>
        <v>0</v>
      </c>
      <c r="BB194" s="147">
        <f t="shared" si="44"/>
        <v>8930.4</v>
      </c>
      <c r="BC194" s="147">
        <f t="shared" si="45"/>
        <v>0</v>
      </c>
      <c r="BD194" s="147">
        <f t="shared" si="46"/>
        <v>0</v>
      </c>
      <c r="BE194" s="147">
        <f t="shared" si="47"/>
        <v>0</v>
      </c>
      <c r="CZ194" s="147">
        <v>0</v>
      </c>
    </row>
    <row r="195" spans="1:104" ht="12.75">
      <c r="A195" s="170">
        <v>154</v>
      </c>
      <c r="B195" s="171" t="s">
        <v>226</v>
      </c>
      <c r="C195" s="172" t="s">
        <v>227</v>
      </c>
      <c r="D195" s="173" t="s">
        <v>163</v>
      </c>
      <c r="E195" s="174">
        <v>22.4</v>
      </c>
      <c r="F195" s="174">
        <v>126.5</v>
      </c>
      <c r="G195" s="175">
        <f t="shared" si="42"/>
        <v>2833.6</v>
      </c>
      <c r="O195" s="169">
        <v>2</v>
      </c>
      <c r="AA195" s="147">
        <v>1</v>
      </c>
      <c r="AB195" s="147">
        <v>7</v>
      </c>
      <c r="AC195" s="147">
        <v>7</v>
      </c>
      <c r="AZ195" s="147">
        <v>2</v>
      </c>
      <c r="BA195" s="147">
        <f t="shared" si="43"/>
        <v>0</v>
      </c>
      <c r="BB195" s="147">
        <f t="shared" si="44"/>
        <v>2833.6</v>
      </c>
      <c r="BC195" s="147">
        <f t="shared" si="45"/>
        <v>0</v>
      </c>
      <c r="BD195" s="147">
        <f t="shared" si="46"/>
        <v>0</v>
      </c>
      <c r="BE195" s="147">
        <f t="shared" si="47"/>
        <v>0</v>
      </c>
      <c r="CZ195" s="147">
        <v>0.00255</v>
      </c>
    </row>
    <row r="196" spans="1:104" ht="12.75">
      <c r="A196" s="170">
        <v>155</v>
      </c>
      <c r="B196" s="171" t="s">
        <v>228</v>
      </c>
      <c r="C196" s="172" t="s">
        <v>229</v>
      </c>
      <c r="D196" s="173" t="s">
        <v>82</v>
      </c>
      <c r="E196" s="174">
        <v>0.315</v>
      </c>
      <c r="F196" s="174">
        <v>6100</v>
      </c>
      <c r="G196" s="175">
        <f t="shared" si="42"/>
        <v>1921.5</v>
      </c>
      <c r="O196" s="169">
        <v>2</v>
      </c>
      <c r="AA196" s="147">
        <v>1</v>
      </c>
      <c r="AB196" s="147">
        <v>7</v>
      </c>
      <c r="AC196" s="147">
        <v>7</v>
      </c>
      <c r="AZ196" s="147">
        <v>2</v>
      </c>
      <c r="BA196" s="147">
        <f t="shared" si="43"/>
        <v>0</v>
      </c>
      <c r="BB196" s="147">
        <f t="shared" si="44"/>
        <v>1921.5</v>
      </c>
      <c r="BC196" s="147">
        <f t="shared" si="45"/>
        <v>0</v>
      </c>
      <c r="BD196" s="147">
        <f t="shared" si="46"/>
        <v>0</v>
      </c>
      <c r="BE196" s="147">
        <f t="shared" si="47"/>
        <v>0</v>
      </c>
      <c r="CZ196" s="147">
        <v>0</v>
      </c>
    </row>
    <row r="197" spans="1:104" ht="12.75">
      <c r="A197" s="170">
        <v>156</v>
      </c>
      <c r="B197" s="171" t="s">
        <v>226</v>
      </c>
      <c r="C197" s="172" t="s">
        <v>227</v>
      </c>
      <c r="D197" s="173" t="s">
        <v>163</v>
      </c>
      <c r="E197" s="174">
        <v>19.2</v>
      </c>
      <c r="F197" s="174">
        <v>126.5</v>
      </c>
      <c r="G197" s="175">
        <f t="shared" si="42"/>
        <v>2428.7999999999997</v>
      </c>
      <c r="O197" s="169">
        <v>2</v>
      </c>
      <c r="AA197" s="147">
        <v>1</v>
      </c>
      <c r="AB197" s="147">
        <v>7</v>
      </c>
      <c r="AC197" s="147">
        <v>7</v>
      </c>
      <c r="AZ197" s="147">
        <v>2</v>
      </c>
      <c r="BA197" s="147">
        <f t="shared" si="43"/>
        <v>0</v>
      </c>
      <c r="BB197" s="147">
        <f t="shared" si="44"/>
        <v>2428.7999999999997</v>
      </c>
      <c r="BC197" s="147">
        <f t="shared" si="45"/>
        <v>0</v>
      </c>
      <c r="BD197" s="147">
        <f t="shared" si="46"/>
        <v>0</v>
      </c>
      <c r="BE197" s="147">
        <f t="shared" si="47"/>
        <v>0</v>
      </c>
      <c r="CZ197" s="147">
        <v>0.00255</v>
      </c>
    </row>
    <row r="198" spans="1:104" ht="12.75">
      <c r="A198" s="170">
        <v>157</v>
      </c>
      <c r="B198" s="171" t="s">
        <v>228</v>
      </c>
      <c r="C198" s="172" t="s">
        <v>229</v>
      </c>
      <c r="D198" s="173" t="s">
        <v>82</v>
      </c>
      <c r="E198" s="174">
        <v>0.304</v>
      </c>
      <c r="F198" s="174">
        <v>6100</v>
      </c>
      <c r="G198" s="175">
        <f t="shared" si="42"/>
        <v>1854.3999999999999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 t="shared" si="43"/>
        <v>0</v>
      </c>
      <c r="BB198" s="147">
        <f t="shared" si="44"/>
        <v>1854.3999999999999</v>
      </c>
      <c r="BC198" s="147">
        <f t="shared" si="45"/>
        <v>0</v>
      </c>
      <c r="BD198" s="147">
        <f t="shared" si="46"/>
        <v>0</v>
      </c>
      <c r="BE198" s="147">
        <f t="shared" si="47"/>
        <v>0</v>
      </c>
      <c r="CZ198" s="147">
        <v>0</v>
      </c>
    </row>
    <row r="199" spans="1:104" ht="12.75">
      <c r="A199" s="170">
        <v>158</v>
      </c>
      <c r="B199" s="171" t="s">
        <v>226</v>
      </c>
      <c r="C199" s="172" t="s">
        <v>227</v>
      </c>
      <c r="D199" s="173" t="s">
        <v>163</v>
      </c>
      <c r="E199" s="174">
        <v>45.6</v>
      </c>
      <c r="F199" s="174">
        <v>126.5</v>
      </c>
      <c r="G199" s="175">
        <f t="shared" si="42"/>
        <v>5768.400000000001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 t="shared" si="43"/>
        <v>0</v>
      </c>
      <c r="BB199" s="147">
        <f t="shared" si="44"/>
        <v>5768.400000000001</v>
      </c>
      <c r="BC199" s="147">
        <f t="shared" si="45"/>
        <v>0</v>
      </c>
      <c r="BD199" s="147">
        <f t="shared" si="46"/>
        <v>0</v>
      </c>
      <c r="BE199" s="147">
        <f t="shared" si="47"/>
        <v>0</v>
      </c>
      <c r="CZ199" s="147">
        <v>0.00255</v>
      </c>
    </row>
    <row r="200" spans="1:104" ht="12.75">
      <c r="A200" s="170">
        <v>159</v>
      </c>
      <c r="B200" s="171" t="s">
        <v>228</v>
      </c>
      <c r="C200" s="172" t="s">
        <v>229</v>
      </c>
      <c r="D200" s="173" t="s">
        <v>82</v>
      </c>
      <c r="E200" s="174">
        <v>1.124</v>
      </c>
      <c r="F200" s="174">
        <v>6100</v>
      </c>
      <c r="G200" s="175">
        <f t="shared" si="42"/>
        <v>6856.400000000001</v>
      </c>
      <c r="O200" s="169">
        <v>2</v>
      </c>
      <c r="AA200" s="147">
        <v>1</v>
      </c>
      <c r="AB200" s="147">
        <v>7</v>
      </c>
      <c r="AC200" s="147">
        <v>7</v>
      </c>
      <c r="AZ200" s="147">
        <v>2</v>
      </c>
      <c r="BA200" s="147">
        <f t="shared" si="43"/>
        <v>0</v>
      </c>
      <c r="BB200" s="147">
        <f t="shared" si="44"/>
        <v>6856.400000000001</v>
      </c>
      <c r="BC200" s="147">
        <f t="shared" si="45"/>
        <v>0</v>
      </c>
      <c r="BD200" s="147">
        <f t="shared" si="46"/>
        <v>0</v>
      </c>
      <c r="BE200" s="147">
        <f t="shared" si="47"/>
        <v>0</v>
      </c>
      <c r="CZ200" s="147">
        <v>0</v>
      </c>
    </row>
    <row r="201" spans="1:104" ht="12.75">
      <c r="A201" s="170">
        <v>160</v>
      </c>
      <c r="B201" s="171" t="s">
        <v>226</v>
      </c>
      <c r="C201" s="172" t="s">
        <v>227</v>
      </c>
      <c r="D201" s="173" t="s">
        <v>163</v>
      </c>
      <c r="E201" s="174">
        <v>7.6</v>
      </c>
      <c r="F201" s="174">
        <v>126.5</v>
      </c>
      <c r="G201" s="175">
        <f t="shared" si="42"/>
        <v>961.4</v>
      </c>
      <c r="O201" s="169">
        <v>2</v>
      </c>
      <c r="AA201" s="147">
        <v>1</v>
      </c>
      <c r="AB201" s="147">
        <v>7</v>
      </c>
      <c r="AC201" s="147">
        <v>7</v>
      </c>
      <c r="AZ201" s="147">
        <v>2</v>
      </c>
      <c r="BA201" s="147">
        <f t="shared" si="43"/>
        <v>0</v>
      </c>
      <c r="BB201" s="147">
        <f t="shared" si="44"/>
        <v>961.4</v>
      </c>
      <c r="BC201" s="147">
        <f t="shared" si="45"/>
        <v>0</v>
      </c>
      <c r="BD201" s="147">
        <f t="shared" si="46"/>
        <v>0</v>
      </c>
      <c r="BE201" s="147">
        <f t="shared" si="47"/>
        <v>0</v>
      </c>
      <c r="CZ201" s="147">
        <v>0.00255</v>
      </c>
    </row>
    <row r="202" spans="1:104" ht="12.75">
      <c r="A202" s="170">
        <v>161</v>
      </c>
      <c r="B202" s="171" t="s">
        <v>228</v>
      </c>
      <c r="C202" s="172" t="s">
        <v>229</v>
      </c>
      <c r="D202" s="173" t="s">
        <v>82</v>
      </c>
      <c r="E202" s="174">
        <v>0.161</v>
      </c>
      <c r="F202" s="174">
        <v>6100</v>
      </c>
      <c r="G202" s="175">
        <f t="shared" si="42"/>
        <v>982.1</v>
      </c>
      <c r="O202" s="169">
        <v>2</v>
      </c>
      <c r="AA202" s="147">
        <v>1</v>
      </c>
      <c r="AB202" s="147">
        <v>7</v>
      </c>
      <c r="AC202" s="147">
        <v>7</v>
      </c>
      <c r="AZ202" s="147">
        <v>2</v>
      </c>
      <c r="BA202" s="147">
        <f t="shared" si="43"/>
        <v>0</v>
      </c>
      <c r="BB202" s="147">
        <f t="shared" si="44"/>
        <v>982.1</v>
      </c>
      <c r="BC202" s="147">
        <f t="shared" si="45"/>
        <v>0</v>
      </c>
      <c r="BD202" s="147">
        <f t="shared" si="46"/>
        <v>0</v>
      </c>
      <c r="BE202" s="147">
        <f t="shared" si="47"/>
        <v>0</v>
      </c>
      <c r="CZ202" s="147">
        <v>0</v>
      </c>
    </row>
    <row r="203" spans="1:104" ht="12.75">
      <c r="A203" s="170">
        <v>162</v>
      </c>
      <c r="B203" s="171" t="s">
        <v>230</v>
      </c>
      <c r="C203" s="172" t="s">
        <v>231</v>
      </c>
      <c r="D203" s="173" t="s">
        <v>163</v>
      </c>
      <c r="E203" s="174">
        <v>13.2</v>
      </c>
      <c r="F203" s="174">
        <v>143</v>
      </c>
      <c r="G203" s="175">
        <f t="shared" si="42"/>
        <v>1887.6</v>
      </c>
      <c r="O203" s="169">
        <v>2</v>
      </c>
      <c r="AA203" s="147">
        <v>1</v>
      </c>
      <c r="AB203" s="147">
        <v>7</v>
      </c>
      <c r="AC203" s="147">
        <v>7</v>
      </c>
      <c r="AZ203" s="147">
        <v>2</v>
      </c>
      <c r="BA203" s="147">
        <f t="shared" si="43"/>
        <v>0</v>
      </c>
      <c r="BB203" s="147">
        <f t="shared" si="44"/>
        <v>1887.6</v>
      </c>
      <c r="BC203" s="147">
        <f t="shared" si="45"/>
        <v>0</v>
      </c>
      <c r="BD203" s="147">
        <f t="shared" si="46"/>
        <v>0</v>
      </c>
      <c r="BE203" s="147">
        <f t="shared" si="47"/>
        <v>0</v>
      </c>
      <c r="CZ203" s="147">
        <v>0.00255</v>
      </c>
    </row>
    <row r="204" spans="1:104" ht="12.75">
      <c r="A204" s="170">
        <v>163</v>
      </c>
      <c r="B204" s="171" t="s">
        <v>228</v>
      </c>
      <c r="C204" s="172" t="s">
        <v>229</v>
      </c>
      <c r="D204" s="173" t="s">
        <v>82</v>
      </c>
      <c r="E204" s="174">
        <v>0.366</v>
      </c>
      <c r="F204" s="174">
        <v>6100</v>
      </c>
      <c r="G204" s="175">
        <f t="shared" si="42"/>
        <v>2232.6</v>
      </c>
      <c r="O204" s="169">
        <v>2</v>
      </c>
      <c r="AA204" s="147">
        <v>1</v>
      </c>
      <c r="AB204" s="147">
        <v>7</v>
      </c>
      <c r="AC204" s="147">
        <v>7</v>
      </c>
      <c r="AZ204" s="147">
        <v>2</v>
      </c>
      <c r="BA204" s="147">
        <f t="shared" si="43"/>
        <v>0</v>
      </c>
      <c r="BB204" s="147">
        <f t="shared" si="44"/>
        <v>2232.6</v>
      </c>
      <c r="BC204" s="147">
        <f t="shared" si="45"/>
        <v>0</v>
      </c>
      <c r="BD204" s="147">
        <f t="shared" si="46"/>
        <v>0</v>
      </c>
      <c r="BE204" s="147">
        <f t="shared" si="47"/>
        <v>0</v>
      </c>
      <c r="CZ204" s="147">
        <v>0</v>
      </c>
    </row>
    <row r="205" spans="1:104" ht="12.75">
      <c r="A205" s="170">
        <v>164</v>
      </c>
      <c r="B205" s="171" t="s">
        <v>230</v>
      </c>
      <c r="C205" s="172" t="s">
        <v>231</v>
      </c>
      <c r="D205" s="173" t="s">
        <v>163</v>
      </c>
      <c r="E205" s="174">
        <v>24.8</v>
      </c>
      <c r="F205" s="174">
        <v>143</v>
      </c>
      <c r="G205" s="175">
        <f t="shared" si="42"/>
        <v>3546.4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t="shared" si="43"/>
        <v>0</v>
      </c>
      <c r="BB205" s="147">
        <f t="shared" si="44"/>
        <v>3546.4</v>
      </c>
      <c r="BC205" s="147">
        <f t="shared" si="45"/>
        <v>0</v>
      </c>
      <c r="BD205" s="147">
        <f t="shared" si="46"/>
        <v>0</v>
      </c>
      <c r="BE205" s="147">
        <f t="shared" si="47"/>
        <v>0</v>
      </c>
      <c r="CZ205" s="147">
        <v>0.00255</v>
      </c>
    </row>
    <row r="206" spans="1:104" ht="12.75">
      <c r="A206" s="170">
        <v>165</v>
      </c>
      <c r="B206" s="171" t="s">
        <v>228</v>
      </c>
      <c r="C206" s="172" t="s">
        <v>229</v>
      </c>
      <c r="D206" s="173" t="s">
        <v>82</v>
      </c>
      <c r="E206" s="174">
        <v>0.698</v>
      </c>
      <c r="F206" s="174">
        <v>6100</v>
      </c>
      <c r="G206" s="175">
        <f t="shared" si="42"/>
        <v>4257.799999999999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43"/>
        <v>0</v>
      </c>
      <c r="BB206" s="147">
        <f t="shared" si="44"/>
        <v>4257.799999999999</v>
      </c>
      <c r="BC206" s="147">
        <f t="shared" si="45"/>
        <v>0</v>
      </c>
      <c r="BD206" s="147">
        <f t="shared" si="46"/>
        <v>0</v>
      </c>
      <c r="BE206" s="147">
        <f t="shared" si="47"/>
        <v>0</v>
      </c>
      <c r="CZ206" s="147">
        <v>0</v>
      </c>
    </row>
    <row r="207" spans="1:104" ht="12.75">
      <c r="A207" s="170">
        <v>166</v>
      </c>
      <c r="B207" s="171" t="s">
        <v>230</v>
      </c>
      <c r="C207" s="172" t="s">
        <v>231</v>
      </c>
      <c r="D207" s="173" t="s">
        <v>163</v>
      </c>
      <c r="E207" s="174">
        <v>16</v>
      </c>
      <c r="F207" s="174">
        <v>143</v>
      </c>
      <c r="G207" s="175">
        <f t="shared" si="42"/>
        <v>2288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43"/>
        <v>0</v>
      </c>
      <c r="BB207" s="147">
        <f t="shared" si="44"/>
        <v>2288</v>
      </c>
      <c r="BC207" s="147">
        <f t="shared" si="45"/>
        <v>0</v>
      </c>
      <c r="BD207" s="147">
        <f t="shared" si="46"/>
        <v>0</v>
      </c>
      <c r="BE207" s="147">
        <f t="shared" si="47"/>
        <v>0</v>
      </c>
      <c r="CZ207" s="147">
        <v>0.00255</v>
      </c>
    </row>
    <row r="208" spans="1:104" ht="12.75">
      <c r="A208" s="170">
        <v>167</v>
      </c>
      <c r="B208" s="171" t="s">
        <v>228</v>
      </c>
      <c r="C208" s="172" t="s">
        <v>229</v>
      </c>
      <c r="D208" s="173" t="s">
        <v>82</v>
      </c>
      <c r="E208" s="174">
        <v>0.451</v>
      </c>
      <c r="F208" s="174">
        <v>6100</v>
      </c>
      <c r="G208" s="175">
        <f t="shared" si="42"/>
        <v>2751.1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43"/>
        <v>0</v>
      </c>
      <c r="BB208" s="147">
        <f t="shared" si="44"/>
        <v>2751.1</v>
      </c>
      <c r="BC208" s="147">
        <f t="shared" si="45"/>
        <v>0</v>
      </c>
      <c r="BD208" s="147">
        <f t="shared" si="46"/>
        <v>0</v>
      </c>
      <c r="BE208" s="147">
        <f t="shared" si="47"/>
        <v>0</v>
      </c>
      <c r="CZ208" s="147">
        <v>0</v>
      </c>
    </row>
    <row r="209" spans="1:104" ht="12.75">
      <c r="A209" s="170">
        <v>168</v>
      </c>
      <c r="B209" s="171" t="s">
        <v>226</v>
      </c>
      <c r="C209" s="172" t="s">
        <v>227</v>
      </c>
      <c r="D209" s="173" t="s">
        <v>163</v>
      </c>
      <c r="E209" s="174">
        <v>4.8</v>
      </c>
      <c r="F209" s="174">
        <v>126.5</v>
      </c>
      <c r="G209" s="175">
        <f t="shared" si="42"/>
        <v>607.1999999999999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43"/>
        <v>0</v>
      </c>
      <c r="BB209" s="147">
        <f t="shared" si="44"/>
        <v>607.1999999999999</v>
      </c>
      <c r="BC209" s="147">
        <f t="shared" si="45"/>
        <v>0</v>
      </c>
      <c r="BD209" s="147">
        <f t="shared" si="46"/>
        <v>0</v>
      </c>
      <c r="BE209" s="147">
        <f t="shared" si="47"/>
        <v>0</v>
      </c>
      <c r="CZ209" s="147">
        <v>0.00255</v>
      </c>
    </row>
    <row r="210" spans="1:104" ht="12.75">
      <c r="A210" s="170">
        <v>169</v>
      </c>
      <c r="B210" s="171" t="s">
        <v>228</v>
      </c>
      <c r="C210" s="172" t="s">
        <v>229</v>
      </c>
      <c r="D210" s="173" t="s">
        <v>82</v>
      </c>
      <c r="E210" s="174">
        <v>0.076</v>
      </c>
      <c r="F210" s="174">
        <v>6100</v>
      </c>
      <c r="G210" s="175">
        <f t="shared" si="42"/>
        <v>463.59999999999997</v>
      </c>
      <c r="O210" s="169">
        <v>2</v>
      </c>
      <c r="AA210" s="147">
        <v>1</v>
      </c>
      <c r="AB210" s="147">
        <v>7</v>
      </c>
      <c r="AC210" s="147">
        <v>7</v>
      </c>
      <c r="AZ210" s="147">
        <v>2</v>
      </c>
      <c r="BA210" s="147">
        <f t="shared" si="43"/>
        <v>0</v>
      </c>
      <c r="BB210" s="147">
        <f t="shared" si="44"/>
        <v>463.59999999999997</v>
      </c>
      <c r="BC210" s="147">
        <f t="shared" si="45"/>
        <v>0</v>
      </c>
      <c r="BD210" s="147">
        <f t="shared" si="46"/>
        <v>0</v>
      </c>
      <c r="BE210" s="147">
        <f t="shared" si="47"/>
        <v>0</v>
      </c>
      <c r="CZ210" s="147">
        <v>0</v>
      </c>
    </row>
    <row r="211" spans="1:104" ht="12.75">
      <c r="A211" s="170">
        <v>170</v>
      </c>
      <c r="B211" s="171" t="s">
        <v>234</v>
      </c>
      <c r="C211" s="172" t="s">
        <v>235</v>
      </c>
      <c r="D211" s="173" t="s">
        <v>163</v>
      </c>
      <c r="E211" s="174">
        <v>8.8</v>
      </c>
      <c r="F211" s="174">
        <v>105.5</v>
      </c>
      <c r="G211" s="175">
        <f t="shared" si="42"/>
        <v>928.4000000000001</v>
      </c>
      <c r="O211" s="169">
        <v>2</v>
      </c>
      <c r="AA211" s="147">
        <v>1</v>
      </c>
      <c r="AB211" s="147">
        <v>7</v>
      </c>
      <c r="AC211" s="147">
        <v>7</v>
      </c>
      <c r="AZ211" s="147">
        <v>2</v>
      </c>
      <c r="BA211" s="147">
        <f t="shared" si="43"/>
        <v>0</v>
      </c>
      <c r="BB211" s="147">
        <f t="shared" si="44"/>
        <v>928.4000000000001</v>
      </c>
      <c r="BC211" s="147">
        <f t="shared" si="45"/>
        <v>0</v>
      </c>
      <c r="BD211" s="147">
        <f t="shared" si="46"/>
        <v>0</v>
      </c>
      <c r="BE211" s="147">
        <f t="shared" si="47"/>
        <v>0</v>
      </c>
      <c r="CZ211" s="147">
        <v>0.00255</v>
      </c>
    </row>
    <row r="212" spans="1:104" ht="12.75">
      <c r="A212" s="170">
        <v>171</v>
      </c>
      <c r="B212" s="171" t="s">
        <v>228</v>
      </c>
      <c r="C212" s="172" t="s">
        <v>229</v>
      </c>
      <c r="D212" s="173" t="s">
        <v>82</v>
      </c>
      <c r="E212" s="174">
        <v>0.093</v>
      </c>
      <c r="F212" s="174">
        <v>6100</v>
      </c>
      <c r="G212" s="175">
        <f t="shared" si="42"/>
        <v>567.3</v>
      </c>
      <c r="O212" s="169">
        <v>2</v>
      </c>
      <c r="AA212" s="147">
        <v>1</v>
      </c>
      <c r="AB212" s="147">
        <v>7</v>
      </c>
      <c r="AC212" s="147">
        <v>7</v>
      </c>
      <c r="AZ212" s="147">
        <v>2</v>
      </c>
      <c r="BA212" s="147">
        <f t="shared" si="43"/>
        <v>0</v>
      </c>
      <c r="BB212" s="147">
        <f t="shared" si="44"/>
        <v>567.3</v>
      </c>
      <c r="BC212" s="147">
        <f t="shared" si="45"/>
        <v>0</v>
      </c>
      <c r="BD212" s="147">
        <f t="shared" si="46"/>
        <v>0</v>
      </c>
      <c r="BE212" s="147">
        <f t="shared" si="47"/>
        <v>0</v>
      </c>
      <c r="CZ212" s="147">
        <v>0</v>
      </c>
    </row>
    <row r="213" spans="1:104" ht="12.75">
      <c r="A213" s="170">
        <v>172</v>
      </c>
      <c r="B213" s="171" t="s">
        <v>234</v>
      </c>
      <c r="C213" s="172" t="s">
        <v>235</v>
      </c>
      <c r="D213" s="173" t="s">
        <v>163</v>
      </c>
      <c r="E213" s="174">
        <v>11.2</v>
      </c>
      <c r="F213" s="174">
        <v>105.5</v>
      </c>
      <c r="G213" s="175">
        <f aca="true" t="shared" si="48" ref="G213:G244">E213*F213</f>
        <v>1181.6</v>
      </c>
      <c r="O213" s="169">
        <v>2</v>
      </c>
      <c r="AA213" s="147">
        <v>1</v>
      </c>
      <c r="AB213" s="147">
        <v>7</v>
      </c>
      <c r="AC213" s="147">
        <v>7</v>
      </c>
      <c r="AZ213" s="147">
        <v>2</v>
      </c>
      <c r="BA213" s="147">
        <f aca="true" t="shared" si="49" ref="BA213:BA244">IF(AZ213=1,G213,0)</f>
        <v>0</v>
      </c>
      <c r="BB213" s="147">
        <f aca="true" t="shared" si="50" ref="BB213:BB244">IF(AZ213=2,G213,0)</f>
        <v>1181.6</v>
      </c>
      <c r="BC213" s="147">
        <f aca="true" t="shared" si="51" ref="BC213:BC244">IF(AZ213=3,G213,0)</f>
        <v>0</v>
      </c>
      <c r="BD213" s="147">
        <f aca="true" t="shared" si="52" ref="BD213:BD244">IF(AZ213=4,G213,0)</f>
        <v>0</v>
      </c>
      <c r="BE213" s="147">
        <f aca="true" t="shared" si="53" ref="BE213:BE244">IF(AZ213=5,G213,0)</f>
        <v>0</v>
      </c>
      <c r="CZ213" s="147">
        <v>0.00255</v>
      </c>
    </row>
    <row r="214" spans="1:104" ht="12.75">
      <c r="A214" s="170">
        <v>173</v>
      </c>
      <c r="B214" s="171" t="s">
        <v>228</v>
      </c>
      <c r="C214" s="172" t="s">
        <v>229</v>
      </c>
      <c r="D214" s="173" t="s">
        <v>82</v>
      </c>
      <c r="E214" s="174">
        <v>0.118</v>
      </c>
      <c r="F214" s="174">
        <v>6100</v>
      </c>
      <c r="G214" s="175">
        <f t="shared" si="48"/>
        <v>719.8</v>
      </c>
      <c r="O214" s="169">
        <v>2</v>
      </c>
      <c r="AA214" s="147">
        <v>1</v>
      </c>
      <c r="AB214" s="147">
        <v>7</v>
      </c>
      <c r="AC214" s="147">
        <v>7</v>
      </c>
      <c r="AZ214" s="147">
        <v>2</v>
      </c>
      <c r="BA214" s="147">
        <f t="shared" si="49"/>
        <v>0</v>
      </c>
      <c r="BB214" s="147">
        <f t="shared" si="50"/>
        <v>719.8</v>
      </c>
      <c r="BC214" s="147">
        <f t="shared" si="51"/>
        <v>0</v>
      </c>
      <c r="BD214" s="147">
        <f t="shared" si="52"/>
        <v>0</v>
      </c>
      <c r="BE214" s="147">
        <f t="shared" si="53"/>
        <v>0</v>
      </c>
      <c r="CZ214" s="147">
        <v>0</v>
      </c>
    </row>
    <row r="215" spans="1:104" ht="12.75">
      <c r="A215" s="170">
        <v>174</v>
      </c>
      <c r="B215" s="171" t="s">
        <v>230</v>
      </c>
      <c r="C215" s="172" t="s">
        <v>231</v>
      </c>
      <c r="D215" s="173" t="s">
        <v>163</v>
      </c>
      <c r="E215" s="174">
        <v>4.6</v>
      </c>
      <c r="F215" s="174">
        <v>143</v>
      </c>
      <c r="G215" s="175">
        <f t="shared" si="48"/>
        <v>657.8</v>
      </c>
      <c r="O215" s="169">
        <v>2</v>
      </c>
      <c r="AA215" s="147">
        <v>1</v>
      </c>
      <c r="AB215" s="147">
        <v>7</v>
      </c>
      <c r="AC215" s="147">
        <v>7</v>
      </c>
      <c r="AZ215" s="147">
        <v>2</v>
      </c>
      <c r="BA215" s="147">
        <f t="shared" si="49"/>
        <v>0</v>
      </c>
      <c r="BB215" s="147">
        <f t="shared" si="50"/>
        <v>657.8</v>
      </c>
      <c r="BC215" s="147">
        <f t="shared" si="51"/>
        <v>0</v>
      </c>
      <c r="BD215" s="147">
        <f t="shared" si="52"/>
        <v>0</v>
      </c>
      <c r="BE215" s="147">
        <f t="shared" si="53"/>
        <v>0</v>
      </c>
      <c r="CZ215" s="147">
        <v>0.00255</v>
      </c>
    </row>
    <row r="216" spans="1:104" ht="12.75">
      <c r="A216" s="170">
        <v>175</v>
      </c>
      <c r="B216" s="171" t="s">
        <v>228</v>
      </c>
      <c r="C216" s="172" t="s">
        <v>229</v>
      </c>
      <c r="D216" s="173" t="s">
        <v>82</v>
      </c>
      <c r="E216" s="174">
        <v>0.13</v>
      </c>
      <c r="F216" s="174">
        <v>6100</v>
      </c>
      <c r="G216" s="175">
        <f t="shared" si="48"/>
        <v>793</v>
      </c>
      <c r="O216" s="169">
        <v>2</v>
      </c>
      <c r="AA216" s="147">
        <v>1</v>
      </c>
      <c r="AB216" s="147">
        <v>7</v>
      </c>
      <c r="AC216" s="147">
        <v>7</v>
      </c>
      <c r="AZ216" s="147">
        <v>2</v>
      </c>
      <c r="BA216" s="147">
        <f t="shared" si="49"/>
        <v>0</v>
      </c>
      <c r="BB216" s="147">
        <f t="shared" si="50"/>
        <v>793</v>
      </c>
      <c r="BC216" s="147">
        <f t="shared" si="51"/>
        <v>0</v>
      </c>
      <c r="BD216" s="147">
        <f t="shared" si="52"/>
        <v>0</v>
      </c>
      <c r="BE216" s="147">
        <f t="shared" si="53"/>
        <v>0</v>
      </c>
      <c r="CZ216" s="147">
        <v>0</v>
      </c>
    </row>
    <row r="217" spans="1:104" ht="12.75">
      <c r="A217" s="170">
        <v>176</v>
      </c>
      <c r="B217" s="171" t="s">
        <v>230</v>
      </c>
      <c r="C217" s="172" t="s">
        <v>231</v>
      </c>
      <c r="D217" s="173" t="s">
        <v>163</v>
      </c>
      <c r="E217" s="174">
        <v>7.6</v>
      </c>
      <c r="F217" s="174">
        <v>143</v>
      </c>
      <c r="G217" s="175">
        <f t="shared" si="48"/>
        <v>1086.8</v>
      </c>
      <c r="O217" s="169">
        <v>2</v>
      </c>
      <c r="AA217" s="147">
        <v>1</v>
      </c>
      <c r="AB217" s="147">
        <v>7</v>
      </c>
      <c r="AC217" s="147">
        <v>7</v>
      </c>
      <c r="AZ217" s="147">
        <v>2</v>
      </c>
      <c r="BA217" s="147">
        <f t="shared" si="49"/>
        <v>0</v>
      </c>
      <c r="BB217" s="147">
        <f t="shared" si="50"/>
        <v>1086.8</v>
      </c>
      <c r="BC217" s="147">
        <f t="shared" si="51"/>
        <v>0</v>
      </c>
      <c r="BD217" s="147">
        <f t="shared" si="52"/>
        <v>0</v>
      </c>
      <c r="BE217" s="147">
        <f t="shared" si="53"/>
        <v>0</v>
      </c>
      <c r="CZ217" s="147">
        <v>0.00255</v>
      </c>
    </row>
    <row r="218" spans="1:104" ht="12.75">
      <c r="A218" s="170">
        <v>177</v>
      </c>
      <c r="B218" s="171" t="s">
        <v>228</v>
      </c>
      <c r="C218" s="172" t="s">
        <v>229</v>
      </c>
      <c r="D218" s="173" t="s">
        <v>82</v>
      </c>
      <c r="E218" s="174">
        <v>0.214</v>
      </c>
      <c r="F218" s="174">
        <v>6100</v>
      </c>
      <c r="G218" s="175">
        <f t="shared" si="48"/>
        <v>1305.3999999999999</v>
      </c>
      <c r="O218" s="169">
        <v>2</v>
      </c>
      <c r="AA218" s="147">
        <v>1</v>
      </c>
      <c r="AB218" s="147">
        <v>7</v>
      </c>
      <c r="AC218" s="147">
        <v>7</v>
      </c>
      <c r="AZ218" s="147">
        <v>2</v>
      </c>
      <c r="BA218" s="147">
        <f t="shared" si="49"/>
        <v>0</v>
      </c>
      <c r="BB218" s="147">
        <f t="shared" si="50"/>
        <v>1305.3999999999999</v>
      </c>
      <c r="BC218" s="147">
        <f t="shared" si="51"/>
        <v>0</v>
      </c>
      <c r="BD218" s="147">
        <f t="shared" si="52"/>
        <v>0</v>
      </c>
      <c r="BE218" s="147">
        <f t="shared" si="53"/>
        <v>0</v>
      </c>
      <c r="CZ218" s="147">
        <v>0</v>
      </c>
    </row>
    <row r="219" spans="1:104" ht="12.75">
      <c r="A219" s="170">
        <v>178</v>
      </c>
      <c r="B219" s="171" t="s">
        <v>234</v>
      </c>
      <c r="C219" s="172" t="s">
        <v>235</v>
      </c>
      <c r="D219" s="173" t="s">
        <v>163</v>
      </c>
      <c r="E219" s="174">
        <v>24</v>
      </c>
      <c r="F219" s="174">
        <v>105.5</v>
      </c>
      <c r="G219" s="175">
        <f t="shared" si="48"/>
        <v>2532</v>
      </c>
      <c r="O219" s="169">
        <v>2</v>
      </c>
      <c r="AA219" s="147">
        <v>1</v>
      </c>
      <c r="AB219" s="147">
        <v>7</v>
      </c>
      <c r="AC219" s="147">
        <v>7</v>
      </c>
      <c r="AZ219" s="147">
        <v>2</v>
      </c>
      <c r="BA219" s="147">
        <f t="shared" si="49"/>
        <v>0</v>
      </c>
      <c r="BB219" s="147">
        <f t="shared" si="50"/>
        <v>2532</v>
      </c>
      <c r="BC219" s="147">
        <f t="shared" si="51"/>
        <v>0</v>
      </c>
      <c r="BD219" s="147">
        <f t="shared" si="52"/>
        <v>0</v>
      </c>
      <c r="BE219" s="147">
        <f t="shared" si="53"/>
        <v>0</v>
      </c>
      <c r="CZ219" s="147">
        <v>0.00255</v>
      </c>
    </row>
    <row r="220" spans="1:104" ht="12.75">
      <c r="A220" s="170">
        <v>179</v>
      </c>
      <c r="B220" s="171" t="s">
        <v>228</v>
      </c>
      <c r="C220" s="172" t="s">
        <v>229</v>
      </c>
      <c r="D220" s="173" t="s">
        <v>82</v>
      </c>
      <c r="E220" s="174">
        <v>0.24</v>
      </c>
      <c r="F220" s="174">
        <v>6100</v>
      </c>
      <c r="G220" s="175">
        <f t="shared" si="48"/>
        <v>1464</v>
      </c>
      <c r="O220" s="169">
        <v>2</v>
      </c>
      <c r="AA220" s="147">
        <v>1</v>
      </c>
      <c r="AB220" s="147">
        <v>7</v>
      </c>
      <c r="AC220" s="147">
        <v>7</v>
      </c>
      <c r="AZ220" s="147">
        <v>2</v>
      </c>
      <c r="BA220" s="147">
        <f t="shared" si="49"/>
        <v>0</v>
      </c>
      <c r="BB220" s="147">
        <f t="shared" si="50"/>
        <v>1464</v>
      </c>
      <c r="BC220" s="147">
        <f t="shared" si="51"/>
        <v>0</v>
      </c>
      <c r="BD220" s="147">
        <f t="shared" si="52"/>
        <v>0</v>
      </c>
      <c r="BE220" s="147">
        <f t="shared" si="53"/>
        <v>0</v>
      </c>
      <c r="CZ220" s="147">
        <v>0</v>
      </c>
    </row>
    <row r="221" spans="1:104" ht="12.75">
      <c r="A221" s="170">
        <v>180</v>
      </c>
      <c r="B221" s="171" t="s">
        <v>234</v>
      </c>
      <c r="C221" s="172" t="s">
        <v>235</v>
      </c>
      <c r="D221" s="173" t="s">
        <v>163</v>
      </c>
      <c r="E221" s="174">
        <v>19.2</v>
      </c>
      <c r="F221" s="174">
        <v>105.5</v>
      </c>
      <c r="G221" s="175">
        <f t="shared" si="48"/>
        <v>2025.6</v>
      </c>
      <c r="O221" s="169">
        <v>2</v>
      </c>
      <c r="AA221" s="147">
        <v>1</v>
      </c>
      <c r="AB221" s="147">
        <v>7</v>
      </c>
      <c r="AC221" s="147">
        <v>7</v>
      </c>
      <c r="AZ221" s="147">
        <v>2</v>
      </c>
      <c r="BA221" s="147">
        <f t="shared" si="49"/>
        <v>0</v>
      </c>
      <c r="BB221" s="147">
        <f t="shared" si="50"/>
        <v>2025.6</v>
      </c>
      <c r="BC221" s="147">
        <f t="shared" si="51"/>
        <v>0</v>
      </c>
      <c r="BD221" s="147">
        <f t="shared" si="52"/>
        <v>0</v>
      </c>
      <c r="BE221" s="147">
        <f t="shared" si="53"/>
        <v>0</v>
      </c>
      <c r="CZ221" s="147">
        <v>0.00255</v>
      </c>
    </row>
    <row r="222" spans="1:104" ht="12.75">
      <c r="A222" s="170">
        <v>181</v>
      </c>
      <c r="B222" s="171" t="s">
        <v>228</v>
      </c>
      <c r="C222" s="172" t="s">
        <v>229</v>
      </c>
      <c r="D222" s="173" t="s">
        <v>82</v>
      </c>
      <c r="E222" s="174">
        <v>0.211</v>
      </c>
      <c r="F222" s="174">
        <v>6100</v>
      </c>
      <c r="G222" s="175">
        <f t="shared" si="48"/>
        <v>1287.1</v>
      </c>
      <c r="O222" s="169">
        <v>2</v>
      </c>
      <c r="AA222" s="147">
        <v>1</v>
      </c>
      <c r="AB222" s="147">
        <v>7</v>
      </c>
      <c r="AC222" s="147">
        <v>7</v>
      </c>
      <c r="AZ222" s="147">
        <v>2</v>
      </c>
      <c r="BA222" s="147">
        <f t="shared" si="49"/>
        <v>0</v>
      </c>
      <c r="BB222" s="147">
        <f t="shared" si="50"/>
        <v>1287.1</v>
      </c>
      <c r="BC222" s="147">
        <f t="shared" si="51"/>
        <v>0</v>
      </c>
      <c r="BD222" s="147">
        <f t="shared" si="52"/>
        <v>0</v>
      </c>
      <c r="BE222" s="147">
        <f t="shared" si="53"/>
        <v>0</v>
      </c>
      <c r="CZ222" s="147">
        <v>0</v>
      </c>
    </row>
    <row r="223" spans="1:104" ht="12.75">
      <c r="A223" s="170">
        <v>182</v>
      </c>
      <c r="B223" s="171" t="s">
        <v>226</v>
      </c>
      <c r="C223" s="172" t="s">
        <v>227</v>
      </c>
      <c r="D223" s="173" t="s">
        <v>163</v>
      </c>
      <c r="E223" s="174">
        <v>2.3</v>
      </c>
      <c r="F223" s="174">
        <v>126.5</v>
      </c>
      <c r="G223" s="175">
        <f t="shared" si="48"/>
        <v>290.95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t="shared" si="49"/>
        <v>0</v>
      </c>
      <c r="BB223" s="147">
        <f t="shared" si="50"/>
        <v>290.95</v>
      </c>
      <c r="BC223" s="147">
        <f t="shared" si="51"/>
        <v>0</v>
      </c>
      <c r="BD223" s="147">
        <f t="shared" si="52"/>
        <v>0</v>
      </c>
      <c r="BE223" s="147">
        <f t="shared" si="53"/>
        <v>0</v>
      </c>
      <c r="CZ223" s="147">
        <v>0.00255</v>
      </c>
    </row>
    <row r="224" spans="1:104" ht="12.75">
      <c r="A224" s="170">
        <v>183</v>
      </c>
      <c r="B224" s="171" t="s">
        <v>228</v>
      </c>
      <c r="C224" s="172" t="s">
        <v>229</v>
      </c>
      <c r="D224" s="173" t="s">
        <v>82</v>
      </c>
      <c r="E224" s="174">
        <v>0.036</v>
      </c>
      <c r="F224" s="174">
        <v>6100</v>
      </c>
      <c r="G224" s="175">
        <f t="shared" si="48"/>
        <v>219.6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49"/>
        <v>0</v>
      </c>
      <c r="BB224" s="147">
        <f t="shared" si="50"/>
        <v>219.6</v>
      </c>
      <c r="BC224" s="147">
        <f t="shared" si="51"/>
        <v>0</v>
      </c>
      <c r="BD224" s="147">
        <f t="shared" si="52"/>
        <v>0</v>
      </c>
      <c r="BE224" s="147">
        <f t="shared" si="53"/>
        <v>0</v>
      </c>
      <c r="CZ224" s="147">
        <v>0</v>
      </c>
    </row>
    <row r="225" spans="1:104" ht="12.75">
      <c r="A225" s="170">
        <v>184</v>
      </c>
      <c r="B225" s="171" t="s">
        <v>226</v>
      </c>
      <c r="C225" s="172" t="s">
        <v>227</v>
      </c>
      <c r="D225" s="173" t="s">
        <v>163</v>
      </c>
      <c r="E225" s="174">
        <v>2.6</v>
      </c>
      <c r="F225" s="174">
        <v>126.5</v>
      </c>
      <c r="G225" s="175">
        <f t="shared" si="48"/>
        <v>328.90000000000003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49"/>
        <v>0</v>
      </c>
      <c r="BB225" s="147">
        <f t="shared" si="50"/>
        <v>328.90000000000003</v>
      </c>
      <c r="BC225" s="147">
        <f t="shared" si="51"/>
        <v>0</v>
      </c>
      <c r="BD225" s="147">
        <f t="shared" si="52"/>
        <v>0</v>
      </c>
      <c r="BE225" s="147">
        <f t="shared" si="53"/>
        <v>0</v>
      </c>
      <c r="CZ225" s="147">
        <v>0.00255</v>
      </c>
    </row>
    <row r="226" spans="1:104" ht="12.75">
      <c r="A226" s="170">
        <v>185</v>
      </c>
      <c r="B226" s="171" t="s">
        <v>228</v>
      </c>
      <c r="C226" s="172" t="s">
        <v>229</v>
      </c>
      <c r="D226" s="173" t="s">
        <v>82</v>
      </c>
      <c r="E226" s="174">
        <v>0.041</v>
      </c>
      <c r="F226" s="174">
        <v>6100</v>
      </c>
      <c r="G226" s="175">
        <f t="shared" si="48"/>
        <v>250.10000000000002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49"/>
        <v>0</v>
      </c>
      <c r="BB226" s="147">
        <f t="shared" si="50"/>
        <v>250.10000000000002</v>
      </c>
      <c r="BC226" s="147">
        <f t="shared" si="51"/>
        <v>0</v>
      </c>
      <c r="BD226" s="147">
        <f t="shared" si="52"/>
        <v>0</v>
      </c>
      <c r="BE226" s="147">
        <f t="shared" si="53"/>
        <v>0</v>
      </c>
      <c r="CZ226" s="147">
        <v>0</v>
      </c>
    </row>
    <row r="227" spans="1:104" ht="12.75">
      <c r="A227" s="170">
        <v>186</v>
      </c>
      <c r="B227" s="171" t="s">
        <v>226</v>
      </c>
      <c r="C227" s="172" t="s">
        <v>227</v>
      </c>
      <c r="D227" s="173" t="s">
        <v>163</v>
      </c>
      <c r="E227" s="174">
        <v>1.3</v>
      </c>
      <c r="F227" s="174">
        <v>126.5</v>
      </c>
      <c r="G227" s="175">
        <f t="shared" si="48"/>
        <v>164.45000000000002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49"/>
        <v>0</v>
      </c>
      <c r="BB227" s="147">
        <f t="shared" si="50"/>
        <v>164.45000000000002</v>
      </c>
      <c r="BC227" s="147">
        <f t="shared" si="51"/>
        <v>0</v>
      </c>
      <c r="BD227" s="147">
        <f t="shared" si="52"/>
        <v>0</v>
      </c>
      <c r="BE227" s="147">
        <f t="shared" si="53"/>
        <v>0</v>
      </c>
      <c r="CZ227" s="147">
        <v>0.00255</v>
      </c>
    </row>
    <row r="228" spans="1:104" ht="12.75">
      <c r="A228" s="170">
        <v>187</v>
      </c>
      <c r="B228" s="171" t="s">
        <v>228</v>
      </c>
      <c r="C228" s="172" t="s">
        <v>229</v>
      </c>
      <c r="D228" s="173" t="s">
        <v>82</v>
      </c>
      <c r="E228" s="174">
        <v>0.018</v>
      </c>
      <c r="F228" s="174">
        <v>6100</v>
      </c>
      <c r="G228" s="175">
        <f t="shared" si="48"/>
        <v>109.8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49"/>
        <v>0</v>
      </c>
      <c r="BB228" s="147">
        <f t="shared" si="50"/>
        <v>109.8</v>
      </c>
      <c r="BC228" s="147">
        <f t="shared" si="51"/>
        <v>0</v>
      </c>
      <c r="BD228" s="147">
        <f t="shared" si="52"/>
        <v>0</v>
      </c>
      <c r="BE228" s="147">
        <f t="shared" si="53"/>
        <v>0</v>
      </c>
      <c r="CZ228" s="147">
        <v>0</v>
      </c>
    </row>
    <row r="229" spans="1:104" ht="12.75">
      <c r="A229" s="170">
        <v>188</v>
      </c>
      <c r="B229" s="171" t="s">
        <v>226</v>
      </c>
      <c r="C229" s="172" t="s">
        <v>227</v>
      </c>
      <c r="D229" s="173" t="s">
        <v>163</v>
      </c>
      <c r="E229" s="174">
        <v>1</v>
      </c>
      <c r="F229" s="174">
        <v>126.5</v>
      </c>
      <c r="G229" s="175">
        <f t="shared" si="48"/>
        <v>126.5</v>
      </c>
      <c r="O229" s="169">
        <v>2</v>
      </c>
      <c r="AA229" s="147">
        <v>1</v>
      </c>
      <c r="AB229" s="147">
        <v>7</v>
      </c>
      <c r="AC229" s="147">
        <v>7</v>
      </c>
      <c r="AZ229" s="147">
        <v>2</v>
      </c>
      <c r="BA229" s="147">
        <f t="shared" si="49"/>
        <v>0</v>
      </c>
      <c r="BB229" s="147">
        <f t="shared" si="50"/>
        <v>126.5</v>
      </c>
      <c r="BC229" s="147">
        <f t="shared" si="51"/>
        <v>0</v>
      </c>
      <c r="BD229" s="147">
        <f t="shared" si="52"/>
        <v>0</v>
      </c>
      <c r="BE229" s="147">
        <f t="shared" si="53"/>
        <v>0</v>
      </c>
      <c r="CZ229" s="147">
        <v>0.00255</v>
      </c>
    </row>
    <row r="230" spans="1:104" ht="12.75">
      <c r="A230" s="170">
        <v>189</v>
      </c>
      <c r="B230" s="171" t="s">
        <v>228</v>
      </c>
      <c r="C230" s="172" t="s">
        <v>229</v>
      </c>
      <c r="D230" s="173" t="s">
        <v>82</v>
      </c>
      <c r="E230" s="174">
        <v>0.014</v>
      </c>
      <c r="F230" s="174">
        <v>6100</v>
      </c>
      <c r="G230" s="175">
        <f t="shared" si="48"/>
        <v>85.4</v>
      </c>
      <c r="O230" s="169">
        <v>2</v>
      </c>
      <c r="AA230" s="147">
        <v>1</v>
      </c>
      <c r="AB230" s="147">
        <v>7</v>
      </c>
      <c r="AC230" s="147">
        <v>7</v>
      </c>
      <c r="AZ230" s="147">
        <v>2</v>
      </c>
      <c r="BA230" s="147">
        <f t="shared" si="49"/>
        <v>0</v>
      </c>
      <c r="BB230" s="147">
        <f t="shared" si="50"/>
        <v>85.4</v>
      </c>
      <c r="BC230" s="147">
        <f t="shared" si="51"/>
        <v>0</v>
      </c>
      <c r="BD230" s="147">
        <f t="shared" si="52"/>
        <v>0</v>
      </c>
      <c r="BE230" s="147">
        <f t="shared" si="53"/>
        <v>0</v>
      </c>
      <c r="CZ230" s="147">
        <v>0</v>
      </c>
    </row>
    <row r="231" spans="1:104" ht="12.75">
      <c r="A231" s="170">
        <v>190</v>
      </c>
      <c r="B231" s="171" t="s">
        <v>234</v>
      </c>
      <c r="C231" s="172" t="s">
        <v>235</v>
      </c>
      <c r="D231" s="173" t="s">
        <v>163</v>
      </c>
      <c r="E231" s="174">
        <v>35</v>
      </c>
      <c r="F231" s="174">
        <v>105.5</v>
      </c>
      <c r="G231" s="175">
        <f t="shared" si="48"/>
        <v>3692.5</v>
      </c>
      <c r="O231" s="169">
        <v>2</v>
      </c>
      <c r="AA231" s="147">
        <v>1</v>
      </c>
      <c r="AB231" s="147">
        <v>7</v>
      </c>
      <c r="AC231" s="147">
        <v>7</v>
      </c>
      <c r="AZ231" s="147">
        <v>2</v>
      </c>
      <c r="BA231" s="147">
        <f t="shared" si="49"/>
        <v>0</v>
      </c>
      <c r="BB231" s="147">
        <f t="shared" si="50"/>
        <v>3692.5</v>
      </c>
      <c r="BC231" s="147">
        <f t="shared" si="51"/>
        <v>0</v>
      </c>
      <c r="BD231" s="147">
        <f t="shared" si="52"/>
        <v>0</v>
      </c>
      <c r="BE231" s="147">
        <f t="shared" si="53"/>
        <v>0</v>
      </c>
      <c r="CZ231" s="147">
        <v>0.00255</v>
      </c>
    </row>
    <row r="232" spans="1:104" ht="12.75">
      <c r="A232" s="170">
        <v>191</v>
      </c>
      <c r="B232" s="171" t="s">
        <v>228</v>
      </c>
      <c r="C232" s="172" t="s">
        <v>229</v>
      </c>
      <c r="D232" s="173" t="s">
        <v>82</v>
      </c>
      <c r="E232" s="174">
        <v>0.116</v>
      </c>
      <c r="F232" s="174">
        <v>6100</v>
      </c>
      <c r="G232" s="175">
        <f t="shared" si="48"/>
        <v>707.6</v>
      </c>
      <c r="O232" s="169">
        <v>2</v>
      </c>
      <c r="AA232" s="147">
        <v>1</v>
      </c>
      <c r="AB232" s="147">
        <v>7</v>
      </c>
      <c r="AC232" s="147">
        <v>7</v>
      </c>
      <c r="AZ232" s="147">
        <v>2</v>
      </c>
      <c r="BA232" s="147">
        <f t="shared" si="49"/>
        <v>0</v>
      </c>
      <c r="BB232" s="147">
        <f t="shared" si="50"/>
        <v>707.6</v>
      </c>
      <c r="BC232" s="147">
        <f t="shared" si="51"/>
        <v>0</v>
      </c>
      <c r="BD232" s="147">
        <f t="shared" si="52"/>
        <v>0</v>
      </c>
      <c r="BE232" s="147">
        <f t="shared" si="53"/>
        <v>0</v>
      </c>
      <c r="CZ232" s="147">
        <v>0</v>
      </c>
    </row>
    <row r="233" spans="1:104" ht="12.75">
      <c r="A233" s="170">
        <v>192</v>
      </c>
      <c r="B233" s="171" t="s">
        <v>234</v>
      </c>
      <c r="C233" s="172" t="s">
        <v>235</v>
      </c>
      <c r="D233" s="173" t="s">
        <v>163</v>
      </c>
      <c r="E233" s="174">
        <v>32</v>
      </c>
      <c r="F233" s="174">
        <v>105.5</v>
      </c>
      <c r="G233" s="175">
        <f t="shared" si="48"/>
        <v>3376</v>
      </c>
      <c r="O233" s="169">
        <v>2</v>
      </c>
      <c r="AA233" s="147">
        <v>1</v>
      </c>
      <c r="AB233" s="147">
        <v>7</v>
      </c>
      <c r="AC233" s="147">
        <v>7</v>
      </c>
      <c r="AZ233" s="147">
        <v>2</v>
      </c>
      <c r="BA233" s="147">
        <f t="shared" si="49"/>
        <v>0</v>
      </c>
      <c r="BB233" s="147">
        <f t="shared" si="50"/>
        <v>3376</v>
      </c>
      <c r="BC233" s="147">
        <f t="shared" si="51"/>
        <v>0</v>
      </c>
      <c r="BD233" s="147">
        <f t="shared" si="52"/>
        <v>0</v>
      </c>
      <c r="BE233" s="147">
        <f t="shared" si="53"/>
        <v>0</v>
      </c>
      <c r="CZ233" s="147">
        <v>0.00255</v>
      </c>
    </row>
    <row r="234" spans="1:104" ht="12.75">
      <c r="A234" s="170">
        <v>193</v>
      </c>
      <c r="B234" s="171" t="s">
        <v>228</v>
      </c>
      <c r="C234" s="172" t="s">
        <v>229</v>
      </c>
      <c r="D234" s="173" t="s">
        <v>82</v>
      </c>
      <c r="E234" s="174">
        <v>0.106</v>
      </c>
      <c r="F234" s="174">
        <v>6100</v>
      </c>
      <c r="G234" s="175">
        <f t="shared" si="48"/>
        <v>646.6</v>
      </c>
      <c r="O234" s="169">
        <v>2</v>
      </c>
      <c r="AA234" s="147">
        <v>1</v>
      </c>
      <c r="AB234" s="147">
        <v>7</v>
      </c>
      <c r="AC234" s="147">
        <v>7</v>
      </c>
      <c r="AZ234" s="147">
        <v>2</v>
      </c>
      <c r="BA234" s="147">
        <f t="shared" si="49"/>
        <v>0</v>
      </c>
      <c r="BB234" s="147">
        <f t="shared" si="50"/>
        <v>646.6</v>
      </c>
      <c r="BC234" s="147">
        <f t="shared" si="51"/>
        <v>0</v>
      </c>
      <c r="BD234" s="147">
        <f t="shared" si="52"/>
        <v>0</v>
      </c>
      <c r="BE234" s="147">
        <f t="shared" si="53"/>
        <v>0</v>
      </c>
      <c r="CZ234" s="147">
        <v>0</v>
      </c>
    </row>
    <row r="235" spans="1:104" ht="12.75">
      <c r="A235" s="170">
        <v>194</v>
      </c>
      <c r="B235" s="171" t="s">
        <v>226</v>
      </c>
      <c r="C235" s="172" t="s">
        <v>227</v>
      </c>
      <c r="D235" s="173" t="s">
        <v>163</v>
      </c>
      <c r="E235" s="174">
        <v>0.65</v>
      </c>
      <c r="F235" s="174">
        <v>126.5</v>
      </c>
      <c r="G235" s="175">
        <f t="shared" si="48"/>
        <v>82.22500000000001</v>
      </c>
      <c r="O235" s="169">
        <v>2</v>
      </c>
      <c r="AA235" s="147">
        <v>1</v>
      </c>
      <c r="AB235" s="147">
        <v>7</v>
      </c>
      <c r="AC235" s="147">
        <v>7</v>
      </c>
      <c r="AZ235" s="147">
        <v>2</v>
      </c>
      <c r="BA235" s="147">
        <f t="shared" si="49"/>
        <v>0</v>
      </c>
      <c r="BB235" s="147">
        <f t="shared" si="50"/>
        <v>82.22500000000001</v>
      </c>
      <c r="BC235" s="147">
        <f t="shared" si="51"/>
        <v>0</v>
      </c>
      <c r="BD235" s="147">
        <f t="shared" si="52"/>
        <v>0</v>
      </c>
      <c r="BE235" s="147">
        <f t="shared" si="53"/>
        <v>0</v>
      </c>
      <c r="CZ235" s="147">
        <v>0.00255</v>
      </c>
    </row>
    <row r="236" spans="1:104" ht="12.75">
      <c r="A236" s="170">
        <v>195</v>
      </c>
      <c r="B236" s="171" t="s">
        <v>228</v>
      </c>
      <c r="C236" s="172" t="s">
        <v>229</v>
      </c>
      <c r="D236" s="173" t="s">
        <v>82</v>
      </c>
      <c r="E236" s="174">
        <v>0.01</v>
      </c>
      <c r="F236" s="174">
        <v>6100</v>
      </c>
      <c r="G236" s="175">
        <f t="shared" si="48"/>
        <v>61</v>
      </c>
      <c r="O236" s="169">
        <v>2</v>
      </c>
      <c r="AA236" s="147">
        <v>1</v>
      </c>
      <c r="AB236" s="147">
        <v>7</v>
      </c>
      <c r="AC236" s="147">
        <v>7</v>
      </c>
      <c r="AZ236" s="147">
        <v>2</v>
      </c>
      <c r="BA236" s="147">
        <f t="shared" si="49"/>
        <v>0</v>
      </c>
      <c r="BB236" s="147">
        <f t="shared" si="50"/>
        <v>61</v>
      </c>
      <c r="BC236" s="147">
        <f t="shared" si="51"/>
        <v>0</v>
      </c>
      <c r="BD236" s="147">
        <f t="shared" si="52"/>
        <v>0</v>
      </c>
      <c r="BE236" s="147">
        <f t="shared" si="53"/>
        <v>0</v>
      </c>
      <c r="CZ236" s="147">
        <v>0</v>
      </c>
    </row>
    <row r="237" spans="1:104" ht="12.75">
      <c r="A237" s="170">
        <v>196</v>
      </c>
      <c r="B237" s="171" t="s">
        <v>234</v>
      </c>
      <c r="C237" s="172" t="s">
        <v>235</v>
      </c>
      <c r="D237" s="173" t="s">
        <v>163</v>
      </c>
      <c r="E237" s="174">
        <v>3.6</v>
      </c>
      <c r="F237" s="174">
        <v>105.5</v>
      </c>
      <c r="G237" s="175">
        <f t="shared" si="48"/>
        <v>379.8</v>
      </c>
      <c r="O237" s="169">
        <v>2</v>
      </c>
      <c r="AA237" s="147">
        <v>1</v>
      </c>
      <c r="AB237" s="147">
        <v>7</v>
      </c>
      <c r="AC237" s="147">
        <v>7</v>
      </c>
      <c r="AZ237" s="147">
        <v>2</v>
      </c>
      <c r="BA237" s="147">
        <f t="shared" si="49"/>
        <v>0</v>
      </c>
      <c r="BB237" s="147">
        <f t="shared" si="50"/>
        <v>379.8</v>
      </c>
      <c r="BC237" s="147">
        <f t="shared" si="51"/>
        <v>0</v>
      </c>
      <c r="BD237" s="147">
        <f t="shared" si="52"/>
        <v>0</v>
      </c>
      <c r="BE237" s="147">
        <f t="shared" si="53"/>
        <v>0</v>
      </c>
      <c r="CZ237" s="147">
        <v>0.00255</v>
      </c>
    </row>
    <row r="238" spans="1:104" ht="12.75">
      <c r="A238" s="170">
        <v>197</v>
      </c>
      <c r="B238" s="171" t="s">
        <v>228</v>
      </c>
      <c r="C238" s="172" t="s">
        <v>229</v>
      </c>
      <c r="D238" s="173" t="s">
        <v>82</v>
      </c>
      <c r="E238" s="174">
        <v>0.04</v>
      </c>
      <c r="F238" s="174">
        <v>6100</v>
      </c>
      <c r="G238" s="175">
        <f t="shared" si="48"/>
        <v>244</v>
      </c>
      <c r="O238" s="169">
        <v>2</v>
      </c>
      <c r="AA238" s="147">
        <v>1</v>
      </c>
      <c r="AB238" s="147">
        <v>7</v>
      </c>
      <c r="AC238" s="147">
        <v>7</v>
      </c>
      <c r="AZ238" s="147">
        <v>2</v>
      </c>
      <c r="BA238" s="147">
        <f t="shared" si="49"/>
        <v>0</v>
      </c>
      <c r="BB238" s="147">
        <f t="shared" si="50"/>
        <v>244</v>
      </c>
      <c r="BC238" s="147">
        <f t="shared" si="51"/>
        <v>0</v>
      </c>
      <c r="BD238" s="147">
        <f t="shared" si="52"/>
        <v>0</v>
      </c>
      <c r="BE238" s="147">
        <f t="shared" si="53"/>
        <v>0</v>
      </c>
      <c r="CZ238" s="147">
        <v>0</v>
      </c>
    </row>
    <row r="239" spans="1:104" ht="12.75">
      <c r="A239" s="170">
        <v>198</v>
      </c>
      <c r="B239" s="171" t="s">
        <v>226</v>
      </c>
      <c r="C239" s="172" t="s">
        <v>227</v>
      </c>
      <c r="D239" s="173" t="s">
        <v>163</v>
      </c>
      <c r="E239" s="174">
        <v>2.4</v>
      </c>
      <c r="F239" s="174">
        <v>126.5</v>
      </c>
      <c r="G239" s="175">
        <f t="shared" si="48"/>
        <v>303.59999999999997</v>
      </c>
      <c r="O239" s="169">
        <v>2</v>
      </c>
      <c r="AA239" s="147">
        <v>1</v>
      </c>
      <c r="AB239" s="147">
        <v>7</v>
      </c>
      <c r="AC239" s="147">
        <v>7</v>
      </c>
      <c r="AZ239" s="147">
        <v>2</v>
      </c>
      <c r="BA239" s="147">
        <f t="shared" si="49"/>
        <v>0</v>
      </c>
      <c r="BB239" s="147">
        <f t="shared" si="50"/>
        <v>303.59999999999997</v>
      </c>
      <c r="BC239" s="147">
        <f t="shared" si="51"/>
        <v>0</v>
      </c>
      <c r="BD239" s="147">
        <f t="shared" si="52"/>
        <v>0</v>
      </c>
      <c r="BE239" s="147">
        <f t="shared" si="53"/>
        <v>0</v>
      </c>
      <c r="CZ239" s="147">
        <v>0.00255</v>
      </c>
    </row>
    <row r="240" spans="1:104" ht="12.75">
      <c r="A240" s="170">
        <v>199</v>
      </c>
      <c r="B240" s="171" t="s">
        <v>228</v>
      </c>
      <c r="C240" s="172" t="s">
        <v>229</v>
      </c>
      <c r="D240" s="173" t="s">
        <v>82</v>
      </c>
      <c r="E240" s="174">
        <v>0.034</v>
      </c>
      <c r="F240" s="174">
        <v>6100</v>
      </c>
      <c r="G240" s="175">
        <f t="shared" si="48"/>
        <v>207.4</v>
      </c>
      <c r="O240" s="169">
        <v>2</v>
      </c>
      <c r="AA240" s="147">
        <v>1</v>
      </c>
      <c r="AB240" s="147">
        <v>7</v>
      </c>
      <c r="AC240" s="147">
        <v>7</v>
      </c>
      <c r="AZ240" s="147">
        <v>2</v>
      </c>
      <c r="BA240" s="147">
        <f t="shared" si="49"/>
        <v>0</v>
      </c>
      <c r="BB240" s="147">
        <f t="shared" si="50"/>
        <v>207.4</v>
      </c>
      <c r="BC240" s="147">
        <f t="shared" si="51"/>
        <v>0</v>
      </c>
      <c r="BD240" s="147">
        <f t="shared" si="52"/>
        <v>0</v>
      </c>
      <c r="BE240" s="147">
        <f t="shared" si="53"/>
        <v>0</v>
      </c>
      <c r="CZ240" s="147">
        <v>0</v>
      </c>
    </row>
    <row r="241" spans="1:104" ht="12.75">
      <c r="A241" s="170">
        <v>200</v>
      </c>
      <c r="B241" s="171" t="s">
        <v>236</v>
      </c>
      <c r="C241" s="172" t="s">
        <v>237</v>
      </c>
      <c r="D241" s="173" t="s">
        <v>82</v>
      </c>
      <c r="E241" s="174">
        <v>13.02</v>
      </c>
      <c r="F241" s="174">
        <v>2000</v>
      </c>
      <c r="G241" s="175">
        <f t="shared" si="48"/>
        <v>26040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t="shared" si="49"/>
        <v>0</v>
      </c>
      <c r="BB241" s="147">
        <f t="shared" si="50"/>
        <v>26040</v>
      </c>
      <c r="BC241" s="147">
        <f t="shared" si="51"/>
        <v>0</v>
      </c>
      <c r="BD241" s="147">
        <f t="shared" si="52"/>
        <v>0</v>
      </c>
      <c r="BE241" s="147">
        <f t="shared" si="53"/>
        <v>0</v>
      </c>
      <c r="CZ241" s="147">
        <v>0</v>
      </c>
    </row>
    <row r="242" spans="1:104" ht="12.75">
      <c r="A242" s="170">
        <v>201</v>
      </c>
      <c r="B242" s="171" t="s">
        <v>238</v>
      </c>
      <c r="C242" s="172" t="s">
        <v>239</v>
      </c>
      <c r="D242" s="173" t="s">
        <v>82</v>
      </c>
      <c r="E242" s="174">
        <v>13.02</v>
      </c>
      <c r="F242" s="174">
        <v>525</v>
      </c>
      <c r="G242" s="175">
        <f t="shared" si="48"/>
        <v>6835.5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49"/>
        <v>0</v>
      </c>
      <c r="BB242" s="147">
        <f t="shared" si="50"/>
        <v>6835.5</v>
      </c>
      <c r="BC242" s="147">
        <f t="shared" si="51"/>
        <v>0</v>
      </c>
      <c r="BD242" s="147">
        <f t="shared" si="52"/>
        <v>0</v>
      </c>
      <c r="BE242" s="147">
        <f t="shared" si="53"/>
        <v>0</v>
      </c>
      <c r="CZ242" s="147">
        <v>0.0291</v>
      </c>
    </row>
    <row r="243" spans="1:104" ht="12.75">
      <c r="A243" s="170">
        <v>202</v>
      </c>
      <c r="B243" s="171" t="s">
        <v>240</v>
      </c>
      <c r="C243" s="172" t="s">
        <v>241</v>
      </c>
      <c r="D243" s="173" t="s">
        <v>163</v>
      </c>
      <c r="E243" s="174">
        <v>13.25</v>
      </c>
      <c r="F243" s="174">
        <v>32.9</v>
      </c>
      <c r="G243" s="175">
        <f t="shared" si="48"/>
        <v>435.92499999999995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49"/>
        <v>0</v>
      </c>
      <c r="BB243" s="147">
        <f t="shared" si="50"/>
        <v>435.92499999999995</v>
      </c>
      <c r="BC243" s="147">
        <f t="shared" si="51"/>
        <v>0</v>
      </c>
      <c r="BD243" s="147">
        <f t="shared" si="52"/>
        <v>0</v>
      </c>
      <c r="BE243" s="147">
        <f t="shared" si="53"/>
        <v>0</v>
      </c>
      <c r="CZ243" s="147">
        <v>0.00017</v>
      </c>
    </row>
    <row r="244" spans="1:104" ht="12.75">
      <c r="A244" s="170">
        <v>203</v>
      </c>
      <c r="B244" s="171" t="s">
        <v>242</v>
      </c>
      <c r="C244" s="172" t="s">
        <v>229</v>
      </c>
      <c r="D244" s="173" t="s">
        <v>82</v>
      </c>
      <c r="E244" s="174">
        <v>0.286</v>
      </c>
      <c r="F244" s="174">
        <v>6100</v>
      </c>
      <c r="G244" s="175">
        <f t="shared" si="48"/>
        <v>1744.6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49"/>
        <v>0</v>
      </c>
      <c r="BB244" s="147">
        <f t="shared" si="50"/>
        <v>1744.6</v>
      </c>
      <c r="BC244" s="147">
        <f t="shared" si="51"/>
        <v>0</v>
      </c>
      <c r="BD244" s="147">
        <f t="shared" si="52"/>
        <v>0</v>
      </c>
      <c r="BE244" s="147">
        <f t="shared" si="53"/>
        <v>0</v>
      </c>
      <c r="CZ244" s="147">
        <v>0</v>
      </c>
    </row>
    <row r="245" spans="1:104" ht="12.75">
      <c r="A245" s="170">
        <v>204</v>
      </c>
      <c r="B245" s="171" t="s">
        <v>243</v>
      </c>
      <c r="C245" s="172" t="s">
        <v>244</v>
      </c>
      <c r="D245" s="173" t="s">
        <v>163</v>
      </c>
      <c r="E245" s="174">
        <v>51.7</v>
      </c>
      <c r="F245" s="174">
        <v>26.5</v>
      </c>
      <c r="G245" s="175">
        <f aca="true" t="shared" si="54" ref="G245:G276">E245*F245</f>
        <v>1370.0500000000002</v>
      </c>
      <c r="O245" s="169">
        <v>2</v>
      </c>
      <c r="AA245" s="147">
        <v>1</v>
      </c>
      <c r="AB245" s="147">
        <v>7</v>
      </c>
      <c r="AC245" s="147">
        <v>7</v>
      </c>
      <c r="AZ245" s="147">
        <v>2</v>
      </c>
      <c r="BA245" s="147">
        <f aca="true" t="shared" si="55" ref="BA245:BA276">IF(AZ245=1,G245,0)</f>
        <v>0</v>
      </c>
      <c r="BB245" s="147">
        <f aca="true" t="shared" si="56" ref="BB245:BB276">IF(AZ245=2,G245,0)</f>
        <v>1370.0500000000002</v>
      </c>
      <c r="BC245" s="147">
        <f aca="true" t="shared" si="57" ref="BC245:BC276">IF(AZ245=3,G245,0)</f>
        <v>0</v>
      </c>
      <c r="BD245" s="147">
        <f aca="true" t="shared" si="58" ref="BD245:BD276">IF(AZ245=4,G245,0)</f>
        <v>0</v>
      </c>
      <c r="BE245" s="147">
        <f aca="true" t="shared" si="59" ref="BE245:BE276">IF(AZ245=5,G245,0)</f>
        <v>0</v>
      </c>
      <c r="CZ245" s="147">
        <v>0.00017</v>
      </c>
    </row>
    <row r="246" spans="1:104" ht="12.75">
      <c r="A246" s="170">
        <v>205</v>
      </c>
      <c r="B246" s="171" t="s">
        <v>228</v>
      </c>
      <c r="C246" s="172" t="s">
        <v>229</v>
      </c>
      <c r="D246" s="173" t="s">
        <v>82</v>
      </c>
      <c r="E246" s="174">
        <v>0.682</v>
      </c>
      <c r="F246" s="174">
        <v>6100</v>
      </c>
      <c r="G246" s="175">
        <f t="shared" si="54"/>
        <v>4160.200000000001</v>
      </c>
      <c r="O246" s="169">
        <v>2</v>
      </c>
      <c r="AA246" s="147">
        <v>1</v>
      </c>
      <c r="AB246" s="147">
        <v>7</v>
      </c>
      <c r="AC246" s="147">
        <v>7</v>
      </c>
      <c r="AZ246" s="147">
        <v>2</v>
      </c>
      <c r="BA246" s="147">
        <f t="shared" si="55"/>
        <v>0</v>
      </c>
      <c r="BB246" s="147">
        <f t="shared" si="56"/>
        <v>4160.200000000001</v>
      </c>
      <c r="BC246" s="147">
        <f t="shared" si="57"/>
        <v>0</v>
      </c>
      <c r="BD246" s="147">
        <f t="shared" si="58"/>
        <v>0</v>
      </c>
      <c r="BE246" s="147">
        <f t="shared" si="59"/>
        <v>0</v>
      </c>
      <c r="CZ246" s="147">
        <v>0</v>
      </c>
    </row>
    <row r="247" spans="1:104" ht="12.75">
      <c r="A247" s="170">
        <v>206</v>
      </c>
      <c r="B247" s="171" t="s">
        <v>243</v>
      </c>
      <c r="C247" s="172" t="s">
        <v>244</v>
      </c>
      <c r="D247" s="173" t="s">
        <v>163</v>
      </c>
      <c r="E247" s="174">
        <v>66.5</v>
      </c>
      <c r="F247" s="174">
        <v>26.5</v>
      </c>
      <c r="G247" s="175">
        <f t="shared" si="54"/>
        <v>1762.25</v>
      </c>
      <c r="O247" s="169">
        <v>2</v>
      </c>
      <c r="AA247" s="147">
        <v>1</v>
      </c>
      <c r="AB247" s="147">
        <v>7</v>
      </c>
      <c r="AC247" s="147">
        <v>7</v>
      </c>
      <c r="AZ247" s="147">
        <v>2</v>
      </c>
      <c r="BA247" s="147">
        <f t="shared" si="55"/>
        <v>0</v>
      </c>
      <c r="BB247" s="147">
        <f t="shared" si="56"/>
        <v>1762.25</v>
      </c>
      <c r="BC247" s="147">
        <f t="shared" si="57"/>
        <v>0</v>
      </c>
      <c r="BD247" s="147">
        <f t="shared" si="58"/>
        <v>0</v>
      </c>
      <c r="BE247" s="147">
        <f t="shared" si="59"/>
        <v>0</v>
      </c>
      <c r="CZ247" s="147">
        <v>0.00017</v>
      </c>
    </row>
    <row r="248" spans="1:104" ht="12.75">
      <c r="A248" s="170">
        <v>207</v>
      </c>
      <c r="B248" s="171" t="s">
        <v>228</v>
      </c>
      <c r="C248" s="172" t="s">
        <v>229</v>
      </c>
      <c r="D248" s="173" t="s">
        <v>82</v>
      </c>
      <c r="E248" s="174">
        <v>0.704</v>
      </c>
      <c r="F248" s="174">
        <v>6100</v>
      </c>
      <c r="G248" s="175">
        <f t="shared" si="54"/>
        <v>4294.4</v>
      </c>
      <c r="O248" s="169">
        <v>2</v>
      </c>
      <c r="AA248" s="147">
        <v>1</v>
      </c>
      <c r="AB248" s="147">
        <v>7</v>
      </c>
      <c r="AC248" s="147">
        <v>7</v>
      </c>
      <c r="AZ248" s="147">
        <v>2</v>
      </c>
      <c r="BA248" s="147">
        <f t="shared" si="55"/>
        <v>0</v>
      </c>
      <c r="BB248" s="147">
        <f t="shared" si="56"/>
        <v>4294.4</v>
      </c>
      <c r="BC248" s="147">
        <f t="shared" si="57"/>
        <v>0</v>
      </c>
      <c r="BD248" s="147">
        <f t="shared" si="58"/>
        <v>0</v>
      </c>
      <c r="BE248" s="147">
        <f t="shared" si="59"/>
        <v>0</v>
      </c>
      <c r="CZ248" s="147">
        <v>0</v>
      </c>
    </row>
    <row r="249" spans="1:104" ht="12.75">
      <c r="A249" s="170">
        <v>208</v>
      </c>
      <c r="B249" s="171" t="s">
        <v>245</v>
      </c>
      <c r="C249" s="172" t="s">
        <v>246</v>
      </c>
      <c r="D249" s="173" t="s">
        <v>163</v>
      </c>
      <c r="E249" s="174">
        <v>6.2</v>
      </c>
      <c r="F249" s="174">
        <v>38.9</v>
      </c>
      <c r="G249" s="175">
        <f t="shared" si="54"/>
        <v>241.18</v>
      </c>
      <c r="O249" s="169">
        <v>2</v>
      </c>
      <c r="AA249" s="147">
        <v>1</v>
      </c>
      <c r="AB249" s="147">
        <v>7</v>
      </c>
      <c r="AC249" s="147">
        <v>7</v>
      </c>
      <c r="AZ249" s="147">
        <v>2</v>
      </c>
      <c r="BA249" s="147">
        <f t="shared" si="55"/>
        <v>0</v>
      </c>
      <c r="BB249" s="147">
        <f t="shared" si="56"/>
        <v>241.18</v>
      </c>
      <c r="BC249" s="147">
        <f t="shared" si="57"/>
        <v>0</v>
      </c>
      <c r="BD249" s="147">
        <f t="shared" si="58"/>
        <v>0</v>
      </c>
      <c r="BE249" s="147">
        <f t="shared" si="59"/>
        <v>0</v>
      </c>
      <c r="CZ249" s="147">
        <v>0.00017</v>
      </c>
    </row>
    <row r="250" spans="1:104" ht="12.75">
      <c r="A250" s="170">
        <v>209</v>
      </c>
      <c r="B250" s="171" t="s">
        <v>228</v>
      </c>
      <c r="C250" s="172" t="s">
        <v>229</v>
      </c>
      <c r="D250" s="173" t="s">
        <v>82</v>
      </c>
      <c r="E250" s="174">
        <v>0.22</v>
      </c>
      <c r="F250" s="174">
        <v>6100</v>
      </c>
      <c r="G250" s="175">
        <f t="shared" si="54"/>
        <v>1342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 t="shared" si="55"/>
        <v>0</v>
      </c>
      <c r="BB250" s="147">
        <f t="shared" si="56"/>
        <v>1342</v>
      </c>
      <c r="BC250" s="147">
        <f t="shared" si="57"/>
        <v>0</v>
      </c>
      <c r="BD250" s="147">
        <f t="shared" si="58"/>
        <v>0</v>
      </c>
      <c r="BE250" s="147">
        <f t="shared" si="59"/>
        <v>0</v>
      </c>
      <c r="CZ250" s="147">
        <v>0</v>
      </c>
    </row>
    <row r="251" spans="1:104" ht="12.75">
      <c r="A251" s="170">
        <v>210</v>
      </c>
      <c r="B251" s="171" t="s">
        <v>247</v>
      </c>
      <c r="C251" s="172" t="s">
        <v>248</v>
      </c>
      <c r="D251" s="173" t="s">
        <v>163</v>
      </c>
      <c r="E251" s="174">
        <v>117</v>
      </c>
      <c r="F251" s="174">
        <v>25.3</v>
      </c>
      <c r="G251" s="175">
        <f t="shared" si="54"/>
        <v>2960.1</v>
      </c>
      <c r="O251" s="169">
        <v>2</v>
      </c>
      <c r="AA251" s="147">
        <v>1</v>
      </c>
      <c r="AB251" s="147">
        <v>7</v>
      </c>
      <c r="AC251" s="147">
        <v>7</v>
      </c>
      <c r="AZ251" s="147">
        <v>2</v>
      </c>
      <c r="BA251" s="147">
        <f t="shared" si="55"/>
        <v>0</v>
      </c>
      <c r="BB251" s="147">
        <f t="shared" si="56"/>
        <v>2960.1</v>
      </c>
      <c r="BC251" s="147">
        <f t="shared" si="57"/>
        <v>0</v>
      </c>
      <c r="BD251" s="147">
        <f t="shared" si="58"/>
        <v>0</v>
      </c>
      <c r="BE251" s="147">
        <f t="shared" si="59"/>
        <v>0</v>
      </c>
      <c r="CZ251" s="147">
        <v>0</v>
      </c>
    </row>
    <row r="252" spans="1:104" ht="12.75">
      <c r="A252" s="170">
        <v>211</v>
      </c>
      <c r="B252" s="171" t="s">
        <v>228</v>
      </c>
      <c r="C252" s="172" t="s">
        <v>229</v>
      </c>
      <c r="D252" s="173" t="s">
        <v>82</v>
      </c>
      <c r="E252" s="174">
        <v>1.859</v>
      </c>
      <c r="F252" s="174">
        <v>6100</v>
      </c>
      <c r="G252" s="175">
        <f t="shared" si="54"/>
        <v>11339.9</v>
      </c>
      <c r="O252" s="169">
        <v>2</v>
      </c>
      <c r="AA252" s="147">
        <v>1</v>
      </c>
      <c r="AB252" s="147">
        <v>7</v>
      </c>
      <c r="AC252" s="147">
        <v>7</v>
      </c>
      <c r="AZ252" s="147">
        <v>2</v>
      </c>
      <c r="BA252" s="147">
        <f t="shared" si="55"/>
        <v>0</v>
      </c>
      <c r="BB252" s="147">
        <f t="shared" si="56"/>
        <v>11339.9</v>
      </c>
      <c r="BC252" s="147">
        <f t="shared" si="57"/>
        <v>0</v>
      </c>
      <c r="BD252" s="147">
        <f t="shared" si="58"/>
        <v>0</v>
      </c>
      <c r="BE252" s="147">
        <f t="shared" si="59"/>
        <v>0</v>
      </c>
      <c r="CZ252" s="147">
        <v>0</v>
      </c>
    </row>
    <row r="253" spans="1:104" ht="12.75">
      <c r="A253" s="170">
        <v>212</v>
      </c>
      <c r="B253" s="171" t="s">
        <v>249</v>
      </c>
      <c r="C253" s="172" t="s">
        <v>250</v>
      </c>
      <c r="D253" s="173" t="s">
        <v>163</v>
      </c>
      <c r="E253" s="174">
        <v>187.6</v>
      </c>
      <c r="F253" s="174">
        <v>22.7</v>
      </c>
      <c r="G253" s="175">
        <f t="shared" si="54"/>
        <v>4258.5199999999995</v>
      </c>
      <c r="O253" s="169">
        <v>2</v>
      </c>
      <c r="AA253" s="147">
        <v>1</v>
      </c>
      <c r="AB253" s="147">
        <v>7</v>
      </c>
      <c r="AC253" s="147">
        <v>7</v>
      </c>
      <c r="AZ253" s="147">
        <v>2</v>
      </c>
      <c r="BA253" s="147">
        <f t="shared" si="55"/>
        <v>0</v>
      </c>
      <c r="BB253" s="147">
        <f t="shared" si="56"/>
        <v>4258.5199999999995</v>
      </c>
      <c r="BC253" s="147">
        <f t="shared" si="57"/>
        <v>0</v>
      </c>
      <c r="BD253" s="147">
        <f t="shared" si="58"/>
        <v>0</v>
      </c>
      <c r="BE253" s="147">
        <f t="shared" si="59"/>
        <v>0</v>
      </c>
      <c r="CZ253" s="147">
        <v>0.00017</v>
      </c>
    </row>
    <row r="254" spans="1:104" ht="12.75">
      <c r="A254" s="170">
        <v>213</v>
      </c>
      <c r="B254" s="171" t="s">
        <v>251</v>
      </c>
      <c r="C254" s="172" t="s">
        <v>252</v>
      </c>
      <c r="D254" s="173" t="s">
        <v>82</v>
      </c>
      <c r="E254" s="174">
        <v>0.726</v>
      </c>
      <c r="F254" s="174">
        <v>6100</v>
      </c>
      <c r="G254" s="175">
        <f t="shared" si="54"/>
        <v>4428.599999999999</v>
      </c>
      <c r="O254" s="169">
        <v>2</v>
      </c>
      <c r="AA254" s="147">
        <v>1</v>
      </c>
      <c r="AB254" s="147">
        <v>7</v>
      </c>
      <c r="AC254" s="147">
        <v>7</v>
      </c>
      <c r="AZ254" s="147">
        <v>2</v>
      </c>
      <c r="BA254" s="147">
        <f t="shared" si="55"/>
        <v>0</v>
      </c>
      <c r="BB254" s="147">
        <f t="shared" si="56"/>
        <v>4428.599999999999</v>
      </c>
      <c r="BC254" s="147">
        <f t="shared" si="57"/>
        <v>0</v>
      </c>
      <c r="BD254" s="147">
        <f t="shared" si="58"/>
        <v>0</v>
      </c>
      <c r="BE254" s="147">
        <f t="shared" si="59"/>
        <v>0</v>
      </c>
      <c r="CZ254" s="147">
        <v>0</v>
      </c>
    </row>
    <row r="255" spans="1:104" ht="12.75">
      <c r="A255" s="170">
        <v>214</v>
      </c>
      <c r="B255" s="171" t="s">
        <v>249</v>
      </c>
      <c r="C255" s="172" t="s">
        <v>250</v>
      </c>
      <c r="D255" s="173" t="s">
        <v>163</v>
      </c>
      <c r="E255" s="174">
        <v>56.5</v>
      </c>
      <c r="F255" s="174">
        <v>22.7</v>
      </c>
      <c r="G255" s="175">
        <f t="shared" si="54"/>
        <v>1282.55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 t="shared" si="55"/>
        <v>0</v>
      </c>
      <c r="BB255" s="147">
        <f t="shared" si="56"/>
        <v>1282.55</v>
      </c>
      <c r="BC255" s="147">
        <f t="shared" si="57"/>
        <v>0</v>
      </c>
      <c r="BD255" s="147">
        <f t="shared" si="58"/>
        <v>0</v>
      </c>
      <c r="BE255" s="147">
        <f t="shared" si="59"/>
        <v>0</v>
      </c>
      <c r="CZ255" s="147">
        <v>0.00017</v>
      </c>
    </row>
    <row r="256" spans="1:104" ht="12.75">
      <c r="A256" s="170">
        <v>215</v>
      </c>
      <c r="B256" s="171" t="s">
        <v>251</v>
      </c>
      <c r="C256" s="172" t="s">
        <v>252</v>
      </c>
      <c r="D256" s="173" t="s">
        <v>82</v>
      </c>
      <c r="E256" s="174">
        <v>0.187</v>
      </c>
      <c r="F256" s="174">
        <v>6100</v>
      </c>
      <c r="G256" s="175">
        <f t="shared" si="54"/>
        <v>1140.7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 t="shared" si="55"/>
        <v>0</v>
      </c>
      <c r="BB256" s="147">
        <f t="shared" si="56"/>
        <v>1140.7</v>
      </c>
      <c r="BC256" s="147">
        <f t="shared" si="57"/>
        <v>0</v>
      </c>
      <c r="BD256" s="147">
        <f t="shared" si="58"/>
        <v>0</v>
      </c>
      <c r="BE256" s="147">
        <f t="shared" si="59"/>
        <v>0</v>
      </c>
      <c r="CZ256" s="147">
        <v>0</v>
      </c>
    </row>
    <row r="257" spans="1:104" ht="12.75">
      <c r="A257" s="170">
        <v>216</v>
      </c>
      <c r="B257" s="171" t="s">
        <v>236</v>
      </c>
      <c r="C257" s="172" t="s">
        <v>237</v>
      </c>
      <c r="D257" s="173" t="s">
        <v>82</v>
      </c>
      <c r="E257" s="174">
        <v>4.664</v>
      </c>
      <c r="F257" s="174">
        <v>2000</v>
      </c>
      <c r="G257" s="175">
        <f t="shared" si="54"/>
        <v>9328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 t="shared" si="55"/>
        <v>0</v>
      </c>
      <c r="BB257" s="147">
        <f t="shared" si="56"/>
        <v>9328</v>
      </c>
      <c r="BC257" s="147">
        <f t="shared" si="57"/>
        <v>0</v>
      </c>
      <c r="BD257" s="147">
        <f t="shared" si="58"/>
        <v>0</v>
      </c>
      <c r="BE257" s="147">
        <f t="shared" si="59"/>
        <v>0</v>
      </c>
      <c r="CZ257" s="147">
        <v>0</v>
      </c>
    </row>
    <row r="258" spans="1:104" ht="12.75">
      <c r="A258" s="170">
        <v>217</v>
      </c>
      <c r="B258" s="171" t="s">
        <v>253</v>
      </c>
      <c r="C258" s="172" t="s">
        <v>254</v>
      </c>
      <c r="D258" s="173" t="s">
        <v>82</v>
      </c>
      <c r="E258" s="174">
        <v>4.664</v>
      </c>
      <c r="F258" s="174">
        <v>76</v>
      </c>
      <c r="G258" s="175">
        <f t="shared" si="54"/>
        <v>354.464</v>
      </c>
      <c r="O258" s="169">
        <v>2</v>
      </c>
      <c r="AA258" s="147">
        <v>1</v>
      </c>
      <c r="AB258" s="147">
        <v>7</v>
      </c>
      <c r="AC258" s="147">
        <v>7</v>
      </c>
      <c r="AZ258" s="147">
        <v>2</v>
      </c>
      <c r="BA258" s="147">
        <f t="shared" si="55"/>
        <v>0</v>
      </c>
      <c r="BB258" s="147">
        <f t="shared" si="56"/>
        <v>354.464</v>
      </c>
      <c r="BC258" s="147">
        <f t="shared" si="57"/>
        <v>0</v>
      </c>
      <c r="BD258" s="147">
        <f t="shared" si="58"/>
        <v>0</v>
      </c>
      <c r="BE258" s="147">
        <f t="shared" si="59"/>
        <v>0</v>
      </c>
      <c r="CZ258" s="147">
        <v>0.00311</v>
      </c>
    </row>
    <row r="259" spans="1:104" ht="12.75">
      <c r="A259" s="170">
        <v>218</v>
      </c>
      <c r="B259" s="171" t="s">
        <v>255</v>
      </c>
      <c r="C259" s="172" t="s">
        <v>256</v>
      </c>
      <c r="D259" s="173" t="s">
        <v>257</v>
      </c>
      <c r="E259" s="174">
        <v>8</v>
      </c>
      <c r="F259" s="174">
        <v>208</v>
      </c>
      <c r="G259" s="175">
        <f t="shared" si="54"/>
        <v>1664</v>
      </c>
      <c r="O259" s="169">
        <v>2</v>
      </c>
      <c r="AA259" s="147">
        <v>1</v>
      </c>
      <c r="AB259" s="147">
        <v>1</v>
      </c>
      <c r="AC259" s="147">
        <v>1</v>
      </c>
      <c r="AZ259" s="147">
        <v>2</v>
      </c>
      <c r="BA259" s="147">
        <f t="shared" si="55"/>
        <v>0</v>
      </c>
      <c r="BB259" s="147">
        <f t="shared" si="56"/>
        <v>1664</v>
      </c>
      <c r="BC259" s="147">
        <f t="shared" si="57"/>
        <v>0</v>
      </c>
      <c r="BD259" s="147">
        <f t="shared" si="58"/>
        <v>0</v>
      </c>
      <c r="BE259" s="147">
        <f t="shared" si="59"/>
        <v>0</v>
      </c>
      <c r="CZ259" s="147">
        <v>0</v>
      </c>
    </row>
    <row r="260" spans="1:104" ht="12.75">
      <c r="A260" s="170">
        <v>219</v>
      </c>
      <c r="B260" s="171" t="s">
        <v>258</v>
      </c>
      <c r="C260" s="172" t="s">
        <v>259</v>
      </c>
      <c r="D260" s="173" t="s">
        <v>96</v>
      </c>
      <c r="E260" s="174">
        <v>93</v>
      </c>
      <c r="F260" s="174">
        <v>80</v>
      </c>
      <c r="G260" s="175">
        <f t="shared" si="54"/>
        <v>7440</v>
      </c>
      <c r="O260" s="169">
        <v>2</v>
      </c>
      <c r="AA260" s="147">
        <v>1</v>
      </c>
      <c r="AB260" s="147">
        <v>7</v>
      </c>
      <c r="AC260" s="147">
        <v>7</v>
      </c>
      <c r="AZ260" s="147">
        <v>2</v>
      </c>
      <c r="BA260" s="147">
        <f t="shared" si="55"/>
        <v>0</v>
      </c>
      <c r="BB260" s="147">
        <f t="shared" si="56"/>
        <v>7440</v>
      </c>
      <c r="BC260" s="147">
        <f t="shared" si="57"/>
        <v>0</v>
      </c>
      <c r="BD260" s="147">
        <f t="shared" si="58"/>
        <v>0</v>
      </c>
      <c r="BE260" s="147">
        <f t="shared" si="59"/>
        <v>0</v>
      </c>
      <c r="CZ260" s="147">
        <v>0</v>
      </c>
    </row>
    <row r="261" spans="1:104" ht="12.75">
      <c r="A261" s="170">
        <v>220</v>
      </c>
      <c r="B261" s="171" t="s">
        <v>260</v>
      </c>
      <c r="C261" s="172" t="s">
        <v>261</v>
      </c>
      <c r="D261" s="173" t="s">
        <v>96</v>
      </c>
      <c r="E261" s="174">
        <v>97.65</v>
      </c>
      <c r="F261" s="174">
        <v>273</v>
      </c>
      <c r="G261" s="175">
        <f t="shared" si="54"/>
        <v>26658.45</v>
      </c>
      <c r="O261" s="169">
        <v>2</v>
      </c>
      <c r="AA261" s="147">
        <v>3</v>
      </c>
      <c r="AB261" s="147">
        <v>7</v>
      </c>
      <c r="AC261" s="147" t="s">
        <v>260</v>
      </c>
      <c r="AZ261" s="147">
        <v>2</v>
      </c>
      <c r="BA261" s="147">
        <f t="shared" si="55"/>
        <v>0</v>
      </c>
      <c r="BB261" s="147">
        <f t="shared" si="56"/>
        <v>26658.45</v>
      </c>
      <c r="BC261" s="147">
        <f t="shared" si="57"/>
        <v>0</v>
      </c>
      <c r="BD261" s="147">
        <f t="shared" si="58"/>
        <v>0</v>
      </c>
      <c r="BE261" s="147">
        <f t="shared" si="59"/>
        <v>0</v>
      </c>
      <c r="CZ261" s="147">
        <v>0</v>
      </c>
    </row>
    <row r="262" spans="1:104" ht="12.75">
      <c r="A262" s="170">
        <v>221</v>
      </c>
      <c r="B262" s="171" t="s">
        <v>262</v>
      </c>
      <c r="C262" s="172" t="s">
        <v>263</v>
      </c>
      <c r="D262" s="173" t="s">
        <v>82</v>
      </c>
      <c r="E262" s="174">
        <v>2.33</v>
      </c>
      <c r="F262" s="174">
        <v>524</v>
      </c>
      <c r="G262" s="175">
        <f t="shared" si="54"/>
        <v>1220.92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 t="shared" si="55"/>
        <v>0</v>
      </c>
      <c r="BB262" s="147">
        <f t="shared" si="56"/>
        <v>1220.92</v>
      </c>
      <c r="BC262" s="147">
        <f t="shared" si="57"/>
        <v>0</v>
      </c>
      <c r="BD262" s="147">
        <f t="shared" si="58"/>
        <v>0</v>
      </c>
      <c r="BE262" s="147">
        <f t="shared" si="59"/>
        <v>0</v>
      </c>
      <c r="CZ262" s="147">
        <v>0.02357</v>
      </c>
    </row>
    <row r="263" spans="1:104" ht="12.75">
      <c r="A263" s="170">
        <v>222</v>
      </c>
      <c r="B263" s="171" t="s">
        <v>264</v>
      </c>
      <c r="C263" s="172" t="s">
        <v>265</v>
      </c>
      <c r="D263" s="173" t="s">
        <v>257</v>
      </c>
      <c r="E263" s="174">
        <v>39</v>
      </c>
      <c r="F263" s="174">
        <v>29.8</v>
      </c>
      <c r="G263" s="175">
        <f t="shared" si="54"/>
        <v>1162.2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 t="shared" si="55"/>
        <v>0</v>
      </c>
      <c r="BB263" s="147">
        <f t="shared" si="56"/>
        <v>1162.2</v>
      </c>
      <c r="BC263" s="147">
        <f t="shared" si="57"/>
        <v>0</v>
      </c>
      <c r="BD263" s="147">
        <f t="shared" si="58"/>
        <v>0</v>
      </c>
      <c r="BE263" s="147">
        <f t="shared" si="59"/>
        <v>0</v>
      </c>
      <c r="CZ263" s="147">
        <v>0</v>
      </c>
    </row>
    <row r="264" spans="1:104" ht="12.75">
      <c r="A264" s="170">
        <v>223</v>
      </c>
      <c r="B264" s="171" t="s">
        <v>266</v>
      </c>
      <c r="C264" s="172" t="s">
        <v>267</v>
      </c>
      <c r="D264" s="173" t="s">
        <v>163</v>
      </c>
      <c r="E264" s="174">
        <v>20</v>
      </c>
      <c r="F264" s="174">
        <v>60</v>
      </c>
      <c r="G264" s="175">
        <f t="shared" si="54"/>
        <v>1200</v>
      </c>
      <c r="O264" s="169">
        <v>2</v>
      </c>
      <c r="AA264" s="147">
        <v>1</v>
      </c>
      <c r="AB264" s="147">
        <v>7</v>
      </c>
      <c r="AC264" s="147">
        <v>7</v>
      </c>
      <c r="AZ264" s="147">
        <v>2</v>
      </c>
      <c r="BA264" s="147">
        <f t="shared" si="55"/>
        <v>0</v>
      </c>
      <c r="BB264" s="147">
        <f t="shared" si="56"/>
        <v>1200</v>
      </c>
      <c r="BC264" s="147">
        <f t="shared" si="57"/>
        <v>0</v>
      </c>
      <c r="BD264" s="147">
        <f t="shared" si="58"/>
        <v>0</v>
      </c>
      <c r="BE264" s="147">
        <f t="shared" si="59"/>
        <v>0</v>
      </c>
      <c r="CZ264" s="147">
        <v>0</v>
      </c>
    </row>
    <row r="265" spans="1:104" ht="12.75">
      <c r="A265" s="170">
        <v>224</v>
      </c>
      <c r="B265" s="171" t="s">
        <v>268</v>
      </c>
      <c r="C265" s="172" t="s">
        <v>269</v>
      </c>
      <c r="D265" s="173" t="s">
        <v>257</v>
      </c>
      <c r="E265" s="174">
        <v>39</v>
      </c>
      <c r="F265" s="174">
        <v>2.4</v>
      </c>
      <c r="G265" s="175">
        <f t="shared" si="54"/>
        <v>93.6</v>
      </c>
      <c r="O265" s="169">
        <v>2</v>
      </c>
      <c r="AA265" s="147">
        <v>12</v>
      </c>
      <c r="AB265" s="147">
        <v>0</v>
      </c>
      <c r="AC265" s="147">
        <v>225</v>
      </c>
      <c r="AZ265" s="147">
        <v>2</v>
      </c>
      <c r="BA265" s="147">
        <f t="shared" si="55"/>
        <v>0</v>
      </c>
      <c r="BB265" s="147">
        <f t="shared" si="56"/>
        <v>93.6</v>
      </c>
      <c r="BC265" s="147">
        <f t="shared" si="57"/>
        <v>0</v>
      </c>
      <c r="BD265" s="147">
        <f t="shared" si="58"/>
        <v>0</v>
      </c>
      <c r="BE265" s="147">
        <f t="shared" si="59"/>
        <v>0</v>
      </c>
      <c r="CZ265" s="147">
        <v>0</v>
      </c>
    </row>
    <row r="266" spans="1:104" ht="12.75">
      <c r="A266" s="170">
        <v>225</v>
      </c>
      <c r="B266" s="171" t="s">
        <v>270</v>
      </c>
      <c r="C266" s="172" t="s">
        <v>271</v>
      </c>
      <c r="D266" s="173" t="s">
        <v>257</v>
      </c>
      <c r="E266" s="174">
        <v>39</v>
      </c>
      <c r="F266" s="174">
        <v>4</v>
      </c>
      <c r="G266" s="175">
        <f t="shared" si="54"/>
        <v>156</v>
      </c>
      <c r="O266" s="169">
        <v>2</v>
      </c>
      <c r="AA266" s="147">
        <v>12</v>
      </c>
      <c r="AB266" s="147">
        <v>0</v>
      </c>
      <c r="AC266" s="147">
        <v>226</v>
      </c>
      <c r="AZ266" s="147">
        <v>2</v>
      </c>
      <c r="BA266" s="147">
        <f t="shared" si="55"/>
        <v>0</v>
      </c>
      <c r="BB266" s="147">
        <f t="shared" si="56"/>
        <v>156</v>
      </c>
      <c r="BC266" s="147">
        <f t="shared" si="57"/>
        <v>0</v>
      </c>
      <c r="BD266" s="147">
        <f t="shared" si="58"/>
        <v>0</v>
      </c>
      <c r="BE266" s="147">
        <f t="shared" si="59"/>
        <v>0</v>
      </c>
      <c r="CZ266" s="147">
        <v>0</v>
      </c>
    </row>
    <row r="267" spans="1:104" ht="12.75">
      <c r="A267" s="170">
        <v>226</v>
      </c>
      <c r="B267" s="171" t="s">
        <v>272</v>
      </c>
      <c r="C267" s="172" t="s">
        <v>273</v>
      </c>
      <c r="D267" s="173" t="s">
        <v>257</v>
      </c>
      <c r="E267" s="174">
        <v>26</v>
      </c>
      <c r="F267" s="174">
        <v>17.1</v>
      </c>
      <c r="G267" s="175">
        <f t="shared" si="54"/>
        <v>444.6</v>
      </c>
      <c r="O267" s="169">
        <v>2</v>
      </c>
      <c r="AA267" s="147">
        <v>1</v>
      </c>
      <c r="AB267" s="147">
        <v>7</v>
      </c>
      <c r="AC267" s="147">
        <v>7</v>
      </c>
      <c r="AZ267" s="147">
        <v>2</v>
      </c>
      <c r="BA267" s="147">
        <f t="shared" si="55"/>
        <v>0</v>
      </c>
      <c r="BB267" s="147">
        <f t="shared" si="56"/>
        <v>444.6</v>
      </c>
      <c r="BC267" s="147">
        <f t="shared" si="57"/>
        <v>0</v>
      </c>
      <c r="BD267" s="147">
        <f t="shared" si="58"/>
        <v>0</v>
      </c>
      <c r="BE267" s="147">
        <f t="shared" si="59"/>
        <v>0</v>
      </c>
      <c r="CZ267" s="147">
        <v>0</v>
      </c>
    </row>
    <row r="268" spans="1:104" ht="12.75">
      <c r="A268" s="170">
        <v>227</v>
      </c>
      <c r="B268" s="171" t="s">
        <v>266</v>
      </c>
      <c r="C268" s="172" t="s">
        <v>267</v>
      </c>
      <c r="D268" s="173" t="s">
        <v>163</v>
      </c>
      <c r="E268" s="174">
        <v>9</v>
      </c>
      <c r="F268" s="174">
        <v>60</v>
      </c>
      <c r="G268" s="175">
        <f t="shared" si="54"/>
        <v>540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 t="shared" si="55"/>
        <v>0</v>
      </c>
      <c r="BB268" s="147">
        <f t="shared" si="56"/>
        <v>540</v>
      </c>
      <c r="BC268" s="147">
        <f t="shared" si="57"/>
        <v>0</v>
      </c>
      <c r="BD268" s="147">
        <f t="shared" si="58"/>
        <v>0</v>
      </c>
      <c r="BE268" s="147">
        <f t="shared" si="59"/>
        <v>0</v>
      </c>
      <c r="CZ268" s="147">
        <v>0</v>
      </c>
    </row>
    <row r="269" spans="1:104" ht="12.75">
      <c r="A269" s="170">
        <v>228</v>
      </c>
      <c r="B269" s="171" t="s">
        <v>270</v>
      </c>
      <c r="C269" s="172" t="s">
        <v>274</v>
      </c>
      <c r="D269" s="173" t="s">
        <v>257</v>
      </c>
      <c r="E269" s="174">
        <v>52</v>
      </c>
      <c r="F269" s="174">
        <v>2.4</v>
      </c>
      <c r="G269" s="175">
        <f t="shared" si="54"/>
        <v>124.8</v>
      </c>
      <c r="O269" s="169">
        <v>2</v>
      </c>
      <c r="AA269" s="147">
        <v>12</v>
      </c>
      <c r="AB269" s="147">
        <v>0</v>
      </c>
      <c r="AC269" s="147">
        <v>229</v>
      </c>
      <c r="AZ269" s="147">
        <v>2</v>
      </c>
      <c r="BA269" s="147">
        <f t="shared" si="55"/>
        <v>0</v>
      </c>
      <c r="BB269" s="147">
        <f t="shared" si="56"/>
        <v>124.8</v>
      </c>
      <c r="BC269" s="147">
        <f t="shared" si="57"/>
        <v>0</v>
      </c>
      <c r="BD269" s="147">
        <f t="shared" si="58"/>
        <v>0</v>
      </c>
      <c r="BE269" s="147">
        <f t="shared" si="59"/>
        <v>0</v>
      </c>
      <c r="CZ269" s="147">
        <v>0</v>
      </c>
    </row>
    <row r="270" spans="1:104" ht="12.75">
      <c r="A270" s="170">
        <v>229</v>
      </c>
      <c r="B270" s="171" t="s">
        <v>268</v>
      </c>
      <c r="C270" s="172" t="s">
        <v>269</v>
      </c>
      <c r="D270" s="173" t="s">
        <v>257</v>
      </c>
      <c r="E270" s="174">
        <v>52</v>
      </c>
      <c r="F270" s="174">
        <v>4</v>
      </c>
      <c r="G270" s="175">
        <f t="shared" si="54"/>
        <v>208</v>
      </c>
      <c r="O270" s="169">
        <v>2</v>
      </c>
      <c r="AA270" s="147">
        <v>12</v>
      </c>
      <c r="AB270" s="147">
        <v>0</v>
      </c>
      <c r="AC270" s="147">
        <v>230</v>
      </c>
      <c r="AZ270" s="147">
        <v>2</v>
      </c>
      <c r="BA270" s="147">
        <f t="shared" si="55"/>
        <v>0</v>
      </c>
      <c r="BB270" s="147">
        <f t="shared" si="56"/>
        <v>208</v>
      </c>
      <c r="BC270" s="147">
        <f t="shared" si="57"/>
        <v>0</v>
      </c>
      <c r="BD270" s="147">
        <f t="shared" si="58"/>
        <v>0</v>
      </c>
      <c r="BE270" s="147">
        <f t="shared" si="59"/>
        <v>0</v>
      </c>
      <c r="CZ270" s="147">
        <v>0</v>
      </c>
    </row>
    <row r="271" spans="1:104" ht="12.75">
      <c r="A271" s="170">
        <v>230</v>
      </c>
      <c r="B271" s="171" t="s">
        <v>272</v>
      </c>
      <c r="C271" s="172" t="s">
        <v>273</v>
      </c>
      <c r="D271" s="173" t="s">
        <v>257</v>
      </c>
      <c r="E271" s="174">
        <v>16</v>
      </c>
      <c r="F271" s="174">
        <v>17.1</v>
      </c>
      <c r="G271" s="175">
        <f t="shared" si="54"/>
        <v>273.6</v>
      </c>
      <c r="O271" s="169">
        <v>2</v>
      </c>
      <c r="AA271" s="147">
        <v>1</v>
      </c>
      <c r="AB271" s="147">
        <v>7</v>
      </c>
      <c r="AC271" s="147">
        <v>7</v>
      </c>
      <c r="AZ271" s="147">
        <v>2</v>
      </c>
      <c r="BA271" s="147">
        <f t="shared" si="55"/>
        <v>0</v>
      </c>
      <c r="BB271" s="147">
        <f t="shared" si="56"/>
        <v>273.6</v>
      </c>
      <c r="BC271" s="147">
        <f t="shared" si="57"/>
        <v>0</v>
      </c>
      <c r="BD271" s="147">
        <f t="shared" si="58"/>
        <v>0</v>
      </c>
      <c r="BE271" s="147">
        <f t="shared" si="59"/>
        <v>0</v>
      </c>
      <c r="CZ271" s="147">
        <v>0</v>
      </c>
    </row>
    <row r="272" spans="1:104" ht="12.75">
      <c r="A272" s="170">
        <v>231</v>
      </c>
      <c r="B272" s="171" t="s">
        <v>266</v>
      </c>
      <c r="C272" s="172" t="s">
        <v>267</v>
      </c>
      <c r="D272" s="173" t="s">
        <v>163</v>
      </c>
      <c r="E272" s="174">
        <v>4</v>
      </c>
      <c r="F272" s="174">
        <v>60</v>
      </c>
      <c r="G272" s="175">
        <f t="shared" si="54"/>
        <v>240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 t="shared" si="55"/>
        <v>0</v>
      </c>
      <c r="BB272" s="147">
        <f t="shared" si="56"/>
        <v>240</v>
      </c>
      <c r="BC272" s="147">
        <f t="shared" si="57"/>
        <v>0</v>
      </c>
      <c r="BD272" s="147">
        <f t="shared" si="58"/>
        <v>0</v>
      </c>
      <c r="BE272" s="147">
        <f t="shared" si="59"/>
        <v>0</v>
      </c>
      <c r="CZ272" s="147">
        <v>0</v>
      </c>
    </row>
    <row r="273" spans="1:104" ht="12.75">
      <c r="A273" s="170">
        <v>232</v>
      </c>
      <c r="B273" s="171" t="s">
        <v>268</v>
      </c>
      <c r="C273" s="172" t="s">
        <v>269</v>
      </c>
      <c r="D273" s="173" t="s">
        <v>257</v>
      </c>
      <c r="E273" s="174">
        <v>32</v>
      </c>
      <c r="F273" s="174">
        <v>2.4</v>
      </c>
      <c r="G273" s="175">
        <f t="shared" si="54"/>
        <v>76.8</v>
      </c>
      <c r="O273" s="169">
        <v>2</v>
      </c>
      <c r="AA273" s="147">
        <v>12</v>
      </c>
      <c r="AB273" s="147">
        <v>0</v>
      </c>
      <c r="AC273" s="147">
        <v>233</v>
      </c>
      <c r="AZ273" s="147">
        <v>2</v>
      </c>
      <c r="BA273" s="147">
        <f t="shared" si="55"/>
        <v>0</v>
      </c>
      <c r="BB273" s="147">
        <f t="shared" si="56"/>
        <v>76.8</v>
      </c>
      <c r="BC273" s="147">
        <f t="shared" si="57"/>
        <v>0</v>
      </c>
      <c r="BD273" s="147">
        <f t="shared" si="58"/>
        <v>0</v>
      </c>
      <c r="BE273" s="147">
        <f t="shared" si="59"/>
        <v>0</v>
      </c>
      <c r="CZ273" s="147">
        <v>0</v>
      </c>
    </row>
    <row r="274" spans="1:104" ht="12.75">
      <c r="A274" s="170">
        <v>233</v>
      </c>
      <c r="B274" s="171" t="s">
        <v>270</v>
      </c>
      <c r="C274" s="172" t="s">
        <v>274</v>
      </c>
      <c r="D274" s="173" t="s">
        <v>257</v>
      </c>
      <c r="E274" s="174">
        <v>32</v>
      </c>
      <c r="F274" s="174">
        <v>4</v>
      </c>
      <c r="G274" s="175">
        <f t="shared" si="54"/>
        <v>128</v>
      </c>
      <c r="O274" s="169">
        <v>2</v>
      </c>
      <c r="AA274" s="147">
        <v>12</v>
      </c>
      <c r="AB274" s="147">
        <v>0</v>
      </c>
      <c r="AC274" s="147">
        <v>234</v>
      </c>
      <c r="AZ274" s="147">
        <v>2</v>
      </c>
      <c r="BA274" s="147">
        <f t="shared" si="55"/>
        <v>0</v>
      </c>
      <c r="BB274" s="147">
        <f t="shared" si="56"/>
        <v>128</v>
      </c>
      <c r="BC274" s="147">
        <f t="shared" si="57"/>
        <v>0</v>
      </c>
      <c r="BD274" s="147">
        <f t="shared" si="58"/>
        <v>0</v>
      </c>
      <c r="BE274" s="147">
        <f t="shared" si="59"/>
        <v>0</v>
      </c>
      <c r="CZ274" s="147">
        <v>0</v>
      </c>
    </row>
    <row r="275" spans="1:104" ht="12.75">
      <c r="A275" s="170">
        <v>234</v>
      </c>
      <c r="B275" s="171" t="s">
        <v>258</v>
      </c>
      <c r="C275" s="172" t="s">
        <v>259</v>
      </c>
      <c r="D275" s="173" t="s">
        <v>96</v>
      </c>
      <c r="E275" s="174">
        <v>14.85</v>
      </c>
      <c r="F275" s="174">
        <v>80</v>
      </c>
      <c r="G275" s="175">
        <f t="shared" si="54"/>
        <v>1188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 t="shared" si="55"/>
        <v>0</v>
      </c>
      <c r="BB275" s="147">
        <f t="shared" si="56"/>
        <v>1188</v>
      </c>
      <c r="BC275" s="147">
        <f t="shared" si="57"/>
        <v>0</v>
      </c>
      <c r="BD275" s="147">
        <f t="shared" si="58"/>
        <v>0</v>
      </c>
      <c r="BE275" s="147">
        <f t="shared" si="59"/>
        <v>0</v>
      </c>
      <c r="CZ275" s="147">
        <v>0</v>
      </c>
    </row>
    <row r="276" spans="1:104" ht="12.75">
      <c r="A276" s="170">
        <v>235</v>
      </c>
      <c r="B276" s="171" t="s">
        <v>260</v>
      </c>
      <c r="C276" s="172" t="s">
        <v>275</v>
      </c>
      <c r="D276" s="173" t="s">
        <v>96</v>
      </c>
      <c r="E276" s="174">
        <v>15.6</v>
      </c>
      <c r="F276" s="174">
        <v>273</v>
      </c>
      <c r="G276" s="175">
        <f t="shared" si="54"/>
        <v>4258.8</v>
      </c>
      <c r="O276" s="169">
        <v>2</v>
      </c>
      <c r="AA276" s="147">
        <v>12</v>
      </c>
      <c r="AB276" s="147">
        <v>0</v>
      </c>
      <c r="AC276" s="147">
        <v>236</v>
      </c>
      <c r="AZ276" s="147">
        <v>2</v>
      </c>
      <c r="BA276" s="147">
        <f t="shared" si="55"/>
        <v>0</v>
      </c>
      <c r="BB276" s="147">
        <f t="shared" si="56"/>
        <v>4258.8</v>
      </c>
      <c r="BC276" s="147">
        <f t="shared" si="57"/>
        <v>0</v>
      </c>
      <c r="BD276" s="147">
        <f t="shared" si="58"/>
        <v>0</v>
      </c>
      <c r="BE276" s="147">
        <f t="shared" si="59"/>
        <v>0</v>
      </c>
      <c r="CZ276" s="147">
        <v>0</v>
      </c>
    </row>
    <row r="277" spans="1:104" ht="12.75">
      <c r="A277" s="170">
        <v>236</v>
      </c>
      <c r="B277" s="171" t="s">
        <v>262</v>
      </c>
      <c r="C277" s="172" t="s">
        <v>263</v>
      </c>
      <c r="D277" s="173" t="s">
        <v>82</v>
      </c>
      <c r="E277" s="174">
        <v>0.38</v>
      </c>
      <c r="F277" s="174">
        <v>524</v>
      </c>
      <c r="G277" s="175">
        <f>E277*F277</f>
        <v>199.12</v>
      </c>
      <c r="O277" s="169">
        <v>2</v>
      </c>
      <c r="AA277" s="147">
        <v>1</v>
      </c>
      <c r="AB277" s="147">
        <v>7</v>
      </c>
      <c r="AC277" s="147">
        <v>7</v>
      </c>
      <c r="AZ277" s="147">
        <v>2</v>
      </c>
      <c r="BA277" s="147">
        <f>IF(AZ277=1,G277,0)</f>
        <v>0</v>
      </c>
      <c r="BB277" s="147">
        <f aca="true" t="shared" si="60" ref="BB277:BB291">IF(AZ277=2,G277,0)</f>
        <v>199.12</v>
      </c>
      <c r="BC277" s="147">
        <f aca="true" t="shared" si="61" ref="BC277:BC291">IF(AZ277=3,G277,0)</f>
        <v>0</v>
      </c>
      <c r="BD277" s="147">
        <f aca="true" t="shared" si="62" ref="BD277:BD291">IF(AZ277=4,G277,0)</f>
        <v>0</v>
      </c>
      <c r="BE277" s="147">
        <f aca="true" t="shared" si="63" ref="BE277:BE291">IF(AZ277=5,G277,0)</f>
        <v>0</v>
      </c>
      <c r="CZ277" s="147">
        <v>0.02357</v>
      </c>
    </row>
    <row r="278" spans="1:104" ht="12.75">
      <c r="A278" s="170">
        <v>237</v>
      </c>
      <c r="B278" s="171" t="s">
        <v>258</v>
      </c>
      <c r="C278" s="172" t="s">
        <v>259</v>
      </c>
      <c r="D278" s="173" t="s">
        <v>96</v>
      </c>
      <c r="E278" s="174">
        <v>11.5</v>
      </c>
      <c r="F278" s="174">
        <v>80</v>
      </c>
      <c r="G278" s="175">
        <f>E278*F278</f>
        <v>920</v>
      </c>
      <c r="O278" s="169">
        <v>2</v>
      </c>
      <c r="AA278" s="147">
        <v>1</v>
      </c>
      <c r="AB278" s="147">
        <v>7</v>
      </c>
      <c r="AC278" s="147">
        <v>7</v>
      </c>
      <c r="AZ278" s="147">
        <v>2</v>
      </c>
      <c r="BA278" s="147">
        <f>IF(AZ278=1,G278,0)</f>
        <v>0</v>
      </c>
      <c r="BB278" s="147">
        <f t="shared" si="60"/>
        <v>920</v>
      </c>
      <c r="BC278" s="147">
        <f t="shared" si="61"/>
        <v>0</v>
      </c>
      <c r="BD278" s="147">
        <f t="shared" si="62"/>
        <v>0</v>
      </c>
      <c r="BE278" s="147">
        <f t="shared" si="63"/>
        <v>0</v>
      </c>
      <c r="CZ278" s="147">
        <v>0</v>
      </c>
    </row>
    <row r="279" spans="1:104" ht="12.75">
      <c r="A279" s="170">
        <v>238</v>
      </c>
      <c r="B279" s="171" t="s">
        <v>260</v>
      </c>
      <c r="C279" s="172" t="s">
        <v>275</v>
      </c>
      <c r="D279" s="173" t="s">
        <v>96</v>
      </c>
      <c r="E279" s="174">
        <v>12.1</v>
      </c>
      <c r="F279" s="174">
        <v>273</v>
      </c>
      <c r="G279" s="175">
        <f>E279*F279</f>
        <v>3303.2999999999997</v>
      </c>
      <c r="O279" s="169">
        <v>2</v>
      </c>
      <c r="AA279" s="147">
        <v>12</v>
      </c>
      <c r="AB279" s="147">
        <v>0</v>
      </c>
      <c r="AC279" s="147">
        <v>239</v>
      </c>
      <c r="AZ279" s="147">
        <v>2</v>
      </c>
      <c r="BA279" s="147">
        <f>IF(AZ279=1,G279,0)</f>
        <v>0</v>
      </c>
      <c r="BB279" s="147">
        <f t="shared" si="60"/>
        <v>3303.2999999999997</v>
      </c>
      <c r="BC279" s="147">
        <f t="shared" si="61"/>
        <v>0</v>
      </c>
      <c r="BD279" s="147">
        <f t="shared" si="62"/>
        <v>0</v>
      </c>
      <c r="BE279" s="147">
        <f t="shared" si="63"/>
        <v>0</v>
      </c>
      <c r="CZ279" s="147">
        <v>0</v>
      </c>
    </row>
    <row r="280" spans="1:104" ht="12.75">
      <c r="A280" s="170">
        <v>239</v>
      </c>
      <c r="B280" s="171" t="s">
        <v>262</v>
      </c>
      <c r="C280" s="172" t="s">
        <v>263</v>
      </c>
      <c r="D280" s="173" t="s">
        <v>82</v>
      </c>
      <c r="E280" s="174">
        <v>0.31</v>
      </c>
      <c r="F280" s="174">
        <v>524</v>
      </c>
      <c r="G280" s="175">
        <f>E280*F280</f>
        <v>162.44</v>
      </c>
      <c r="O280" s="169">
        <v>2</v>
      </c>
      <c r="AA280" s="147">
        <v>1</v>
      </c>
      <c r="AB280" s="147">
        <v>7</v>
      </c>
      <c r="AC280" s="147">
        <v>7</v>
      </c>
      <c r="AZ280" s="147">
        <v>2</v>
      </c>
      <c r="BA280" s="147">
        <f>IF(AZ280=1,G280,0)</f>
        <v>0</v>
      </c>
      <c r="BB280" s="147">
        <f t="shared" si="60"/>
        <v>162.44</v>
      </c>
      <c r="BC280" s="147">
        <f t="shared" si="61"/>
        <v>0</v>
      </c>
      <c r="BD280" s="147">
        <f t="shared" si="62"/>
        <v>0</v>
      </c>
      <c r="BE280" s="147">
        <f t="shared" si="63"/>
        <v>0</v>
      </c>
      <c r="CZ280" s="147">
        <v>0.02357</v>
      </c>
    </row>
    <row r="281" spans="1:104" ht="12.75">
      <c r="A281" s="170">
        <v>240</v>
      </c>
      <c r="B281" s="171" t="s">
        <v>258</v>
      </c>
      <c r="C281" s="172" t="s">
        <v>259</v>
      </c>
      <c r="D281" s="173" t="s">
        <v>96</v>
      </c>
      <c r="E281" s="174">
        <v>155</v>
      </c>
      <c r="F281" s="174">
        <v>80</v>
      </c>
      <c r="G281" s="175">
        <f>E281*F281</f>
        <v>12400</v>
      </c>
      <c r="O281" s="169">
        <v>2</v>
      </c>
      <c r="AA281" s="147">
        <v>1</v>
      </c>
      <c r="AB281" s="147">
        <v>7</v>
      </c>
      <c r="AC281" s="147">
        <v>7</v>
      </c>
      <c r="AZ281" s="147">
        <v>2</v>
      </c>
      <c r="BA281" s="147">
        <f>IF(AZ281=1,G281,0)</f>
        <v>0</v>
      </c>
      <c r="BB281" s="147">
        <f t="shared" si="60"/>
        <v>12400</v>
      </c>
      <c r="BC281" s="147">
        <f t="shared" si="61"/>
        <v>0</v>
      </c>
      <c r="BD281" s="147">
        <f t="shared" si="62"/>
        <v>0</v>
      </c>
      <c r="BE281" s="147">
        <f t="shared" si="63"/>
        <v>0</v>
      </c>
      <c r="CZ281" s="147">
        <v>0</v>
      </c>
    </row>
    <row r="282" spans="1:104" ht="12.75">
      <c r="A282" s="170">
        <v>241</v>
      </c>
      <c r="B282" s="171" t="s">
        <v>260</v>
      </c>
      <c r="C282" s="172" t="s">
        <v>275</v>
      </c>
      <c r="D282" s="173" t="s">
        <v>96</v>
      </c>
      <c r="E282" s="174">
        <v>162.75</v>
      </c>
      <c r="F282" s="174">
        <v>273</v>
      </c>
      <c r="G282" s="175">
        <f>E282*F282</f>
        <v>44430.75</v>
      </c>
      <c r="O282" s="169">
        <v>2</v>
      </c>
      <c r="AA282" s="147">
        <v>12</v>
      </c>
      <c r="AB282" s="147">
        <v>0</v>
      </c>
      <c r="AC282" s="147">
        <v>242</v>
      </c>
      <c r="AZ282" s="147">
        <v>2</v>
      </c>
      <c r="BA282" s="147">
        <f>IF(AZ282=1,G282,0)</f>
        <v>0</v>
      </c>
      <c r="BB282" s="147">
        <f t="shared" si="60"/>
        <v>44430.75</v>
      </c>
      <c r="BC282" s="147">
        <f t="shared" si="61"/>
        <v>0</v>
      </c>
      <c r="BD282" s="147">
        <f t="shared" si="62"/>
        <v>0</v>
      </c>
      <c r="BE282" s="147">
        <f t="shared" si="63"/>
        <v>0</v>
      </c>
      <c r="CZ282" s="147">
        <v>0</v>
      </c>
    </row>
    <row r="283" spans="1:104" ht="12.75">
      <c r="A283" s="170">
        <v>242</v>
      </c>
      <c r="B283" s="171" t="s">
        <v>262</v>
      </c>
      <c r="C283" s="172" t="s">
        <v>263</v>
      </c>
      <c r="D283" s="173" t="s">
        <v>82</v>
      </c>
      <c r="E283" s="174">
        <v>3.88</v>
      </c>
      <c r="F283" s="174">
        <v>524</v>
      </c>
      <c r="G283" s="175">
        <f>E283*F283</f>
        <v>2033.12</v>
      </c>
      <c r="O283" s="169">
        <v>2</v>
      </c>
      <c r="AA283" s="147">
        <v>1</v>
      </c>
      <c r="AB283" s="147">
        <v>7</v>
      </c>
      <c r="AC283" s="147">
        <v>7</v>
      </c>
      <c r="AZ283" s="147">
        <v>2</v>
      </c>
      <c r="BA283" s="147">
        <f>IF(AZ283=1,G283,0)</f>
        <v>0</v>
      </c>
      <c r="BB283" s="147">
        <f t="shared" si="60"/>
        <v>2033.12</v>
      </c>
      <c r="BC283" s="147">
        <f t="shared" si="61"/>
        <v>0</v>
      </c>
      <c r="BD283" s="147">
        <f t="shared" si="62"/>
        <v>0</v>
      </c>
      <c r="BE283" s="147">
        <f t="shared" si="63"/>
        <v>0</v>
      </c>
      <c r="CZ283" s="147">
        <v>0.02357</v>
      </c>
    </row>
    <row r="284" spans="1:104" ht="12.75">
      <c r="A284" s="170">
        <v>243</v>
      </c>
      <c r="B284" s="171" t="s">
        <v>276</v>
      </c>
      <c r="C284" s="172" t="s">
        <v>277</v>
      </c>
      <c r="D284" s="173" t="s">
        <v>96</v>
      </c>
      <c r="E284" s="174">
        <v>242.55</v>
      </c>
      <c r="F284" s="174">
        <v>15.8</v>
      </c>
      <c r="G284" s="175">
        <f>E284*F284</f>
        <v>3832.2900000000004</v>
      </c>
      <c r="O284" s="169">
        <v>2</v>
      </c>
      <c r="AA284" s="147">
        <v>1</v>
      </c>
      <c r="AB284" s="147">
        <v>7</v>
      </c>
      <c r="AC284" s="147">
        <v>7</v>
      </c>
      <c r="AZ284" s="147">
        <v>2</v>
      </c>
      <c r="BA284" s="147">
        <f>IF(AZ284=1,G284,0)</f>
        <v>0</v>
      </c>
      <c r="BB284" s="147">
        <f t="shared" si="60"/>
        <v>3832.2900000000004</v>
      </c>
      <c r="BC284" s="147">
        <f t="shared" si="61"/>
        <v>0</v>
      </c>
      <c r="BD284" s="147">
        <f t="shared" si="62"/>
        <v>0</v>
      </c>
      <c r="BE284" s="147">
        <f t="shared" si="63"/>
        <v>0</v>
      </c>
      <c r="CZ284" s="147">
        <v>0</v>
      </c>
    </row>
    <row r="285" spans="1:104" ht="12.75">
      <c r="A285" s="170">
        <v>244</v>
      </c>
      <c r="B285" s="171" t="s">
        <v>278</v>
      </c>
      <c r="C285" s="172" t="s">
        <v>279</v>
      </c>
      <c r="D285" s="173" t="s">
        <v>163</v>
      </c>
      <c r="E285" s="174">
        <v>920</v>
      </c>
      <c r="F285" s="174">
        <v>9.89</v>
      </c>
      <c r="G285" s="175">
        <f>E285*F285</f>
        <v>9098.800000000001</v>
      </c>
      <c r="O285" s="169">
        <v>2</v>
      </c>
      <c r="AA285" s="147">
        <v>3</v>
      </c>
      <c r="AB285" s="147">
        <v>7</v>
      </c>
      <c r="AC285" s="147">
        <v>60510054</v>
      </c>
      <c r="AZ285" s="147">
        <v>2</v>
      </c>
      <c r="BA285" s="147">
        <f>IF(AZ285=1,G285,0)</f>
        <v>0</v>
      </c>
      <c r="BB285" s="147">
        <f t="shared" si="60"/>
        <v>9098.800000000001</v>
      </c>
      <c r="BC285" s="147">
        <f t="shared" si="61"/>
        <v>0</v>
      </c>
      <c r="BD285" s="147">
        <f t="shared" si="62"/>
        <v>0</v>
      </c>
      <c r="BE285" s="147">
        <f t="shared" si="63"/>
        <v>0</v>
      </c>
      <c r="CZ285" s="147">
        <v>0.00083</v>
      </c>
    </row>
    <row r="286" spans="1:104" ht="12.75">
      <c r="A286" s="170">
        <v>245</v>
      </c>
      <c r="B286" s="171" t="s">
        <v>280</v>
      </c>
      <c r="C286" s="172" t="s">
        <v>281</v>
      </c>
      <c r="D286" s="173" t="s">
        <v>96</v>
      </c>
      <c r="E286" s="174">
        <v>242.55</v>
      </c>
      <c r="F286" s="174">
        <v>7.5</v>
      </c>
      <c r="G286" s="175">
        <f>E286*F286</f>
        <v>1819.125</v>
      </c>
      <c r="O286" s="169">
        <v>2</v>
      </c>
      <c r="AA286" s="147">
        <v>1</v>
      </c>
      <c r="AB286" s="147">
        <v>7</v>
      </c>
      <c r="AC286" s="147">
        <v>7</v>
      </c>
      <c r="AZ286" s="147">
        <v>2</v>
      </c>
      <c r="BA286" s="147">
        <f>IF(AZ286=1,G286,0)</f>
        <v>0</v>
      </c>
      <c r="BB286" s="147">
        <f t="shared" si="60"/>
        <v>1819.125</v>
      </c>
      <c r="BC286" s="147">
        <f t="shared" si="61"/>
        <v>0</v>
      </c>
      <c r="BD286" s="147">
        <f t="shared" si="62"/>
        <v>0</v>
      </c>
      <c r="BE286" s="147">
        <f t="shared" si="63"/>
        <v>0</v>
      </c>
      <c r="CZ286" s="147">
        <v>0</v>
      </c>
    </row>
    <row r="287" spans="1:104" ht="12.75">
      <c r="A287" s="170">
        <v>246</v>
      </c>
      <c r="B287" s="171" t="s">
        <v>278</v>
      </c>
      <c r="C287" s="172" t="s">
        <v>279</v>
      </c>
      <c r="D287" s="173" t="s">
        <v>163</v>
      </c>
      <c r="E287" s="174">
        <v>350</v>
      </c>
      <c r="F287" s="174">
        <v>9.89</v>
      </c>
      <c r="G287" s="175">
        <f>E287*F287</f>
        <v>3461.5</v>
      </c>
      <c r="O287" s="169">
        <v>2</v>
      </c>
      <c r="AA287" s="147">
        <v>3</v>
      </c>
      <c r="AB287" s="147">
        <v>7</v>
      </c>
      <c r="AC287" s="147">
        <v>60510054</v>
      </c>
      <c r="AZ287" s="147">
        <v>2</v>
      </c>
      <c r="BA287" s="147">
        <f>IF(AZ287=1,G287,0)</f>
        <v>0</v>
      </c>
      <c r="BB287" s="147">
        <f t="shared" si="60"/>
        <v>3461.5</v>
      </c>
      <c r="BC287" s="147">
        <f t="shared" si="61"/>
        <v>0</v>
      </c>
      <c r="BD287" s="147">
        <f t="shared" si="62"/>
        <v>0</v>
      </c>
      <c r="BE287" s="147">
        <f t="shared" si="63"/>
        <v>0</v>
      </c>
      <c r="CZ287" s="147">
        <v>0.00083</v>
      </c>
    </row>
    <row r="288" spans="1:104" ht="12.75">
      <c r="A288" s="170">
        <v>247</v>
      </c>
      <c r="B288" s="171" t="s">
        <v>236</v>
      </c>
      <c r="C288" s="172" t="s">
        <v>237</v>
      </c>
      <c r="D288" s="173" t="s">
        <v>82</v>
      </c>
      <c r="E288" s="174">
        <v>1.91</v>
      </c>
      <c r="F288" s="174">
        <v>2000</v>
      </c>
      <c r="G288" s="175">
        <f>E288*F288</f>
        <v>3820</v>
      </c>
      <c r="O288" s="169">
        <v>2</v>
      </c>
      <c r="AA288" s="147">
        <v>1</v>
      </c>
      <c r="AB288" s="147">
        <v>7</v>
      </c>
      <c r="AC288" s="147">
        <v>7</v>
      </c>
      <c r="AZ288" s="147">
        <v>2</v>
      </c>
      <c r="BA288" s="147">
        <f>IF(AZ288=1,G288,0)</f>
        <v>0</v>
      </c>
      <c r="BB288" s="147">
        <f t="shared" si="60"/>
        <v>3820</v>
      </c>
      <c r="BC288" s="147">
        <f t="shared" si="61"/>
        <v>0</v>
      </c>
      <c r="BD288" s="147">
        <f t="shared" si="62"/>
        <v>0</v>
      </c>
      <c r="BE288" s="147">
        <f t="shared" si="63"/>
        <v>0</v>
      </c>
      <c r="CZ288" s="147">
        <v>0</v>
      </c>
    </row>
    <row r="289" spans="1:104" ht="12.75">
      <c r="A289" s="170">
        <v>248</v>
      </c>
      <c r="B289" s="171" t="s">
        <v>238</v>
      </c>
      <c r="C289" s="172" t="s">
        <v>239</v>
      </c>
      <c r="D289" s="173" t="s">
        <v>82</v>
      </c>
      <c r="E289" s="174">
        <v>1.91</v>
      </c>
      <c r="F289" s="174">
        <v>525</v>
      </c>
      <c r="G289" s="175">
        <f>E289*F289</f>
        <v>1002.75</v>
      </c>
      <c r="O289" s="169">
        <v>2</v>
      </c>
      <c r="AA289" s="147">
        <v>1</v>
      </c>
      <c r="AB289" s="147">
        <v>7</v>
      </c>
      <c r="AC289" s="147">
        <v>7</v>
      </c>
      <c r="AZ289" s="147">
        <v>2</v>
      </c>
      <c r="BA289" s="147">
        <f>IF(AZ289=1,G289,0)</f>
        <v>0</v>
      </c>
      <c r="BB289" s="147">
        <f t="shared" si="60"/>
        <v>1002.75</v>
      </c>
      <c r="BC289" s="147">
        <f t="shared" si="61"/>
        <v>0</v>
      </c>
      <c r="BD289" s="147">
        <f t="shared" si="62"/>
        <v>0</v>
      </c>
      <c r="BE289" s="147">
        <f t="shared" si="63"/>
        <v>0</v>
      </c>
      <c r="CZ289" s="147">
        <v>0.0291</v>
      </c>
    </row>
    <row r="290" spans="1:104" ht="12.75">
      <c r="A290" s="170">
        <v>249</v>
      </c>
      <c r="B290" s="171" t="s">
        <v>282</v>
      </c>
      <c r="C290" s="172" t="s">
        <v>283</v>
      </c>
      <c r="D290" s="173" t="s">
        <v>156</v>
      </c>
      <c r="E290" s="174">
        <v>1</v>
      </c>
      <c r="F290" s="174">
        <v>10000</v>
      </c>
      <c r="G290" s="175">
        <f>E290*F290</f>
        <v>10000</v>
      </c>
      <c r="O290" s="169">
        <v>2</v>
      </c>
      <c r="AA290" s="147">
        <v>1</v>
      </c>
      <c r="AB290" s="147">
        <v>7</v>
      </c>
      <c r="AC290" s="147">
        <v>7</v>
      </c>
      <c r="AZ290" s="147">
        <v>2</v>
      </c>
      <c r="BA290" s="147">
        <f>IF(AZ290=1,G290,0)</f>
        <v>0</v>
      </c>
      <c r="BB290" s="147">
        <f t="shared" si="60"/>
        <v>10000</v>
      </c>
      <c r="BC290" s="147">
        <f t="shared" si="61"/>
        <v>0</v>
      </c>
      <c r="BD290" s="147">
        <f t="shared" si="62"/>
        <v>0</v>
      </c>
      <c r="BE290" s="147">
        <f t="shared" si="63"/>
        <v>0</v>
      </c>
      <c r="CZ290" s="147">
        <v>0</v>
      </c>
    </row>
    <row r="291" spans="1:104" ht="12.75">
      <c r="A291" s="170">
        <v>250</v>
      </c>
      <c r="B291" s="171" t="s">
        <v>284</v>
      </c>
      <c r="C291" s="172" t="s">
        <v>285</v>
      </c>
      <c r="D291" s="173" t="s">
        <v>91</v>
      </c>
      <c r="E291" s="174">
        <v>18.35</v>
      </c>
      <c r="F291" s="174">
        <v>1250</v>
      </c>
      <c r="G291" s="175">
        <f>E291*F291</f>
        <v>22937.5</v>
      </c>
      <c r="O291" s="169">
        <v>2</v>
      </c>
      <c r="AA291" s="147">
        <v>1</v>
      </c>
      <c r="AB291" s="147">
        <v>7</v>
      </c>
      <c r="AC291" s="147">
        <v>7</v>
      </c>
      <c r="AZ291" s="147">
        <v>2</v>
      </c>
      <c r="BA291" s="147">
        <f>IF(AZ291=1,G291,0)</f>
        <v>0</v>
      </c>
      <c r="BB291" s="147">
        <f t="shared" si="60"/>
        <v>22937.5</v>
      </c>
      <c r="BC291" s="147">
        <f t="shared" si="61"/>
        <v>0</v>
      </c>
      <c r="BD291" s="147">
        <f t="shared" si="62"/>
        <v>0</v>
      </c>
      <c r="BE291" s="147">
        <f t="shared" si="63"/>
        <v>0</v>
      </c>
      <c r="CZ291" s="147">
        <v>0</v>
      </c>
    </row>
    <row r="292" spans="1:57" ht="12.75">
      <c r="A292" s="176"/>
      <c r="B292" s="177" t="s">
        <v>77</v>
      </c>
      <c r="C292" s="178" t="str">
        <f>CONCATENATE(B116," ",C116)</f>
        <v>762 Konstrukce tesařské</v>
      </c>
      <c r="D292" s="176"/>
      <c r="E292" s="179"/>
      <c r="F292" s="179"/>
      <c r="G292" s="180">
        <f>SUM(G116:G291)</f>
        <v>445091.97899999976</v>
      </c>
      <c r="O292" s="169">
        <v>4</v>
      </c>
      <c r="BA292" s="181">
        <f>SUM(BA116:BA291)</f>
        <v>0</v>
      </c>
      <c r="BB292" s="181">
        <f>SUM(BB116:BB291)</f>
        <v>445091.97899999976</v>
      </c>
      <c r="BC292" s="181">
        <f>SUM(BC116:BC291)</f>
        <v>0</v>
      </c>
      <c r="BD292" s="181">
        <f>SUM(BD116:BD291)</f>
        <v>0</v>
      </c>
      <c r="BE292" s="181">
        <f>SUM(BE116:BE291)</f>
        <v>0</v>
      </c>
    </row>
    <row r="293" spans="1:15" ht="12.75">
      <c r="A293" s="162" t="s">
        <v>74</v>
      </c>
      <c r="B293" s="163" t="s">
        <v>286</v>
      </c>
      <c r="C293" s="164" t="s">
        <v>287</v>
      </c>
      <c r="D293" s="165"/>
      <c r="E293" s="166"/>
      <c r="F293" s="166"/>
      <c r="G293" s="167"/>
      <c r="H293" s="168"/>
      <c r="I293" s="168"/>
      <c r="O293" s="169">
        <v>1</v>
      </c>
    </row>
    <row r="294" spans="1:104" ht="12.75">
      <c r="A294" s="170">
        <v>251</v>
      </c>
      <c r="B294" s="171" t="s">
        <v>288</v>
      </c>
      <c r="C294" s="172" t="s">
        <v>289</v>
      </c>
      <c r="D294" s="173" t="s">
        <v>96</v>
      </c>
      <c r="E294" s="174">
        <v>29.55</v>
      </c>
      <c r="F294" s="174">
        <v>41.51</v>
      </c>
      <c r="G294" s="175">
        <f aca="true" t="shared" si="64" ref="G294:G317">E294*F294</f>
        <v>1226.6205</v>
      </c>
      <c r="O294" s="169">
        <v>2</v>
      </c>
      <c r="AA294" s="147">
        <v>1</v>
      </c>
      <c r="AB294" s="147">
        <v>7</v>
      </c>
      <c r="AC294" s="147">
        <v>7</v>
      </c>
      <c r="AZ294" s="147">
        <v>2</v>
      </c>
      <c r="BA294" s="147">
        <f aca="true" t="shared" si="65" ref="BA294:BA317">IF(AZ294=1,G294,0)</f>
        <v>0</v>
      </c>
      <c r="BB294" s="147">
        <f aca="true" t="shared" si="66" ref="BB294:BB317">IF(AZ294=2,G294,0)</f>
        <v>1226.6205</v>
      </c>
      <c r="BC294" s="147">
        <f aca="true" t="shared" si="67" ref="BC294:BC317">IF(AZ294=3,G294,0)</f>
        <v>0</v>
      </c>
      <c r="BD294" s="147">
        <f aca="true" t="shared" si="68" ref="BD294:BD317">IF(AZ294=4,G294,0)</f>
        <v>0</v>
      </c>
      <c r="BE294" s="147">
        <f aca="true" t="shared" si="69" ref="BE294:BE317">IF(AZ294=5,G294,0)</f>
        <v>0</v>
      </c>
      <c r="CZ294" s="147">
        <v>0</v>
      </c>
    </row>
    <row r="295" spans="1:104" ht="12.75">
      <c r="A295" s="170">
        <v>252</v>
      </c>
      <c r="B295" s="171" t="s">
        <v>290</v>
      </c>
      <c r="C295" s="172" t="s">
        <v>291</v>
      </c>
      <c r="D295" s="173" t="s">
        <v>163</v>
      </c>
      <c r="E295" s="174">
        <v>58</v>
      </c>
      <c r="F295" s="174">
        <v>23.64</v>
      </c>
      <c r="G295" s="175">
        <f t="shared" si="64"/>
        <v>1371.1200000000001</v>
      </c>
      <c r="O295" s="169">
        <v>2</v>
      </c>
      <c r="AA295" s="147">
        <v>1</v>
      </c>
      <c r="AB295" s="147">
        <v>7</v>
      </c>
      <c r="AC295" s="147">
        <v>7</v>
      </c>
      <c r="AZ295" s="147">
        <v>2</v>
      </c>
      <c r="BA295" s="147">
        <f t="shared" si="65"/>
        <v>0</v>
      </c>
      <c r="BB295" s="147">
        <f t="shared" si="66"/>
        <v>1371.1200000000001</v>
      </c>
      <c r="BC295" s="147">
        <f t="shared" si="67"/>
        <v>0</v>
      </c>
      <c r="BD295" s="147">
        <f t="shared" si="68"/>
        <v>0</v>
      </c>
      <c r="BE295" s="147">
        <f t="shared" si="69"/>
        <v>0</v>
      </c>
      <c r="CZ295" s="147">
        <v>0</v>
      </c>
    </row>
    <row r="296" spans="1:104" ht="12.75">
      <c r="A296" s="170">
        <v>253</v>
      </c>
      <c r="B296" s="171" t="s">
        <v>292</v>
      </c>
      <c r="C296" s="172" t="s">
        <v>293</v>
      </c>
      <c r="D296" s="173" t="s">
        <v>163</v>
      </c>
      <c r="E296" s="174">
        <v>16.8</v>
      </c>
      <c r="F296" s="174">
        <v>17.18</v>
      </c>
      <c r="G296" s="175">
        <f t="shared" si="64"/>
        <v>288.624</v>
      </c>
      <c r="O296" s="169">
        <v>2</v>
      </c>
      <c r="AA296" s="147">
        <v>1</v>
      </c>
      <c r="AB296" s="147">
        <v>7</v>
      </c>
      <c r="AC296" s="147">
        <v>7</v>
      </c>
      <c r="AZ296" s="147">
        <v>2</v>
      </c>
      <c r="BA296" s="147">
        <f t="shared" si="65"/>
        <v>0</v>
      </c>
      <c r="BB296" s="147">
        <f t="shared" si="66"/>
        <v>288.624</v>
      </c>
      <c r="BC296" s="147">
        <f t="shared" si="67"/>
        <v>0</v>
      </c>
      <c r="BD296" s="147">
        <f t="shared" si="68"/>
        <v>0</v>
      </c>
      <c r="BE296" s="147">
        <f t="shared" si="69"/>
        <v>0</v>
      </c>
      <c r="CZ296" s="147">
        <v>0</v>
      </c>
    </row>
    <row r="297" spans="1:104" ht="12.75">
      <c r="A297" s="170">
        <v>254</v>
      </c>
      <c r="B297" s="171" t="s">
        <v>294</v>
      </c>
      <c r="C297" s="172" t="s">
        <v>295</v>
      </c>
      <c r="D297" s="173" t="s">
        <v>257</v>
      </c>
      <c r="E297" s="174">
        <v>1</v>
      </c>
      <c r="F297" s="174">
        <v>85.89</v>
      </c>
      <c r="G297" s="175">
        <f t="shared" si="64"/>
        <v>85.89</v>
      </c>
      <c r="O297" s="169">
        <v>2</v>
      </c>
      <c r="AA297" s="147">
        <v>1</v>
      </c>
      <c r="AB297" s="147">
        <v>7</v>
      </c>
      <c r="AC297" s="147">
        <v>7</v>
      </c>
      <c r="AZ297" s="147">
        <v>2</v>
      </c>
      <c r="BA297" s="147">
        <f t="shared" si="65"/>
        <v>0</v>
      </c>
      <c r="BB297" s="147">
        <f t="shared" si="66"/>
        <v>85.89</v>
      </c>
      <c r="BC297" s="147">
        <f t="shared" si="67"/>
        <v>0</v>
      </c>
      <c r="BD297" s="147">
        <f t="shared" si="68"/>
        <v>0</v>
      </c>
      <c r="BE297" s="147">
        <f t="shared" si="69"/>
        <v>0</v>
      </c>
      <c r="CZ297" s="147">
        <v>0</v>
      </c>
    </row>
    <row r="298" spans="1:104" ht="12.75">
      <c r="A298" s="170">
        <v>255</v>
      </c>
      <c r="B298" s="171" t="s">
        <v>296</v>
      </c>
      <c r="C298" s="172" t="s">
        <v>297</v>
      </c>
      <c r="D298" s="173" t="s">
        <v>163</v>
      </c>
      <c r="E298" s="174">
        <v>2</v>
      </c>
      <c r="F298" s="174">
        <v>21.44</v>
      </c>
      <c r="G298" s="175">
        <f t="shared" si="64"/>
        <v>42.88</v>
      </c>
      <c r="O298" s="169">
        <v>2</v>
      </c>
      <c r="AA298" s="147">
        <v>1</v>
      </c>
      <c r="AB298" s="147">
        <v>7</v>
      </c>
      <c r="AC298" s="147">
        <v>7</v>
      </c>
      <c r="AZ298" s="147">
        <v>2</v>
      </c>
      <c r="BA298" s="147">
        <f t="shared" si="65"/>
        <v>0</v>
      </c>
      <c r="BB298" s="147">
        <f t="shared" si="66"/>
        <v>42.88</v>
      </c>
      <c r="BC298" s="147">
        <f t="shared" si="67"/>
        <v>0</v>
      </c>
      <c r="BD298" s="147">
        <f t="shared" si="68"/>
        <v>0</v>
      </c>
      <c r="BE298" s="147">
        <f t="shared" si="69"/>
        <v>0</v>
      </c>
      <c r="CZ298" s="147">
        <v>0</v>
      </c>
    </row>
    <row r="299" spans="1:104" ht="12.75">
      <c r="A299" s="170">
        <v>256</v>
      </c>
      <c r="B299" s="171" t="s">
        <v>298</v>
      </c>
      <c r="C299" s="172" t="s">
        <v>299</v>
      </c>
      <c r="D299" s="173" t="s">
        <v>163</v>
      </c>
      <c r="E299" s="174">
        <v>7.6</v>
      </c>
      <c r="F299" s="174">
        <v>19.6</v>
      </c>
      <c r="G299" s="175">
        <f t="shared" si="64"/>
        <v>148.96</v>
      </c>
      <c r="O299" s="169">
        <v>2</v>
      </c>
      <c r="AA299" s="147">
        <v>1</v>
      </c>
      <c r="AB299" s="147">
        <v>7</v>
      </c>
      <c r="AC299" s="147">
        <v>7</v>
      </c>
      <c r="AZ299" s="147">
        <v>2</v>
      </c>
      <c r="BA299" s="147">
        <f t="shared" si="65"/>
        <v>0</v>
      </c>
      <c r="BB299" s="147">
        <f t="shared" si="66"/>
        <v>148.96</v>
      </c>
      <c r="BC299" s="147">
        <f t="shared" si="67"/>
        <v>0</v>
      </c>
      <c r="BD299" s="147">
        <f t="shared" si="68"/>
        <v>0</v>
      </c>
      <c r="BE299" s="147">
        <f t="shared" si="69"/>
        <v>0</v>
      </c>
      <c r="CZ299" s="147">
        <v>0</v>
      </c>
    </row>
    <row r="300" spans="1:104" ht="12.75">
      <c r="A300" s="170">
        <v>257</v>
      </c>
      <c r="B300" s="171" t="s">
        <v>300</v>
      </c>
      <c r="C300" s="172" t="s">
        <v>301</v>
      </c>
      <c r="D300" s="173" t="s">
        <v>163</v>
      </c>
      <c r="E300" s="174">
        <v>14.6</v>
      </c>
      <c r="F300" s="174">
        <v>17.76</v>
      </c>
      <c r="G300" s="175">
        <f t="shared" si="64"/>
        <v>259.296</v>
      </c>
      <c r="O300" s="169">
        <v>2</v>
      </c>
      <c r="AA300" s="147">
        <v>1</v>
      </c>
      <c r="AB300" s="147">
        <v>7</v>
      </c>
      <c r="AC300" s="147">
        <v>7</v>
      </c>
      <c r="AZ300" s="147">
        <v>2</v>
      </c>
      <c r="BA300" s="147">
        <f t="shared" si="65"/>
        <v>0</v>
      </c>
      <c r="BB300" s="147">
        <f t="shared" si="66"/>
        <v>259.296</v>
      </c>
      <c r="BC300" s="147">
        <f t="shared" si="67"/>
        <v>0</v>
      </c>
      <c r="BD300" s="147">
        <f t="shared" si="68"/>
        <v>0</v>
      </c>
      <c r="BE300" s="147">
        <f t="shared" si="69"/>
        <v>0</v>
      </c>
      <c r="CZ300" s="147">
        <v>0</v>
      </c>
    </row>
    <row r="301" spans="1:104" ht="12.75">
      <c r="A301" s="170">
        <v>258</v>
      </c>
      <c r="B301" s="171" t="s">
        <v>302</v>
      </c>
      <c r="C301" s="172" t="s">
        <v>303</v>
      </c>
      <c r="D301" s="173" t="s">
        <v>163</v>
      </c>
      <c r="E301" s="174">
        <v>4.85</v>
      </c>
      <c r="F301" s="174">
        <v>21.44</v>
      </c>
      <c r="G301" s="175">
        <f t="shared" si="64"/>
        <v>103.984</v>
      </c>
      <c r="O301" s="169">
        <v>2</v>
      </c>
      <c r="AA301" s="147">
        <v>1</v>
      </c>
      <c r="AB301" s="147">
        <v>7</v>
      </c>
      <c r="AC301" s="147">
        <v>7</v>
      </c>
      <c r="AZ301" s="147">
        <v>2</v>
      </c>
      <c r="BA301" s="147">
        <f t="shared" si="65"/>
        <v>0</v>
      </c>
      <c r="BB301" s="147">
        <f t="shared" si="66"/>
        <v>103.984</v>
      </c>
      <c r="BC301" s="147">
        <f t="shared" si="67"/>
        <v>0</v>
      </c>
      <c r="BD301" s="147">
        <f t="shared" si="68"/>
        <v>0</v>
      </c>
      <c r="BE301" s="147">
        <f t="shared" si="69"/>
        <v>0</v>
      </c>
      <c r="CZ301" s="147">
        <v>0</v>
      </c>
    </row>
    <row r="302" spans="1:104" ht="12.75">
      <c r="A302" s="170">
        <v>259</v>
      </c>
      <c r="B302" s="171" t="s">
        <v>304</v>
      </c>
      <c r="C302" s="172" t="s">
        <v>305</v>
      </c>
      <c r="D302" s="173" t="s">
        <v>163</v>
      </c>
      <c r="E302" s="174">
        <v>8.6</v>
      </c>
      <c r="F302" s="174">
        <v>24.21</v>
      </c>
      <c r="G302" s="175">
        <f t="shared" si="64"/>
        <v>208.206</v>
      </c>
      <c r="O302" s="169">
        <v>2</v>
      </c>
      <c r="AA302" s="147">
        <v>1</v>
      </c>
      <c r="AB302" s="147">
        <v>7</v>
      </c>
      <c r="AC302" s="147">
        <v>7</v>
      </c>
      <c r="AZ302" s="147">
        <v>2</v>
      </c>
      <c r="BA302" s="147">
        <f t="shared" si="65"/>
        <v>0</v>
      </c>
      <c r="BB302" s="147">
        <f t="shared" si="66"/>
        <v>208.206</v>
      </c>
      <c r="BC302" s="147">
        <f t="shared" si="67"/>
        <v>0</v>
      </c>
      <c r="BD302" s="147">
        <f t="shared" si="68"/>
        <v>0</v>
      </c>
      <c r="BE302" s="147">
        <f t="shared" si="69"/>
        <v>0</v>
      </c>
      <c r="CZ302" s="147">
        <v>0</v>
      </c>
    </row>
    <row r="303" spans="1:104" ht="12.75">
      <c r="A303" s="170">
        <v>260</v>
      </c>
      <c r="B303" s="171" t="s">
        <v>306</v>
      </c>
      <c r="C303" s="172" t="s">
        <v>307</v>
      </c>
      <c r="D303" s="173" t="s">
        <v>163</v>
      </c>
      <c r="E303" s="174">
        <v>7.05</v>
      </c>
      <c r="F303" s="174">
        <v>27.67</v>
      </c>
      <c r="G303" s="175">
        <f t="shared" si="64"/>
        <v>195.0735</v>
      </c>
      <c r="O303" s="169">
        <v>2</v>
      </c>
      <c r="AA303" s="147">
        <v>1</v>
      </c>
      <c r="AB303" s="147">
        <v>7</v>
      </c>
      <c r="AC303" s="147">
        <v>7</v>
      </c>
      <c r="AZ303" s="147">
        <v>2</v>
      </c>
      <c r="BA303" s="147">
        <f t="shared" si="65"/>
        <v>0</v>
      </c>
      <c r="BB303" s="147">
        <f t="shared" si="66"/>
        <v>195.0735</v>
      </c>
      <c r="BC303" s="147">
        <f t="shared" si="67"/>
        <v>0</v>
      </c>
      <c r="BD303" s="147">
        <f t="shared" si="68"/>
        <v>0</v>
      </c>
      <c r="BE303" s="147">
        <f t="shared" si="69"/>
        <v>0</v>
      </c>
      <c r="CZ303" s="147">
        <v>0</v>
      </c>
    </row>
    <row r="304" spans="1:104" ht="12.75">
      <c r="A304" s="170">
        <v>261</v>
      </c>
      <c r="B304" s="171" t="s">
        <v>308</v>
      </c>
      <c r="C304" s="172" t="s">
        <v>309</v>
      </c>
      <c r="D304" s="173" t="s">
        <v>163</v>
      </c>
      <c r="E304" s="174">
        <v>54.5</v>
      </c>
      <c r="F304" s="174">
        <v>484.23</v>
      </c>
      <c r="G304" s="175">
        <f t="shared" si="64"/>
        <v>26390.535</v>
      </c>
      <c r="O304" s="169">
        <v>2</v>
      </c>
      <c r="AA304" s="147">
        <v>1</v>
      </c>
      <c r="AB304" s="147">
        <v>7</v>
      </c>
      <c r="AC304" s="147">
        <v>7</v>
      </c>
      <c r="AZ304" s="147">
        <v>2</v>
      </c>
      <c r="BA304" s="147">
        <f t="shared" si="65"/>
        <v>0</v>
      </c>
      <c r="BB304" s="147">
        <f t="shared" si="66"/>
        <v>26390.535</v>
      </c>
      <c r="BC304" s="147">
        <f t="shared" si="67"/>
        <v>0</v>
      </c>
      <c r="BD304" s="147">
        <f t="shared" si="68"/>
        <v>0</v>
      </c>
      <c r="BE304" s="147">
        <f t="shared" si="69"/>
        <v>0</v>
      </c>
      <c r="CZ304" s="147">
        <v>0</v>
      </c>
    </row>
    <row r="305" spans="1:104" ht="12.75">
      <c r="A305" s="170">
        <v>262</v>
      </c>
      <c r="B305" s="171" t="s">
        <v>310</v>
      </c>
      <c r="C305" s="172" t="s">
        <v>311</v>
      </c>
      <c r="D305" s="173" t="s">
        <v>257</v>
      </c>
      <c r="E305" s="174">
        <v>4</v>
      </c>
      <c r="F305" s="174">
        <v>426.59</v>
      </c>
      <c r="G305" s="175">
        <f t="shared" si="64"/>
        <v>1706.36</v>
      </c>
      <c r="O305" s="169">
        <v>2</v>
      </c>
      <c r="AA305" s="147">
        <v>1</v>
      </c>
      <c r="AB305" s="147">
        <v>7</v>
      </c>
      <c r="AC305" s="147">
        <v>7</v>
      </c>
      <c r="AZ305" s="147">
        <v>2</v>
      </c>
      <c r="BA305" s="147">
        <f t="shared" si="65"/>
        <v>0</v>
      </c>
      <c r="BB305" s="147">
        <f t="shared" si="66"/>
        <v>1706.36</v>
      </c>
      <c r="BC305" s="147">
        <f t="shared" si="67"/>
        <v>0</v>
      </c>
      <c r="BD305" s="147">
        <f t="shared" si="68"/>
        <v>0</v>
      </c>
      <c r="BE305" s="147">
        <f t="shared" si="69"/>
        <v>0</v>
      </c>
      <c r="CZ305" s="147">
        <v>0</v>
      </c>
    </row>
    <row r="306" spans="1:104" ht="12.75">
      <c r="A306" s="170">
        <v>263</v>
      </c>
      <c r="B306" s="171" t="s">
        <v>312</v>
      </c>
      <c r="C306" s="172" t="s">
        <v>313</v>
      </c>
      <c r="D306" s="173" t="s">
        <v>163</v>
      </c>
      <c r="E306" s="174">
        <v>16.8</v>
      </c>
      <c r="F306" s="174">
        <v>622.58</v>
      </c>
      <c r="G306" s="175">
        <f t="shared" si="64"/>
        <v>10459.344000000001</v>
      </c>
      <c r="O306" s="169">
        <v>2</v>
      </c>
      <c r="AA306" s="147">
        <v>1</v>
      </c>
      <c r="AB306" s="147">
        <v>7</v>
      </c>
      <c r="AC306" s="147">
        <v>7</v>
      </c>
      <c r="AZ306" s="147">
        <v>2</v>
      </c>
      <c r="BA306" s="147">
        <f t="shared" si="65"/>
        <v>0</v>
      </c>
      <c r="BB306" s="147">
        <f t="shared" si="66"/>
        <v>10459.344000000001</v>
      </c>
      <c r="BC306" s="147">
        <f t="shared" si="67"/>
        <v>0</v>
      </c>
      <c r="BD306" s="147">
        <f t="shared" si="68"/>
        <v>0</v>
      </c>
      <c r="BE306" s="147">
        <f t="shared" si="69"/>
        <v>0</v>
      </c>
      <c r="CZ306" s="147">
        <v>0</v>
      </c>
    </row>
    <row r="307" spans="1:104" ht="12.75">
      <c r="A307" s="170">
        <v>264</v>
      </c>
      <c r="B307" s="171" t="s">
        <v>314</v>
      </c>
      <c r="C307" s="172" t="s">
        <v>315</v>
      </c>
      <c r="D307" s="173" t="s">
        <v>163</v>
      </c>
      <c r="E307" s="174">
        <v>16.5</v>
      </c>
      <c r="F307" s="174">
        <v>449.64</v>
      </c>
      <c r="G307" s="175">
        <f t="shared" si="64"/>
        <v>7419.0599999999995</v>
      </c>
      <c r="O307" s="169">
        <v>2</v>
      </c>
      <c r="AA307" s="147">
        <v>1</v>
      </c>
      <c r="AB307" s="147">
        <v>7</v>
      </c>
      <c r="AC307" s="147">
        <v>7</v>
      </c>
      <c r="AZ307" s="147">
        <v>2</v>
      </c>
      <c r="BA307" s="147">
        <f t="shared" si="65"/>
        <v>0</v>
      </c>
      <c r="BB307" s="147">
        <f t="shared" si="66"/>
        <v>7419.0599999999995</v>
      </c>
      <c r="BC307" s="147">
        <f t="shared" si="67"/>
        <v>0</v>
      </c>
      <c r="BD307" s="147">
        <f t="shared" si="68"/>
        <v>0</v>
      </c>
      <c r="BE307" s="147">
        <f t="shared" si="69"/>
        <v>0</v>
      </c>
      <c r="CZ307" s="147">
        <v>0</v>
      </c>
    </row>
    <row r="308" spans="1:104" ht="12.75">
      <c r="A308" s="170">
        <v>265</v>
      </c>
      <c r="B308" s="171" t="s">
        <v>316</v>
      </c>
      <c r="C308" s="172" t="s">
        <v>317</v>
      </c>
      <c r="D308" s="173" t="s">
        <v>163</v>
      </c>
      <c r="E308" s="174">
        <v>8</v>
      </c>
      <c r="F308" s="174">
        <v>807.05</v>
      </c>
      <c r="G308" s="175">
        <f t="shared" si="64"/>
        <v>6456.4</v>
      </c>
      <c r="O308" s="169">
        <v>2</v>
      </c>
      <c r="AA308" s="147">
        <v>1</v>
      </c>
      <c r="AB308" s="147">
        <v>7</v>
      </c>
      <c r="AC308" s="147">
        <v>7</v>
      </c>
      <c r="AZ308" s="147">
        <v>2</v>
      </c>
      <c r="BA308" s="147">
        <f t="shared" si="65"/>
        <v>0</v>
      </c>
      <c r="BB308" s="147">
        <f t="shared" si="66"/>
        <v>6456.4</v>
      </c>
      <c r="BC308" s="147">
        <f t="shared" si="67"/>
        <v>0</v>
      </c>
      <c r="BD308" s="147">
        <f t="shared" si="68"/>
        <v>0</v>
      </c>
      <c r="BE308" s="147">
        <f t="shared" si="69"/>
        <v>0</v>
      </c>
      <c r="CZ308" s="147">
        <v>0</v>
      </c>
    </row>
    <row r="309" spans="1:104" ht="12.75">
      <c r="A309" s="170">
        <v>266</v>
      </c>
      <c r="B309" s="171" t="s">
        <v>318</v>
      </c>
      <c r="C309" s="172" t="s">
        <v>319</v>
      </c>
      <c r="D309" s="173" t="s">
        <v>163</v>
      </c>
      <c r="E309" s="174">
        <v>8</v>
      </c>
      <c r="F309" s="174">
        <v>553.41</v>
      </c>
      <c r="G309" s="175">
        <f t="shared" si="64"/>
        <v>4427.28</v>
      </c>
      <c r="O309" s="169">
        <v>2</v>
      </c>
      <c r="AA309" s="147">
        <v>1</v>
      </c>
      <c r="AB309" s="147">
        <v>7</v>
      </c>
      <c r="AC309" s="147">
        <v>7</v>
      </c>
      <c r="AZ309" s="147">
        <v>2</v>
      </c>
      <c r="BA309" s="147">
        <f t="shared" si="65"/>
        <v>0</v>
      </c>
      <c r="BB309" s="147">
        <f t="shared" si="66"/>
        <v>4427.28</v>
      </c>
      <c r="BC309" s="147">
        <f t="shared" si="67"/>
        <v>0</v>
      </c>
      <c r="BD309" s="147">
        <f t="shared" si="68"/>
        <v>0</v>
      </c>
      <c r="BE309" s="147">
        <f t="shared" si="69"/>
        <v>0</v>
      </c>
      <c r="CZ309" s="147">
        <v>0</v>
      </c>
    </row>
    <row r="310" spans="1:104" ht="12.75">
      <c r="A310" s="170">
        <v>267</v>
      </c>
      <c r="B310" s="171" t="s">
        <v>320</v>
      </c>
      <c r="C310" s="172" t="s">
        <v>321</v>
      </c>
      <c r="D310" s="173" t="s">
        <v>163</v>
      </c>
      <c r="E310" s="174">
        <v>3.5</v>
      </c>
      <c r="F310" s="174">
        <v>956.93</v>
      </c>
      <c r="G310" s="175">
        <f t="shared" si="64"/>
        <v>3349.2549999999997</v>
      </c>
      <c r="O310" s="169">
        <v>2</v>
      </c>
      <c r="AA310" s="147">
        <v>12</v>
      </c>
      <c r="AB310" s="147">
        <v>0</v>
      </c>
      <c r="AC310" s="147">
        <v>268</v>
      </c>
      <c r="AZ310" s="147">
        <v>2</v>
      </c>
      <c r="BA310" s="147">
        <f t="shared" si="65"/>
        <v>0</v>
      </c>
      <c r="BB310" s="147">
        <f t="shared" si="66"/>
        <v>3349.2549999999997</v>
      </c>
      <c r="BC310" s="147">
        <f t="shared" si="67"/>
        <v>0</v>
      </c>
      <c r="BD310" s="147">
        <f t="shared" si="68"/>
        <v>0</v>
      </c>
      <c r="BE310" s="147">
        <f t="shared" si="69"/>
        <v>0</v>
      </c>
      <c r="CZ310" s="147">
        <v>0</v>
      </c>
    </row>
    <row r="311" spans="1:104" ht="12.75">
      <c r="A311" s="170">
        <v>268</v>
      </c>
      <c r="B311" s="171" t="s">
        <v>320</v>
      </c>
      <c r="C311" s="172" t="s">
        <v>322</v>
      </c>
      <c r="D311" s="173" t="s">
        <v>163</v>
      </c>
      <c r="E311" s="174">
        <v>9</v>
      </c>
      <c r="F311" s="174">
        <v>956.93</v>
      </c>
      <c r="G311" s="175">
        <f t="shared" si="64"/>
        <v>8612.369999999999</v>
      </c>
      <c r="O311" s="169">
        <v>2</v>
      </c>
      <c r="AA311" s="147">
        <v>1</v>
      </c>
      <c r="AB311" s="147">
        <v>7</v>
      </c>
      <c r="AC311" s="147">
        <v>7</v>
      </c>
      <c r="AZ311" s="147">
        <v>2</v>
      </c>
      <c r="BA311" s="147">
        <f t="shared" si="65"/>
        <v>0</v>
      </c>
      <c r="BB311" s="147">
        <f t="shared" si="66"/>
        <v>8612.369999999999</v>
      </c>
      <c r="BC311" s="147">
        <f t="shared" si="67"/>
        <v>0</v>
      </c>
      <c r="BD311" s="147">
        <f t="shared" si="68"/>
        <v>0</v>
      </c>
      <c r="BE311" s="147">
        <f t="shared" si="69"/>
        <v>0</v>
      </c>
      <c r="CZ311" s="147">
        <v>0</v>
      </c>
    </row>
    <row r="312" spans="1:104" ht="12.75">
      <c r="A312" s="170">
        <v>269</v>
      </c>
      <c r="B312" s="171" t="s">
        <v>323</v>
      </c>
      <c r="C312" s="172" t="s">
        <v>324</v>
      </c>
      <c r="D312" s="173" t="s">
        <v>163</v>
      </c>
      <c r="E312" s="174">
        <v>11.6</v>
      </c>
      <c r="F312" s="174">
        <v>461.17</v>
      </c>
      <c r="G312" s="175">
        <f t="shared" si="64"/>
        <v>5349.572</v>
      </c>
      <c r="O312" s="169">
        <v>2</v>
      </c>
      <c r="AA312" s="147">
        <v>1</v>
      </c>
      <c r="AB312" s="147">
        <v>7</v>
      </c>
      <c r="AC312" s="147">
        <v>7</v>
      </c>
      <c r="AZ312" s="147">
        <v>2</v>
      </c>
      <c r="BA312" s="147">
        <f t="shared" si="65"/>
        <v>0</v>
      </c>
      <c r="BB312" s="147">
        <f t="shared" si="66"/>
        <v>5349.572</v>
      </c>
      <c r="BC312" s="147">
        <f t="shared" si="67"/>
        <v>0</v>
      </c>
      <c r="BD312" s="147">
        <f t="shared" si="68"/>
        <v>0</v>
      </c>
      <c r="BE312" s="147">
        <f t="shared" si="69"/>
        <v>0</v>
      </c>
      <c r="CZ312" s="147">
        <v>0</v>
      </c>
    </row>
    <row r="313" spans="1:104" ht="12.75">
      <c r="A313" s="170">
        <v>270</v>
      </c>
      <c r="B313" s="171" t="s">
        <v>325</v>
      </c>
      <c r="C313" s="172" t="s">
        <v>326</v>
      </c>
      <c r="D313" s="173" t="s">
        <v>96</v>
      </c>
      <c r="E313" s="174">
        <v>14.85</v>
      </c>
      <c r="F313" s="174">
        <v>910.82</v>
      </c>
      <c r="G313" s="175">
        <f t="shared" si="64"/>
        <v>13525.677</v>
      </c>
      <c r="O313" s="169">
        <v>2</v>
      </c>
      <c r="AA313" s="147">
        <v>1</v>
      </c>
      <c r="AB313" s="147">
        <v>7</v>
      </c>
      <c r="AC313" s="147">
        <v>7</v>
      </c>
      <c r="AZ313" s="147">
        <v>2</v>
      </c>
      <c r="BA313" s="147">
        <f t="shared" si="65"/>
        <v>0</v>
      </c>
      <c r="BB313" s="147">
        <f t="shared" si="66"/>
        <v>13525.677</v>
      </c>
      <c r="BC313" s="147">
        <f t="shared" si="67"/>
        <v>0</v>
      </c>
      <c r="BD313" s="147">
        <f t="shared" si="68"/>
        <v>0</v>
      </c>
      <c r="BE313" s="147">
        <f t="shared" si="69"/>
        <v>0</v>
      </c>
      <c r="CZ313" s="147">
        <v>0</v>
      </c>
    </row>
    <row r="314" spans="1:104" ht="12.75">
      <c r="A314" s="170">
        <v>271</v>
      </c>
      <c r="B314" s="171" t="s">
        <v>327</v>
      </c>
      <c r="C314" s="172" t="s">
        <v>328</v>
      </c>
      <c r="D314" s="173" t="s">
        <v>96</v>
      </c>
      <c r="E314" s="174">
        <v>11.5</v>
      </c>
      <c r="F314" s="174">
        <v>295.15</v>
      </c>
      <c r="G314" s="175">
        <f t="shared" si="64"/>
        <v>3394.225</v>
      </c>
      <c r="O314" s="169">
        <v>2</v>
      </c>
      <c r="AA314" s="147">
        <v>1</v>
      </c>
      <c r="AB314" s="147">
        <v>7</v>
      </c>
      <c r="AC314" s="147">
        <v>7</v>
      </c>
      <c r="AZ314" s="147">
        <v>2</v>
      </c>
      <c r="BA314" s="147">
        <f t="shared" si="65"/>
        <v>0</v>
      </c>
      <c r="BB314" s="147">
        <f t="shared" si="66"/>
        <v>3394.225</v>
      </c>
      <c r="BC314" s="147">
        <f t="shared" si="67"/>
        <v>0</v>
      </c>
      <c r="BD314" s="147">
        <f t="shared" si="68"/>
        <v>0</v>
      </c>
      <c r="BE314" s="147">
        <f t="shared" si="69"/>
        <v>0</v>
      </c>
      <c r="CZ314" s="147">
        <v>0.00125</v>
      </c>
    </row>
    <row r="315" spans="1:104" ht="12.75">
      <c r="A315" s="170">
        <v>272</v>
      </c>
      <c r="B315" s="171" t="s">
        <v>329</v>
      </c>
      <c r="C315" s="172" t="s">
        <v>330</v>
      </c>
      <c r="D315" s="173" t="s">
        <v>96</v>
      </c>
      <c r="E315" s="174">
        <v>12.1</v>
      </c>
      <c r="F315" s="174">
        <v>576.47</v>
      </c>
      <c r="G315" s="175">
        <f t="shared" si="64"/>
        <v>6975.287</v>
      </c>
      <c r="O315" s="169">
        <v>2</v>
      </c>
      <c r="AA315" s="147">
        <v>1</v>
      </c>
      <c r="AB315" s="147">
        <v>7</v>
      </c>
      <c r="AC315" s="147">
        <v>7</v>
      </c>
      <c r="AZ315" s="147">
        <v>2</v>
      </c>
      <c r="BA315" s="147">
        <f t="shared" si="65"/>
        <v>0</v>
      </c>
      <c r="BB315" s="147">
        <f t="shared" si="66"/>
        <v>6975.287</v>
      </c>
      <c r="BC315" s="147">
        <f t="shared" si="67"/>
        <v>0</v>
      </c>
      <c r="BD315" s="147">
        <f t="shared" si="68"/>
        <v>0</v>
      </c>
      <c r="BE315" s="147">
        <f t="shared" si="69"/>
        <v>0</v>
      </c>
      <c r="CZ315" s="147">
        <v>0</v>
      </c>
    </row>
    <row r="316" spans="1:104" ht="12.75">
      <c r="A316" s="170">
        <v>273</v>
      </c>
      <c r="B316" s="171" t="s">
        <v>331</v>
      </c>
      <c r="C316" s="172" t="s">
        <v>332</v>
      </c>
      <c r="D316" s="173" t="s">
        <v>257</v>
      </c>
      <c r="E316" s="174">
        <v>1</v>
      </c>
      <c r="F316" s="174">
        <v>5764.67</v>
      </c>
      <c r="G316" s="175">
        <f t="shared" si="64"/>
        <v>5764.67</v>
      </c>
      <c r="O316" s="169">
        <v>2</v>
      </c>
      <c r="AA316" s="147">
        <v>1</v>
      </c>
      <c r="AB316" s="147">
        <v>7</v>
      </c>
      <c r="AC316" s="147">
        <v>7</v>
      </c>
      <c r="AZ316" s="147">
        <v>2</v>
      </c>
      <c r="BA316" s="147">
        <f t="shared" si="65"/>
        <v>0</v>
      </c>
      <c r="BB316" s="147">
        <f t="shared" si="66"/>
        <v>5764.67</v>
      </c>
      <c r="BC316" s="147">
        <f t="shared" si="67"/>
        <v>0</v>
      </c>
      <c r="BD316" s="147">
        <f t="shared" si="68"/>
        <v>0</v>
      </c>
      <c r="BE316" s="147">
        <f t="shared" si="69"/>
        <v>0</v>
      </c>
      <c r="CZ316" s="147">
        <v>0</v>
      </c>
    </row>
    <row r="317" spans="1:104" ht="12.75">
      <c r="A317" s="170">
        <v>274</v>
      </c>
      <c r="B317" s="171" t="s">
        <v>333</v>
      </c>
      <c r="C317" s="172" t="s">
        <v>334</v>
      </c>
      <c r="D317" s="173" t="s">
        <v>91</v>
      </c>
      <c r="E317" s="174">
        <v>0.5</v>
      </c>
      <c r="F317" s="174">
        <v>1556.46</v>
      </c>
      <c r="G317" s="175">
        <f t="shared" si="64"/>
        <v>778.23</v>
      </c>
      <c r="O317" s="169">
        <v>2</v>
      </c>
      <c r="AA317" s="147">
        <v>1</v>
      </c>
      <c r="AB317" s="147">
        <v>7</v>
      </c>
      <c r="AC317" s="147">
        <v>7</v>
      </c>
      <c r="AZ317" s="147">
        <v>2</v>
      </c>
      <c r="BA317" s="147">
        <f t="shared" si="65"/>
        <v>0</v>
      </c>
      <c r="BB317" s="147">
        <f t="shared" si="66"/>
        <v>778.23</v>
      </c>
      <c r="BC317" s="147">
        <f t="shared" si="67"/>
        <v>0</v>
      </c>
      <c r="BD317" s="147">
        <f t="shared" si="68"/>
        <v>0</v>
      </c>
      <c r="BE317" s="147">
        <f t="shared" si="69"/>
        <v>0</v>
      </c>
      <c r="CZ317" s="147">
        <v>0</v>
      </c>
    </row>
    <row r="318" spans="1:57" ht="12.75">
      <c r="A318" s="176"/>
      <c r="B318" s="177" t="s">
        <v>77</v>
      </c>
      <c r="C318" s="178" t="str">
        <f>CONCATENATE(B293," ",C293)</f>
        <v>764 Konstrukce klempířské</v>
      </c>
      <c r="D318" s="176"/>
      <c r="E318" s="179"/>
      <c r="F318" s="179"/>
      <c r="G318" s="180">
        <f>SUM(G293:G317)</f>
        <v>108538.91899999998</v>
      </c>
      <c r="O318" s="169">
        <v>4</v>
      </c>
      <c r="BA318" s="181">
        <f>SUM(BA293:BA317)</f>
        <v>0</v>
      </c>
      <c r="BB318" s="181">
        <f>SUM(BB293:BB317)</f>
        <v>108538.91899999998</v>
      </c>
      <c r="BC318" s="181">
        <f>SUM(BC293:BC317)</f>
        <v>0</v>
      </c>
      <c r="BD318" s="181">
        <f>SUM(BD293:BD317)</f>
        <v>0</v>
      </c>
      <c r="BE318" s="181">
        <f>SUM(BE293:BE317)</f>
        <v>0</v>
      </c>
    </row>
    <row r="319" spans="1:15" ht="12.75">
      <c r="A319" s="162" t="s">
        <v>74</v>
      </c>
      <c r="B319" s="163" t="s">
        <v>335</v>
      </c>
      <c r="C319" s="164" t="s">
        <v>336</v>
      </c>
      <c r="D319" s="165"/>
      <c r="E319" s="166"/>
      <c r="F319" s="166"/>
      <c r="G319" s="167"/>
      <c r="H319" s="168"/>
      <c r="I319" s="168"/>
      <c r="O319" s="169">
        <v>1</v>
      </c>
    </row>
    <row r="320" spans="1:104" ht="12.75">
      <c r="A320" s="170">
        <v>275</v>
      </c>
      <c r="B320" s="171" t="s">
        <v>337</v>
      </c>
      <c r="C320" s="172" t="s">
        <v>338</v>
      </c>
      <c r="D320" s="173" t="s">
        <v>96</v>
      </c>
      <c r="E320" s="174">
        <v>245.75</v>
      </c>
      <c r="F320" s="174">
        <v>42.08</v>
      </c>
      <c r="G320" s="175">
        <f aca="true" t="shared" si="70" ref="G320:G344">E320*F320</f>
        <v>10341.16</v>
      </c>
      <c r="O320" s="169">
        <v>2</v>
      </c>
      <c r="AA320" s="147">
        <v>1</v>
      </c>
      <c r="AB320" s="147">
        <v>7</v>
      </c>
      <c r="AC320" s="147">
        <v>7</v>
      </c>
      <c r="AZ320" s="147">
        <v>2</v>
      </c>
      <c r="BA320" s="147">
        <f aca="true" t="shared" si="71" ref="BA320:BA344">IF(AZ320=1,G320,0)</f>
        <v>0</v>
      </c>
      <c r="BB320" s="147">
        <f aca="true" t="shared" si="72" ref="BB320:BB344">IF(AZ320=2,G320,0)</f>
        <v>10341.16</v>
      </c>
      <c r="BC320" s="147">
        <f aca="true" t="shared" si="73" ref="BC320:BC344">IF(AZ320=3,G320,0)</f>
        <v>0</v>
      </c>
      <c r="BD320" s="147">
        <f aca="true" t="shared" si="74" ref="BD320:BD344">IF(AZ320=4,G320,0)</f>
        <v>0</v>
      </c>
      <c r="BE320" s="147">
        <f aca="true" t="shared" si="75" ref="BE320:BE344">IF(AZ320=5,G320,0)</f>
        <v>0</v>
      </c>
      <c r="CZ320" s="147">
        <v>0</v>
      </c>
    </row>
    <row r="321" spans="1:104" ht="12.75">
      <c r="A321" s="170">
        <v>276</v>
      </c>
      <c r="B321" s="171" t="s">
        <v>339</v>
      </c>
      <c r="C321" s="172" t="s">
        <v>340</v>
      </c>
      <c r="D321" s="173" t="s">
        <v>96</v>
      </c>
      <c r="E321" s="174">
        <v>5.8</v>
      </c>
      <c r="F321" s="174">
        <v>48.42</v>
      </c>
      <c r="G321" s="175">
        <f t="shared" si="70"/>
        <v>280.836</v>
      </c>
      <c r="O321" s="169">
        <v>2</v>
      </c>
      <c r="AA321" s="147">
        <v>1</v>
      </c>
      <c r="AB321" s="147">
        <v>7</v>
      </c>
      <c r="AC321" s="147">
        <v>7</v>
      </c>
      <c r="AZ321" s="147">
        <v>2</v>
      </c>
      <c r="BA321" s="147">
        <f t="shared" si="71"/>
        <v>0</v>
      </c>
      <c r="BB321" s="147">
        <f t="shared" si="72"/>
        <v>280.836</v>
      </c>
      <c r="BC321" s="147">
        <f t="shared" si="73"/>
        <v>0</v>
      </c>
      <c r="BD321" s="147">
        <f t="shared" si="74"/>
        <v>0</v>
      </c>
      <c r="BE321" s="147">
        <f t="shared" si="75"/>
        <v>0</v>
      </c>
      <c r="CZ321" s="147">
        <v>0</v>
      </c>
    </row>
    <row r="322" spans="1:104" ht="12.75">
      <c r="A322" s="170">
        <v>277</v>
      </c>
      <c r="B322" s="171" t="s">
        <v>341</v>
      </c>
      <c r="C322" s="172" t="s">
        <v>342</v>
      </c>
      <c r="D322" s="173" t="s">
        <v>96</v>
      </c>
      <c r="E322" s="174">
        <v>5.8</v>
      </c>
      <c r="F322" s="174">
        <v>207.53</v>
      </c>
      <c r="G322" s="175">
        <f t="shared" si="70"/>
        <v>1203.674</v>
      </c>
      <c r="O322" s="169">
        <v>2</v>
      </c>
      <c r="AA322" s="147">
        <v>1</v>
      </c>
      <c r="AB322" s="147">
        <v>7</v>
      </c>
      <c r="AC322" s="147">
        <v>7</v>
      </c>
      <c r="AZ322" s="147">
        <v>2</v>
      </c>
      <c r="BA322" s="147">
        <f t="shared" si="71"/>
        <v>0</v>
      </c>
      <c r="BB322" s="147">
        <f t="shared" si="72"/>
        <v>1203.674</v>
      </c>
      <c r="BC322" s="147">
        <f t="shared" si="73"/>
        <v>0</v>
      </c>
      <c r="BD322" s="147">
        <f t="shared" si="74"/>
        <v>0</v>
      </c>
      <c r="BE322" s="147">
        <f t="shared" si="75"/>
        <v>0</v>
      </c>
      <c r="CZ322" s="147">
        <v>0</v>
      </c>
    </row>
    <row r="323" spans="1:104" ht="12.75">
      <c r="A323" s="170">
        <v>278</v>
      </c>
      <c r="B323" s="171" t="s">
        <v>343</v>
      </c>
      <c r="C323" s="172" t="s">
        <v>344</v>
      </c>
      <c r="D323" s="173" t="s">
        <v>96</v>
      </c>
      <c r="E323" s="174">
        <v>93</v>
      </c>
      <c r="F323" s="174">
        <v>51.19</v>
      </c>
      <c r="G323" s="175">
        <f t="shared" si="70"/>
        <v>4760.67</v>
      </c>
      <c r="O323" s="169">
        <v>2</v>
      </c>
      <c r="AA323" s="147">
        <v>1</v>
      </c>
      <c r="AB323" s="147">
        <v>7</v>
      </c>
      <c r="AC323" s="147">
        <v>7</v>
      </c>
      <c r="AZ323" s="147">
        <v>2</v>
      </c>
      <c r="BA323" s="147">
        <f t="shared" si="71"/>
        <v>0</v>
      </c>
      <c r="BB323" s="147">
        <f t="shared" si="72"/>
        <v>4760.67</v>
      </c>
      <c r="BC323" s="147">
        <f t="shared" si="73"/>
        <v>0</v>
      </c>
      <c r="BD323" s="147">
        <f t="shared" si="74"/>
        <v>0</v>
      </c>
      <c r="BE323" s="147">
        <f t="shared" si="75"/>
        <v>0</v>
      </c>
      <c r="CZ323" s="147">
        <v>0.00113</v>
      </c>
    </row>
    <row r="324" spans="1:104" ht="12.75">
      <c r="A324" s="170">
        <v>279</v>
      </c>
      <c r="B324" s="171" t="s">
        <v>345</v>
      </c>
      <c r="C324" s="172" t="s">
        <v>346</v>
      </c>
      <c r="D324" s="173" t="s">
        <v>96</v>
      </c>
      <c r="E324" s="174">
        <v>102.3</v>
      </c>
      <c r="F324" s="174">
        <v>150.46</v>
      </c>
      <c r="G324" s="175">
        <f t="shared" si="70"/>
        <v>15392.058</v>
      </c>
      <c r="O324" s="169">
        <v>2</v>
      </c>
      <c r="AA324" s="147">
        <v>3</v>
      </c>
      <c r="AB324" s="147">
        <v>1</v>
      </c>
      <c r="AC324" s="147" t="s">
        <v>345</v>
      </c>
      <c r="AZ324" s="147">
        <v>2</v>
      </c>
      <c r="BA324" s="147">
        <f t="shared" si="71"/>
        <v>0</v>
      </c>
      <c r="BB324" s="147">
        <f t="shared" si="72"/>
        <v>15392.058</v>
      </c>
      <c r="BC324" s="147">
        <f t="shared" si="73"/>
        <v>0</v>
      </c>
      <c r="BD324" s="147">
        <f t="shared" si="74"/>
        <v>0</v>
      </c>
      <c r="BE324" s="147">
        <f t="shared" si="75"/>
        <v>0</v>
      </c>
      <c r="CZ324" s="147">
        <v>0.0014</v>
      </c>
    </row>
    <row r="325" spans="1:104" ht="12.75">
      <c r="A325" s="170">
        <v>280</v>
      </c>
      <c r="B325" s="171" t="s">
        <v>347</v>
      </c>
      <c r="C325" s="172" t="s">
        <v>348</v>
      </c>
      <c r="D325" s="173" t="s">
        <v>163</v>
      </c>
      <c r="E325" s="174">
        <v>112.2</v>
      </c>
      <c r="F325" s="174">
        <v>32.28</v>
      </c>
      <c r="G325" s="175">
        <f t="shared" si="70"/>
        <v>3621.8160000000003</v>
      </c>
      <c r="O325" s="169">
        <v>2</v>
      </c>
      <c r="AA325" s="147">
        <v>1</v>
      </c>
      <c r="AB325" s="147">
        <v>1</v>
      </c>
      <c r="AC325" s="147">
        <v>1</v>
      </c>
      <c r="AZ325" s="147">
        <v>2</v>
      </c>
      <c r="BA325" s="147">
        <f t="shared" si="71"/>
        <v>0</v>
      </c>
      <c r="BB325" s="147">
        <f t="shared" si="72"/>
        <v>3621.8160000000003</v>
      </c>
      <c r="BC325" s="147">
        <f t="shared" si="73"/>
        <v>0</v>
      </c>
      <c r="BD325" s="147">
        <f t="shared" si="74"/>
        <v>0</v>
      </c>
      <c r="BE325" s="147">
        <f t="shared" si="75"/>
        <v>0</v>
      </c>
      <c r="CZ325" s="147">
        <v>0</v>
      </c>
    </row>
    <row r="326" spans="1:104" ht="12.75">
      <c r="A326" s="170">
        <v>281</v>
      </c>
      <c r="B326" s="171" t="s">
        <v>349</v>
      </c>
      <c r="C326" s="172" t="s">
        <v>350</v>
      </c>
      <c r="D326" s="173" t="s">
        <v>163</v>
      </c>
      <c r="E326" s="174">
        <v>117.85</v>
      </c>
      <c r="F326" s="174">
        <v>18.45</v>
      </c>
      <c r="G326" s="175">
        <f t="shared" si="70"/>
        <v>2174.3325</v>
      </c>
      <c r="O326" s="169">
        <v>2</v>
      </c>
      <c r="AA326" s="147">
        <v>1</v>
      </c>
      <c r="AB326" s="147">
        <v>1</v>
      </c>
      <c r="AC326" s="147">
        <v>1</v>
      </c>
      <c r="AZ326" s="147">
        <v>2</v>
      </c>
      <c r="BA326" s="147">
        <f t="shared" si="71"/>
        <v>0</v>
      </c>
      <c r="BB326" s="147">
        <f t="shared" si="72"/>
        <v>2174.3325</v>
      </c>
      <c r="BC326" s="147">
        <f t="shared" si="73"/>
        <v>0</v>
      </c>
      <c r="BD326" s="147">
        <f t="shared" si="74"/>
        <v>0</v>
      </c>
      <c r="BE326" s="147">
        <f t="shared" si="75"/>
        <v>0</v>
      </c>
      <c r="CZ326" s="147">
        <v>0</v>
      </c>
    </row>
    <row r="327" spans="1:104" ht="12.75">
      <c r="A327" s="170">
        <v>282</v>
      </c>
      <c r="B327" s="171" t="s">
        <v>343</v>
      </c>
      <c r="C327" s="172" t="s">
        <v>344</v>
      </c>
      <c r="D327" s="173" t="s">
        <v>96</v>
      </c>
      <c r="E327" s="174">
        <v>149.55</v>
      </c>
      <c r="F327" s="174">
        <v>63.41</v>
      </c>
      <c r="G327" s="175">
        <f t="shared" si="70"/>
        <v>9482.9655</v>
      </c>
      <c r="O327" s="169">
        <v>2</v>
      </c>
      <c r="AA327" s="147">
        <v>1</v>
      </c>
      <c r="AB327" s="147">
        <v>7</v>
      </c>
      <c r="AC327" s="147">
        <v>7</v>
      </c>
      <c r="AZ327" s="147">
        <v>2</v>
      </c>
      <c r="BA327" s="147">
        <f t="shared" si="71"/>
        <v>0</v>
      </c>
      <c r="BB327" s="147">
        <f t="shared" si="72"/>
        <v>9482.9655</v>
      </c>
      <c r="BC327" s="147">
        <f t="shared" si="73"/>
        <v>0</v>
      </c>
      <c r="BD327" s="147">
        <f t="shared" si="74"/>
        <v>0</v>
      </c>
      <c r="BE327" s="147">
        <f t="shared" si="75"/>
        <v>0</v>
      </c>
      <c r="CZ327" s="147">
        <v>0.00113</v>
      </c>
    </row>
    <row r="328" spans="1:104" ht="12.75">
      <c r="A328" s="170">
        <v>283</v>
      </c>
      <c r="B328" s="171" t="s">
        <v>351</v>
      </c>
      <c r="C328" s="172" t="s">
        <v>352</v>
      </c>
      <c r="D328" s="173" t="s">
        <v>96</v>
      </c>
      <c r="E328" s="174">
        <v>164.5</v>
      </c>
      <c r="F328" s="174">
        <v>40.35</v>
      </c>
      <c r="G328" s="175">
        <f t="shared" si="70"/>
        <v>6637.575</v>
      </c>
      <c r="O328" s="169">
        <v>2</v>
      </c>
      <c r="AA328" s="147">
        <v>1</v>
      </c>
      <c r="AB328" s="147">
        <v>1</v>
      </c>
      <c r="AC328" s="147">
        <v>1</v>
      </c>
      <c r="AZ328" s="147">
        <v>2</v>
      </c>
      <c r="BA328" s="147">
        <f t="shared" si="71"/>
        <v>0</v>
      </c>
      <c r="BB328" s="147">
        <f t="shared" si="72"/>
        <v>6637.575</v>
      </c>
      <c r="BC328" s="147">
        <f t="shared" si="73"/>
        <v>0</v>
      </c>
      <c r="BD328" s="147">
        <f t="shared" si="74"/>
        <v>0</v>
      </c>
      <c r="BE328" s="147">
        <f t="shared" si="75"/>
        <v>0</v>
      </c>
      <c r="CZ328" s="147">
        <v>0</v>
      </c>
    </row>
    <row r="329" spans="1:104" ht="12.75">
      <c r="A329" s="170">
        <v>284</v>
      </c>
      <c r="B329" s="171" t="s">
        <v>353</v>
      </c>
      <c r="C329" s="172" t="s">
        <v>354</v>
      </c>
      <c r="D329" s="173" t="s">
        <v>96</v>
      </c>
      <c r="E329" s="174">
        <v>252.25</v>
      </c>
      <c r="F329" s="174">
        <v>553.41</v>
      </c>
      <c r="G329" s="175">
        <f t="shared" si="70"/>
        <v>139597.6725</v>
      </c>
      <c r="O329" s="169">
        <v>2</v>
      </c>
      <c r="AA329" s="147">
        <v>1</v>
      </c>
      <c r="AB329" s="147">
        <v>1</v>
      </c>
      <c r="AC329" s="147">
        <v>1</v>
      </c>
      <c r="AZ329" s="147">
        <v>2</v>
      </c>
      <c r="BA329" s="147">
        <f t="shared" si="71"/>
        <v>0</v>
      </c>
      <c r="BB329" s="147">
        <f t="shared" si="72"/>
        <v>139597.6725</v>
      </c>
      <c r="BC329" s="147">
        <f t="shared" si="73"/>
        <v>0</v>
      </c>
      <c r="BD329" s="147">
        <f t="shared" si="74"/>
        <v>0</v>
      </c>
      <c r="BE329" s="147">
        <f t="shared" si="75"/>
        <v>0</v>
      </c>
      <c r="CZ329" s="147">
        <v>0</v>
      </c>
    </row>
    <row r="330" spans="1:104" ht="12.75">
      <c r="A330" s="170">
        <v>285</v>
      </c>
      <c r="B330" s="171" t="s">
        <v>355</v>
      </c>
      <c r="C330" s="172" t="s">
        <v>356</v>
      </c>
      <c r="D330" s="173" t="s">
        <v>163</v>
      </c>
      <c r="E330" s="174">
        <v>18.8</v>
      </c>
      <c r="F330" s="174">
        <v>979.99</v>
      </c>
      <c r="G330" s="175">
        <f t="shared" si="70"/>
        <v>18423.812</v>
      </c>
      <c r="O330" s="169">
        <v>2</v>
      </c>
      <c r="AA330" s="147">
        <v>1</v>
      </c>
      <c r="AB330" s="147">
        <v>1</v>
      </c>
      <c r="AC330" s="147">
        <v>1</v>
      </c>
      <c r="AZ330" s="147">
        <v>2</v>
      </c>
      <c r="BA330" s="147">
        <f t="shared" si="71"/>
        <v>0</v>
      </c>
      <c r="BB330" s="147">
        <f t="shared" si="72"/>
        <v>18423.812</v>
      </c>
      <c r="BC330" s="147">
        <f t="shared" si="73"/>
        <v>0</v>
      </c>
      <c r="BD330" s="147">
        <f t="shared" si="74"/>
        <v>0</v>
      </c>
      <c r="BE330" s="147">
        <f t="shared" si="75"/>
        <v>0</v>
      </c>
      <c r="CZ330" s="147">
        <v>0</v>
      </c>
    </row>
    <row r="331" spans="1:104" ht="12.75">
      <c r="A331" s="170">
        <v>286</v>
      </c>
      <c r="B331" s="171" t="s">
        <v>357</v>
      </c>
      <c r="C331" s="172" t="s">
        <v>358</v>
      </c>
      <c r="D331" s="173" t="s">
        <v>163</v>
      </c>
      <c r="E331" s="174">
        <v>12.5</v>
      </c>
      <c r="F331" s="174">
        <v>1072.23</v>
      </c>
      <c r="G331" s="175">
        <f t="shared" si="70"/>
        <v>13402.875</v>
      </c>
      <c r="O331" s="169">
        <v>2</v>
      </c>
      <c r="AA331" s="147">
        <v>1</v>
      </c>
      <c r="AB331" s="147">
        <v>1</v>
      </c>
      <c r="AC331" s="147">
        <v>1</v>
      </c>
      <c r="AZ331" s="147">
        <v>2</v>
      </c>
      <c r="BA331" s="147">
        <f t="shared" si="71"/>
        <v>0</v>
      </c>
      <c r="BB331" s="147">
        <f t="shared" si="72"/>
        <v>13402.875</v>
      </c>
      <c r="BC331" s="147">
        <f t="shared" si="73"/>
        <v>0</v>
      </c>
      <c r="BD331" s="147">
        <f t="shared" si="74"/>
        <v>0</v>
      </c>
      <c r="BE331" s="147">
        <f t="shared" si="75"/>
        <v>0</v>
      </c>
      <c r="CZ331" s="147">
        <v>0</v>
      </c>
    </row>
    <row r="332" spans="1:104" ht="12.75">
      <c r="A332" s="170">
        <v>287</v>
      </c>
      <c r="B332" s="171" t="s">
        <v>359</v>
      </c>
      <c r="C332" s="172" t="s">
        <v>360</v>
      </c>
      <c r="D332" s="173" t="s">
        <v>163</v>
      </c>
      <c r="E332" s="174">
        <v>54.5</v>
      </c>
      <c r="F332" s="174">
        <v>43.81</v>
      </c>
      <c r="G332" s="175">
        <f t="shared" si="70"/>
        <v>2387.645</v>
      </c>
      <c r="O332" s="169">
        <v>2</v>
      </c>
      <c r="AA332" s="147">
        <v>1</v>
      </c>
      <c r="AB332" s="147">
        <v>1</v>
      </c>
      <c r="AC332" s="147">
        <v>1</v>
      </c>
      <c r="AZ332" s="147">
        <v>2</v>
      </c>
      <c r="BA332" s="147">
        <f t="shared" si="71"/>
        <v>0</v>
      </c>
      <c r="BB332" s="147">
        <f t="shared" si="72"/>
        <v>2387.645</v>
      </c>
      <c r="BC332" s="147">
        <f t="shared" si="73"/>
        <v>0</v>
      </c>
      <c r="BD332" s="147">
        <f t="shared" si="74"/>
        <v>0</v>
      </c>
      <c r="BE332" s="147">
        <f t="shared" si="75"/>
        <v>0</v>
      </c>
      <c r="CZ332" s="147">
        <v>0</v>
      </c>
    </row>
    <row r="333" spans="1:104" ht="12.75">
      <c r="A333" s="170">
        <v>288</v>
      </c>
      <c r="B333" s="171" t="s">
        <v>361</v>
      </c>
      <c r="C333" s="172" t="s">
        <v>362</v>
      </c>
      <c r="D333" s="173" t="s">
        <v>163</v>
      </c>
      <c r="E333" s="174">
        <v>54.5</v>
      </c>
      <c r="F333" s="174">
        <v>39.2</v>
      </c>
      <c r="G333" s="175">
        <f t="shared" si="70"/>
        <v>2136.4</v>
      </c>
      <c r="O333" s="169">
        <v>2</v>
      </c>
      <c r="AA333" s="147">
        <v>1</v>
      </c>
      <c r="AB333" s="147">
        <v>1</v>
      </c>
      <c r="AC333" s="147">
        <v>1</v>
      </c>
      <c r="AZ333" s="147">
        <v>2</v>
      </c>
      <c r="BA333" s="147">
        <f t="shared" si="71"/>
        <v>0</v>
      </c>
      <c r="BB333" s="147">
        <f t="shared" si="72"/>
        <v>2136.4</v>
      </c>
      <c r="BC333" s="147">
        <f t="shared" si="73"/>
        <v>0</v>
      </c>
      <c r="BD333" s="147">
        <f t="shared" si="74"/>
        <v>0</v>
      </c>
      <c r="BE333" s="147">
        <f t="shared" si="75"/>
        <v>0</v>
      </c>
      <c r="CZ333" s="147">
        <v>0</v>
      </c>
    </row>
    <row r="334" spans="1:104" ht="12.75">
      <c r="A334" s="170">
        <v>289</v>
      </c>
      <c r="B334" s="171" t="s">
        <v>343</v>
      </c>
      <c r="C334" s="172" t="s">
        <v>363</v>
      </c>
      <c r="D334" s="173" t="s">
        <v>96</v>
      </c>
      <c r="E334" s="174">
        <v>14.85</v>
      </c>
      <c r="F334" s="174">
        <v>56.49</v>
      </c>
      <c r="G334" s="175">
        <f t="shared" si="70"/>
        <v>838.8765</v>
      </c>
      <c r="O334" s="169">
        <v>2</v>
      </c>
      <c r="AA334" s="147">
        <v>1</v>
      </c>
      <c r="AB334" s="147">
        <v>1</v>
      </c>
      <c r="AC334" s="147">
        <v>1</v>
      </c>
      <c r="AZ334" s="147">
        <v>2</v>
      </c>
      <c r="BA334" s="147">
        <f t="shared" si="71"/>
        <v>0</v>
      </c>
      <c r="BB334" s="147">
        <f t="shared" si="72"/>
        <v>838.8765</v>
      </c>
      <c r="BC334" s="147">
        <f t="shared" si="73"/>
        <v>0</v>
      </c>
      <c r="BD334" s="147">
        <f t="shared" si="74"/>
        <v>0</v>
      </c>
      <c r="BE334" s="147">
        <f t="shared" si="75"/>
        <v>0</v>
      </c>
      <c r="CZ334" s="147">
        <v>0</v>
      </c>
    </row>
    <row r="335" spans="1:104" ht="12.75">
      <c r="A335" s="170">
        <v>290</v>
      </c>
      <c r="B335" s="171" t="s">
        <v>351</v>
      </c>
      <c r="C335" s="172" t="s">
        <v>352</v>
      </c>
      <c r="D335" s="173" t="s">
        <v>96</v>
      </c>
      <c r="E335" s="174">
        <v>16.35</v>
      </c>
      <c r="F335" s="174">
        <v>40.35</v>
      </c>
      <c r="G335" s="175">
        <f t="shared" si="70"/>
        <v>659.7225000000001</v>
      </c>
      <c r="O335" s="169">
        <v>2</v>
      </c>
      <c r="AA335" s="147">
        <v>1</v>
      </c>
      <c r="AB335" s="147">
        <v>1</v>
      </c>
      <c r="AC335" s="147">
        <v>1</v>
      </c>
      <c r="AZ335" s="147">
        <v>2</v>
      </c>
      <c r="BA335" s="147">
        <f t="shared" si="71"/>
        <v>0</v>
      </c>
      <c r="BB335" s="147">
        <f t="shared" si="72"/>
        <v>659.7225000000001</v>
      </c>
      <c r="BC335" s="147">
        <f t="shared" si="73"/>
        <v>0</v>
      </c>
      <c r="BD335" s="147">
        <f t="shared" si="74"/>
        <v>0</v>
      </c>
      <c r="BE335" s="147">
        <f t="shared" si="75"/>
        <v>0</v>
      </c>
      <c r="CZ335" s="147">
        <v>0</v>
      </c>
    </row>
    <row r="336" spans="1:104" ht="12.75">
      <c r="A336" s="170">
        <v>291</v>
      </c>
      <c r="B336" s="171" t="s">
        <v>364</v>
      </c>
      <c r="C336" s="172" t="s">
        <v>365</v>
      </c>
      <c r="D336" s="173" t="s">
        <v>96</v>
      </c>
      <c r="E336" s="174">
        <v>14.85</v>
      </c>
      <c r="F336" s="174">
        <v>56.49</v>
      </c>
      <c r="G336" s="175">
        <f t="shared" si="70"/>
        <v>838.8765</v>
      </c>
      <c r="O336" s="169">
        <v>2</v>
      </c>
      <c r="AA336" s="147">
        <v>1</v>
      </c>
      <c r="AB336" s="147">
        <v>1</v>
      </c>
      <c r="AC336" s="147">
        <v>1</v>
      </c>
      <c r="AZ336" s="147">
        <v>2</v>
      </c>
      <c r="BA336" s="147">
        <f t="shared" si="71"/>
        <v>0</v>
      </c>
      <c r="BB336" s="147">
        <f t="shared" si="72"/>
        <v>838.8765</v>
      </c>
      <c r="BC336" s="147">
        <f t="shared" si="73"/>
        <v>0</v>
      </c>
      <c r="BD336" s="147">
        <f t="shared" si="74"/>
        <v>0</v>
      </c>
      <c r="BE336" s="147">
        <f t="shared" si="75"/>
        <v>0</v>
      </c>
      <c r="CZ336" s="147">
        <v>0</v>
      </c>
    </row>
    <row r="337" spans="1:104" ht="12.75">
      <c r="A337" s="170">
        <v>292</v>
      </c>
      <c r="B337" s="171" t="s">
        <v>366</v>
      </c>
      <c r="C337" s="172" t="s">
        <v>367</v>
      </c>
      <c r="D337" s="173" t="s">
        <v>96</v>
      </c>
      <c r="E337" s="174">
        <v>16.35</v>
      </c>
      <c r="F337" s="174">
        <v>23.06</v>
      </c>
      <c r="G337" s="175">
        <f t="shared" si="70"/>
        <v>377.031</v>
      </c>
      <c r="O337" s="169">
        <v>2</v>
      </c>
      <c r="AA337" s="147">
        <v>1</v>
      </c>
      <c r="AB337" s="147">
        <v>1</v>
      </c>
      <c r="AC337" s="147">
        <v>1</v>
      </c>
      <c r="AZ337" s="147">
        <v>2</v>
      </c>
      <c r="BA337" s="147">
        <f t="shared" si="71"/>
        <v>0</v>
      </c>
      <c r="BB337" s="147">
        <f t="shared" si="72"/>
        <v>377.031</v>
      </c>
      <c r="BC337" s="147">
        <f t="shared" si="73"/>
        <v>0</v>
      </c>
      <c r="BD337" s="147">
        <f t="shared" si="74"/>
        <v>0</v>
      </c>
      <c r="BE337" s="147">
        <f t="shared" si="75"/>
        <v>0</v>
      </c>
      <c r="CZ337" s="147">
        <v>0</v>
      </c>
    </row>
    <row r="338" spans="1:104" ht="12.75">
      <c r="A338" s="170">
        <v>293</v>
      </c>
      <c r="B338" s="171" t="s">
        <v>343</v>
      </c>
      <c r="C338" s="172" t="s">
        <v>363</v>
      </c>
      <c r="D338" s="173" t="s">
        <v>96</v>
      </c>
      <c r="E338" s="174">
        <v>5.4</v>
      </c>
      <c r="F338" s="174">
        <v>56.49</v>
      </c>
      <c r="G338" s="175">
        <f t="shared" si="70"/>
        <v>305.04600000000005</v>
      </c>
      <c r="O338" s="169">
        <v>2</v>
      </c>
      <c r="AA338" s="147">
        <v>1</v>
      </c>
      <c r="AB338" s="147">
        <v>1</v>
      </c>
      <c r="AC338" s="147">
        <v>1</v>
      </c>
      <c r="AZ338" s="147">
        <v>2</v>
      </c>
      <c r="BA338" s="147">
        <f t="shared" si="71"/>
        <v>0</v>
      </c>
      <c r="BB338" s="147">
        <f t="shared" si="72"/>
        <v>305.04600000000005</v>
      </c>
      <c r="BC338" s="147">
        <f t="shared" si="73"/>
        <v>0</v>
      </c>
      <c r="BD338" s="147">
        <f t="shared" si="74"/>
        <v>0</v>
      </c>
      <c r="BE338" s="147">
        <f t="shared" si="75"/>
        <v>0</v>
      </c>
      <c r="CZ338" s="147">
        <v>0</v>
      </c>
    </row>
    <row r="339" spans="1:104" ht="12.75">
      <c r="A339" s="170">
        <v>294</v>
      </c>
      <c r="B339" s="171" t="s">
        <v>351</v>
      </c>
      <c r="C339" s="172" t="s">
        <v>352</v>
      </c>
      <c r="D339" s="173" t="s">
        <v>96</v>
      </c>
      <c r="E339" s="174">
        <v>6</v>
      </c>
      <c r="F339" s="174">
        <v>40.35</v>
      </c>
      <c r="G339" s="175">
        <f t="shared" si="70"/>
        <v>242.10000000000002</v>
      </c>
      <c r="O339" s="169">
        <v>2</v>
      </c>
      <c r="AA339" s="147">
        <v>1</v>
      </c>
      <c r="AB339" s="147">
        <v>1</v>
      </c>
      <c r="AC339" s="147">
        <v>1</v>
      </c>
      <c r="AZ339" s="147">
        <v>2</v>
      </c>
      <c r="BA339" s="147">
        <f t="shared" si="71"/>
        <v>0</v>
      </c>
      <c r="BB339" s="147">
        <f t="shared" si="72"/>
        <v>242.10000000000002</v>
      </c>
      <c r="BC339" s="147">
        <f t="shared" si="73"/>
        <v>0</v>
      </c>
      <c r="BD339" s="147">
        <f t="shared" si="74"/>
        <v>0</v>
      </c>
      <c r="BE339" s="147">
        <f t="shared" si="75"/>
        <v>0</v>
      </c>
      <c r="CZ339" s="147">
        <v>0</v>
      </c>
    </row>
    <row r="340" spans="1:104" ht="12.75">
      <c r="A340" s="170">
        <v>295</v>
      </c>
      <c r="B340" s="171" t="s">
        <v>364</v>
      </c>
      <c r="C340" s="172" t="s">
        <v>365</v>
      </c>
      <c r="D340" s="173" t="s">
        <v>96</v>
      </c>
      <c r="E340" s="174">
        <v>11.5</v>
      </c>
      <c r="F340" s="174">
        <v>25.36</v>
      </c>
      <c r="G340" s="175">
        <f t="shared" si="70"/>
        <v>291.64</v>
      </c>
      <c r="O340" s="169">
        <v>2</v>
      </c>
      <c r="AA340" s="147">
        <v>1</v>
      </c>
      <c r="AB340" s="147">
        <v>1</v>
      </c>
      <c r="AC340" s="147">
        <v>1</v>
      </c>
      <c r="AZ340" s="147">
        <v>2</v>
      </c>
      <c r="BA340" s="147">
        <f t="shared" si="71"/>
        <v>0</v>
      </c>
      <c r="BB340" s="147">
        <f t="shared" si="72"/>
        <v>291.64</v>
      </c>
      <c r="BC340" s="147">
        <f t="shared" si="73"/>
        <v>0</v>
      </c>
      <c r="BD340" s="147">
        <f t="shared" si="74"/>
        <v>0</v>
      </c>
      <c r="BE340" s="147">
        <f t="shared" si="75"/>
        <v>0</v>
      </c>
      <c r="CZ340" s="147">
        <v>0</v>
      </c>
    </row>
    <row r="341" spans="1:104" ht="12.75">
      <c r="A341" s="170">
        <v>296</v>
      </c>
      <c r="B341" s="171" t="s">
        <v>366</v>
      </c>
      <c r="C341" s="172" t="s">
        <v>367</v>
      </c>
      <c r="D341" s="173" t="s">
        <v>96</v>
      </c>
      <c r="E341" s="174">
        <v>12.65</v>
      </c>
      <c r="F341" s="174">
        <v>23.06</v>
      </c>
      <c r="G341" s="175">
        <f t="shared" si="70"/>
        <v>291.709</v>
      </c>
      <c r="O341" s="169">
        <v>2</v>
      </c>
      <c r="AA341" s="147">
        <v>1</v>
      </c>
      <c r="AB341" s="147">
        <v>1</v>
      </c>
      <c r="AC341" s="147">
        <v>1</v>
      </c>
      <c r="AZ341" s="147">
        <v>2</v>
      </c>
      <c r="BA341" s="147">
        <f t="shared" si="71"/>
        <v>0</v>
      </c>
      <c r="BB341" s="147">
        <f t="shared" si="72"/>
        <v>291.709</v>
      </c>
      <c r="BC341" s="147">
        <f t="shared" si="73"/>
        <v>0</v>
      </c>
      <c r="BD341" s="147">
        <f t="shared" si="74"/>
        <v>0</v>
      </c>
      <c r="BE341" s="147">
        <f t="shared" si="75"/>
        <v>0</v>
      </c>
      <c r="CZ341" s="147">
        <v>0</v>
      </c>
    </row>
    <row r="342" spans="1:104" ht="12.75">
      <c r="A342" s="170">
        <v>297</v>
      </c>
      <c r="B342" s="171" t="s">
        <v>368</v>
      </c>
      <c r="C342" s="172" t="s">
        <v>369</v>
      </c>
      <c r="D342" s="173" t="s">
        <v>96</v>
      </c>
      <c r="E342" s="174">
        <v>130</v>
      </c>
      <c r="F342" s="174">
        <v>36.89</v>
      </c>
      <c r="G342" s="175">
        <f t="shared" si="70"/>
        <v>4795.7</v>
      </c>
      <c r="O342" s="169">
        <v>2</v>
      </c>
      <c r="AA342" s="147">
        <v>1</v>
      </c>
      <c r="AB342" s="147">
        <v>1</v>
      </c>
      <c r="AC342" s="147">
        <v>1</v>
      </c>
      <c r="AZ342" s="147">
        <v>2</v>
      </c>
      <c r="BA342" s="147">
        <f t="shared" si="71"/>
        <v>0</v>
      </c>
      <c r="BB342" s="147">
        <f t="shared" si="72"/>
        <v>4795.7</v>
      </c>
      <c r="BC342" s="147">
        <f t="shared" si="73"/>
        <v>0</v>
      </c>
      <c r="BD342" s="147">
        <f t="shared" si="74"/>
        <v>0</v>
      </c>
      <c r="BE342" s="147">
        <f t="shared" si="75"/>
        <v>0</v>
      </c>
      <c r="CZ342" s="147">
        <v>0</v>
      </c>
    </row>
    <row r="343" spans="1:104" ht="12.75">
      <c r="A343" s="170">
        <v>298</v>
      </c>
      <c r="B343" s="171" t="s">
        <v>370</v>
      </c>
      <c r="C343" s="172" t="s">
        <v>371</v>
      </c>
      <c r="D343" s="173" t="s">
        <v>96</v>
      </c>
      <c r="E343" s="174">
        <v>143</v>
      </c>
      <c r="F343" s="174">
        <v>63.99</v>
      </c>
      <c r="G343" s="175">
        <f t="shared" si="70"/>
        <v>9150.57</v>
      </c>
      <c r="O343" s="169">
        <v>2</v>
      </c>
      <c r="AA343" s="147">
        <v>3</v>
      </c>
      <c r="AB343" s="147">
        <v>1</v>
      </c>
      <c r="AC343" s="147">
        <v>59660217</v>
      </c>
      <c r="AZ343" s="147">
        <v>2</v>
      </c>
      <c r="BA343" s="147">
        <f t="shared" si="71"/>
        <v>0</v>
      </c>
      <c r="BB343" s="147">
        <f t="shared" si="72"/>
        <v>9150.57</v>
      </c>
      <c r="BC343" s="147">
        <f t="shared" si="73"/>
        <v>0</v>
      </c>
      <c r="BD343" s="147">
        <f t="shared" si="74"/>
        <v>0</v>
      </c>
      <c r="BE343" s="147">
        <f t="shared" si="75"/>
        <v>0</v>
      </c>
      <c r="CZ343" s="147">
        <v>0.0014</v>
      </c>
    </row>
    <row r="344" spans="1:104" ht="12.75">
      <c r="A344" s="170">
        <v>299</v>
      </c>
      <c r="B344" s="171" t="s">
        <v>372</v>
      </c>
      <c r="C344" s="172" t="s">
        <v>373</v>
      </c>
      <c r="D344" s="173"/>
      <c r="E344" s="174">
        <v>11.75</v>
      </c>
      <c r="F344" s="174">
        <v>956.93</v>
      </c>
      <c r="G344" s="175">
        <f t="shared" si="70"/>
        <v>11243.9275</v>
      </c>
      <c r="O344" s="169">
        <v>2</v>
      </c>
      <c r="AA344" s="147">
        <v>1</v>
      </c>
      <c r="AB344" s="147">
        <v>1</v>
      </c>
      <c r="AC344" s="147">
        <v>1</v>
      </c>
      <c r="AZ344" s="147">
        <v>2</v>
      </c>
      <c r="BA344" s="147">
        <f t="shared" si="71"/>
        <v>0</v>
      </c>
      <c r="BB344" s="147">
        <f t="shared" si="72"/>
        <v>11243.9275</v>
      </c>
      <c r="BC344" s="147">
        <f t="shared" si="73"/>
        <v>0</v>
      </c>
      <c r="BD344" s="147">
        <f t="shared" si="74"/>
        <v>0</v>
      </c>
      <c r="BE344" s="147">
        <f t="shared" si="75"/>
        <v>0</v>
      </c>
      <c r="CZ344" s="147">
        <v>0</v>
      </c>
    </row>
    <row r="345" spans="1:57" ht="12.75">
      <c r="A345" s="176"/>
      <c r="B345" s="177" t="s">
        <v>77</v>
      </c>
      <c r="C345" s="178" t="str">
        <f>CONCATENATE(B319," ",C319)</f>
        <v>765 Krytiny tvrdé</v>
      </c>
      <c r="D345" s="176"/>
      <c r="E345" s="179"/>
      <c r="F345" s="179"/>
      <c r="G345" s="180">
        <f>SUM(G319:G344)</f>
        <v>258878.69050000003</v>
      </c>
      <c r="O345" s="169">
        <v>4</v>
      </c>
      <c r="BA345" s="181">
        <f>SUM(BA319:BA344)</f>
        <v>0</v>
      </c>
      <c r="BB345" s="181">
        <f>SUM(BB319:BB344)</f>
        <v>258878.69050000003</v>
      </c>
      <c r="BC345" s="181">
        <f>SUM(BC319:BC344)</f>
        <v>0</v>
      </c>
      <c r="BD345" s="181">
        <f>SUM(BD319:BD344)</f>
        <v>0</v>
      </c>
      <c r="BE345" s="181">
        <f>SUM(BE319:BE344)</f>
        <v>0</v>
      </c>
    </row>
    <row r="346" spans="1:15" ht="12.75">
      <c r="A346" s="162" t="s">
        <v>74</v>
      </c>
      <c r="B346" s="163" t="s">
        <v>374</v>
      </c>
      <c r="C346" s="164" t="s">
        <v>375</v>
      </c>
      <c r="D346" s="165"/>
      <c r="E346" s="166"/>
      <c r="F346" s="166"/>
      <c r="G346" s="167"/>
      <c r="H346" s="168"/>
      <c r="I346" s="168"/>
      <c r="O346" s="169">
        <v>1</v>
      </c>
    </row>
    <row r="347" spans="1:104" ht="12.75">
      <c r="A347" s="170">
        <v>300</v>
      </c>
      <c r="B347" s="171" t="s">
        <v>376</v>
      </c>
      <c r="C347" s="172" t="s">
        <v>377</v>
      </c>
      <c r="D347" s="173" t="s">
        <v>96</v>
      </c>
      <c r="E347" s="174">
        <v>15.45</v>
      </c>
      <c r="F347" s="174">
        <v>174.09</v>
      </c>
      <c r="G347" s="175">
        <f>E347*F347</f>
        <v>2689.6904999999997</v>
      </c>
      <c r="O347" s="169">
        <v>2</v>
      </c>
      <c r="AA347" s="147">
        <v>1</v>
      </c>
      <c r="AB347" s="147">
        <v>7</v>
      </c>
      <c r="AC347" s="147">
        <v>7</v>
      </c>
      <c r="AZ347" s="147">
        <v>2</v>
      </c>
      <c r="BA347" s="147">
        <f>IF(AZ347=1,G347,0)</f>
        <v>0</v>
      </c>
      <c r="BB347" s="147">
        <f>IF(AZ347=2,G347,0)</f>
        <v>2689.6904999999997</v>
      </c>
      <c r="BC347" s="147">
        <f>IF(AZ347=3,G347,0)</f>
        <v>0</v>
      </c>
      <c r="BD347" s="147">
        <f>IF(AZ347=4,G347,0)</f>
        <v>0</v>
      </c>
      <c r="BE347" s="147">
        <f>IF(AZ347=5,G347,0)</f>
        <v>0</v>
      </c>
      <c r="CZ347" s="147">
        <v>0</v>
      </c>
    </row>
    <row r="348" spans="1:104" ht="12.75">
      <c r="A348" s="170">
        <v>301</v>
      </c>
      <c r="B348" s="171" t="s">
        <v>376</v>
      </c>
      <c r="C348" s="172" t="s">
        <v>377</v>
      </c>
      <c r="D348" s="173" t="s">
        <v>96</v>
      </c>
      <c r="E348" s="174">
        <v>4.5</v>
      </c>
      <c r="F348" s="174">
        <v>174.09</v>
      </c>
      <c r="G348" s="175">
        <f>E348*F348</f>
        <v>783.405</v>
      </c>
      <c r="O348" s="169">
        <v>2</v>
      </c>
      <c r="AA348" s="147">
        <v>1</v>
      </c>
      <c r="AB348" s="147">
        <v>7</v>
      </c>
      <c r="AC348" s="147">
        <v>7</v>
      </c>
      <c r="AZ348" s="147">
        <v>2</v>
      </c>
      <c r="BA348" s="147">
        <f>IF(AZ348=1,G348,0)</f>
        <v>0</v>
      </c>
      <c r="BB348" s="147">
        <f>IF(AZ348=2,G348,0)</f>
        <v>783.405</v>
      </c>
      <c r="BC348" s="147">
        <f>IF(AZ348=3,G348,0)</f>
        <v>0</v>
      </c>
      <c r="BD348" s="147">
        <f>IF(AZ348=4,G348,0)</f>
        <v>0</v>
      </c>
      <c r="BE348" s="147">
        <f>IF(AZ348=5,G348,0)</f>
        <v>0</v>
      </c>
      <c r="CZ348" s="147">
        <v>0</v>
      </c>
    </row>
    <row r="349" spans="1:104" ht="12.75">
      <c r="A349" s="170">
        <v>302</v>
      </c>
      <c r="B349" s="171" t="s">
        <v>378</v>
      </c>
      <c r="C349" s="172" t="s">
        <v>379</v>
      </c>
      <c r="D349" s="173" t="s">
        <v>96</v>
      </c>
      <c r="E349" s="174">
        <v>12.8</v>
      </c>
      <c r="F349" s="174">
        <v>1383.52</v>
      </c>
      <c r="G349" s="175">
        <f>E349*F349</f>
        <v>17709.056</v>
      </c>
      <c r="O349" s="169">
        <v>2</v>
      </c>
      <c r="AA349" s="147">
        <v>1</v>
      </c>
      <c r="AB349" s="147">
        <v>7</v>
      </c>
      <c r="AC349" s="147">
        <v>7</v>
      </c>
      <c r="AZ349" s="147">
        <v>2</v>
      </c>
      <c r="BA349" s="147">
        <f>IF(AZ349=1,G349,0)</f>
        <v>0</v>
      </c>
      <c r="BB349" s="147">
        <f>IF(AZ349=2,G349,0)</f>
        <v>17709.056</v>
      </c>
      <c r="BC349" s="147">
        <f>IF(AZ349=3,G349,0)</f>
        <v>0</v>
      </c>
      <c r="BD349" s="147">
        <f>IF(AZ349=4,G349,0)</f>
        <v>0</v>
      </c>
      <c r="BE349" s="147">
        <f>IF(AZ349=5,G349,0)</f>
        <v>0</v>
      </c>
      <c r="CZ349" s="147">
        <v>0</v>
      </c>
    </row>
    <row r="350" spans="1:104" ht="12.75">
      <c r="A350" s="170">
        <v>303</v>
      </c>
      <c r="B350" s="171" t="s">
        <v>380</v>
      </c>
      <c r="C350" s="172" t="s">
        <v>381</v>
      </c>
      <c r="D350" s="173" t="s">
        <v>257</v>
      </c>
      <c r="E350" s="174">
        <v>1</v>
      </c>
      <c r="F350" s="174">
        <v>115.29</v>
      </c>
      <c r="G350" s="175">
        <f>E350*F350</f>
        <v>115.29</v>
      </c>
      <c r="O350" s="169">
        <v>2</v>
      </c>
      <c r="AA350" s="147">
        <v>1</v>
      </c>
      <c r="AB350" s="147">
        <v>7</v>
      </c>
      <c r="AC350" s="147">
        <v>7</v>
      </c>
      <c r="AZ350" s="147">
        <v>2</v>
      </c>
      <c r="BA350" s="147">
        <f>IF(AZ350=1,G350,0)</f>
        <v>0</v>
      </c>
      <c r="BB350" s="147">
        <f>IF(AZ350=2,G350,0)</f>
        <v>115.29</v>
      </c>
      <c r="BC350" s="147">
        <f>IF(AZ350=3,G350,0)</f>
        <v>0</v>
      </c>
      <c r="BD350" s="147">
        <f>IF(AZ350=4,G350,0)</f>
        <v>0</v>
      </c>
      <c r="BE350" s="147">
        <f>IF(AZ350=5,G350,0)</f>
        <v>0</v>
      </c>
      <c r="CZ350" s="147">
        <v>0</v>
      </c>
    </row>
    <row r="351" spans="1:104" ht="12.75">
      <c r="A351" s="170">
        <v>304</v>
      </c>
      <c r="B351" s="171" t="s">
        <v>382</v>
      </c>
      <c r="C351" s="172" t="s">
        <v>383</v>
      </c>
      <c r="D351" s="173" t="s">
        <v>91</v>
      </c>
      <c r="E351" s="174">
        <v>1.6</v>
      </c>
      <c r="F351" s="174">
        <v>922.35</v>
      </c>
      <c r="G351" s="175">
        <f>E351*F351</f>
        <v>1475.7600000000002</v>
      </c>
      <c r="O351" s="169">
        <v>2</v>
      </c>
      <c r="AA351" s="147">
        <v>1</v>
      </c>
      <c r="AB351" s="147">
        <v>7</v>
      </c>
      <c r="AC351" s="147">
        <v>7</v>
      </c>
      <c r="AZ351" s="147">
        <v>2</v>
      </c>
      <c r="BA351" s="147">
        <f>IF(AZ351=1,G351,0)</f>
        <v>0</v>
      </c>
      <c r="BB351" s="147">
        <f>IF(AZ351=2,G351,0)</f>
        <v>1475.7600000000002</v>
      </c>
      <c r="BC351" s="147">
        <f>IF(AZ351=3,G351,0)</f>
        <v>0</v>
      </c>
      <c r="BD351" s="147">
        <f>IF(AZ351=4,G351,0)</f>
        <v>0</v>
      </c>
      <c r="BE351" s="147">
        <f>IF(AZ351=5,G351,0)</f>
        <v>0</v>
      </c>
      <c r="CZ351" s="147">
        <v>0</v>
      </c>
    </row>
    <row r="352" spans="1:57" ht="12.75">
      <c r="A352" s="176"/>
      <c r="B352" s="177" t="s">
        <v>77</v>
      </c>
      <c r="C352" s="178" t="str">
        <f>CONCATENATE(B346," ",C346)</f>
        <v>766 Konstrukce truhlářské</v>
      </c>
      <c r="D352" s="176"/>
      <c r="E352" s="179"/>
      <c r="F352" s="179"/>
      <c r="G352" s="180">
        <f>SUM(G346:G351)</f>
        <v>22773.201500000003</v>
      </c>
      <c r="O352" s="169">
        <v>4</v>
      </c>
      <c r="BA352" s="181">
        <f>SUM(BA346:BA351)</f>
        <v>0</v>
      </c>
      <c r="BB352" s="181">
        <f>SUM(BB346:BB351)</f>
        <v>22773.201500000003</v>
      </c>
      <c r="BC352" s="181">
        <f>SUM(BC346:BC351)</f>
        <v>0</v>
      </c>
      <c r="BD352" s="181">
        <f>SUM(BD346:BD351)</f>
        <v>0</v>
      </c>
      <c r="BE352" s="181">
        <f>SUM(BE346:BE351)</f>
        <v>0</v>
      </c>
    </row>
    <row r="353" spans="1:15" ht="12.75">
      <c r="A353" s="162" t="s">
        <v>74</v>
      </c>
      <c r="B353" s="163" t="s">
        <v>384</v>
      </c>
      <c r="C353" s="164" t="s">
        <v>385</v>
      </c>
      <c r="D353" s="165"/>
      <c r="E353" s="166"/>
      <c r="F353" s="166"/>
      <c r="G353" s="167"/>
      <c r="H353" s="168"/>
      <c r="I353" s="168"/>
      <c r="O353" s="169">
        <v>1</v>
      </c>
    </row>
    <row r="354" spans="1:104" ht="12.75">
      <c r="A354" s="170">
        <v>305</v>
      </c>
      <c r="B354" s="171" t="s">
        <v>386</v>
      </c>
      <c r="C354" s="172" t="s">
        <v>387</v>
      </c>
      <c r="D354" s="173" t="s">
        <v>257</v>
      </c>
      <c r="E354" s="174">
        <v>2</v>
      </c>
      <c r="F354" s="174">
        <v>5764.67</v>
      </c>
      <c r="G354" s="175">
        <f>E354*F354</f>
        <v>11529.34</v>
      </c>
      <c r="O354" s="169">
        <v>2</v>
      </c>
      <c r="AA354" s="147">
        <v>1</v>
      </c>
      <c r="AB354" s="147">
        <v>7</v>
      </c>
      <c r="AC354" s="147">
        <v>7</v>
      </c>
      <c r="AZ354" s="147">
        <v>2</v>
      </c>
      <c r="BA354" s="147">
        <f>IF(AZ354=1,G354,0)</f>
        <v>0</v>
      </c>
      <c r="BB354" s="147">
        <f>IF(AZ354=2,G354,0)</f>
        <v>11529.34</v>
      </c>
      <c r="BC354" s="147">
        <f>IF(AZ354=3,G354,0)</f>
        <v>0</v>
      </c>
      <c r="BD354" s="147">
        <f>IF(AZ354=4,G354,0)</f>
        <v>0</v>
      </c>
      <c r="BE354" s="147">
        <f>IF(AZ354=5,G354,0)</f>
        <v>0</v>
      </c>
      <c r="CZ354" s="147">
        <v>0</v>
      </c>
    </row>
    <row r="355" spans="1:104" ht="12.75">
      <c r="A355" s="170">
        <v>306</v>
      </c>
      <c r="B355" s="171" t="s">
        <v>388</v>
      </c>
      <c r="C355" s="172" t="s">
        <v>389</v>
      </c>
      <c r="D355" s="173" t="s">
        <v>257</v>
      </c>
      <c r="E355" s="174">
        <v>1</v>
      </c>
      <c r="F355" s="174">
        <v>147.58</v>
      </c>
      <c r="G355" s="175">
        <f>E355*F355</f>
        <v>147.58</v>
      </c>
      <c r="O355" s="169">
        <v>2</v>
      </c>
      <c r="AA355" s="147">
        <v>2</v>
      </c>
      <c r="AB355" s="147">
        <v>7</v>
      </c>
      <c r="AC355" s="147">
        <v>7</v>
      </c>
      <c r="AZ355" s="147">
        <v>2</v>
      </c>
      <c r="BA355" s="147">
        <f>IF(AZ355=1,G355,0)</f>
        <v>0</v>
      </c>
      <c r="BB355" s="147">
        <f>IF(AZ355=2,G355,0)</f>
        <v>147.58</v>
      </c>
      <c r="BC355" s="147">
        <f>IF(AZ355=3,G355,0)</f>
        <v>0</v>
      </c>
      <c r="BD355" s="147">
        <f>IF(AZ355=4,G355,0)</f>
        <v>0</v>
      </c>
      <c r="BE355" s="147">
        <f>IF(AZ355=5,G355,0)</f>
        <v>0</v>
      </c>
      <c r="CZ355" s="147">
        <v>0</v>
      </c>
    </row>
    <row r="356" spans="1:104" ht="12.75">
      <c r="A356" s="170">
        <v>307</v>
      </c>
      <c r="B356" s="171" t="s">
        <v>390</v>
      </c>
      <c r="C356" s="172" t="s">
        <v>391</v>
      </c>
      <c r="D356" s="173" t="s">
        <v>91</v>
      </c>
      <c r="E356" s="174">
        <v>0.05</v>
      </c>
      <c r="F356" s="174">
        <v>979.99</v>
      </c>
      <c r="G356" s="175">
        <f>E356*F356</f>
        <v>48.999500000000005</v>
      </c>
      <c r="O356" s="169">
        <v>2</v>
      </c>
      <c r="AA356" s="147">
        <v>1</v>
      </c>
      <c r="AB356" s="147">
        <v>7</v>
      </c>
      <c r="AC356" s="147">
        <v>7</v>
      </c>
      <c r="AZ356" s="147">
        <v>2</v>
      </c>
      <c r="BA356" s="147">
        <f>IF(AZ356=1,G356,0)</f>
        <v>0</v>
      </c>
      <c r="BB356" s="147">
        <f>IF(AZ356=2,G356,0)</f>
        <v>48.999500000000005</v>
      </c>
      <c r="BC356" s="147">
        <f>IF(AZ356=3,G356,0)</f>
        <v>0</v>
      </c>
      <c r="BD356" s="147">
        <f>IF(AZ356=4,G356,0)</f>
        <v>0</v>
      </c>
      <c r="BE356" s="147">
        <f>IF(AZ356=5,G356,0)</f>
        <v>0</v>
      </c>
      <c r="CZ356" s="147">
        <v>0</v>
      </c>
    </row>
    <row r="357" spans="1:57" ht="12.75">
      <c r="A357" s="176"/>
      <c r="B357" s="177" t="s">
        <v>77</v>
      </c>
      <c r="C357" s="178" t="str">
        <f>CONCATENATE(B353," ",C353)</f>
        <v>767 Konstrukce zámečnické</v>
      </c>
      <c r="D357" s="176"/>
      <c r="E357" s="179"/>
      <c r="F357" s="179"/>
      <c r="G357" s="180">
        <f>SUM(G353:G356)</f>
        <v>11725.9195</v>
      </c>
      <c r="O357" s="169">
        <v>4</v>
      </c>
      <c r="BA357" s="181">
        <f>SUM(BA353:BA356)</f>
        <v>0</v>
      </c>
      <c r="BB357" s="181">
        <f>SUM(BB353:BB356)</f>
        <v>11725.9195</v>
      </c>
      <c r="BC357" s="181">
        <f>SUM(BC353:BC356)</f>
        <v>0</v>
      </c>
      <c r="BD357" s="181">
        <f>SUM(BD353:BD356)</f>
        <v>0</v>
      </c>
      <c r="BE357" s="181">
        <f>SUM(BE353:BE356)</f>
        <v>0</v>
      </c>
    </row>
    <row r="358" spans="1:15" ht="12.75">
      <c r="A358" s="162" t="s">
        <v>74</v>
      </c>
      <c r="B358" s="163" t="s">
        <v>392</v>
      </c>
      <c r="C358" s="164" t="s">
        <v>393</v>
      </c>
      <c r="D358" s="165"/>
      <c r="E358" s="166"/>
      <c r="F358" s="166"/>
      <c r="G358" s="167"/>
      <c r="H358" s="168"/>
      <c r="I358" s="168"/>
      <c r="O358" s="169">
        <v>1</v>
      </c>
    </row>
    <row r="359" spans="1:104" ht="12.75">
      <c r="A359" s="170">
        <v>308</v>
      </c>
      <c r="B359" s="171" t="s">
        <v>394</v>
      </c>
      <c r="C359" s="172" t="s">
        <v>395</v>
      </c>
      <c r="D359" s="173" t="s">
        <v>156</v>
      </c>
      <c r="E359" s="174">
        <v>1</v>
      </c>
      <c r="F359" s="174">
        <v>11500</v>
      </c>
      <c r="G359" s="175">
        <f aca="true" t="shared" si="76" ref="G359:G368">E359*F359</f>
        <v>11500</v>
      </c>
      <c r="O359" s="169">
        <v>2</v>
      </c>
      <c r="AA359" s="147">
        <v>11</v>
      </c>
      <c r="AB359" s="147">
        <v>-1</v>
      </c>
      <c r="AC359" s="147">
        <v>307</v>
      </c>
      <c r="AZ359" s="147">
        <v>4</v>
      </c>
      <c r="BA359" s="147">
        <f aca="true" t="shared" si="77" ref="BA359:BA368">IF(AZ359=1,G359,0)</f>
        <v>0</v>
      </c>
      <c r="BB359" s="147">
        <f aca="true" t="shared" si="78" ref="BB359:BB368">IF(AZ359=2,G359,0)</f>
        <v>0</v>
      </c>
      <c r="BC359" s="147">
        <f aca="true" t="shared" si="79" ref="BC359:BC368">IF(AZ359=3,G359,0)</f>
        <v>0</v>
      </c>
      <c r="BD359" s="147">
        <f aca="true" t="shared" si="80" ref="BD359:BD368">IF(AZ359=4,G359,0)</f>
        <v>11500</v>
      </c>
      <c r="BE359" s="147">
        <f aca="true" t="shared" si="81" ref="BE359:BE368">IF(AZ359=5,G359,0)</f>
        <v>0</v>
      </c>
      <c r="CZ359" s="147">
        <v>0</v>
      </c>
    </row>
    <row r="360" spans="1:104" ht="12.75">
      <c r="A360" s="170">
        <v>309</v>
      </c>
      <c r="B360" s="171" t="s">
        <v>394</v>
      </c>
      <c r="C360" s="172" t="s">
        <v>396</v>
      </c>
      <c r="D360" s="173" t="s">
        <v>156</v>
      </c>
      <c r="E360" s="174">
        <v>1</v>
      </c>
      <c r="F360" s="174">
        <v>23000</v>
      </c>
      <c r="G360" s="175">
        <f t="shared" si="76"/>
        <v>23000</v>
      </c>
      <c r="O360" s="169">
        <v>2</v>
      </c>
      <c r="AA360" s="147">
        <v>12</v>
      </c>
      <c r="AB360" s="147">
        <v>0</v>
      </c>
      <c r="AC360" s="147">
        <v>308</v>
      </c>
      <c r="AZ360" s="147">
        <v>4</v>
      </c>
      <c r="BA360" s="147">
        <f t="shared" si="77"/>
        <v>0</v>
      </c>
      <c r="BB360" s="147">
        <f t="shared" si="78"/>
        <v>0</v>
      </c>
      <c r="BC360" s="147">
        <f t="shared" si="79"/>
        <v>0</v>
      </c>
      <c r="BD360" s="147">
        <f t="shared" si="80"/>
        <v>23000</v>
      </c>
      <c r="BE360" s="147">
        <f t="shared" si="81"/>
        <v>0</v>
      </c>
      <c r="CZ360" s="147">
        <v>0</v>
      </c>
    </row>
    <row r="361" spans="1:104" ht="12.75">
      <c r="A361" s="170">
        <v>310</v>
      </c>
      <c r="B361" s="171" t="s">
        <v>397</v>
      </c>
      <c r="C361" s="172" t="s">
        <v>398</v>
      </c>
      <c r="D361" s="173" t="s">
        <v>156</v>
      </c>
      <c r="E361" s="174">
        <v>1</v>
      </c>
      <c r="F361" s="174">
        <v>6000</v>
      </c>
      <c r="G361" s="175">
        <f t="shared" si="76"/>
        <v>6000</v>
      </c>
      <c r="O361" s="169">
        <v>2</v>
      </c>
      <c r="AA361" s="147">
        <v>1</v>
      </c>
      <c r="AB361" s="147">
        <v>9</v>
      </c>
      <c r="AC361" s="147">
        <v>9</v>
      </c>
      <c r="AZ361" s="147">
        <v>4</v>
      </c>
      <c r="BA361" s="147">
        <f t="shared" si="77"/>
        <v>0</v>
      </c>
      <c r="BB361" s="147">
        <f t="shared" si="78"/>
        <v>0</v>
      </c>
      <c r="BC361" s="147">
        <f t="shared" si="79"/>
        <v>0</v>
      </c>
      <c r="BD361" s="147">
        <f t="shared" si="80"/>
        <v>6000</v>
      </c>
      <c r="BE361" s="147">
        <f t="shared" si="81"/>
        <v>0</v>
      </c>
      <c r="CZ361" s="147">
        <v>0</v>
      </c>
    </row>
    <row r="362" spans="1:104" ht="12.75">
      <c r="A362" s="170">
        <v>311</v>
      </c>
      <c r="B362" s="171" t="s">
        <v>399</v>
      </c>
      <c r="C362" s="172" t="s">
        <v>400</v>
      </c>
      <c r="D362" s="173" t="s">
        <v>156</v>
      </c>
      <c r="E362" s="174">
        <v>1</v>
      </c>
      <c r="F362" s="174">
        <v>500</v>
      </c>
      <c r="G362" s="175">
        <f t="shared" si="76"/>
        <v>500</v>
      </c>
      <c r="O362" s="169">
        <v>2</v>
      </c>
      <c r="AA362" s="147">
        <v>1</v>
      </c>
      <c r="AB362" s="147">
        <v>9</v>
      </c>
      <c r="AC362" s="147">
        <v>9</v>
      </c>
      <c r="AZ362" s="147">
        <v>4</v>
      </c>
      <c r="BA362" s="147">
        <f t="shared" si="77"/>
        <v>0</v>
      </c>
      <c r="BB362" s="147">
        <f t="shared" si="78"/>
        <v>0</v>
      </c>
      <c r="BC362" s="147">
        <f t="shared" si="79"/>
        <v>0</v>
      </c>
      <c r="BD362" s="147">
        <f t="shared" si="80"/>
        <v>500</v>
      </c>
      <c r="BE362" s="147">
        <f t="shared" si="81"/>
        <v>0</v>
      </c>
      <c r="CZ362" s="147">
        <v>0</v>
      </c>
    </row>
    <row r="363" spans="1:104" ht="12.75">
      <c r="A363" s="170">
        <v>312</v>
      </c>
      <c r="B363" s="171" t="s">
        <v>401</v>
      </c>
      <c r="C363" s="172" t="s">
        <v>402</v>
      </c>
      <c r="D363" s="173" t="s">
        <v>156</v>
      </c>
      <c r="E363" s="174">
        <v>1</v>
      </c>
      <c r="F363" s="174">
        <v>11500</v>
      </c>
      <c r="G363" s="175">
        <f t="shared" si="76"/>
        <v>11500</v>
      </c>
      <c r="O363" s="169">
        <v>2</v>
      </c>
      <c r="AA363" s="147">
        <v>1</v>
      </c>
      <c r="AB363" s="147">
        <v>9</v>
      </c>
      <c r="AC363" s="147">
        <v>9</v>
      </c>
      <c r="AZ363" s="147">
        <v>4</v>
      </c>
      <c r="BA363" s="147">
        <f t="shared" si="77"/>
        <v>0</v>
      </c>
      <c r="BB363" s="147">
        <f t="shared" si="78"/>
        <v>0</v>
      </c>
      <c r="BC363" s="147">
        <f t="shared" si="79"/>
        <v>0</v>
      </c>
      <c r="BD363" s="147">
        <f t="shared" si="80"/>
        <v>11500</v>
      </c>
      <c r="BE363" s="147">
        <f t="shared" si="81"/>
        <v>0</v>
      </c>
      <c r="CZ363" s="147">
        <v>0</v>
      </c>
    </row>
    <row r="364" spans="1:104" ht="12.75">
      <c r="A364" s="170">
        <v>313</v>
      </c>
      <c r="B364" s="171" t="s">
        <v>403</v>
      </c>
      <c r="C364" s="172" t="s">
        <v>404</v>
      </c>
      <c r="D364" s="173" t="s">
        <v>156</v>
      </c>
      <c r="E364" s="174">
        <v>1</v>
      </c>
      <c r="F364" s="174">
        <v>1000</v>
      </c>
      <c r="G364" s="175">
        <f t="shared" si="76"/>
        <v>1000</v>
      </c>
      <c r="O364" s="169">
        <v>2</v>
      </c>
      <c r="AA364" s="147">
        <v>1</v>
      </c>
      <c r="AB364" s="147">
        <v>9</v>
      </c>
      <c r="AC364" s="147">
        <v>9</v>
      </c>
      <c r="AZ364" s="147">
        <v>4</v>
      </c>
      <c r="BA364" s="147">
        <f t="shared" si="77"/>
        <v>0</v>
      </c>
      <c r="BB364" s="147">
        <f t="shared" si="78"/>
        <v>0</v>
      </c>
      <c r="BC364" s="147">
        <f t="shared" si="79"/>
        <v>0</v>
      </c>
      <c r="BD364" s="147">
        <f t="shared" si="80"/>
        <v>1000</v>
      </c>
      <c r="BE364" s="147">
        <f t="shared" si="81"/>
        <v>0</v>
      </c>
      <c r="CZ364" s="147">
        <v>0</v>
      </c>
    </row>
    <row r="365" spans="1:104" ht="12.75">
      <c r="A365" s="170">
        <v>314</v>
      </c>
      <c r="B365" s="171" t="s">
        <v>405</v>
      </c>
      <c r="C365" s="172" t="s">
        <v>406</v>
      </c>
      <c r="D365" s="173" t="s">
        <v>156</v>
      </c>
      <c r="E365" s="174">
        <v>1</v>
      </c>
      <c r="F365" s="174">
        <v>500</v>
      </c>
      <c r="G365" s="175">
        <f t="shared" si="76"/>
        <v>500</v>
      </c>
      <c r="O365" s="169">
        <v>2</v>
      </c>
      <c r="AA365" s="147">
        <v>1</v>
      </c>
      <c r="AB365" s="147">
        <v>9</v>
      </c>
      <c r="AC365" s="147">
        <v>9</v>
      </c>
      <c r="AZ365" s="147">
        <v>4</v>
      </c>
      <c r="BA365" s="147">
        <f t="shared" si="77"/>
        <v>0</v>
      </c>
      <c r="BB365" s="147">
        <f t="shared" si="78"/>
        <v>0</v>
      </c>
      <c r="BC365" s="147">
        <f t="shared" si="79"/>
        <v>0</v>
      </c>
      <c r="BD365" s="147">
        <f t="shared" si="80"/>
        <v>500</v>
      </c>
      <c r="BE365" s="147">
        <f t="shared" si="81"/>
        <v>0</v>
      </c>
      <c r="CZ365" s="147">
        <v>0</v>
      </c>
    </row>
    <row r="366" spans="1:104" ht="12.75">
      <c r="A366" s="170">
        <v>315</v>
      </c>
      <c r="B366" s="171" t="s">
        <v>407</v>
      </c>
      <c r="C366" s="172" t="s">
        <v>408</v>
      </c>
      <c r="D366" s="173" t="s">
        <v>156</v>
      </c>
      <c r="E366" s="174">
        <v>1</v>
      </c>
      <c r="F366" s="174">
        <v>600</v>
      </c>
      <c r="G366" s="175">
        <f t="shared" si="76"/>
        <v>600</v>
      </c>
      <c r="O366" s="169">
        <v>2</v>
      </c>
      <c r="AA366" s="147">
        <v>1</v>
      </c>
      <c r="AB366" s="147">
        <v>9</v>
      </c>
      <c r="AC366" s="147">
        <v>9</v>
      </c>
      <c r="AZ366" s="147">
        <v>4</v>
      </c>
      <c r="BA366" s="147">
        <f t="shared" si="77"/>
        <v>0</v>
      </c>
      <c r="BB366" s="147">
        <f t="shared" si="78"/>
        <v>0</v>
      </c>
      <c r="BC366" s="147">
        <f t="shared" si="79"/>
        <v>0</v>
      </c>
      <c r="BD366" s="147">
        <f t="shared" si="80"/>
        <v>600</v>
      </c>
      <c r="BE366" s="147">
        <f t="shared" si="81"/>
        <v>0</v>
      </c>
      <c r="CZ366" s="147">
        <v>0</v>
      </c>
    </row>
    <row r="367" spans="1:104" ht="12.75">
      <c r="A367" s="170">
        <v>316</v>
      </c>
      <c r="B367" s="171" t="s">
        <v>409</v>
      </c>
      <c r="C367" s="172" t="s">
        <v>410</v>
      </c>
      <c r="D367" s="173" t="s">
        <v>156</v>
      </c>
      <c r="E367" s="174">
        <v>1</v>
      </c>
      <c r="F367" s="174">
        <v>5000</v>
      </c>
      <c r="G367" s="175">
        <f t="shared" si="76"/>
        <v>5000</v>
      </c>
      <c r="O367" s="169">
        <v>2</v>
      </c>
      <c r="AA367" s="147">
        <v>1</v>
      </c>
      <c r="AB367" s="147">
        <v>9</v>
      </c>
      <c r="AC367" s="147">
        <v>9</v>
      </c>
      <c r="AZ367" s="147">
        <v>4</v>
      </c>
      <c r="BA367" s="147">
        <f t="shared" si="77"/>
        <v>0</v>
      </c>
      <c r="BB367" s="147">
        <f t="shared" si="78"/>
        <v>0</v>
      </c>
      <c r="BC367" s="147">
        <f t="shared" si="79"/>
        <v>0</v>
      </c>
      <c r="BD367" s="147">
        <f t="shared" si="80"/>
        <v>5000</v>
      </c>
      <c r="BE367" s="147">
        <f t="shared" si="81"/>
        <v>0</v>
      </c>
      <c r="CZ367" s="147">
        <v>0</v>
      </c>
    </row>
    <row r="368" spans="1:104" ht="12.75">
      <c r="A368" s="170">
        <v>317</v>
      </c>
      <c r="B368" s="171" t="s">
        <v>411</v>
      </c>
      <c r="C368" s="172" t="s">
        <v>412</v>
      </c>
      <c r="D368" s="173" t="s">
        <v>156</v>
      </c>
      <c r="E368" s="174">
        <v>1</v>
      </c>
      <c r="F368" s="174">
        <v>22400</v>
      </c>
      <c r="G368" s="175">
        <f t="shared" si="76"/>
        <v>22400</v>
      </c>
      <c r="O368" s="169">
        <v>2</v>
      </c>
      <c r="AA368" s="147">
        <v>1</v>
      </c>
      <c r="AB368" s="147">
        <v>9</v>
      </c>
      <c r="AC368" s="147">
        <v>9</v>
      </c>
      <c r="AZ368" s="147">
        <v>4</v>
      </c>
      <c r="BA368" s="147">
        <f t="shared" si="77"/>
        <v>0</v>
      </c>
      <c r="BB368" s="147">
        <f t="shared" si="78"/>
        <v>0</v>
      </c>
      <c r="BC368" s="147">
        <f t="shared" si="79"/>
        <v>0</v>
      </c>
      <c r="BD368" s="147">
        <f t="shared" si="80"/>
        <v>22400</v>
      </c>
      <c r="BE368" s="147">
        <f t="shared" si="81"/>
        <v>0</v>
      </c>
      <c r="CZ368" s="147">
        <v>0</v>
      </c>
    </row>
    <row r="369" spans="1:57" ht="12.75">
      <c r="A369" s="176"/>
      <c r="B369" s="177" t="s">
        <v>77</v>
      </c>
      <c r="C369" s="178" t="str">
        <f>CONCATENATE(B358," ",C358)</f>
        <v>M21 Elektromontáže</v>
      </c>
      <c r="D369" s="176"/>
      <c r="E369" s="179"/>
      <c r="F369" s="179"/>
      <c r="G369" s="180">
        <f>SUM(G358:G368)</f>
        <v>82000</v>
      </c>
      <c r="O369" s="169">
        <v>4</v>
      </c>
      <c r="BA369" s="181">
        <f>SUM(BA358:BA368)</f>
        <v>0</v>
      </c>
      <c r="BB369" s="181">
        <f>SUM(BB358:BB368)</f>
        <v>0</v>
      </c>
      <c r="BC369" s="181">
        <f>SUM(BC358:BC368)</f>
        <v>0</v>
      </c>
      <c r="BD369" s="181">
        <f>SUM(BD358:BD368)</f>
        <v>82000</v>
      </c>
      <c r="BE369" s="181">
        <f>SUM(BE358:BE368)</f>
        <v>0</v>
      </c>
    </row>
    <row r="370" ht="12.75">
      <c r="E370" s="147"/>
    </row>
    <row r="371" ht="12.75">
      <c r="E371" s="147"/>
    </row>
    <row r="372" ht="12.75">
      <c r="E372" s="147"/>
    </row>
    <row r="373" ht="12.75">
      <c r="E373" s="147"/>
    </row>
    <row r="374" ht="12.75">
      <c r="E374" s="147"/>
    </row>
    <row r="375" ht="12.75">
      <c r="E375" s="147"/>
    </row>
    <row r="376" ht="12.75">
      <c r="E376" s="147"/>
    </row>
    <row r="377" ht="12.75">
      <c r="E377" s="147"/>
    </row>
    <row r="378" ht="12.75">
      <c r="E378" s="147"/>
    </row>
    <row r="379" ht="12.75">
      <c r="E379" s="147"/>
    </row>
    <row r="380" ht="12.75">
      <c r="E380" s="147"/>
    </row>
    <row r="381" ht="12.75">
      <c r="E381" s="147"/>
    </row>
    <row r="382" ht="12.75">
      <c r="E382" s="147"/>
    </row>
    <row r="383" ht="12.75">
      <c r="E383" s="147"/>
    </row>
    <row r="384" ht="12.75">
      <c r="E384" s="147"/>
    </row>
    <row r="385" ht="12.75">
      <c r="E385" s="147"/>
    </row>
    <row r="386" ht="12.75">
      <c r="E386" s="147"/>
    </row>
    <row r="387" ht="12.75">
      <c r="E387" s="147"/>
    </row>
    <row r="388" ht="12.75">
      <c r="E388" s="147"/>
    </row>
    <row r="389" ht="12.75">
      <c r="E389" s="147"/>
    </row>
    <row r="390" ht="12.75">
      <c r="E390" s="147"/>
    </row>
    <row r="391" ht="12.75">
      <c r="E391" s="147"/>
    </row>
    <row r="392" ht="12.75">
      <c r="E392" s="147"/>
    </row>
    <row r="393" spans="1:7" ht="12.75">
      <c r="A393" s="182"/>
      <c r="B393" s="182"/>
      <c r="C393" s="182"/>
      <c r="D393" s="182"/>
      <c r="E393" s="182"/>
      <c r="F393" s="182"/>
      <c r="G393" s="182"/>
    </row>
    <row r="394" spans="1:7" ht="12.75">
      <c r="A394" s="182"/>
      <c r="B394" s="182"/>
      <c r="C394" s="182"/>
      <c r="D394" s="182"/>
      <c r="E394" s="182"/>
      <c r="F394" s="182"/>
      <c r="G394" s="182"/>
    </row>
    <row r="395" spans="1:7" ht="12.75">
      <c r="A395" s="182"/>
      <c r="B395" s="182"/>
      <c r="C395" s="182"/>
      <c r="D395" s="182"/>
      <c r="E395" s="182"/>
      <c r="F395" s="182"/>
      <c r="G395" s="182"/>
    </row>
    <row r="396" spans="1:7" ht="12.75">
      <c r="A396" s="182"/>
      <c r="B396" s="182"/>
      <c r="C396" s="182"/>
      <c r="D396" s="182"/>
      <c r="E396" s="182"/>
      <c r="F396" s="182"/>
      <c r="G396" s="182"/>
    </row>
    <row r="397" ht="12.75">
      <c r="E397" s="147"/>
    </row>
    <row r="398" ht="12.75">
      <c r="E398" s="147"/>
    </row>
    <row r="399" ht="12.75">
      <c r="E399" s="147"/>
    </row>
    <row r="400" ht="12.75">
      <c r="E400" s="147"/>
    </row>
    <row r="401" ht="12.75">
      <c r="E401" s="147"/>
    </row>
    <row r="402" ht="12.75">
      <c r="E402" s="147"/>
    </row>
    <row r="403" ht="12.75">
      <c r="E403" s="147"/>
    </row>
    <row r="404" ht="12.75">
      <c r="E404" s="147"/>
    </row>
    <row r="405" ht="12.75">
      <c r="E405" s="147"/>
    </row>
    <row r="406" ht="12.75">
      <c r="E406" s="147"/>
    </row>
    <row r="407" ht="12.75">
      <c r="E407" s="147"/>
    </row>
    <row r="408" ht="12.75">
      <c r="E408" s="147"/>
    </row>
    <row r="409" ht="12.75">
      <c r="E409" s="147"/>
    </row>
    <row r="410" ht="12.75">
      <c r="E410" s="147"/>
    </row>
    <row r="411" ht="12.75">
      <c r="E411" s="147"/>
    </row>
    <row r="412" ht="12.75">
      <c r="E412" s="147"/>
    </row>
    <row r="413" ht="12.75">
      <c r="E413" s="147"/>
    </row>
    <row r="414" ht="12.75">
      <c r="E414" s="147"/>
    </row>
    <row r="415" ht="12.75">
      <c r="E415" s="147"/>
    </row>
    <row r="416" ht="12.75">
      <c r="E416" s="147"/>
    </row>
    <row r="417" ht="12.75">
      <c r="E417" s="147"/>
    </row>
    <row r="418" ht="12.75">
      <c r="E418" s="147"/>
    </row>
    <row r="419" ht="12.75">
      <c r="E419" s="147"/>
    </row>
    <row r="420" ht="12.75">
      <c r="E420" s="147"/>
    </row>
    <row r="421" ht="12.75">
      <c r="E421" s="147"/>
    </row>
    <row r="422" ht="12.75">
      <c r="E422" s="147"/>
    </row>
    <row r="423" ht="12.75">
      <c r="E423" s="147"/>
    </row>
    <row r="424" ht="12.75">
      <c r="E424" s="147"/>
    </row>
    <row r="425" ht="12.75">
      <c r="E425" s="147"/>
    </row>
    <row r="426" ht="12.75">
      <c r="E426" s="147"/>
    </row>
    <row r="427" ht="12.75">
      <c r="E427" s="147"/>
    </row>
    <row r="428" spans="1:2" ht="12.75">
      <c r="A428" s="183"/>
      <c r="B428" s="183"/>
    </row>
    <row r="429" spans="1:7" ht="12.75">
      <c r="A429" s="182"/>
      <c r="B429" s="182"/>
      <c r="C429" s="184"/>
      <c r="D429" s="184"/>
      <c r="E429" s="185"/>
      <c r="F429" s="184"/>
      <c r="G429" s="186"/>
    </row>
    <row r="430" spans="1:7" ht="12.75">
      <c r="A430" s="187"/>
      <c r="B430" s="187"/>
      <c r="C430" s="182"/>
      <c r="D430" s="182"/>
      <c r="E430" s="188"/>
      <c r="F430" s="182"/>
      <c r="G430" s="182"/>
    </row>
    <row r="431" spans="1:7" ht="12.75">
      <c r="A431" s="182"/>
      <c r="B431" s="182"/>
      <c r="C431" s="182"/>
      <c r="D431" s="182"/>
      <c r="E431" s="188"/>
      <c r="F431" s="182"/>
      <c r="G431" s="182"/>
    </row>
    <row r="432" spans="1:7" ht="12.75">
      <c r="A432" s="182"/>
      <c r="B432" s="182"/>
      <c r="C432" s="182"/>
      <c r="D432" s="182"/>
      <c r="E432" s="188"/>
      <c r="F432" s="182"/>
      <c r="G432" s="182"/>
    </row>
    <row r="433" spans="1:7" ht="12.75">
      <c r="A433" s="182"/>
      <c r="B433" s="182"/>
      <c r="C433" s="182"/>
      <c r="D433" s="182"/>
      <c r="E433" s="188"/>
      <c r="F433" s="182"/>
      <c r="G433" s="182"/>
    </row>
    <row r="434" spans="1:7" ht="12.75">
      <c r="A434" s="182"/>
      <c r="B434" s="182"/>
      <c r="C434" s="182"/>
      <c r="D434" s="182"/>
      <c r="E434" s="188"/>
      <c r="F434" s="182"/>
      <c r="G434" s="182"/>
    </row>
    <row r="435" spans="1:7" ht="12.75">
      <c r="A435" s="182"/>
      <c r="B435" s="182"/>
      <c r="C435" s="182"/>
      <c r="D435" s="182"/>
      <c r="E435" s="188"/>
      <c r="F435" s="182"/>
      <c r="G435" s="182"/>
    </row>
    <row r="436" spans="1:7" ht="12.75">
      <c r="A436" s="182"/>
      <c r="B436" s="182"/>
      <c r="C436" s="182"/>
      <c r="D436" s="182"/>
      <c r="E436" s="188"/>
      <c r="F436" s="182"/>
      <c r="G436" s="182"/>
    </row>
    <row r="437" spans="1:7" ht="12.75">
      <c r="A437" s="182"/>
      <c r="B437" s="182"/>
      <c r="C437" s="182"/>
      <c r="D437" s="182"/>
      <c r="E437" s="188"/>
      <c r="F437" s="182"/>
      <c r="G437" s="182"/>
    </row>
    <row r="438" spans="1:7" ht="12.75">
      <c r="A438" s="182"/>
      <c r="B438" s="182"/>
      <c r="C438" s="182"/>
      <c r="D438" s="182"/>
      <c r="E438" s="188"/>
      <c r="F438" s="182"/>
      <c r="G438" s="182"/>
    </row>
    <row r="439" spans="1:7" ht="12.75">
      <c r="A439" s="182"/>
      <c r="B439" s="182"/>
      <c r="C439" s="182"/>
      <c r="D439" s="182"/>
      <c r="E439" s="188"/>
      <c r="F439" s="182"/>
      <c r="G439" s="182"/>
    </row>
    <row r="440" spans="1:7" ht="12.75">
      <c r="A440" s="182"/>
      <c r="B440" s="182"/>
      <c r="C440" s="182"/>
      <c r="D440" s="182"/>
      <c r="E440" s="188"/>
      <c r="F440" s="182"/>
      <c r="G440" s="182"/>
    </row>
    <row r="441" spans="1:7" ht="12.75">
      <c r="A441" s="182"/>
      <c r="B441" s="182"/>
      <c r="C441" s="182"/>
      <c r="D441" s="182"/>
      <c r="E441" s="188"/>
      <c r="F441" s="182"/>
      <c r="G441" s="182"/>
    </row>
    <row r="442" spans="1:7" ht="12.75">
      <c r="A442" s="182"/>
      <c r="B442" s="182"/>
      <c r="C442" s="182"/>
      <c r="D442" s="182"/>
      <c r="E442" s="188"/>
      <c r="F442" s="182"/>
      <c r="G442" s="18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</dc:creator>
  <cp:keywords/>
  <dc:description/>
  <cp:lastModifiedBy>Zdeněk Král</cp:lastModifiedBy>
  <dcterms:created xsi:type="dcterms:W3CDTF">2016-06-17T13:17:54Z</dcterms:created>
  <dcterms:modified xsi:type="dcterms:W3CDTF">2016-08-09T16:26:07Z</dcterms:modified>
  <cp:category/>
  <cp:version/>
  <cp:contentType/>
  <cp:contentStatus/>
</cp:coreProperties>
</file>