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395" tabRatio="907"/>
  </bookViews>
  <sheets>
    <sheet name="Stavba" sheetId="1" r:id="rId1"/>
    <sheet name="SO 01 01 KL" sheetId="2" r:id="rId2"/>
    <sheet name="SO 01 01 Rek" sheetId="3" r:id="rId3"/>
    <sheet name="SO 01 01 Pol" sheetId="4" r:id="rId4"/>
    <sheet name="SO 01 02 KL" sheetId="5" r:id="rId5"/>
    <sheet name="SO 01 02 Rek" sheetId="6" r:id="rId6"/>
    <sheet name="SO 01 02 Pol" sheetId="7" r:id="rId7"/>
    <sheet name="SO 01 03 KL" sheetId="8" r:id="rId8"/>
    <sheet name="SO 01 03 Rek" sheetId="9" r:id="rId9"/>
    <sheet name="SO 01 03 Pol" sheetId="10" r:id="rId10"/>
    <sheet name="SO 01 04 KL" sheetId="11" r:id="rId11"/>
    <sheet name="SO 01 04 Rek" sheetId="12" r:id="rId12"/>
    <sheet name="SO 01 04 Pol" sheetId="13" r:id="rId13"/>
    <sheet name="SO 01 05 KL" sheetId="14" r:id="rId14"/>
    <sheet name="SO 01 05 Rek" sheetId="15" r:id="rId15"/>
    <sheet name="SO 01 05 Pol" sheetId="16" r:id="rId16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 01 01 Pol'!$1:$6</definedName>
    <definedName name="_xlnm.Print_Titles" localSheetId="2">'SO 01 01 Rek'!$1:$6</definedName>
    <definedName name="_xlnm.Print_Titles" localSheetId="6">'SO 01 02 Pol'!$1:$6</definedName>
    <definedName name="_xlnm.Print_Titles" localSheetId="5">'SO 01 02 Rek'!$1:$6</definedName>
    <definedName name="_xlnm.Print_Titles" localSheetId="9">'SO 01 03 Pol'!$1:$6</definedName>
    <definedName name="_xlnm.Print_Titles" localSheetId="8">'SO 01 03 Rek'!$1:$6</definedName>
    <definedName name="_xlnm.Print_Titles" localSheetId="12">'SO 01 04 Pol'!$1:$6</definedName>
    <definedName name="_xlnm.Print_Titles" localSheetId="11">'SO 01 04 Rek'!$1:$6</definedName>
    <definedName name="_xlnm.Print_Titles" localSheetId="15">'SO 01 05 Pol'!$1:$6</definedName>
    <definedName name="_xlnm.Print_Titles" localSheetId="14">'SO 01 05 Rek'!$1:$6</definedName>
    <definedName name="Objednatel" localSheetId="0">Stavba!$D$11</definedName>
    <definedName name="Objekt" localSheetId="0">Stavba!$B$29</definedName>
    <definedName name="_xlnm.Print_Area" localSheetId="1">'SO 01 01 KL'!$A$1:$G$45</definedName>
    <definedName name="_xlnm.Print_Area" localSheetId="3">'SO 01 01 Pol'!$A$1:$K$144</definedName>
    <definedName name="_xlnm.Print_Area" localSheetId="2">'SO 01 01 Rek'!$A$1:$I$33</definedName>
    <definedName name="_xlnm.Print_Area" localSheetId="4">'SO 01 02 KL'!$A$1:$G$45</definedName>
    <definedName name="_xlnm.Print_Area" localSheetId="6">'SO 01 02 Pol'!$A$1:$K$278</definedName>
    <definedName name="_xlnm.Print_Area" localSheetId="5">'SO 01 02 Rek'!$A$1:$I$34</definedName>
    <definedName name="_xlnm.Print_Area" localSheetId="7">'SO 01 03 KL'!$A$1:$G$45</definedName>
    <definedName name="_xlnm.Print_Area" localSheetId="9">'SO 01 03 Pol'!$A$1:$K$99</definedName>
    <definedName name="_xlnm.Print_Area" localSheetId="8">'SO 01 03 Rek'!$A$1:$I$29</definedName>
    <definedName name="_xlnm.Print_Area" localSheetId="10">'SO 01 04 KL'!$A$1:$G$45</definedName>
    <definedName name="_xlnm.Print_Area" localSheetId="12">'SO 01 04 Pol'!$A$1:$K$122</definedName>
    <definedName name="_xlnm.Print_Area" localSheetId="11">'SO 01 04 Rek'!$A$1:$I$31</definedName>
    <definedName name="_xlnm.Print_Area" localSheetId="13">'SO 01 05 KL'!$A$1:$G$45</definedName>
    <definedName name="_xlnm.Print_Area" localSheetId="15">'SO 01 05 Pol'!$A$1:$K$133</definedName>
    <definedName name="_xlnm.Print_Area" localSheetId="14">'SO 01 05 Rek'!$A$1:$I$31</definedName>
    <definedName name="_xlnm.Print_Area" localSheetId="0">Stavba!$B$1:$J$57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'SO 01 01 Pol'!#REF!</definedName>
    <definedName name="solver_opt" localSheetId="6" hidden="1">'SO 01 02 Pol'!#REF!</definedName>
    <definedName name="solver_opt" localSheetId="9" hidden="1">'SO 01 03 Pol'!#REF!</definedName>
    <definedName name="solver_opt" localSheetId="12" hidden="1">'SO 01 04 Pol'!#REF!</definedName>
    <definedName name="solver_opt" localSheetId="15" hidden="1">'SO 01 05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Stavba!#REF!</definedName>
    <definedName name="StavbaCelkem" localSheetId="0">Stavba!$H$31</definedName>
    <definedName name="Zhotovitel" localSheetId="0">Stavba!$D$7</definedName>
  </definedNames>
  <calcPr calcId="145621"/>
</workbook>
</file>

<file path=xl/calcChain.xml><?xml version="1.0" encoding="utf-8"?>
<calcChain xmlns="http://schemas.openxmlformats.org/spreadsheetml/2006/main">
  <c r="G24" i="15" l="1"/>
  <c r="G25" i="15" s="1"/>
  <c r="G26" i="15" s="1"/>
  <c r="G27" i="15" s="1"/>
  <c r="G28" i="15" s="1"/>
  <c r="G29" i="15" s="1"/>
  <c r="G23" i="15"/>
  <c r="G22" i="15"/>
  <c r="I29" i="15" l="1"/>
  <c r="D21" i="14"/>
  <c r="I28" i="15"/>
  <c r="G21" i="14" s="1"/>
  <c r="D20" i="14"/>
  <c r="I27" i="15"/>
  <c r="G20" i="14" s="1"/>
  <c r="D19" i="14"/>
  <c r="I26" i="15"/>
  <c r="G19" i="14" s="1"/>
  <c r="D18" i="14"/>
  <c r="I25" i="15"/>
  <c r="G18" i="14" s="1"/>
  <c r="D17" i="14"/>
  <c r="I24" i="15"/>
  <c r="G17" i="14" s="1"/>
  <c r="D16" i="14"/>
  <c r="I23" i="15"/>
  <c r="G16" i="14" s="1"/>
  <c r="G15" i="14"/>
  <c r="D15" i="14"/>
  <c r="I22" i="15"/>
  <c r="BE132" i="16"/>
  <c r="BD132" i="16"/>
  <c r="BC132" i="16"/>
  <c r="BB132" i="16"/>
  <c r="K132" i="16"/>
  <c r="I132" i="16"/>
  <c r="G132" i="16"/>
  <c r="BA132" i="16" s="1"/>
  <c r="BE131" i="16"/>
  <c r="BD131" i="16"/>
  <c r="BC131" i="16"/>
  <c r="BB131" i="16"/>
  <c r="K131" i="16"/>
  <c r="I131" i="16"/>
  <c r="G131" i="16"/>
  <c r="BA131" i="16" s="1"/>
  <c r="BE130" i="16"/>
  <c r="BD130" i="16"/>
  <c r="BC130" i="16"/>
  <c r="BB130" i="16"/>
  <c r="K130" i="16"/>
  <c r="I130" i="16"/>
  <c r="G130" i="16"/>
  <c r="BA130" i="16" s="1"/>
  <c r="BE129" i="16"/>
  <c r="BD129" i="16"/>
  <c r="BC129" i="16"/>
  <c r="BB129" i="16"/>
  <c r="K129" i="16"/>
  <c r="I129" i="16"/>
  <c r="G129" i="16"/>
  <c r="BA129" i="16" s="1"/>
  <c r="BE128" i="16"/>
  <c r="BD128" i="16"/>
  <c r="BC128" i="16"/>
  <c r="BB128" i="16"/>
  <c r="K128" i="16"/>
  <c r="I128" i="16"/>
  <c r="G128" i="16"/>
  <c r="BA128" i="16" s="1"/>
  <c r="BE127" i="16"/>
  <c r="BD127" i="16"/>
  <c r="BC127" i="16"/>
  <c r="BB127" i="16"/>
  <c r="K127" i="16"/>
  <c r="I127" i="16"/>
  <c r="G127" i="16"/>
  <c r="BA127" i="16" s="1"/>
  <c r="BE126" i="16"/>
  <c r="BD126" i="16"/>
  <c r="BC126" i="16"/>
  <c r="BB126" i="16"/>
  <c r="K126" i="16"/>
  <c r="I126" i="16"/>
  <c r="G126" i="16"/>
  <c r="BA126" i="16" s="1"/>
  <c r="BE125" i="16"/>
  <c r="BE133" i="16" s="1"/>
  <c r="I16" i="15" s="1"/>
  <c r="BD125" i="16"/>
  <c r="BC125" i="16"/>
  <c r="BB125" i="16"/>
  <c r="K125" i="16"/>
  <c r="I125" i="16"/>
  <c r="G125" i="16"/>
  <c r="BA125" i="16" s="1"/>
  <c r="BE124" i="16"/>
  <c r="BD124" i="16"/>
  <c r="BC124" i="16"/>
  <c r="BB124" i="16"/>
  <c r="K124" i="16"/>
  <c r="I124" i="16"/>
  <c r="G124" i="16"/>
  <c r="BA124" i="16" s="1"/>
  <c r="BE123" i="16"/>
  <c r="BD123" i="16"/>
  <c r="BC123" i="16"/>
  <c r="BB123" i="16"/>
  <c r="K123" i="16"/>
  <c r="I123" i="16"/>
  <c r="G123" i="16"/>
  <c r="B16" i="15"/>
  <c r="A16" i="15"/>
  <c r="BE118" i="16"/>
  <c r="BC118" i="16"/>
  <c r="BC121" i="16" s="1"/>
  <c r="G15" i="15" s="1"/>
  <c r="BB118" i="16"/>
  <c r="BB121" i="16" s="1"/>
  <c r="F15" i="15" s="1"/>
  <c r="BA118" i="16"/>
  <c r="BA121" i="16" s="1"/>
  <c r="E15" i="15" s="1"/>
  <c r="K118" i="16"/>
  <c r="K121" i="16" s="1"/>
  <c r="I118" i="16"/>
  <c r="I121" i="16" s="1"/>
  <c r="G118" i="16"/>
  <c r="G121" i="16" s="1"/>
  <c r="B15" i="15"/>
  <c r="A15" i="15"/>
  <c r="BE121" i="16"/>
  <c r="I15" i="15" s="1"/>
  <c r="BE115" i="16"/>
  <c r="BD115" i="16"/>
  <c r="BC115" i="16"/>
  <c r="BA115" i="16"/>
  <c r="K115" i="16"/>
  <c r="I115" i="16"/>
  <c r="BE113" i="16"/>
  <c r="BD113" i="16"/>
  <c r="BC113" i="16"/>
  <c r="BA113" i="16"/>
  <c r="K113" i="16"/>
  <c r="I113" i="16"/>
  <c r="G113" i="16"/>
  <c r="BB113" i="16" s="1"/>
  <c r="BE111" i="16"/>
  <c r="BD111" i="16"/>
  <c r="BC111" i="16"/>
  <c r="BA111" i="16"/>
  <c r="K111" i="16"/>
  <c r="I111" i="16"/>
  <c r="G111" i="16"/>
  <c r="BB111" i="16" s="1"/>
  <c r="BE109" i="16"/>
  <c r="BD109" i="16"/>
  <c r="BC109" i="16"/>
  <c r="BA109" i="16"/>
  <c r="K109" i="16"/>
  <c r="I109" i="16"/>
  <c r="G109" i="16"/>
  <c r="BB109" i="16" s="1"/>
  <c r="BE105" i="16"/>
  <c r="BD105" i="16"/>
  <c r="BD116" i="16" s="1"/>
  <c r="H14" i="15" s="1"/>
  <c r="BC105" i="16"/>
  <c r="BA105" i="16"/>
  <c r="K105" i="16"/>
  <c r="I105" i="16"/>
  <c r="G105" i="16"/>
  <c r="BB105" i="16" s="1"/>
  <c r="BE103" i="16"/>
  <c r="BD103" i="16"/>
  <c r="BC103" i="16"/>
  <c r="BA103" i="16"/>
  <c r="K103" i="16"/>
  <c r="I103" i="16"/>
  <c r="G103" i="16"/>
  <c r="F115" i="16" s="1"/>
  <c r="G115" i="16" s="1"/>
  <c r="BB115" i="16" s="1"/>
  <c r="B14" i="15"/>
  <c r="A14" i="15"/>
  <c r="BE100" i="16"/>
  <c r="BD100" i="16"/>
  <c r="BC100" i="16"/>
  <c r="BA100" i="16"/>
  <c r="K100" i="16"/>
  <c r="I100" i="16"/>
  <c r="BE97" i="16"/>
  <c r="BD97" i="16"/>
  <c r="BC97" i="16"/>
  <c r="BA97" i="16"/>
  <c r="K97" i="16"/>
  <c r="I97" i="16"/>
  <c r="G97" i="16"/>
  <c r="BB97" i="16" s="1"/>
  <c r="BE95" i="16"/>
  <c r="BD95" i="16"/>
  <c r="BC95" i="16"/>
  <c r="BA95" i="16"/>
  <c r="K95" i="16"/>
  <c r="I95" i="16"/>
  <c r="G95" i="16"/>
  <c r="BB95" i="16" s="1"/>
  <c r="BE93" i="16"/>
  <c r="BD93" i="16"/>
  <c r="BC93" i="16"/>
  <c r="BA93" i="16"/>
  <c r="K93" i="16"/>
  <c r="I93" i="16"/>
  <c r="G93" i="16"/>
  <c r="B13" i="15"/>
  <c r="A13" i="15"/>
  <c r="BE90" i="16"/>
  <c r="BD90" i="16"/>
  <c r="BC90" i="16"/>
  <c r="BA90" i="16"/>
  <c r="K90" i="16"/>
  <c r="I90" i="16"/>
  <c r="BE87" i="16"/>
  <c r="BD87" i="16"/>
  <c r="BC87" i="16"/>
  <c r="BA87" i="16"/>
  <c r="K87" i="16"/>
  <c r="I87" i="16"/>
  <c r="G87" i="16"/>
  <c r="BB87" i="16" s="1"/>
  <c r="BE85" i="16"/>
  <c r="BD85" i="16"/>
  <c r="BC85" i="16"/>
  <c r="BA85" i="16"/>
  <c r="K85" i="16"/>
  <c r="I85" i="16"/>
  <c r="G85" i="16"/>
  <c r="BB85" i="16" s="1"/>
  <c r="BE83" i="16"/>
  <c r="BD83" i="16"/>
  <c r="BC83" i="16"/>
  <c r="BA83" i="16"/>
  <c r="K83" i="16"/>
  <c r="I83" i="16"/>
  <c r="G83" i="16"/>
  <c r="B12" i="15"/>
  <c r="A12" i="15"/>
  <c r="BE80" i="16"/>
  <c r="BD80" i="16"/>
  <c r="BC80" i="16"/>
  <c r="BA80" i="16"/>
  <c r="K80" i="16"/>
  <c r="I80" i="16"/>
  <c r="BE77" i="16"/>
  <c r="BD77" i="16"/>
  <c r="BC77" i="16"/>
  <c r="BA77" i="16"/>
  <c r="K77" i="16"/>
  <c r="I77" i="16"/>
  <c r="G77" i="16"/>
  <c r="BB77" i="16" s="1"/>
  <c r="BE74" i="16"/>
  <c r="BD74" i="16"/>
  <c r="BC74" i="16"/>
  <c r="BA74" i="16"/>
  <c r="K74" i="16"/>
  <c r="I74" i="16"/>
  <c r="G74" i="16"/>
  <c r="BB74" i="16" s="1"/>
  <c r="BE72" i="16"/>
  <c r="BD72" i="16"/>
  <c r="BC72" i="16"/>
  <c r="BA72" i="16"/>
  <c r="K72" i="16"/>
  <c r="I72" i="16"/>
  <c r="G72" i="16"/>
  <c r="BB72" i="16" s="1"/>
  <c r="BE71" i="16"/>
  <c r="BD71" i="16"/>
  <c r="BC71" i="16"/>
  <c r="BA71" i="16"/>
  <c r="K71" i="16"/>
  <c r="K81" i="16" s="1"/>
  <c r="I71" i="16"/>
  <c r="G71" i="16"/>
  <c r="BB71" i="16" s="1"/>
  <c r="BE68" i="16"/>
  <c r="BD68" i="16"/>
  <c r="BC68" i="16"/>
  <c r="BA68" i="16"/>
  <c r="K68" i="16"/>
  <c r="I68" i="16"/>
  <c r="G68" i="16"/>
  <c r="BB68" i="16" s="1"/>
  <c r="BE66" i="16"/>
  <c r="BD66" i="16"/>
  <c r="BC66" i="16"/>
  <c r="BA66" i="16"/>
  <c r="K66" i="16"/>
  <c r="I66" i="16"/>
  <c r="G66" i="16"/>
  <c r="B11" i="15"/>
  <c r="A11" i="15"/>
  <c r="BE63" i="16"/>
  <c r="BD63" i="16"/>
  <c r="BC63" i="16"/>
  <c r="BA63" i="16"/>
  <c r="K63" i="16"/>
  <c r="I63" i="16"/>
  <c r="BE60" i="16"/>
  <c r="BD60" i="16"/>
  <c r="BC60" i="16"/>
  <c r="BA60" i="16"/>
  <c r="K60" i="16"/>
  <c r="I60" i="16"/>
  <c r="G60" i="16"/>
  <c r="BE58" i="16"/>
  <c r="BD58" i="16"/>
  <c r="BC58" i="16"/>
  <c r="BA58" i="16"/>
  <c r="K58" i="16"/>
  <c r="I58" i="16"/>
  <c r="G58" i="16"/>
  <c r="BB58" i="16" s="1"/>
  <c r="BE53" i="16"/>
  <c r="BD53" i="16"/>
  <c r="BC53" i="16"/>
  <c r="BA53" i="16"/>
  <c r="K53" i="16"/>
  <c r="I53" i="16"/>
  <c r="G53" i="16"/>
  <c r="BB53" i="16" s="1"/>
  <c r="BE48" i="16"/>
  <c r="BD48" i="16"/>
  <c r="BC48" i="16"/>
  <c r="BA48" i="16"/>
  <c r="K48" i="16"/>
  <c r="I48" i="16"/>
  <c r="G48" i="16"/>
  <c r="BB48" i="16" s="1"/>
  <c r="BE45" i="16"/>
  <c r="BD45" i="16"/>
  <c r="BC45" i="16"/>
  <c r="BA45" i="16"/>
  <c r="K45" i="16"/>
  <c r="I45" i="16"/>
  <c r="G45" i="16"/>
  <c r="BB45" i="16" s="1"/>
  <c r="BE41" i="16"/>
  <c r="BD41" i="16"/>
  <c r="BC41" i="16"/>
  <c r="BA41" i="16"/>
  <c r="K41" i="16"/>
  <c r="I41" i="16"/>
  <c r="G41" i="16"/>
  <c r="B10" i="15"/>
  <c r="A10" i="15"/>
  <c r="I64" i="16"/>
  <c r="BE38" i="16"/>
  <c r="BE39" i="16" s="1"/>
  <c r="I9" i="15" s="1"/>
  <c r="BD38" i="16"/>
  <c r="BD39" i="16" s="1"/>
  <c r="H9" i="15" s="1"/>
  <c r="BC38" i="16"/>
  <c r="BB38" i="16"/>
  <c r="BB39" i="16" s="1"/>
  <c r="F9" i="15" s="1"/>
  <c r="K38" i="16"/>
  <c r="K39" i="16" s="1"/>
  <c r="I38" i="16"/>
  <c r="I39" i="16" s="1"/>
  <c r="G38" i="16"/>
  <c r="B9" i="15"/>
  <c r="A9" i="15"/>
  <c r="BC39" i="16"/>
  <c r="G9" i="15" s="1"/>
  <c r="BE34" i="16"/>
  <c r="BD34" i="16"/>
  <c r="BC34" i="16"/>
  <c r="BB34" i="16"/>
  <c r="K34" i="16"/>
  <c r="I34" i="16"/>
  <c r="G34" i="16"/>
  <c r="BA34" i="16" s="1"/>
  <c r="BE31" i="16"/>
  <c r="BE36" i="16" s="1"/>
  <c r="I8" i="15" s="1"/>
  <c r="BD31" i="16"/>
  <c r="BC31" i="16"/>
  <c r="BB31" i="16"/>
  <c r="BB36" i="16" s="1"/>
  <c r="F8" i="15" s="1"/>
  <c r="K31" i="16"/>
  <c r="I31" i="16"/>
  <c r="G31" i="16"/>
  <c r="B8" i="15"/>
  <c r="A8" i="15"/>
  <c r="BE24" i="16"/>
  <c r="BD24" i="16"/>
  <c r="BC24" i="16"/>
  <c r="BB24" i="16"/>
  <c r="K24" i="16"/>
  <c r="I24" i="16"/>
  <c r="G24" i="16"/>
  <c r="BA24" i="16" s="1"/>
  <c r="BE19" i="16"/>
  <c r="BD19" i="16"/>
  <c r="BC19" i="16"/>
  <c r="BB19" i="16"/>
  <c r="K19" i="16"/>
  <c r="I19" i="16"/>
  <c r="G19" i="16"/>
  <c r="BA19" i="16" s="1"/>
  <c r="BE17" i="16"/>
  <c r="BD17" i="16"/>
  <c r="BC17" i="16"/>
  <c r="BB17" i="16"/>
  <c r="K17" i="16"/>
  <c r="I17" i="16"/>
  <c r="G17" i="16"/>
  <c r="BA17" i="16" s="1"/>
  <c r="BE13" i="16"/>
  <c r="BD13" i="16"/>
  <c r="BC13" i="16"/>
  <c r="BB13" i="16"/>
  <c r="K13" i="16"/>
  <c r="I13" i="16"/>
  <c r="G13" i="16"/>
  <c r="BA13" i="16" s="1"/>
  <c r="BE8" i="16"/>
  <c r="BD8" i="16"/>
  <c r="BC8" i="16"/>
  <c r="BB8" i="16"/>
  <c r="K8" i="16"/>
  <c r="I8" i="16"/>
  <c r="G8" i="16"/>
  <c r="BA8" i="16" s="1"/>
  <c r="B7" i="15"/>
  <c r="A7" i="15"/>
  <c r="E4" i="16"/>
  <c r="F3" i="16"/>
  <c r="C33" i="14"/>
  <c r="F33" i="14" s="1"/>
  <c r="C31" i="14"/>
  <c r="G7" i="14"/>
  <c r="D21" i="11"/>
  <c r="D20" i="11"/>
  <c r="D19" i="11"/>
  <c r="D18" i="11"/>
  <c r="D17" i="11"/>
  <c r="D16" i="11"/>
  <c r="D15" i="11"/>
  <c r="BE121" i="13"/>
  <c r="BD121" i="13"/>
  <c r="BC121" i="13"/>
  <c r="BB121" i="13"/>
  <c r="K121" i="13"/>
  <c r="I121" i="13"/>
  <c r="G121" i="13"/>
  <c r="BA121" i="13" s="1"/>
  <c r="BE120" i="13"/>
  <c r="BD120" i="13"/>
  <c r="BC120" i="13"/>
  <c r="BB120" i="13"/>
  <c r="K120" i="13"/>
  <c r="I120" i="13"/>
  <c r="G120" i="13"/>
  <c r="BA120" i="13" s="1"/>
  <c r="BE119" i="13"/>
  <c r="BD119" i="13"/>
  <c r="BC119" i="13"/>
  <c r="BB119" i="13"/>
  <c r="K119" i="13"/>
  <c r="I119" i="13"/>
  <c r="G119" i="13"/>
  <c r="BA119" i="13" s="1"/>
  <c r="BE118" i="13"/>
  <c r="BD118" i="13"/>
  <c r="BC118" i="13"/>
  <c r="BB118" i="13"/>
  <c r="K118" i="13"/>
  <c r="I118" i="13"/>
  <c r="G118" i="13"/>
  <c r="BA118" i="13" s="1"/>
  <c r="BE117" i="13"/>
  <c r="BD117" i="13"/>
  <c r="BC117" i="13"/>
  <c r="BB117" i="13"/>
  <c r="K117" i="13"/>
  <c r="I117" i="13"/>
  <c r="G117" i="13"/>
  <c r="BA117" i="13" s="1"/>
  <c r="BE116" i="13"/>
  <c r="BD116" i="13"/>
  <c r="BC116" i="13"/>
  <c r="BB116" i="13"/>
  <c r="K116" i="13"/>
  <c r="I116" i="13"/>
  <c r="G116" i="13"/>
  <c r="BA116" i="13" s="1"/>
  <c r="BE115" i="13"/>
  <c r="BD115" i="13"/>
  <c r="BC115" i="13"/>
  <c r="BB115" i="13"/>
  <c r="BA115" i="13"/>
  <c r="K115" i="13"/>
  <c r="I115" i="13"/>
  <c r="G115" i="13"/>
  <c r="B16" i="12"/>
  <c r="A16" i="12"/>
  <c r="G122" i="13"/>
  <c r="BE112" i="13"/>
  <c r="BD112" i="13"/>
  <c r="BC112" i="13"/>
  <c r="BA112" i="13"/>
  <c r="K112" i="13"/>
  <c r="I112" i="13"/>
  <c r="BE110" i="13"/>
  <c r="BD110" i="13"/>
  <c r="BC110" i="13"/>
  <c r="BA110" i="13"/>
  <c r="K110" i="13"/>
  <c r="I110" i="13"/>
  <c r="I113" i="13" s="1"/>
  <c r="G110" i="13"/>
  <c r="B15" i="12"/>
  <c r="A15" i="12"/>
  <c r="BE106" i="13"/>
  <c r="BD106" i="13"/>
  <c r="BC106" i="13"/>
  <c r="BA106" i="13"/>
  <c r="K106" i="13"/>
  <c r="K108" i="13" s="1"/>
  <c r="I106" i="13"/>
  <c r="G106" i="13"/>
  <c r="BB106" i="13" s="1"/>
  <c r="BE104" i="13"/>
  <c r="BD104" i="13"/>
  <c r="BC104" i="13"/>
  <c r="BA104" i="13"/>
  <c r="K104" i="13"/>
  <c r="I104" i="13"/>
  <c r="G104" i="13"/>
  <c r="BB104" i="13" s="1"/>
  <c r="B14" i="12"/>
  <c r="A14" i="12"/>
  <c r="BE108" i="13"/>
  <c r="I14" i="12" s="1"/>
  <c r="BD108" i="13"/>
  <c r="H14" i="12" s="1"/>
  <c r="BA108" i="13"/>
  <c r="E14" i="12" s="1"/>
  <c r="BE101" i="13"/>
  <c r="BD101" i="13"/>
  <c r="BC101" i="13"/>
  <c r="BA101" i="13"/>
  <c r="K101" i="13"/>
  <c r="I101" i="13"/>
  <c r="BE98" i="13"/>
  <c r="BD98" i="13"/>
  <c r="BC98" i="13"/>
  <c r="BA98" i="13"/>
  <c r="K98" i="13"/>
  <c r="I98" i="13"/>
  <c r="G98" i="13"/>
  <c r="BB98" i="13" s="1"/>
  <c r="BE95" i="13"/>
  <c r="BD95" i="13"/>
  <c r="BC95" i="13"/>
  <c r="BA95" i="13"/>
  <c r="K95" i="13"/>
  <c r="I95" i="13"/>
  <c r="G95" i="13"/>
  <c r="BB95" i="13" s="1"/>
  <c r="BE92" i="13"/>
  <c r="BD92" i="13"/>
  <c r="BC92" i="13"/>
  <c r="BA92" i="13"/>
  <c r="K92" i="13"/>
  <c r="I92" i="13"/>
  <c r="G92" i="13"/>
  <c r="BB92" i="13" s="1"/>
  <c r="BE89" i="13"/>
  <c r="BD89" i="13"/>
  <c r="BC89" i="13"/>
  <c r="BA89" i="13"/>
  <c r="K89" i="13"/>
  <c r="I89" i="13"/>
  <c r="G89" i="13"/>
  <c r="BB89" i="13" s="1"/>
  <c r="BE86" i="13"/>
  <c r="BD86" i="13"/>
  <c r="BC86" i="13"/>
  <c r="BA86" i="13"/>
  <c r="K86" i="13"/>
  <c r="I86" i="13"/>
  <c r="G86" i="13"/>
  <c r="BB86" i="13" s="1"/>
  <c r="BE83" i="13"/>
  <c r="BD83" i="13"/>
  <c r="BC83" i="13"/>
  <c r="BA83" i="13"/>
  <c r="K83" i="13"/>
  <c r="I83" i="13"/>
  <c r="G83" i="13"/>
  <c r="BB83" i="13" s="1"/>
  <c r="BE80" i="13"/>
  <c r="BD80" i="13"/>
  <c r="BC80" i="13"/>
  <c r="BA80" i="13"/>
  <c r="K80" i="13"/>
  <c r="I80" i="13"/>
  <c r="G80" i="13"/>
  <c r="BB80" i="13" s="1"/>
  <c r="BE78" i="13"/>
  <c r="BD78" i="13"/>
  <c r="BC78" i="13"/>
  <c r="BA78" i="13"/>
  <c r="K78" i="13"/>
  <c r="I78" i="13"/>
  <c r="G78" i="13"/>
  <c r="BB78" i="13" s="1"/>
  <c r="BE76" i="13"/>
  <c r="BD76" i="13"/>
  <c r="BC76" i="13"/>
  <c r="BA76" i="13"/>
  <c r="K76" i="13"/>
  <c r="I76" i="13"/>
  <c r="G76" i="13"/>
  <c r="BB76" i="13" s="1"/>
  <c r="BE73" i="13"/>
  <c r="BD73" i="13"/>
  <c r="BC73" i="13"/>
  <c r="BA73" i="13"/>
  <c r="K73" i="13"/>
  <c r="I73" i="13"/>
  <c r="G73" i="13"/>
  <c r="BB73" i="13" s="1"/>
  <c r="BE70" i="13"/>
  <c r="BD70" i="13"/>
  <c r="BC70" i="13"/>
  <c r="BA70" i="13"/>
  <c r="K70" i="13"/>
  <c r="I70" i="13"/>
  <c r="G70" i="13"/>
  <c r="BB70" i="13" s="1"/>
  <c r="BE68" i="13"/>
  <c r="BD68" i="13"/>
  <c r="BC68" i="13"/>
  <c r="BA68" i="13"/>
  <c r="K68" i="13"/>
  <c r="I68" i="13"/>
  <c r="G68" i="13"/>
  <c r="BB68" i="13" s="1"/>
  <c r="BE66" i="13"/>
  <c r="BD66" i="13"/>
  <c r="BC66" i="13"/>
  <c r="BA66" i="13"/>
  <c r="K66" i="13"/>
  <c r="I66" i="13"/>
  <c r="G66" i="13"/>
  <c r="B13" i="12"/>
  <c r="A13" i="12"/>
  <c r="BE63" i="13"/>
  <c r="BD63" i="13"/>
  <c r="BC63" i="13"/>
  <c r="BA63" i="13"/>
  <c r="K63" i="13"/>
  <c r="I63" i="13"/>
  <c r="BE61" i="13"/>
  <c r="BD61" i="13"/>
  <c r="BC61" i="13"/>
  <c r="BA61" i="13"/>
  <c r="K61" i="13"/>
  <c r="I61" i="13"/>
  <c r="G61" i="13"/>
  <c r="BB61" i="13" s="1"/>
  <c r="BE59" i="13"/>
  <c r="BD59" i="13"/>
  <c r="BC59" i="13"/>
  <c r="BA59" i="13"/>
  <c r="K59" i="13"/>
  <c r="I59" i="13"/>
  <c r="G59" i="13"/>
  <c r="BB59" i="13" s="1"/>
  <c r="BE55" i="13"/>
  <c r="BD55" i="13"/>
  <c r="BC55" i="13"/>
  <c r="BA55" i="13"/>
  <c r="K55" i="13"/>
  <c r="I55" i="13"/>
  <c r="G55" i="13"/>
  <c r="B12" i="12"/>
  <c r="A12" i="12"/>
  <c r="BE52" i="13"/>
  <c r="BE53" i="13" s="1"/>
  <c r="I11" i="12" s="1"/>
  <c r="BD52" i="13"/>
  <c r="BD53" i="13" s="1"/>
  <c r="H11" i="12" s="1"/>
  <c r="BC52" i="13"/>
  <c r="BC53" i="13" s="1"/>
  <c r="G11" i="12" s="1"/>
  <c r="BB52" i="13"/>
  <c r="BB53" i="13" s="1"/>
  <c r="F11" i="12" s="1"/>
  <c r="K52" i="13"/>
  <c r="K53" i="13" s="1"/>
  <c r="I52" i="13"/>
  <c r="I53" i="13" s="1"/>
  <c r="G52" i="13"/>
  <c r="B11" i="12"/>
  <c r="A11" i="12"/>
  <c r="BE48" i="13"/>
  <c r="BD48" i="13"/>
  <c r="BC48" i="13"/>
  <c r="BB48" i="13"/>
  <c r="K48" i="13"/>
  <c r="I48" i="13"/>
  <c r="G48" i="13"/>
  <c r="BA48" i="13" s="1"/>
  <c r="BE46" i="13"/>
  <c r="BD46" i="13"/>
  <c r="BC46" i="13"/>
  <c r="BB46" i="13"/>
  <c r="K46" i="13"/>
  <c r="I46" i="13"/>
  <c r="G46" i="13"/>
  <c r="BA46" i="13" s="1"/>
  <c r="BE43" i="13"/>
  <c r="BD43" i="13"/>
  <c r="BC43" i="13"/>
  <c r="BB43" i="13"/>
  <c r="K43" i="13"/>
  <c r="I43" i="13"/>
  <c r="G43" i="13"/>
  <c r="BA43" i="13" s="1"/>
  <c r="BE41" i="13"/>
  <c r="BD41" i="13"/>
  <c r="BC41" i="13"/>
  <c r="BB41" i="13"/>
  <c r="K41" i="13"/>
  <c r="I41" i="13"/>
  <c r="G41" i="13"/>
  <c r="BA41" i="13" s="1"/>
  <c r="BE39" i="13"/>
  <c r="BD39" i="13"/>
  <c r="BC39" i="13"/>
  <c r="BB39" i="13"/>
  <c r="K39" i="13"/>
  <c r="I39" i="13"/>
  <c r="G39" i="13"/>
  <c r="BA39" i="13" s="1"/>
  <c r="BE37" i="13"/>
  <c r="BD37" i="13"/>
  <c r="BC37" i="13"/>
  <c r="BB37" i="13"/>
  <c r="K37" i="13"/>
  <c r="I37" i="13"/>
  <c r="G37" i="13"/>
  <c r="BA37" i="13" s="1"/>
  <c r="BE35" i="13"/>
  <c r="BD35" i="13"/>
  <c r="BC35" i="13"/>
  <c r="BB35" i="13"/>
  <c r="K35" i="13"/>
  <c r="I35" i="13"/>
  <c r="G35" i="13"/>
  <c r="BA35" i="13" s="1"/>
  <c r="BE32" i="13"/>
  <c r="BD32" i="13"/>
  <c r="BC32" i="13"/>
  <c r="BB32" i="13"/>
  <c r="K32" i="13"/>
  <c r="I32" i="13"/>
  <c r="G32" i="13"/>
  <c r="BA32" i="13" s="1"/>
  <c r="BE30" i="13"/>
  <c r="BE50" i="13" s="1"/>
  <c r="I10" i="12" s="1"/>
  <c r="BD30" i="13"/>
  <c r="BC30" i="13"/>
  <c r="BB30" i="13"/>
  <c r="K30" i="13"/>
  <c r="K50" i="13" s="1"/>
  <c r="I30" i="13"/>
  <c r="G30" i="13"/>
  <c r="B10" i="12"/>
  <c r="A10" i="12"/>
  <c r="BE26" i="13"/>
  <c r="BE28" i="13" s="1"/>
  <c r="I9" i="12" s="1"/>
  <c r="BD26" i="13"/>
  <c r="BC26" i="13"/>
  <c r="BB26" i="13"/>
  <c r="BB28" i="13" s="1"/>
  <c r="F9" i="12" s="1"/>
  <c r="K26" i="13"/>
  <c r="I26" i="13"/>
  <c r="I28" i="13" s="1"/>
  <c r="G26" i="13"/>
  <c r="B9" i="12"/>
  <c r="A9" i="12"/>
  <c r="BD28" i="13"/>
  <c r="H9" i="12" s="1"/>
  <c r="BC28" i="13"/>
  <c r="G9" i="12" s="1"/>
  <c r="K28" i="13"/>
  <c r="BE22" i="13"/>
  <c r="BE24" i="13" s="1"/>
  <c r="I8" i="12" s="1"/>
  <c r="BD22" i="13"/>
  <c r="BD24" i="13" s="1"/>
  <c r="H8" i="12" s="1"/>
  <c r="BC22" i="13"/>
  <c r="BC24" i="13" s="1"/>
  <c r="G8" i="12" s="1"/>
  <c r="BB22" i="13"/>
  <c r="BB24" i="13" s="1"/>
  <c r="F8" i="12" s="1"/>
  <c r="K22" i="13"/>
  <c r="K24" i="13" s="1"/>
  <c r="I22" i="13"/>
  <c r="I24" i="13" s="1"/>
  <c r="G22" i="13"/>
  <c r="BA22" i="13" s="1"/>
  <c r="BA24" i="13" s="1"/>
  <c r="E8" i="12" s="1"/>
  <c r="B8" i="12"/>
  <c r="A8" i="12"/>
  <c r="G24" i="13"/>
  <c r="BE18" i="13"/>
  <c r="BD18" i="13"/>
  <c r="BC18" i="13"/>
  <c r="BB18" i="13"/>
  <c r="K18" i="13"/>
  <c r="I18" i="13"/>
  <c r="G18" i="13"/>
  <c r="BA18" i="13" s="1"/>
  <c r="BE16" i="13"/>
  <c r="BD16" i="13"/>
  <c r="BC16" i="13"/>
  <c r="BB16" i="13"/>
  <c r="K16" i="13"/>
  <c r="I16" i="13"/>
  <c r="G16" i="13"/>
  <c r="BA16" i="13" s="1"/>
  <c r="BE12" i="13"/>
  <c r="BD12" i="13"/>
  <c r="BC12" i="13"/>
  <c r="BB12" i="13"/>
  <c r="K12" i="13"/>
  <c r="I12" i="13"/>
  <c r="G12" i="13"/>
  <c r="BA12" i="13" s="1"/>
  <c r="BE8" i="13"/>
  <c r="BD8" i="13"/>
  <c r="BC8" i="13"/>
  <c r="BB8" i="13"/>
  <c r="K8" i="13"/>
  <c r="K20" i="13" s="1"/>
  <c r="I8" i="13"/>
  <c r="G8" i="13"/>
  <c r="BA8" i="13" s="1"/>
  <c r="B7" i="12"/>
  <c r="A7" i="12"/>
  <c r="E4" i="13"/>
  <c r="F3" i="13"/>
  <c r="C33" i="11"/>
  <c r="F33" i="11" s="1"/>
  <c r="C31" i="11"/>
  <c r="G7" i="11"/>
  <c r="D21" i="8"/>
  <c r="D20" i="8"/>
  <c r="D19" i="8"/>
  <c r="D18" i="8"/>
  <c r="D17" i="8"/>
  <c r="D16" i="8"/>
  <c r="D15" i="8"/>
  <c r="BE98" i="10"/>
  <c r="BD98" i="10"/>
  <c r="BC98" i="10"/>
  <c r="BB98" i="10"/>
  <c r="K98" i="10"/>
  <c r="I98" i="10"/>
  <c r="G98" i="10"/>
  <c r="BA98" i="10" s="1"/>
  <c r="BE97" i="10"/>
  <c r="BD97" i="10"/>
  <c r="BC97" i="10"/>
  <c r="BB97" i="10"/>
  <c r="K97" i="10"/>
  <c r="I97" i="10"/>
  <c r="G97" i="10"/>
  <c r="BA97" i="10" s="1"/>
  <c r="BE96" i="10"/>
  <c r="BD96" i="10"/>
  <c r="BC96" i="10"/>
  <c r="BB96" i="10"/>
  <c r="K96" i="10"/>
  <c r="I96" i="10"/>
  <c r="G96" i="10"/>
  <c r="BA96" i="10" s="1"/>
  <c r="BE95" i="10"/>
  <c r="BD95" i="10"/>
  <c r="BC95" i="10"/>
  <c r="BB95" i="10"/>
  <c r="K95" i="10"/>
  <c r="I95" i="10"/>
  <c r="G95" i="10"/>
  <c r="BA95" i="10" s="1"/>
  <c r="BE94" i="10"/>
  <c r="BD94" i="10"/>
  <c r="BC94" i="10"/>
  <c r="BB94" i="10"/>
  <c r="K94" i="10"/>
  <c r="I94" i="10"/>
  <c r="G94" i="10"/>
  <c r="BA94" i="10" s="1"/>
  <c r="BE93" i="10"/>
  <c r="BD93" i="10"/>
  <c r="BC93" i="10"/>
  <c r="BB93" i="10"/>
  <c r="K93" i="10"/>
  <c r="I93" i="10"/>
  <c r="G93" i="10"/>
  <c r="BA93" i="10" s="1"/>
  <c r="BE92" i="10"/>
  <c r="BD92" i="10"/>
  <c r="BC92" i="10"/>
  <c r="BB92" i="10"/>
  <c r="K92" i="10"/>
  <c r="I92" i="10"/>
  <c r="G92" i="10"/>
  <c r="BA92" i="10" s="1"/>
  <c r="B14" i="9"/>
  <c r="A14" i="9"/>
  <c r="BE88" i="10"/>
  <c r="BD88" i="10"/>
  <c r="BC88" i="10"/>
  <c r="BA88" i="10"/>
  <c r="K88" i="10"/>
  <c r="I88" i="10"/>
  <c r="G88" i="10"/>
  <c r="BB88" i="10" s="1"/>
  <c r="BE86" i="10"/>
  <c r="BD86" i="10"/>
  <c r="BC86" i="10"/>
  <c r="BA86" i="10"/>
  <c r="K86" i="10"/>
  <c r="I86" i="10"/>
  <c r="G86" i="10"/>
  <c r="BB86" i="10" s="1"/>
  <c r="BE84" i="10"/>
  <c r="BD84" i="10"/>
  <c r="BC84" i="10"/>
  <c r="BA84" i="10"/>
  <c r="K84" i="10"/>
  <c r="I84" i="10"/>
  <c r="G84" i="10"/>
  <c r="BB84" i="10" s="1"/>
  <c r="BE82" i="10"/>
  <c r="BD82" i="10"/>
  <c r="BC82" i="10"/>
  <c r="BA82" i="10"/>
  <c r="K82" i="10"/>
  <c r="I82" i="10"/>
  <c r="G82" i="10"/>
  <c r="B13" i="9"/>
  <c r="A13" i="9"/>
  <c r="BE79" i="10"/>
  <c r="BD79" i="10"/>
  <c r="BC79" i="10"/>
  <c r="BA79" i="10"/>
  <c r="K79" i="10"/>
  <c r="I79" i="10"/>
  <c r="BE74" i="10"/>
  <c r="BD74" i="10"/>
  <c r="BC74" i="10"/>
  <c r="BA74" i="10"/>
  <c r="K74" i="10"/>
  <c r="I74" i="10"/>
  <c r="G74" i="10"/>
  <c r="BB74" i="10" s="1"/>
  <c r="BE69" i="10"/>
  <c r="BD69" i="10"/>
  <c r="BC69" i="10"/>
  <c r="BA69" i="10"/>
  <c r="K69" i="10"/>
  <c r="I69" i="10"/>
  <c r="G69" i="10"/>
  <c r="BB69" i="10" s="1"/>
  <c r="BE67" i="10"/>
  <c r="BD67" i="10"/>
  <c r="BC67" i="10"/>
  <c r="BA67" i="10"/>
  <c r="K67" i="10"/>
  <c r="I67" i="10"/>
  <c r="G67" i="10"/>
  <c r="BB67" i="10" s="1"/>
  <c r="BE65" i="10"/>
  <c r="BD65" i="10"/>
  <c r="BC65" i="10"/>
  <c r="BA65" i="10"/>
  <c r="K65" i="10"/>
  <c r="I65" i="10"/>
  <c r="G65" i="10"/>
  <c r="B12" i="9"/>
  <c r="A12" i="9"/>
  <c r="BE62" i="10"/>
  <c r="BE63" i="10" s="1"/>
  <c r="I11" i="9" s="1"/>
  <c r="BD62" i="10"/>
  <c r="BD63" i="10" s="1"/>
  <c r="H11" i="9" s="1"/>
  <c r="BC62" i="10"/>
  <c r="BC63" i="10" s="1"/>
  <c r="G11" i="9" s="1"/>
  <c r="BB62" i="10"/>
  <c r="BB63" i="10" s="1"/>
  <c r="F11" i="9" s="1"/>
  <c r="K62" i="10"/>
  <c r="K63" i="10" s="1"/>
  <c r="I62" i="10"/>
  <c r="I63" i="10" s="1"/>
  <c r="G62" i="10"/>
  <c r="G63" i="10" s="1"/>
  <c r="B11" i="9"/>
  <c r="A11" i="9"/>
  <c r="BE57" i="10"/>
  <c r="BD57" i="10"/>
  <c r="BC57" i="10"/>
  <c r="BB57" i="10"/>
  <c r="BB60" i="10" s="1"/>
  <c r="F10" i="9" s="1"/>
  <c r="K57" i="10"/>
  <c r="I57" i="10"/>
  <c r="G57" i="10"/>
  <c r="BA57" i="10" s="1"/>
  <c r="BE53" i="10"/>
  <c r="BE60" i="10" s="1"/>
  <c r="I10" i="9" s="1"/>
  <c r="BD53" i="10"/>
  <c r="BC53" i="10"/>
  <c r="BB53" i="10"/>
  <c r="K53" i="10"/>
  <c r="K60" i="10" s="1"/>
  <c r="I53" i="10"/>
  <c r="G53" i="10"/>
  <c r="BA53" i="10" s="1"/>
  <c r="B10" i="9"/>
  <c r="A10" i="9"/>
  <c r="BE47" i="10"/>
  <c r="BE51" i="10" s="1"/>
  <c r="I9" i="9" s="1"/>
  <c r="BD47" i="10"/>
  <c r="BD51" i="10" s="1"/>
  <c r="H9" i="9" s="1"/>
  <c r="BC47" i="10"/>
  <c r="BB47" i="10"/>
  <c r="BB51" i="10" s="1"/>
  <c r="F9" i="9" s="1"/>
  <c r="K47" i="10"/>
  <c r="K51" i="10" s="1"/>
  <c r="I47" i="10"/>
  <c r="I51" i="10" s="1"/>
  <c r="G47" i="10"/>
  <c r="BA47" i="10" s="1"/>
  <c r="BA51" i="10" s="1"/>
  <c r="E9" i="9" s="1"/>
  <c r="B9" i="9"/>
  <c r="A9" i="9"/>
  <c r="BC51" i="10"/>
  <c r="G9" i="9" s="1"/>
  <c r="BE43" i="10"/>
  <c r="BE45" i="10" s="1"/>
  <c r="I8" i="9" s="1"/>
  <c r="BD43" i="10"/>
  <c r="BD45" i="10" s="1"/>
  <c r="H8" i="9" s="1"/>
  <c r="BC43" i="10"/>
  <c r="BC45" i="10" s="1"/>
  <c r="G8" i="9" s="1"/>
  <c r="BB43" i="10"/>
  <c r="BB45" i="10" s="1"/>
  <c r="F8" i="9" s="1"/>
  <c r="K43" i="10"/>
  <c r="K45" i="10" s="1"/>
  <c r="I43" i="10"/>
  <c r="I45" i="10" s="1"/>
  <c r="G43" i="10"/>
  <c r="BA43" i="10" s="1"/>
  <c r="BA45" i="10" s="1"/>
  <c r="E8" i="9" s="1"/>
  <c r="B8" i="9"/>
  <c r="A8" i="9"/>
  <c r="BE38" i="10"/>
  <c r="BD38" i="10"/>
  <c r="BC38" i="10"/>
  <c r="BB38" i="10"/>
  <c r="K38" i="10"/>
  <c r="I38" i="10"/>
  <c r="G38" i="10"/>
  <c r="BA38" i="10" s="1"/>
  <c r="BE36" i="10"/>
  <c r="BD36" i="10"/>
  <c r="BC36" i="10"/>
  <c r="BB36" i="10"/>
  <c r="K36" i="10"/>
  <c r="I36" i="10"/>
  <c r="G36" i="10"/>
  <c r="BA36" i="10" s="1"/>
  <c r="BE34" i="10"/>
  <c r="BD34" i="10"/>
  <c r="BC34" i="10"/>
  <c r="BB34" i="10"/>
  <c r="K34" i="10"/>
  <c r="I34" i="10"/>
  <c r="G34" i="10"/>
  <c r="BA34" i="10" s="1"/>
  <c r="BE30" i="10"/>
  <c r="BD30" i="10"/>
  <c r="BC30" i="10"/>
  <c r="BB30" i="10"/>
  <c r="K30" i="10"/>
  <c r="I30" i="10"/>
  <c r="G30" i="10"/>
  <c r="BA30" i="10" s="1"/>
  <c r="BE28" i="10"/>
  <c r="BD28" i="10"/>
  <c r="BC28" i="10"/>
  <c r="BB28" i="10"/>
  <c r="K28" i="10"/>
  <c r="I28" i="10"/>
  <c r="G28" i="10"/>
  <c r="BA28" i="10" s="1"/>
  <c r="BE26" i="10"/>
  <c r="BD26" i="10"/>
  <c r="BC26" i="10"/>
  <c r="BB26" i="10"/>
  <c r="K26" i="10"/>
  <c r="I26" i="10"/>
  <c r="G26" i="10"/>
  <c r="BA26" i="10" s="1"/>
  <c r="BE24" i="10"/>
  <c r="BD24" i="10"/>
  <c r="BC24" i="10"/>
  <c r="BB24" i="10"/>
  <c r="K24" i="10"/>
  <c r="I24" i="10"/>
  <c r="G24" i="10"/>
  <c r="BA24" i="10" s="1"/>
  <c r="BE19" i="10"/>
  <c r="BD19" i="10"/>
  <c r="BC19" i="10"/>
  <c r="BB19" i="10"/>
  <c r="K19" i="10"/>
  <c r="I19" i="10"/>
  <c r="G19" i="10"/>
  <c r="BA19" i="10" s="1"/>
  <c r="BE14" i="10"/>
  <c r="BD14" i="10"/>
  <c r="BC14" i="10"/>
  <c r="BB14" i="10"/>
  <c r="K14" i="10"/>
  <c r="I14" i="10"/>
  <c r="G14" i="10"/>
  <c r="BA14" i="10" s="1"/>
  <c r="BE8" i="10"/>
  <c r="BD8" i="10"/>
  <c r="BC8" i="10"/>
  <c r="BB8" i="10"/>
  <c r="K8" i="10"/>
  <c r="I8" i="10"/>
  <c r="G8" i="10"/>
  <c r="B7" i="9"/>
  <c r="A7" i="9"/>
  <c r="E4" i="10"/>
  <c r="F3" i="10"/>
  <c r="C33" i="8"/>
  <c r="F33" i="8" s="1"/>
  <c r="C31" i="8"/>
  <c r="G7" i="8"/>
  <c r="D21" i="5"/>
  <c r="D20" i="5"/>
  <c r="D19" i="5"/>
  <c r="D18" i="5"/>
  <c r="D17" i="5"/>
  <c r="D16" i="5"/>
  <c r="D15" i="5"/>
  <c r="BE277" i="7"/>
  <c r="BD277" i="7"/>
  <c r="BC277" i="7"/>
  <c r="BB277" i="7"/>
  <c r="K277" i="7"/>
  <c r="I277" i="7"/>
  <c r="G277" i="7"/>
  <c r="BA277" i="7" s="1"/>
  <c r="BE276" i="7"/>
  <c r="BD276" i="7"/>
  <c r="BC276" i="7"/>
  <c r="BB276" i="7"/>
  <c r="K276" i="7"/>
  <c r="I276" i="7"/>
  <c r="G276" i="7"/>
  <c r="BA276" i="7" s="1"/>
  <c r="BE275" i="7"/>
  <c r="BD275" i="7"/>
  <c r="BC275" i="7"/>
  <c r="BB275" i="7"/>
  <c r="K275" i="7"/>
  <c r="I275" i="7"/>
  <c r="G275" i="7"/>
  <c r="BA275" i="7" s="1"/>
  <c r="BE274" i="7"/>
  <c r="BD274" i="7"/>
  <c r="BC274" i="7"/>
  <c r="BB274" i="7"/>
  <c r="K274" i="7"/>
  <c r="I274" i="7"/>
  <c r="G274" i="7"/>
  <c r="BA274" i="7" s="1"/>
  <c r="BE273" i="7"/>
  <c r="BD273" i="7"/>
  <c r="BC273" i="7"/>
  <c r="BB273" i="7"/>
  <c r="K273" i="7"/>
  <c r="I273" i="7"/>
  <c r="G273" i="7"/>
  <c r="BA273" i="7" s="1"/>
  <c r="BE272" i="7"/>
  <c r="BD272" i="7"/>
  <c r="BC272" i="7"/>
  <c r="BB272" i="7"/>
  <c r="K272" i="7"/>
  <c r="I272" i="7"/>
  <c r="G272" i="7"/>
  <c r="BA272" i="7" s="1"/>
  <c r="BE271" i="7"/>
  <c r="BD271" i="7"/>
  <c r="BC271" i="7"/>
  <c r="BB271" i="7"/>
  <c r="K271" i="7"/>
  <c r="I271" i="7"/>
  <c r="G271" i="7"/>
  <c r="BA271" i="7" s="1"/>
  <c r="B19" i="6"/>
  <c r="A19" i="6"/>
  <c r="BE266" i="7"/>
  <c r="BC266" i="7"/>
  <c r="BB266" i="7"/>
  <c r="BA266" i="7"/>
  <c r="K266" i="7"/>
  <c r="I266" i="7"/>
  <c r="G266" i="7"/>
  <c r="BD266" i="7" s="1"/>
  <c r="BE264" i="7"/>
  <c r="BC264" i="7"/>
  <c r="BB264" i="7"/>
  <c r="BA264" i="7"/>
  <c r="K264" i="7"/>
  <c r="I264" i="7"/>
  <c r="G264" i="7"/>
  <c r="BD264" i="7" s="1"/>
  <c r="BE258" i="7"/>
  <c r="BC258" i="7"/>
  <c r="BB258" i="7"/>
  <c r="BA258" i="7"/>
  <c r="K258" i="7"/>
  <c r="I258" i="7"/>
  <c r="G258" i="7"/>
  <c r="BD258" i="7" s="1"/>
  <c r="BE250" i="7"/>
  <c r="BC250" i="7"/>
  <c r="BB250" i="7"/>
  <c r="BA250" i="7"/>
  <c r="K250" i="7"/>
  <c r="I250" i="7"/>
  <c r="G250" i="7"/>
  <c r="BD250" i="7" s="1"/>
  <c r="BE248" i="7"/>
  <c r="BC248" i="7"/>
  <c r="BB248" i="7"/>
  <c r="BA248" i="7"/>
  <c r="K248" i="7"/>
  <c r="I248" i="7"/>
  <c r="G248" i="7"/>
  <c r="B18" i="6"/>
  <c r="A18" i="6"/>
  <c r="BE245" i="7"/>
  <c r="BD245" i="7"/>
  <c r="BC245" i="7"/>
  <c r="BA245" i="7"/>
  <c r="K245" i="7"/>
  <c r="I245" i="7"/>
  <c r="BE244" i="7"/>
  <c r="BD244" i="7"/>
  <c r="BC244" i="7"/>
  <c r="BA244" i="7"/>
  <c r="K244" i="7"/>
  <c r="I244" i="7"/>
  <c r="G244" i="7"/>
  <c r="BB244" i="7" s="1"/>
  <c r="BE242" i="7"/>
  <c r="BD242" i="7"/>
  <c r="BC242" i="7"/>
  <c r="BA242" i="7"/>
  <c r="K242" i="7"/>
  <c r="I242" i="7"/>
  <c r="G242" i="7"/>
  <c r="BB242" i="7" s="1"/>
  <c r="BE240" i="7"/>
  <c r="BD240" i="7"/>
  <c r="BC240" i="7"/>
  <c r="BA240" i="7"/>
  <c r="K240" i="7"/>
  <c r="I240" i="7"/>
  <c r="G240" i="7"/>
  <c r="B17" i="6"/>
  <c r="A17" i="6"/>
  <c r="BE237" i="7"/>
  <c r="BE238" i="7" s="1"/>
  <c r="I16" i="6" s="1"/>
  <c r="BD237" i="7"/>
  <c r="BD238" i="7" s="1"/>
  <c r="H16" i="6" s="1"/>
  <c r="BC237" i="7"/>
  <c r="BB237" i="7"/>
  <c r="BB238" i="7" s="1"/>
  <c r="F16" i="6" s="1"/>
  <c r="K237" i="7"/>
  <c r="K238" i="7" s="1"/>
  <c r="I237" i="7"/>
  <c r="I238" i="7" s="1"/>
  <c r="G237" i="7"/>
  <c r="BA237" i="7" s="1"/>
  <c r="BA238" i="7" s="1"/>
  <c r="E16" i="6" s="1"/>
  <c r="B16" i="6"/>
  <c r="A16" i="6"/>
  <c r="BC238" i="7"/>
  <c r="G16" i="6" s="1"/>
  <c r="BE233" i="7"/>
  <c r="BD233" i="7"/>
  <c r="BC233" i="7"/>
  <c r="BB233" i="7"/>
  <c r="K233" i="7"/>
  <c r="I233" i="7"/>
  <c r="G233" i="7"/>
  <c r="BA233" i="7" s="1"/>
  <c r="BE231" i="7"/>
  <c r="BD231" i="7"/>
  <c r="BC231" i="7"/>
  <c r="BB231" i="7"/>
  <c r="K231" i="7"/>
  <c r="I231" i="7"/>
  <c r="G231" i="7"/>
  <c r="BA231" i="7" s="1"/>
  <c r="BE229" i="7"/>
  <c r="BD229" i="7"/>
  <c r="BC229" i="7"/>
  <c r="BB229" i="7"/>
  <c r="K229" i="7"/>
  <c r="I229" i="7"/>
  <c r="G229" i="7"/>
  <c r="BA229" i="7" s="1"/>
  <c r="BE227" i="7"/>
  <c r="BD227" i="7"/>
  <c r="BC227" i="7"/>
  <c r="BB227" i="7"/>
  <c r="K227" i="7"/>
  <c r="I227" i="7"/>
  <c r="G227" i="7"/>
  <c r="BA227" i="7" s="1"/>
  <c r="BE225" i="7"/>
  <c r="BD225" i="7"/>
  <c r="BC225" i="7"/>
  <c r="BB225" i="7"/>
  <c r="K225" i="7"/>
  <c r="I225" i="7"/>
  <c r="G225" i="7"/>
  <c r="BA225" i="7" s="1"/>
  <c r="BE223" i="7"/>
  <c r="BD223" i="7"/>
  <c r="BC223" i="7"/>
  <c r="BB223" i="7"/>
  <c r="K223" i="7"/>
  <c r="I223" i="7"/>
  <c r="G223" i="7"/>
  <c r="BA223" i="7" s="1"/>
  <c r="B15" i="6"/>
  <c r="A15" i="6"/>
  <c r="BE217" i="7"/>
  <c r="BE221" i="7" s="1"/>
  <c r="I14" i="6" s="1"/>
  <c r="BD217" i="7"/>
  <c r="BD221" i="7" s="1"/>
  <c r="H14" i="6" s="1"/>
  <c r="BC217" i="7"/>
  <c r="BC221" i="7" s="1"/>
  <c r="G14" i="6" s="1"/>
  <c r="BB217" i="7"/>
  <c r="BB221" i="7" s="1"/>
  <c r="F14" i="6" s="1"/>
  <c r="K217" i="7"/>
  <c r="K221" i="7" s="1"/>
  <c r="I217" i="7"/>
  <c r="I221" i="7" s="1"/>
  <c r="G217" i="7"/>
  <c r="G221" i="7" s="1"/>
  <c r="B14" i="6"/>
  <c r="A14" i="6"/>
  <c r="BE213" i="7"/>
  <c r="BD213" i="7"/>
  <c r="BC213" i="7"/>
  <c r="BB213" i="7"/>
  <c r="K213" i="7"/>
  <c r="I213" i="7"/>
  <c r="G213" i="7"/>
  <c r="BA213" i="7" s="1"/>
  <c r="BE211" i="7"/>
  <c r="BD211" i="7"/>
  <c r="BC211" i="7"/>
  <c r="BB211" i="7"/>
  <c r="K211" i="7"/>
  <c r="I211" i="7"/>
  <c r="G211" i="7"/>
  <c r="BA211" i="7" s="1"/>
  <c r="BE210" i="7"/>
  <c r="BD210" i="7"/>
  <c r="BC210" i="7"/>
  <c r="BB210" i="7"/>
  <c r="K210" i="7"/>
  <c r="I210" i="7"/>
  <c r="G210" i="7"/>
  <c r="BA210" i="7" s="1"/>
  <c r="BE209" i="7"/>
  <c r="BD209" i="7"/>
  <c r="BC209" i="7"/>
  <c r="BB209" i="7"/>
  <c r="K209" i="7"/>
  <c r="I209" i="7"/>
  <c r="G209" i="7"/>
  <c r="BA209" i="7" s="1"/>
  <c r="BE207" i="7"/>
  <c r="BD207" i="7"/>
  <c r="BC207" i="7"/>
  <c r="BB207" i="7"/>
  <c r="K207" i="7"/>
  <c r="I207" i="7"/>
  <c r="G207" i="7"/>
  <c r="BA207" i="7" s="1"/>
  <c r="BE205" i="7"/>
  <c r="BD205" i="7"/>
  <c r="BC205" i="7"/>
  <c r="BB205" i="7"/>
  <c r="K205" i="7"/>
  <c r="I205" i="7"/>
  <c r="G205" i="7"/>
  <c r="BA205" i="7" s="1"/>
  <c r="BE203" i="7"/>
  <c r="BD203" i="7"/>
  <c r="BC203" i="7"/>
  <c r="BB203" i="7"/>
  <c r="K203" i="7"/>
  <c r="I203" i="7"/>
  <c r="G203" i="7"/>
  <c r="BA203" i="7" s="1"/>
  <c r="BE202" i="7"/>
  <c r="BD202" i="7"/>
  <c r="BC202" i="7"/>
  <c r="BB202" i="7"/>
  <c r="K202" i="7"/>
  <c r="I202" i="7"/>
  <c r="G202" i="7"/>
  <c r="BA202" i="7" s="1"/>
  <c r="BE200" i="7"/>
  <c r="BD200" i="7"/>
  <c r="BC200" i="7"/>
  <c r="BB200" i="7"/>
  <c r="K200" i="7"/>
  <c r="I200" i="7"/>
  <c r="G200" i="7"/>
  <c r="BA200" i="7" s="1"/>
  <c r="B13" i="6"/>
  <c r="A13" i="6"/>
  <c r="BE197" i="7"/>
  <c r="BD197" i="7"/>
  <c r="BC197" i="7"/>
  <c r="BB197" i="7"/>
  <c r="K197" i="7"/>
  <c r="I197" i="7"/>
  <c r="G197" i="7"/>
  <c r="BA197" i="7" s="1"/>
  <c r="BE195" i="7"/>
  <c r="BD195" i="7"/>
  <c r="BC195" i="7"/>
  <c r="BB195" i="7"/>
  <c r="K195" i="7"/>
  <c r="I195" i="7"/>
  <c r="G195" i="7"/>
  <c r="BA195" i="7" s="1"/>
  <c r="BE192" i="7"/>
  <c r="BD192" i="7"/>
  <c r="BC192" i="7"/>
  <c r="BB192" i="7"/>
  <c r="K192" i="7"/>
  <c r="I192" i="7"/>
  <c r="G192" i="7"/>
  <c r="BA192" i="7" s="1"/>
  <c r="BE191" i="7"/>
  <c r="BD191" i="7"/>
  <c r="BC191" i="7"/>
  <c r="BB191" i="7"/>
  <c r="K191" i="7"/>
  <c r="I191" i="7"/>
  <c r="G191" i="7"/>
  <c r="BA191" i="7" s="1"/>
  <c r="BE189" i="7"/>
  <c r="BD189" i="7"/>
  <c r="BC189" i="7"/>
  <c r="BB189" i="7"/>
  <c r="K189" i="7"/>
  <c r="I189" i="7"/>
  <c r="G189" i="7"/>
  <c r="BA189" i="7" s="1"/>
  <c r="BE187" i="7"/>
  <c r="BD187" i="7"/>
  <c r="BC187" i="7"/>
  <c r="BB187" i="7"/>
  <c r="K187" i="7"/>
  <c r="I187" i="7"/>
  <c r="G187" i="7"/>
  <c r="BA187" i="7" s="1"/>
  <c r="BE185" i="7"/>
  <c r="BD185" i="7"/>
  <c r="BC185" i="7"/>
  <c r="BB185" i="7"/>
  <c r="K185" i="7"/>
  <c r="I185" i="7"/>
  <c r="G185" i="7"/>
  <c r="BA185" i="7" s="1"/>
  <c r="BE183" i="7"/>
  <c r="BD183" i="7"/>
  <c r="BC183" i="7"/>
  <c r="BB183" i="7"/>
  <c r="K183" i="7"/>
  <c r="I183" i="7"/>
  <c r="G183" i="7"/>
  <c r="BA183" i="7" s="1"/>
  <c r="BE182" i="7"/>
  <c r="BD182" i="7"/>
  <c r="BC182" i="7"/>
  <c r="BB182" i="7"/>
  <c r="K182" i="7"/>
  <c r="I182" i="7"/>
  <c r="G182" i="7"/>
  <c r="BA182" i="7" s="1"/>
  <c r="BE180" i="7"/>
  <c r="BD180" i="7"/>
  <c r="BC180" i="7"/>
  <c r="BB180" i="7"/>
  <c r="K180" i="7"/>
  <c r="I180" i="7"/>
  <c r="G180" i="7"/>
  <c r="BA180" i="7" s="1"/>
  <c r="BE175" i="7"/>
  <c r="BD175" i="7"/>
  <c r="BC175" i="7"/>
  <c r="BB175" i="7"/>
  <c r="K175" i="7"/>
  <c r="I175" i="7"/>
  <c r="G175" i="7"/>
  <c r="BA175" i="7" s="1"/>
  <c r="B12" i="6"/>
  <c r="A12" i="6"/>
  <c r="BE171" i="7"/>
  <c r="BE173" i="7" s="1"/>
  <c r="I11" i="6" s="1"/>
  <c r="BD171" i="7"/>
  <c r="BD173" i="7" s="1"/>
  <c r="H11" i="6" s="1"/>
  <c r="BC171" i="7"/>
  <c r="BC173" i="7" s="1"/>
  <c r="G11" i="6" s="1"/>
  <c r="BB171" i="7"/>
  <c r="K171" i="7"/>
  <c r="K173" i="7" s="1"/>
  <c r="I171" i="7"/>
  <c r="I173" i="7" s="1"/>
  <c r="G171" i="7"/>
  <c r="BA171" i="7" s="1"/>
  <c r="BA173" i="7" s="1"/>
  <c r="E11" i="6" s="1"/>
  <c r="B11" i="6"/>
  <c r="A11" i="6"/>
  <c r="BB173" i="7"/>
  <c r="F11" i="6" s="1"/>
  <c r="BE167" i="7"/>
  <c r="BD167" i="7"/>
  <c r="BC167" i="7"/>
  <c r="BB167" i="7"/>
  <c r="K167" i="7"/>
  <c r="I167" i="7"/>
  <c r="G167" i="7"/>
  <c r="BA167" i="7" s="1"/>
  <c r="BE165" i="7"/>
  <c r="BD165" i="7"/>
  <c r="BC165" i="7"/>
  <c r="BB165" i="7"/>
  <c r="K165" i="7"/>
  <c r="I165" i="7"/>
  <c r="G165" i="7"/>
  <c r="BA165" i="7" s="1"/>
  <c r="BE164" i="7"/>
  <c r="BD164" i="7"/>
  <c r="BC164" i="7"/>
  <c r="BB164" i="7"/>
  <c r="K164" i="7"/>
  <c r="I164" i="7"/>
  <c r="G164" i="7"/>
  <c r="BA164" i="7" s="1"/>
  <c r="BE162" i="7"/>
  <c r="BD162" i="7"/>
  <c r="BC162" i="7"/>
  <c r="BB162" i="7"/>
  <c r="K162" i="7"/>
  <c r="I162" i="7"/>
  <c r="G162" i="7"/>
  <c r="BA162" i="7" s="1"/>
  <c r="BE158" i="7"/>
  <c r="BD158" i="7"/>
  <c r="BC158" i="7"/>
  <c r="BB158" i="7"/>
  <c r="K158" i="7"/>
  <c r="I158" i="7"/>
  <c r="G158" i="7"/>
  <c r="BA158" i="7" s="1"/>
  <c r="BE142" i="7"/>
  <c r="BD142" i="7"/>
  <c r="BC142" i="7"/>
  <c r="BB142" i="7"/>
  <c r="K142" i="7"/>
  <c r="I142" i="7"/>
  <c r="G142" i="7"/>
  <c r="BA142" i="7" s="1"/>
  <c r="BE140" i="7"/>
  <c r="BD140" i="7"/>
  <c r="BC140" i="7"/>
  <c r="BB140" i="7"/>
  <c r="K140" i="7"/>
  <c r="I140" i="7"/>
  <c r="G140" i="7"/>
  <c r="BA140" i="7" s="1"/>
  <c r="BE138" i="7"/>
  <c r="BD138" i="7"/>
  <c r="BC138" i="7"/>
  <c r="BB138" i="7"/>
  <c r="K138" i="7"/>
  <c r="I138" i="7"/>
  <c r="G138" i="7"/>
  <c r="BA138" i="7" s="1"/>
  <c r="BE135" i="7"/>
  <c r="BD135" i="7"/>
  <c r="BC135" i="7"/>
  <c r="BB135" i="7"/>
  <c r="K135" i="7"/>
  <c r="I135" i="7"/>
  <c r="G135" i="7"/>
  <c r="BA135" i="7" s="1"/>
  <c r="BE133" i="7"/>
  <c r="BD133" i="7"/>
  <c r="BC133" i="7"/>
  <c r="BB133" i="7"/>
  <c r="K133" i="7"/>
  <c r="I133" i="7"/>
  <c r="G133" i="7"/>
  <c r="BA133" i="7" s="1"/>
  <c r="BE131" i="7"/>
  <c r="BD131" i="7"/>
  <c r="BC131" i="7"/>
  <c r="BB131" i="7"/>
  <c r="K131" i="7"/>
  <c r="I131" i="7"/>
  <c r="G131" i="7"/>
  <c r="BA131" i="7" s="1"/>
  <c r="BE129" i="7"/>
  <c r="BD129" i="7"/>
  <c r="BC129" i="7"/>
  <c r="BB129" i="7"/>
  <c r="K129" i="7"/>
  <c r="I129" i="7"/>
  <c r="G129" i="7"/>
  <c r="BA129" i="7" s="1"/>
  <c r="BE127" i="7"/>
  <c r="BD127" i="7"/>
  <c r="BC127" i="7"/>
  <c r="BB127" i="7"/>
  <c r="K127" i="7"/>
  <c r="I127" i="7"/>
  <c r="G127" i="7"/>
  <c r="BA127" i="7" s="1"/>
  <c r="BE125" i="7"/>
  <c r="BD125" i="7"/>
  <c r="BC125" i="7"/>
  <c r="BB125" i="7"/>
  <c r="BA125" i="7"/>
  <c r="K125" i="7"/>
  <c r="I125" i="7"/>
  <c r="G125" i="7"/>
  <c r="BE121" i="7"/>
  <c r="BD121" i="7"/>
  <c r="BC121" i="7"/>
  <c r="BB121" i="7"/>
  <c r="K121" i="7"/>
  <c r="I121" i="7"/>
  <c r="G121" i="7"/>
  <c r="BA121" i="7" s="1"/>
  <c r="BE117" i="7"/>
  <c r="BD117" i="7"/>
  <c r="BC117" i="7"/>
  <c r="BB117" i="7"/>
  <c r="K117" i="7"/>
  <c r="I117" i="7"/>
  <c r="G117" i="7"/>
  <c r="BA117" i="7" s="1"/>
  <c r="BE113" i="7"/>
  <c r="BD113" i="7"/>
  <c r="BC113" i="7"/>
  <c r="BB113" i="7"/>
  <c r="K113" i="7"/>
  <c r="I113" i="7"/>
  <c r="G113" i="7"/>
  <c r="BA113" i="7" s="1"/>
  <c r="BE108" i="7"/>
  <c r="BD108" i="7"/>
  <c r="BC108" i="7"/>
  <c r="BB108" i="7"/>
  <c r="K108" i="7"/>
  <c r="I108" i="7"/>
  <c r="G108" i="7"/>
  <c r="BA108" i="7" s="1"/>
  <c r="BE104" i="7"/>
  <c r="BD104" i="7"/>
  <c r="BC104" i="7"/>
  <c r="BB104" i="7"/>
  <c r="BA104" i="7"/>
  <c r="K104" i="7"/>
  <c r="I104" i="7"/>
  <c r="G104" i="7"/>
  <c r="BE100" i="7"/>
  <c r="BD100" i="7"/>
  <c r="BC100" i="7"/>
  <c r="BB100" i="7"/>
  <c r="BA100" i="7"/>
  <c r="K100" i="7"/>
  <c r="I100" i="7"/>
  <c r="G100" i="7"/>
  <c r="BE95" i="7"/>
  <c r="BD95" i="7"/>
  <c r="BC95" i="7"/>
  <c r="BB95" i="7"/>
  <c r="K95" i="7"/>
  <c r="I95" i="7"/>
  <c r="G95" i="7"/>
  <c r="BA95" i="7" s="1"/>
  <c r="BE90" i="7"/>
  <c r="BD90" i="7"/>
  <c r="BC90" i="7"/>
  <c r="BB90" i="7"/>
  <c r="K90" i="7"/>
  <c r="I90" i="7"/>
  <c r="G90" i="7"/>
  <c r="BA90" i="7" s="1"/>
  <c r="BE77" i="7"/>
  <c r="BD77" i="7"/>
  <c r="BC77" i="7"/>
  <c r="BB77" i="7"/>
  <c r="K77" i="7"/>
  <c r="I77" i="7"/>
  <c r="G77" i="7"/>
  <c r="BA77" i="7" s="1"/>
  <c r="BE74" i="7"/>
  <c r="BD74" i="7"/>
  <c r="BC74" i="7"/>
  <c r="BB74" i="7"/>
  <c r="BA74" i="7"/>
  <c r="K74" i="7"/>
  <c r="I74" i="7"/>
  <c r="G74" i="7"/>
  <c r="BE71" i="7"/>
  <c r="BD71" i="7"/>
  <c r="BC71" i="7"/>
  <c r="BB71" i="7"/>
  <c r="K71" i="7"/>
  <c r="I71" i="7"/>
  <c r="G71" i="7"/>
  <c r="BA71" i="7" s="1"/>
  <c r="BE51" i="7"/>
  <c r="BD51" i="7"/>
  <c r="BC51" i="7"/>
  <c r="BB51" i="7"/>
  <c r="K51" i="7"/>
  <c r="I51" i="7"/>
  <c r="G51" i="7"/>
  <c r="BA51" i="7" s="1"/>
  <c r="BE49" i="7"/>
  <c r="BD49" i="7"/>
  <c r="BC49" i="7"/>
  <c r="BB49" i="7"/>
  <c r="BA49" i="7"/>
  <c r="K49" i="7"/>
  <c r="I49" i="7"/>
  <c r="G49" i="7"/>
  <c r="BE46" i="7"/>
  <c r="BD46" i="7"/>
  <c r="BC46" i="7"/>
  <c r="BB46" i="7"/>
  <c r="K46" i="7"/>
  <c r="I46" i="7"/>
  <c r="G46" i="7"/>
  <c r="BA46" i="7" s="1"/>
  <c r="BE44" i="7"/>
  <c r="BD44" i="7"/>
  <c r="BC44" i="7"/>
  <c r="BB44" i="7"/>
  <c r="K44" i="7"/>
  <c r="K169" i="7" s="1"/>
  <c r="I44" i="7"/>
  <c r="G44" i="7"/>
  <c r="B10" i="6"/>
  <c r="A10" i="6"/>
  <c r="BE39" i="7"/>
  <c r="BD39" i="7"/>
  <c r="BC39" i="7"/>
  <c r="BB39" i="7"/>
  <c r="BA39" i="7"/>
  <c r="K39" i="7"/>
  <c r="I39" i="7"/>
  <c r="G39" i="7"/>
  <c r="BE37" i="7"/>
  <c r="BD37" i="7"/>
  <c r="BC37" i="7"/>
  <c r="BB37" i="7"/>
  <c r="BA37" i="7"/>
  <c r="K37" i="7"/>
  <c r="I37" i="7"/>
  <c r="G37" i="7"/>
  <c r="BE34" i="7"/>
  <c r="BD34" i="7"/>
  <c r="BC34" i="7"/>
  <c r="BB34" i="7"/>
  <c r="BA34" i="7"/>
  <c r="K34" i="7"/>
  <c r="I34" i="7"/>
  <c r="G34" i="7"/>
  <c r="BE31" i="7"/>
  <c r="BE42" i="7" s="1"/>
  <c r="BD31" i="7"/>
  <c r="BD42" i="7" s="1"/>
  <c r="H9" i="6" s="1"/>
  <c r="BC31" i="7"/>
  <c r="BC42" i="7" s="1"/>
  <c r="G9" i="6" s="1"/>
  <c r="BB31" i="7"/>
  <c r="BA31" i="7"/>
  <c r="BA42" i="7" s="1"/>
  <c r="E9" i="6" s="1"/>
  <c r="K31" i="7"/>
  <c r="K42" i="7" s="1"/>
  <c r="I31" i="7"/>
  <c r="I42" i="7" s="1"/>
  <c r="G31" i="7"/>
  <c r="I9" i="6"/>
  <c r="B9" i="6"/>
  <c r="A9" i="6"/>
  <c r="BB42" i="7"/>
  <c r="F9" i="6" s="1"/>
  <c r="G42" i="7"/>
  <c r="BE27" i="7"/>
  <c r="BD27" i="7"/>
  <c r="BC27" i="7"/>
  <c r="BB27" i="7"/>
  <c r="K27" i="7"/>
  <c r="I27" i="7"/>
  <c r="G27" i="7"/>
  <c r="BA27" i="7" s="1"/>
  <c r="BE24" i="7"/>
  <c r="BD24" i="7"/>
  <c r="BC24" i="7"/>
  <c r="BB24" i="7"/>
  <c r="K24" i="7"/>
  <c r="I24" i="7"/>
  <c r="G24" i="7"/>
  <c r="BA24" i="7" s="1"/>
  <c r="BE22" i="7"/>
  <c r="BD22" i="7"/>
  <c r="BC22" i="7"/>
  <c r="BB22" i="7"/>
  <c r="K22" i="7"/>
  <c r="I22" i="7"/>
  <c r="G22" i="7"/>
  <c r="BA22" i="7" s="1"/>
  <c r="BE20" i="7"/>
  <c r="BD20" i="7"/>
  <c r="BC20" i="7"/>
  <c r="BB20" i="7"/>
  <c r="K20" i="7"/>
  <c r="I20" i="7"/>
  <c r="G20" i="7"/>
  <c r="BA20" i="7" s="1"/>
  <c r="BE18" i="7"/>
  <c r="BD18" i="7"/>
  <c r="BC18" i="7"/>
  <c r="BB18" i="7"/>
  <c r="K18" i="7"/>
  <c r="I18" i="7"/>
  <c r="G18" i="7"/>
  <c r="BA18" i="7" s="1"/>
  <c r="BE16" i="7"/>
  <c r="BD16" i="7"/>
  <c r="BC16" i="7"/>
  <c r="BB16" i="7"/>
  <c r="K16" i="7"/>
  <c r="I16" i="7"/>
  <c r="G16" i="7"/>
  <c r="BA16" i="7" s="1"/>
  <c r="BE14" i="7"/>
  <c r="BD14" i="7"/>
  <c r="BC14" i="7"/>
  <c r="BB14" i="7"/>
  <c r="K14" i="7"/>
  <c r="I14" i="7"/>
  <c r="G14" i="7"/>
  <c r="BA14" i="7" s="1"/>
  <c r="BE12" i="7"/>
  <c r="BD12" i="7"/>
  <c r="BC12" i="7"/>
  <c r="BB12" i="7"/>
  <c r="K12" i="7"/>
  <c r="I12" i="7"/>
  <c r="G12" i="7"/>
  <c r="BA12" i="7" s="1"/>
  <c r="B8" i="6"/>
  <c r="A8" i="6"/>
  <c r="BE8" i="7"/>
  <c r="BE10" i="7" s="1"/>
  <c r="I7" i="6" s="1"/>
  <c r="BD8" i="7"/>
  <c r="BC8" i="7"/>
  <c r="BC10" i="7" s="1"/>
  <c r="G7" i="6" s="1"/>
  <c r="BB8" i="7"/>
  <c r="BB10" i="7" s="1"/>
  <c r="F7" i="6" s="1"/>
  <c r="K8" i="7"/>
  <c r="K10" i="7" s="1"/>
  <c r="I8" i="7"/>
  <c r="I10" i="7" s="1"/>
  <c r="G8" i="7"/>
  <c r="BA8" i="7" s="1"/>
  <c r="BA10" i="7" s="1"/>
  <c r="E7" i="6" s="1"/>
  <c r="B7" i="6"/>
  <c r="A7" i="6"/>
  <c r="BD10" i="7"/>
  <c r="H7" i="6" s="1"/>
  <c r="G10" i="7"/>
  <c r="E4" i="7"/>
  <c r="F3" i="7"/>
  <c r="C33" i="5"/>
  <c r="F33" i="5" s="1"/>
  <c r="C31" i="5"/>
  <c r="G7" i="5"/>
  <c r="D21" i="2"/>
  <c r="D20" i="2"/>
  <c r="D19" i="2"/>
  <c r="D18" i="2"/>
  <c r="D17" i="2"/>
  <c r="D16" i="2"/>
  <c r="D15" i="2"/>
  <c r="BE143" i="4"/>
  <c r="BD143" i="4"/>
  <c r="BC143" i="4"/>
  <c r="BB143" i="4"/>
  <c r="K143" i="4"/>
  <c r="I143" i="4"/>
  <c r="G143" i="4"/>
  <c r="BA143" i="4" s="1"/>
  <c r="BE142" i="4"/>
  <c r="BD142" i="4"/>
  <c r="BC142" i="4"/>
  <c r="BB142" i="4"/>
  <c r="K142" i="4"/>
  <c r="I142" i="4"/>
  <c r="G142" i="4"/>
  <c r="BA142" i="4" s="1"/>
  <c r="BE141" i="4"/>
  <c r="BD141" i="4"/>
  <c r="BC141" i="4"/>
  <c r="BB141" i="4"/>
  <c r="K141" i="4"/>
  <c r="I141" i="4"/>
  <c r="G141" i="4"/>
  <c r="BA141" i="4" s="1"/>
  <c r="BE140" i="4"/>
  <c r="BD140" i="4"/>
  <c r="BC140" i="4"/>
  <c r="BB140" i="4"/>
  <c r="K140" i="4"/>
  <c r="I140" i="4"/>
  <c r="G140" i="4"/>
  <c r="BA140" i="4" s="1"/>
  <c r="BE139" i="4"/>
  <c r="BD139" i="4"/>
  <c r="BC139" i="4"/>
  <c r="BB139" i="4"/>
  <c r="K139" i="4"/>
  <c r="I139" i="4"/>
  <c r="G139" i="4"/>
  <c r="BA139" i="4" s="1"/>
  <c r="BE138" i="4"/>
  <c r="BD138" i="4"/>
  <c r="BC138" i="4"/>
  <c r="BB138" i="4"/>
  <c r="K138" i="4"/>
  <c r="I138" i="4"/>
  <c r="G138" i="4"/>
  <c r="BA138" i="4" s="1"/>
  <c r="BE137" i="4"/>
  <c r="BD137" i="4"/>
  <c r="BC137" i="4"/>
  <c r="BB137" i="4"/>
  <c r="K137" i="4"/>
  <c r="I137" i="4"/>
  <c r="G137" i="4"/>
  <c r="BA137" i="4" s="1"/>
  <c r="B18" i="3"/>
  <c r="A18" i="3"/>
  <c r="BE134" i="4"/>
  <c r="BE135" i="4" s="1"/>
  <c r="I17" i="3" s="1"/>
  <c r="BD134" i="4"/>
  <c r="BC134" i="4"/>
  <c r="BA134" i="4"/>
  <c r="K134" i="4"/>
  <c r="I134" i="4"/>
  <c r="BE133" i="4"/>
  <c r="BD133" i="4"/>
  <c r="BC133" i="4"/>
  <c r="BA133" i="4"/>
  <c r="K133" i="4"/>
  <c r="I133" i="4"/>
  <c r="G133" i="4"/>
  <c r="BB133" i="4" s="1"/>
  <c r="BE132" i="4"/>
  <c r="BD132" i="4"/>
  <c r="BC132" i="4"/>
  <c r="BA132" i="4"/>
  <c r="BA135" i="4" s="1"/>
  <c r="E17" i="3" s="1"/>
  <c r="K132" i="4"/>
  <c r="I132" i="4"/>
  <c r="G132" i="4"/>
  <c r="B17" i="3"/>
  <c r="A17" i="3"/>
  <c r="BE129" i="4"/>
  <c r="BD129" i="4"/>
  <c r="BD130" i="4" s="1"/>
  <c r="H16" i="3" s="1"/>
  <c r="BC129" i="4"/>
  <c r="BC130" i="4" s="1"/>
  <c r="G16" i="3" s="1"/>
  <c r="BB129" i="4"/>
  <c r="BB130" i="4" s="1"/>
  <c r="F16" i="3" s="1"/>
  <c r="K129" i="4"/>
  <c r="K130" i="4" s="1"/>
  <c r="I129" i="4"/>
  <c r="I130" i="4" s="1"/>
  <c r="G129" i="4"/>
  <c r="BA129" i="4" s="1"/>
  <c r="BA130" i="4" s="1"/>
  <c r="E16" i="3" s="1"/>
  <c r="B16" i="3"/>
  <c r="A16" i="3"/>
  <c r="BE130" i="4"/>
  <c r="I16" i="3" s="1"/>
  <c r="BE125" i="4"/>
  <c r="BD125" i="4"/>
  <c r="BC125" i="4"/>
  <c r="BB125" i="4"/>
  <c r="K125" i="4"/>
  <c r="I125" i="4"/>
  <c r="G125" i="4"/>
  <c r="BA125" i="4" s="1"/>
  <c r="BE122" i="4"/>
  <c r="BD122" i="4"/>
  <c r="BC122" i="4"/>
  <c r="BB122" i="4"/>
  <c r="K122" i="4"/>
  <c r="I122" i="4"/>
  <c r="G122" i="4"/>
  <c r="B15" i="3"/>
  <c r="A15" i="3"/>
  <c r="BE118" i="4"/>
  <c r="BD118" i="4"/>
  <c r="BC118" i="4"/>
  <c r="BB118" i="4"/>
  <c r="BA118" i="4"/>
  <c r="K118" i="4"/>
  <c r="I118" i="4"/>
  <c r="G118" i="4"/>
  <c r="BE114" i="4"/>
  <c r="BD114" i="4"/>
  <c r="BC114" i="4"/>
  <c r="BB114" i="4"/>
  <c r="BA114" i="4"/>
  <c r="K114" i="4"/>
  <c r="I114" i="4"/>
  <c r="G114" i="4"/>
  <c r="BE110" i="4"/>
  <c r="BD110" i="4"/>
  <c r="BC110" i="4"/>
  <c r="BB110" i="4"/>
  <c r="BA110" i="4"/>
  <c r="K110" i="4"/>
  <c r="I110" i="4"/>
  <c r="G110" i="4"/>
  <c r="BE105" i="4"/>
  <c r="BE120" i="4" s="1"/>
  <c r="I14" i="3" s="1"/>
  <c r="BD105" i="4"/>
  <c r="BD120" i="4" s="1"/>
  <c r="H14" i="3" s="1"/>
  <c r="BC105" i="4"/>
  <c r="BC120" i="4" s="1"/>
  <c r="G14" i="3" s="1"/>
  <c r="BB105" i="4"/>
  <c r="BA105" i="4"/>
  <c r="BA120" i="4" s="1"/>
  <c r="E14" i="3" s="1"/>
  <c r="K105" i="4"/>
  <c r="K120" i="4" s="1"/>
  <c r="I105" i="4"/>
  <c r="I120" i="4" s="1"/>
  <c r="G105" i="4"/>
  <c r="G120" i="4" s="1"/>
  <c r="B14" i="3"/>
  <c r="A14" i="3"/>
  <c r="BE100" i="4"/>
  <c r="BE103" i="4" s="1"/>
  <c r="I13" i="3" s="1"/>
  <c r="BD100" i="4"/>
  <c r="BD103" i="4" s="1"/>
  <c r="H13" i="3" s="1"/>
  <c r="BC100" i="4"/>
  <c r="BC103" i="4" s="1"/>
  <c r="G13" i="3" s="1"/>
  <c r="BB100" i="4"/>
  <c r="BB103" i="4" s="1"/>
  <c r="F13" i="3" s="1"/>
  <c r="K100" i="4"/>
  <c r="K103" i="4" s="1"/>
  <c r="I100" i="4"/>
  <c r="I103" i="4" s="1"/>
  <c r="G100" i="4"/>
  <c r="BA100" i="4" s="1"/>
  <c r="BA103" i="4" s="1"/>
  <c r="E13" i="3" s="1"/>
  <c r="B13" i="3"/>
  <c r="A13" i="3"/>
  <c r="BE96" i="4"/>
  <c r="BD96" i="4"/>
  <c r="BC96" i="4"/>
  <c r="BB96" i="4"/>
  <c r="K96" i="4"/>
  <c r="I96" i="4"/>
  <c r="G96" i="4"/>
  <c r="BA96" i="4" s="1"/>
  <c r="BE94" i="4"/>
  <c r="BD94" i="4"/>
  <c r="BC94" i="4"/>
  <c r="BB94" i="4"/>
  <c r="K94" i="4"/>
  <c r="I94" i="4"/>
  <c r="G94" i="4"/>
  <c r="BA94" i="4" s="1"/>
  <c r="BE91" i="4"/>
  <c r="BD91" i="4"/>
  <c r="BC91" i="4"/>
  <c r="BB91" i="4"/>
  <c r="K91" i="4"/>
  <c r="I91" i="4"/>
  <c r="G91" i="4"/>
  <c r="BA91" i="4" s="1"/>
  <c r="BE89" i="4"/>
  <c r="BD89" i="4"/>
  <c r="BC89" i="4"/>
  <c r="BB89" i="4"/>
  <c r="K89" i="4"/>
  <c r="I89" i="4"/>
  <c r="G89" i="4"/>
  <c r="BA89" i="4" s="1"/>
  <c r="BE86" i="4"/>
  <c r="BD86" i="4"/>
  <c r="BC86" i="4"/>
  <c r="BB86" i="4"/>
  <c r="K86" i="4"/>
  <c r="I86" i="4"/>
  <c r="G86" i="4"/>
  <c r="BA86" i="4" s="1"/>
  <c r="BE84" i="4"/>
  <c r="BD84" i="4"/>
  <c r="BC84" i="4"/>
  <c r="BB84" i="4"/>
  <c r="K84" i="4"/>
  <c r="I84" i="4"/>
  <c r="G84" i="4"/>
  <c r="BA84" i="4" s="1"/>
  <c r="BE82" i="4"/>
  <c r="BD82" i="4"/>
  <c r="BC82" i="4"/>
  <c r="BB82" i="4"/>
  <c r="K82" i="4"/>
  <c r="I82" i="4"/>
  <c r="G82" i="4"/>
  <c r="BA82" i="4" s="1"/>
  <c r="B12" i="3"/>
  <c r="A12" i="3"/>
  <c r="BE77" i="4"/>
  <c r="BD77" i="4"/>
  <c r="BC77" i="4"/>
  <c r="BB77" i="4"/>
  <c r="K77" i="4"/>
  <c r="I77" i="4"/>
  <c r="G77" i="4"/>
  <c r="BA77" i="4" s="1"/>
  <c r="BE75" i="4"/>
  <c r="BD75" i="4"/>
  <c r="BC75" i="4"/>
  <c r="BB75" i="4"/>
  <c r="K75" i="4"/>
  <c r="I75" i="4"/>
  <c r="I80" i="4" s="1"/>
  <c r="G75" i="4"/>
  <c r="B11" i="3"/>
  <c r="A11" i="3"/>
  <c r="BE72" i="4"/>
  <c r="BD72" i="4"/>
  <c r="BC72" i="4"/>
  <c r="BB72" i="4"/>
  <c r="K72" i="4"/>
  <c r="I72" i="4"/>
  <c r="G72" i="4"/>
  <c r="BA72" i="4" s="1"/>
  <c r="BE70" i="4"/>
  <c r="BD70" i="4"/>
  <c r="BC70" i="4"/>
  <c r="BB70" i="4"/>
  <c r="K70" i="4"/>
  <c r="I70" i="4"/>
  <c r="G70" i="4"/>
  <c r="BA70" i="4" s="1"/>
  <c r="BE68" i="4"/>
  <c r="BD68" i="4"/>
  <c r="BC68" i="4"/>
  <c r="BB68" i="4"/>
  <c r="K68" i="4"/>
  <c r="I68" i="4"/>
  <c r="G68" i="4"/>
  <c r="BA68" i="4" s="1"/>
  <c r="BE66" i="4"/>
  <c r="BD66" i="4"/>
  <c r="BC66" i="4"/>
  <c r="BB66" i="4"/>
  <c r="K66" i="4"/>
  <c r="I66" i="4"/>
  <c r="G66" i="4"/>
  <c r="BA66" i="4" s="1"/>
  <c r="B10" i="3"/>
  <c r="A10" i="3"/>
  <c r="BE61" i="4"/>
  <c r="BD61" i="4"/>
  <c r="BC61" i="4"/>
  <c r="BB61" i="4"/>
  <c r="K61" i="4"/>
  <c r="I61" i="4"/>
  <c r="G61" i="4"/>
  <c r="BA61" i="4" s="1"/>
  <c r="BE60" i="4"/>
  <c r="BD60" i="4"/>
  <c r="BC60" i="4"/>
  <c r="BB60" i="4"/>
  <c r="K60" i="4"/>
  <c r="I60" i="4"/>
  <c r="G60" i="4"/>
  <c r="BA60" i="4" s="1"/>
  <c r="BE58" i="4"/>
  <c r="BD58" i="4"/>
  <c r="BC58" i="4"/>
  <c r="BB58" i="4"/>
  <c r="K58" i="4"/>
  <c r="I58" i="4"/>
  <c r="G58" i="4"/>
  <c r="BA58" i="4" s="1"/>
  <c r="BE56" i="4"/>
  <c r="BD56" i="4"/>
  <c r="BC56" i="4"/>
  <c r="BB56" i="4"/>
  <c r="K56" i="4"/>
  <c r="I56" i="4"/>
  <c r="G56" i="4"/>
  <c r="BA56" i="4" s="1"/>
  <c r="BE53" i="4"/>
  <c r="BD53" i="4"/>
  <c r="BC53" i="4"/>
  <c r="BB53" i="4"/>
  <c r="K53" i="4"/>
  <c r="I53" i="4"/>
  <c r="G53" i="4"/>
  <c r="BA53" i="4" s="1"/>
  <c r="B9" i="3"/>
  <c r="A9" i="3"/>
  <c r="BE48" i="4"/>
  <c r="BD48" i="4"/>
  <c r="BC48" i="4"/>
  <c r="BB48" i="4"/>
  <c r="K48" i="4"/>
  <c r="I48" i="4"/>
  <c r="G48" i="4"/>
  <c r="BA48" i="4" s="1"/>
  <c r="BE46" i="4"/>
  <c r="BD46" i="4"/>
  <c r="BC46" i="4"/>
  <c r="BB46" i="4"/>
  <c r="K46" i="4"/>
  <c r="I46" i="4"/>
  <c r="G46" i="4"/>
  <c r="BA46" i="4" s="1"/>
  <c r="BE44" i="4"/>
  <c r="BD44" i="4"/>
  <c r="BC44" i="4"/>
  <c r="BB44" i="4"/>
  <c r="K44" i="4"/>
  <c r="I44" i="4"/>
  <c r="G44" i="4"/>
  <c r="BA44" i="4" s="1"/>
  <c r="BE41" i="4"/>
  <c r="BD41" i="4"/>
  <c r="BC41" i="4"/>
  <c r="BB41" i="4"/>
  <c r="K41" i="4"/>
  <c r="K51" i="4" s="1"/>
  <c r="I41" i="4"/>
  <c r="G41" i="4"/>
  <c r="BA41" i="4" s="1"/>
  <c r="B8" i="3"/>
  <c r="A8" i="3"/>
  <c r="BE37" i="4"/>
  <c r="BD37" i="4"/>
  <c r="BC37" i="4"/>
  <c r="BB37" i="4"/>
  <c r="K37" i="4"/>
  <c r="I37" i="4"/>
  <c r="G37" i="4"/>
  <c r="BA37" i="4" s="1"/>
  <c r="BE35" i="4"/>
  <c r="BD35" i="4"/>
  <c r="BC35" i="4"/>
  <c r="BB35" i="4"/>
  <c r="K35" i="4"/>
  <c r="I35" i="4"/>
  <c r="G35" i="4"/>
  <c r="BA35" i="4" s="1"/>
  <c r="BE32" i="4"/>
  <c r="BD32" i="4"/>
  <c r="BC32" i="4"/>
  <c r="BB32" i="4"/>
  <c r="BA32" i="4"/>
  <c r="K32" i="4"/>
  <c r="I32" i="4"/>
  <c r="G32" i="4"/>
  <c r="BE30" i="4"/>
  <c r="BD30" i="4"/>
  <c r="BC30" i="4"/>
  <c r="BB30" i="4"/>
  <c r="BA30" i="4"/>
  <c r="K30" i="4"/>
  <c r="I30" i="4"/>
  <c r="G30" i="4"/>
  <c r="BE29" i="4"/>
  <c r="BD29" i="4"/>
  <c r="BC29" i="4"/>
  <c r="BB29" i="4"/>
  <c r="BA29" i="4"/>
  <c r="K29" i="4"/>
  <c r="I29" i="4"/>
  <c r="G29" i="4"/>
  <c r="BE28" i="4"/>
  <c r="BD28" i="4"/>
  <c r="BC28" i="4"/>
  <c r="BB28" i="4"/>
  <c r="BA28" i="4"/>
  <c r="K28" i="4"/>
  <c r="I28" i="4"/>
  <c r="G28" i="4"/>
  <c r="BE26" i="4"/>
  <c r="BD26" i="4"/>
  <c r="BC26" i="4"/>
  <c r="BB26" i="4"/>
  <c r="BA26" i="4"/>
  <c r="K26" i="4"/>
  <c r="I26" i="4"/>
  <c r="G26" i="4"/>
  <c r="BE24" i="4"/>
  <c r="BD24" i="4"/>
  <c r="BC24" i="4"/>
  <c r="BB24" i="4"/>
  <c r="BA24" i="4"/>
  <c r="K24" i="4"/>
  <c r="I24" i="4"/>
  <c r="G24" i="4"/>
  <c r="BE22" i="4"/>
  <c r="BD22" i="4"/>
  <c r="BC22" i="4"/>
  <c r="BB22" i="4"/>
  <c r="BA22" i="4"/>
  <c r="K22" i="4"/>
  <c r="I22" i="4"/>
  <c r="G22" i="4"/>
  <c r="BE19" i="4"/>
  <c r="BD19" i="4"/>
  <c r="BC19" i="4"/>
  <c r="BB19" i="4"/>
  <c r="BA19" i="4"/>
  <c r="K19" i="4"/>
  <c r="I19" i="4"/>
  <c r="G19" i="4"/>
  <c r="BE17" i="4"/>
  <c r="BD17" i="4"/>
  <c r="BC17" i="4"/>
  <c r="BB17" i="4"/>
  <c r="BA17" i="4"/>
  <c r="K17" i="4"/>
  <c r="I17" i="4"/>
  <c r="G17" i="4"/>
  <c r="BE14" i="4"/>
  <c r="BD14" i="4"/>
  <c r="BC14" i="4"/>
  <c r="BB14" i="4"/>
  <c r="BA14" i="4"/>
  <c r="K14" i="4"/>
  <c r="I14" i="4"/>
  <c r="G14" i="4"/>
  <c r="BE12" i="4"/>
  <c r="BD12" i="4"/>
  <c r="BC12" i="4"/>
  <c r="BB12" i="4"/>
  <c r="BA12" i="4"/>
  <c r="K12" i="4"/>
  <c r="I12" i="4"/>
  <c r="G12" i="4"/>
  <c r="BE10" i="4"/>
  <c r="BD10" i="4"/>
  <c r="BC10" i="4"/>
  <c r="BB10" i="4"/>
  <c r="BA10" i="4"/>
  <c r="K10" i="4"/>
  <c r="I10" i="4"/>
  <c r="G10" i="4"/>
  <c r="BE8" i="4"/>
  <c r="BD8" i="4"/>
  <c r="BC8" i="4"/>
  <c r="BB8" i="4"/>
  <c r="BA8" i="4"/>
  <c r="BA39" i="4" s="1"/>
  <c r="E7" i="3" s="1"/>
  <c r="K8" i="4"/>
  <c r="K39" i="4" s="1"/>
  <c r="I8" i="4"/>
  <c r="G8" i="4"/>
  <c r="B7" i="3"/>
  <c r="A7" i="3"/>
  <c r="E4" i="4"/>
  <c r="F3" i="4"/>
  <c r="C33" i="2"/>
  <c r="F33" i="2" s="1"/>
  <c r="C31" i="2"/>
  <c r="G7" i="2"/>
  <c r="G43" i="1"/>
  <c r="H37" i="1"/>
  <c r="G37" i="1"/>
  <c r="G31" i="1"/>
  <c r="I19" i="1" s="1"/>
  <c r="H29" i="1"/>
  <c r="G29" i="1"/>
  <c r="D22" i="1"/>
  <c r="D20" i="1"/>
  <c r="I2" i="1"/>
  <c r="BB132" i="4" l="1"/>
  <c r="F134" i="4"/>
  <c r="G134" i="4" s="1"/>
  <c r="BB134" i="4" s="1"/>
  <c r="BB120" i="4"/>
  <c r="F14" i="3" s="1"/>
  <c r="BC73" i="4"/>
  <c r="G10" i="3" s="1"/>
  <c r="BB240" i="7"/>
  <c r="F245" i="7"/>
  <c r="G245" i="7" s="1"/>
  <c r="BB245" i="7" s="1"/>
  <c r="BB246" i="7" s="1"/>
  <c r="F17" i="6" s="1"/>
  <c r="BC246" i="7"/>
  <c r="G17" i="6" s="1"/>
  <c r="G169" i="7"/>
  <c r="BB169" i="7"/>
  <c r="F10" i="6" s="1"/>
  <c r="BD169" i="7"/>
  <c r="H10" i="6" s="1"/>
  <c r="BE169" i="7"/>
  <c r="I10" i="6" s="1"/>
  <c r="BA44" i="7"/>
  <c r="BA169" i="7"/>
  <c r="E10" i="6" s="1"/>
  <c r="BC169" i="7"/>
  <c r="G10" i="6" s="1"/>
  <c r="BB65" i="10"/>
  <c r="BB80" i="10" s="1"/>
  <c r="F12" i="9" s="1"/>
  <c r="F79" i="10"/>
  <c r="G79" i="10" s="1"/>
  <c r="BB79" i="10" s="1"/>
  <c r="BD80" i="10"/>
  <c r="H12" i="9" s="1"/>
  <c r="G41" i="10"/>
  <c r="BC41" i="10"/>
  <c r="G7" i="9" s="1"/>
  <c r="BE122" i="13"/>
  <c r="I16" i="12" s="1"/>
  <c r="BB122" i="13"/>
  <c r="F16" i="12" s="1"/>
  <c r="BC122" i="13"/>
  <c r="G16" i="12" s="1"/>
  <c r="BB110" i="13"/>
  <c r="F112" i="13"/>
  <c r="G112" i="13" s="1"/>
  <c r="BB112" i="13" s="1"/>
  <c r="BE113" i="13"/>
  <c r="I15" i="12" s="1"/>
  <c r="BD113" i="13"/>
  <c r="H15" i="12" s="1"/>
  <c r="BC108" i="13"/>
  <c r="G14" i="12" s="1"/>
  <c r="BB108" i="13"/>
  <c r="F14" i="12" s="1"/>
  <c r="F101" i="13"/>
  <c r="G101" i="13" s="1"/>
  <c r="BB101" i="13" s="1"/>
  <c r="BC102" i="13"/>
  <c r="G13" i="12" s="1"/>
  <c r="K102" i="13"/>
  <c r="BB55" i="13"/>
  <c r="F63" i="13"/>
  <c r="G63" i="13" s="1"/>
  <c r="BB63" i="13" s="1"/>
  <c r="BC64" i="13"/>
  <c r="G12" i="12" s="1"/>
  <c r="G20" i="13"/>
  <c r="BB133" i="16"/>
  <c r="F16" i="15" s="1"/>
  <c r="I116" i="16"/>
  <c r="BA101" i="16"/>
  <c r="E13" i="15" s="1"/>
  <c r="BB93" i="16"/>
  <c r="F100" i="16"/>
  <c r="G100" i="16" s="1"/>
  <c r="BB100" i="16" s="1"/>
  <c r="BB101" i="16" s="1"/>
  <c r="F13" i="15" s="1"/>
  <c r="I101" i="16"/>
  <c r="BA91" i="16"/>
  <c r="E12" i="15" s="1"/>
  <c r="F90" i="16"/>
  <c r="G90" i="16" s="1"/>
  <c r="BB90" i="16" s="1"/>
  <c r="BC91" i="16"/>
  <c r="G12" i="15" s="1"/>
  <c r="BE91" i="16"/>
  <c r="I12" i="15" s="1"/>
  <c r="F80" i="16"/>
  <c r="G80" i="16" s="1"/>
  <c r="BB80" i="16" s="1"/>
  <c r="BE81" i="16"/>
  <c r="I11" i="15" s="1"/>
  <c r="BA81" i="16"/>
  <c r="E11" i="15" s="1"/>
  <c r="I81" i="16"/>
  <c r="BD81" i="16"/>
  <c r="H11" i="15" s="1"/>
  <c r="BB60" i="16"/>
  <c r="F63" i="16"/>
  <c r="G63" i="16" s="1"/>
  <c r="BB63" i="16" s="1"/>
  <c r="BD64" i="16"/>
  <c r="H10" i="15" s="1"/>
  <c r="BC64" i="16"/>
  <c r="G10" i="15" s="1"/>
  <c r="BC36" i="16"/>
  <c r="G8" i="15" s="1"/>
  <c r="BD29" i="16"/>
  <c r="H7" i="15" s="1"/>
  <c r="BC29" i="16"/>
  <c r="G7" i="15" s="1"/>
  <c r="BE29" i="16"/>
  <c r="I7" i="15" s="1"/>
  <c r="I169" i="7"/>
  <c r="G39" i="16"/>
  <c r="BA38" i="16"/>
  <c r="BA39" i="16" s="1"/>
  <c r="E9" i="15" s="1"/>
  <c r="K64" i="16"/>
  <c r="I20" i="13"/>
  <c r="G28" i="13"/>
  <c r="BA26" i="13"/>
  <c r="BA28" i="13" s="1"/>
  <c r="E9" i="12" s="1"/>
  <c r="BA31" i="16"/>
  <c r="BA36" i="16" s="1"/>
  <c r="E8" i="15" s="1"/>
  <c r="G36" i="16"/>
  <c r="BC81" i="16"/>
  <c r="G11" i="15" s="1"/>
  <c r="BB83" i="16"/>
  <c r="G91" i="16"/>
  <c r="G101" i="16"/>
  <c r="K116" i="16"/>
  <c r="BA123" i="16"/>
  <c r="G133" i="16"/>
  <c r="BA52" i="13"/>
  <c r="BA53" i="13" s="1"/>
  <c r="E11" i="12" s="1"/>
  <c r="G53" i="13"/>
  <c r="K29" i="16"/>
  <c r="BC20" i="13"/>
  <c r="G7" i="12" s="1"/>
  <c r="BC101" i="16"/>
  <c r="G13" i="15" s="1"/>
  <c r="BC116" i="16"/>
  <c r="G14" i="15" s="1"/>
  <c r="K127" i="4"/>
  <c r="BE215" i="7"/>
  <c r="I13" i="6" s="1"/>
  <c r="BC90" i="10"/>
  <c r="G13" i="9" s="1"/>
  <c r="K99" i="10"/>
  <c r="BD50" i="13"/>
  <c r="H10" i="12" s="1"/>
  <c r="I102" i="13"/>
  <c r="BD36" i="16"/>
  <c r="H8" i="15" s="1"/>
  <c r="BE64" i="16"/>
  <c r="I10" i="15" s="1"/>
  <c r="BD91" i="16"/>
  <c r="H12" i="15" s="1"/>
  <c r="BE116" i="16"/>
  <c r="I14" i="15" s="1"/>
  <c r="I133" i="16"/>
  <c r="K73" i="4"/>
  <c r="I127" i="4"/>
  <c r="BD127" i="4"/>
  <c r="H15" i="3" s="1"/>
  <c r="BB144" i="4"/>
  <c r="F18" i="3" s="1"/>
  <c r="I144" i="4"/>
  <c r="BD144" i="4"/>
  <c r="H18" i="3" s="1"/>
  <c r="BB198" i="7"/>
  <c r="F12" i="6" s="1"/>
  <c r="G60" i="10"/>
  <c r="BE90" i="10"/>
  <c r="I13" i="9" s="1"/>
  <c r="BA90" i="10"/>
  <c r="E13" i="9" s="1"/>
  <c r="K64" i="13"/>
  <c r="BE64" i="13"/>
  <c r="I12" i="12" s="1"/>
  <c r="BD102" i="13"/>
  <c r="H13" i="12" s="1"/>
  <c r="K122" i="13"/>
  <c r="BD122" i="13"/>
  <c r="H16" i="12" s="1"/>
  <c r="BB29" i="16"/>
  <c r="F7" i="15" s="1"/>
  <c r="G81" i="16"/>
  <c r="BB66" i="16"/>
  <c r="BB81" i="16" s="1"/>
  <c r="F11" i="15" s="1"/>
  <c r="K101" i="16"/>
  <c r="BE101" i="16"/>
  <c r="I13" i="15" s="1"/>
  <c r="G116" i="16"/>
  <c r="BA133" i="16"/>
  <c r="E16" i="15" s="1"/>
  <c r="BE80" i="4"/>
  <c r="I11" i="3" s="1"/>
  <c r="K215" i="7"/>
  <c r="K235" i="7"/>
  <c r="BE278" i="7"/>
  <c r="I19" i="6" s="1"/>
  <c r="BE99" i="10"/>
  <c r="I14" i="9" s="1"/>
  <c r="BD20" i="13"/>
  <c r="H7" i="12" s="1"/>
  <c r="BA113" i="13"/>
  <c r="E15" i="12" s="1"/>
  <c r="I29" i="16"/>
  <c r="I36" i="16"/>
  <c r="BA64" i="16"/>
  <c r="E10" i="15" s="1"/>
  <c r="I91" i="16"/>
  <c r="BC133" i="16"/>
  <c r="G16" i="15" s="1"/>
  <c r="H30" i="15"/>
  <c r="G23" i="14" s="1"/>
  <c r="G22" i="14" s="1"/>
  <c r="BC80" i="4"/>
  <c r="G11" i="3" s="1"/>
  <c r="BB215" i="7"/>
  <c r="F13" i="6" s="1"/>
  <c r="BC269" i="7"/>
  <c r="G18" i="6" s="1"/>
  <c r="K269" i="7"/>
  <c r="BA278" i="7"/>
  <c r="E19" i="6" s="1"/>
  <c r="BA60" i="10"/>
  <c r="E10" i="9" s="1"/>
  <c r="BC60" i="10"/>
  <c r="G10" i="9" s="1"/>
  <c r="BB99" i="10"/>
  <c r="F14" i="9" s="1"/>
  <c r="BE20" i="13"/>
  <c r="I7" i="12" s="1"/>
  <c r="BB20" i="13"/>
  <c r="F7" i="12" s="1"/>
  <c r="I64" i="13"/>
  <c r="G113" i="13"/>
  <c r="I122" i="13"/>
  <c r="K36" i="16"/>
  <c r="BB41" i="16"/>
  <c r="K91" i="16"/>
  <c r="BD101" i="16"/>
  <c r="H13" i="15" s="1"/>
  <c r="BA116" i="16"/>
  <c r="E14" i="15" s="1"/>
  <c r="K133" i="16"/>
  <c r="BD133" i="16"/>
  <c r="H16" i="15" s="1"/>
  <c r="BB66" i="13"/>
  <c r="BB50" i="13"/>
  <c r="F10" i="12" s="1"/>
  <c r="BA64" i="13"/>
  <c r="E12" i="12" s="1"/>
  <c r="K113" i="13"/>
  <c r="BA20" i="13"/>
  <c r="E7" i="12" s="1"/>
  <c r="G50" i="13"/>
  <c r="BC50" i="13"/>
  <c r="G10" i="12" s="1"/>
  <c r="BA122" i="13"/>
  <c r="E16" i="12" s="1"/>
  <c r="I108" i="13"/>
  <c r="I50" i="13"/>
  <c r="BD64" i="13"/>
  <c r="H12" i="12" s="1"/>
  <c r="BA102" i="13"/>
  <c r="E13" i="12" s="1"/>
  <c r="BE102" i="13"/>
  <c r="I13" i="12" s="1"/>
  <c r="BB113" i="13"/>
  <c r="F15" i="12" s="1"/>
  <c r="BC113" i="13"/>
  <c r="G15" i="12" s="1"/>
  <c r="BE41" i="10"/>
  <c r="I7" i="9" s="1"/>
  <c r="K80" i="10"/>
  <c r="G90" i="10"/>
  <c r="I90" i="10"/>
  <c r="G99" i="10"/>
  <c r="BC99" i="10"/>
  <c r="G14" i="9" s="1"/>
  <c r="I99" i="10"/>
  <c r="BD99" i="10"/>
  <c r="H14" i="9" s="1"/>
  <c r="I41" i="10"/>
  <c r="I60" i="10"/>
  <c r="BD60" i="10"/>
  <c r="H10" i="9" s="1"/>
  <c r="I80" i="10"/>
  <c r="BA99" i="10"/>
  <c r="E14" i="9" s="1"/>
  <c r="K41" i="10"/>
  <c r="G45" i="10"/>
  <c r="G80" i="10"/>
  <c r="BA80" i="10"/>
  <c r="E12" i="9" s="1"/>
  <c r="K90" i="10"/>
  <c r="BB41" i="10"/>
  <c r="F7" i="9" s="1"/>
  <c r="BC80" i="10"/>
  <c r="G12" i="9" s="1"/>
  <c r="BD41" i="10"/>
  <c r="H7" i="9" s="1"/>
  <c r="BE80" i="10"/>
  <c r="I12" i="9" s="1"/>
  <c r="BD90" i="10"/>
  <c r="H13" i="9" s="1"/>
  <c r="BD235" i="7"/>
  <c r="H15" i="6" s="1"/>
  <c r="BE29" i="7"/>
  <c r="I8" i="6" s="1"/>
  <c r="G173" i="7"/>
  <c r="G198" i="7"/>
  <c r="BA215" i="7"/>
  <c r="E13" i="6" s="1"/>
  <c r="BC215" i="7"/>
  <c r="G13" i="6" s="1"/>
  <c r="BE235" i="7"/>
  <c r="I15" i="6" s="1"/>
  <c r="BA235" i="7"/>
  <c r="E15" i="6" s="1"/>
  <c r="G238" i="7"/>
  <c r="I246" i="7"/>
  <c r="BD246" i="7"/>
  <c r="H17" i="6" s="1"/>
  <c r="K278" i="7"/>
  <c r="I269" i="7"/>
  <c r="BD278" i="7"/>
  <c r="H19" i="6" s="1"/>
  <c r="BB29" i="7"/>
  <c r="F8" i="6" s="1"/>
  <c r="BE198" i="7"/>
  <c r="I12" i="6" s="1"/>
  <c r="I215" i="7"/>
  <c r="BD215" i="7"/>
  <c r="H13" i="6" s="1"/>
  <c r="K246" i="7"/>
  <c r="G29" i="7"/>
  <c r="G246" i="7"/>
  <c r="BE269" i="7"/>
  <c r="I18" i="6" s="1"/>
  <c r="I198" i="7"/>
  <c r="BD198" i="7"/>
  <c r="H12" i="6" s="1"/>
  <c r="BC198" i="7"/>
  <c r="G12" i="6" s="1"/>
  <c r="G215" i="7"/>
  <c r="BC235" i="7"/>
  <c r="G15" i="6" s="1"/>
  <c r="BB235" i="7"/>
  <c r="F15" i="6" s="1"/>
  <c r="BA269" i="7"/>
  <c r="E18" i="6" s="1"/>
  <c r="BC278" i="7"/>
  <c r="G19" i="6" s="1"/>
  <c r="BB278" i="7"/>
  <c r="F19" i="6" s="1"/>
  <c r="I29" i="7"/>
  <c r="BD29" i="7"/>
  <c r="H8" i="6" s="1"/>
  <c r="BC29" i="7"/>
  <c r="G8" i="6" s="1"/>
  <c r="BA217" i="7"/>
  <c r="BA221" i="7" s="1"/>
  <c r="E14" i="6" s="1"/>
  <c r="BD98" i="4"/>
  <c r="H12" i="3" s="1"/>
  <c r="BD39" i="4"/>
  <c r="H7" i="3" s="1"/>
  <c r="BB64" i="4"/>
  <c r="F9" i="3" s="1"/>
  <c r="I73" i="4"/>
  <c r="BD73" i="4"/>
  <c r="H10" i="3" s="1"/>
  <c r="K80" i="4"/>
  <c r="K144" i="4"/>
  <c r="BE144" i="4"/>
  <c r="I18" i="3" s="1"/>
  <c r="BC144" i="4"/>
  <c r="G18" i="3" s="1"/>
  <c r="BE39" i="4"/>
  <c r="I7" i="3" s="1"/>
  <c r="BE51" i="4"/>
  <c r="I8" i="3" s="1"/>
  <c r="BB51" i="4"/>
  <c r="F8" i="3" s="1"/>
  <c r="BD51" i="4"/>
  <c r="H8" i="3" s="1"/>
  <c r="BC64" i="4"/>
  <c r="G9" i="3" s="1"/>
  <c r="BE64" i="4"/>
  <c r="I9" i="3" s="1"/>
  <c r="G73" i="4"/>
  <c r="BE73" i="4"/>
  <c r="I10" i="3" s="1"/>
  <c r="BD80" i="4"/>
  <c r="H11" i="3" s="1"/>
  <c r="BC98" i="4"/>
  <c r="G12" i="3" s="1"/>
  <c r="K98" i="4"/>
  <c r="G127" i="4"/>
  <c r="BC127" i="4"/>
  <c r="G15" i="3" s="1"/>
  <c r="I135" i="4"/>
  <c r="G144" i="4"/>
  <c r="BB73" i="4"/>
  <c r="F10" i="3" s="1"/>
  <c r="I39" i="4"/>
  <c r="BC39" i="4"/>
  <c r="G7" i="3" s="1"/>
  <c r="I64" i="4"/>
  <c r="BA73" i="4"/>
  <c r="E10" i="3" s="1"/>
  <c r="BB80" i="4"/>
  <c r="F11" i="3" s="1"/>
  <c r="BE98" i="4"/>
  <c r="I12" i="3" s="1"/>
  <c r="BB98" i="4"/>
  <c r="F12" i="3" s="1"/>
  <c r="BE127" i="4"/>
  <c r="I15" i="3" s="1"/>
  <c r="G130" i="4"/>
  <c r="BC135" i="4"/>
  <c r="G17" i="3" s="1"/>
  <c r="BA144" i="4"/>
  <c r="E18" i="3" s="1"/>
  <c r="BA51" i="4"/>
  <c r="E8" i="3" s="1"/>
  <c r="BC51" i="4"/>
  <c r="G8" i="3" s="1"/>
  <c r="G64" i="4"/>
  <c r="BD64" i="4"/>
  <c r="H9" i="3" s="1"/>
  <c r="G135" i="4"/>
  <c r="BD135" i="4"/>
  <c r="H17" i="3" s="1"/>
  <c r="G51" i="4"/>
  <c r="I51" i="4"/>
  <c r="K64" i="4"/>
  <c r="G80" i="4"/>
  <c r="K135" i="4"/>
  <c r="G39" i="4"/>
  <c r="BB39" i="4"/>
  <c r="F7" i="3" s="1"/>
  <c r="G98" i="4"/>
  <c r="I98" i="4"/>
  <c r="G103" i="4"/>
  <c r="BB127" i="4"/>
  <c r="F15" i="3" s="1"/>
  <c r="BA29" i="16"/>
  <c r="E7" i="15" s="1"/>
  <c r="BB64" i="16"/>
  <c r="F10" i="15" s="1"/>
  <c r="BB103" i="16"/>
  <c r="BB116" i="16" s="1"/>
  <c r="F14" i="15" s="1"/>
  <c r="BD118" i="16"/>
  <c r="BD121" i="16" s="1"/>
  <c r="H15" i="15" s="1"/>
  <c r="G29" i="16"/>
  <c r="BB64" i="13"/>
  <c r="F12" i="12" s="1"/>
  <c r="G108" i="13"/>
  <c r="BA30" i="13"/>
  <c r="BA50" i="13" s="1"/>
  <c r="E10" i="12" s="1"/>
  <c r="BB82" i="10"/>
  <c r="BB90" i="10" s="1"/>
  <c r="F13" i="9" s="1"/>
  <c r="BA8" i="10"/>
  <c r="BA41" i="10" s="1"/>
  <c r="E7" i="9" s="1"/>
  <c r="G51" i="10"/>
  <c r="BA62" i="10"/>
  <c r="BA63" i="10" s="1"/>
  <c r="E11" i="9" s="1"/>
  <c r="I278" i="7"/>
  <c r="G235" i="7"/>
  <c r="BE246" i="7"/>
  <c r="I17" i="6" s="1"/>
  <c r="G278" i="7"/>
  <c r="K29" i="7"/>
  <c r="K198" i="7"/>
  <c r="I235" i="7"/>
  <c r="BA29" i="7"/>
  <c r="E8" i="6" s="1"/>
  <c r="BA198" i="7"/>
  <c r="E12" i="6" s="1"/>
  <c r="BA246" i="7"/>
  <c r="E17" i="6" s="1"/>
  <c r="BD248" i="7"/>
  <c r="BD269" i="7" s="1"/>
  <c r="H18" i="6" s="1"/>
  <c r="G269" i="7"/>
  <c r="BB269" i="7"/>
  <c r="F18" i="6" s="1"/>
  <c r="I20" i="1"/>
  <c r="BA98" i="4"/>
  <c r="E12" i="3" s="1"/>
  <c r="BA64" i="4"/>
  <c r="E9" i="3" s="1"/>
  <c r="BB135" i="4"/>
  <c r="F17" i="3" s="1"/>
  <c r="BA75" i="4"/>
  <c r="BA80" i="4" s="1"/>
  <c r="E11" i="3" s="1"/>
  <c r="BA122" i="4"/>
  <c r="BA127" i="4" s="1"/>
  <c r="E15" i="3" s="1"/>
  <c r="G20" i="6" l="1"/>
  <c r="C18" i="5" s="1"/>
  <c r="H15" i="9"/>
  <c r="C17" i="8" s="1"/>
  <c r="BB102" i="13"/>
  <c r="F13" i="12" s="1"/>
  <c r="F17" i="12" s="1"/>
  <c r="C16" i="11" s="1"/>
  <c r="G102" i="13"/>
  <c r="H17" i="12"/>
  <c r="C17" i="11" s="1"/>
  <c r="I17" i="12"/>
  <c r="C21" i="11" s="1"/>
  <c r="G64" i="13"/>
  <c r="BB91" i="16"/>
  <c r="F12" i="15" s="1"/>
  <c r="G64" i="16"/>
  <c r="I17" i="15"/>
  <c r="C21" i="14" s="1"/>
  <c r="G17" i="15"/>
  <c r="C18" i="14" s="1"/>
  <c r="G17" i="12"/>
  <c r="C18" i="11" s="1"/>
  <c r="H17" i="15"/>
  <c r="C17" i="14" s="1"/>
  <c r="I15" i="9"/>
  <c r="C21" i="8" s="1"/>
  <c r="I20" i="6"/>
  <c r="C21" i="5" s="1"/>
  <c r="G15" i="9"/>
  <c r="C18" i="8" s="1"/>
  <c r="E17" i="15"/>
  <c r="C15" i="14" s="1"/>
  <c r="H19" i="3"/>
  <c r="C17" i="2" s="1"/>
  <c r="E17" i="12"/>
  <c r="H20" i="6"/>
  <c r="C17" i="5" s="1"/>
  <c r="F20" i="6"/>
  <c r="C16" i="5" s="1"/>
  <c r="G19" i="3"/>
  <c r="C18" i="2" s="1"/>
  <c r="I19" i="3"/>
  <c r="C21" i="2" s="1"/>
  <c r="F19" i="3"/>
  <c r="C16" i="2" s="1"/>
  <c r="F17" i="15"/>
  <c r="C16" i="14" s="1"/>
  <c r="F15" i="9"/>
  <c r="C16" i="8" s="1"/>
  <c r="E15" i="9"/>
  <c r="E20" i="6"/>
  <c r="E19" i="3"/>
  <c r="C15" i="2" l="1"/>
  <c r="C19" i="2" s="1"/>
  <c r="C22" i="2" s="1"/>
  <c r="G24" i="3"/>
  <c r="C15" i="5"/>
  <c r="C19" i="5" s="1"/>
  <c r="C22" i="5" s="1"/>
  <c r="G25" i="6"/>
  <c r="C15" i="8"/>
  <c r="C19" i="8" s="1"/>
  <c r="C22" i="8" s="1"/>
  <c r="G20" i="9"/>
  <c r="C15" i="11"/>
  <c r="C19" i="11" s="1"/>
  <c r="C22" i="11" s="1"/>
  <c r="G22" i="12"/>
  <c r="C19" i="14"/>
  <c r="C22" i="14" s="1"/>
  <c r="C23" i="14" s="1"/>
  <c r="F30" i="14" s="1"/>
  <c r="H42" i="1" s="1"/>
  <c r="I42" i="1" s="1"/>
  <c r="F42" i="1" s="1"/>
  <c r="G25" i="3" l="1"/>
  <c r="I24" i="3"/>
  <c r="G26" i="6"/>
  <c r="I25" i="6"/>
  <c r="G21" i="9"/>
  <c r="I20" i="9"/>
  <c r="G23" i="12"/>
  <c r="I22" i="12"/>
  <c r="F31" i="14"/>
  <c r="F34" i="14" s="1"/>
  <c r="G15" i="2" l="1"/>
  <c r="G26" i="3"/>
  <c r="I25" i="3"/>
  <c r="G16" i="2" s="1"/>
  <c r="G15" i="5"/>
  <c r="G27" i="6"/>
  <c r="I26" i="6"/>
  <c r="G16" i="5" s="1"/>
  <c r="G15" i="8"/>
  <c r="G22" i="9"/>
  <c r="I21" i="9"/>
  <c r="G16" i="8" s="1"/>
  <c r="G15" i="11"/>
  <c r="H48" i="1"/>
  <c r="G24" i="12"/>
  <c r="I23" i="12"/>
  <c r="G27" i="3" l="1"/>
  <c r="I26" i="3"/>
  <c r="G17" i="2" s="1"/>
  <c r="G28" i="6"/>
  <c r="I27" i="6"/>
  <c r="G23" i="9"/>
  <c r="I22" i="9"/>
  <c r="G17" i="8" s="1"/>
  <c r="G25" i="12"/>
  <c r="I24" i="12"/>
  <c r="G16" i="11"/>
  <c r="H49" i="1"/>
  <c r="G28" i="3" l="1"/>
  <c r="I27" i="3"/>
  <c r="G29" i="6"/>
  <c r="I28" i="6"/>
  <c r="G18" i="5" s="1"/>
  <c r="G17" i="5"/>
  <c r="G24" i="9"/>
  <c r="I23" i="9"/>
  <c r="G17" i="11"/>
  <c r="H50" i="1"/>
  <c r="G26" i="12"/>
  <c r="I25" i="12"/>
  <c r="G29" i="3" l="1"/>
  <c r="I28" i="3"/>
  <c r="G19" i="2" s="1"/>
  <c r="G18" i="2"/>
  <c r="G30" i="6"/>
  <c r="I29" i="6"/>
  <c r="G18" i="8"/>
  <c r="G25" i="9"/>
  <c r="I24" i="9"/>
  <c r="G19" i="8" s="1"/>
  <c r="G18" i="11"/>
  <c r="H51" i="1"/>
  <c r="G27" i="12"/>
  <c r="I26" i="12"/>
  <c r="G30" i="3" l="1"/>
  <c r="I29" i="3"/>
  <c r="G31" i="6"/>
  <c r="I30" i="6"/>
  <c r="G20" i="5" s="1"/>
  <c r="G19" i="5"/>
  <c r="G26" i="9"/>
  <c r="I25" i="9"/>
  <c r="G20" i="8" s="1"/>
  <c r="G19" i="11"/>
  <c r="H52" i="1"/>
  <c r="G28" i="12"/>
  <c r="I27" i="12"/>
  <c r="G20" i="2" l="1"/>
  <c r="G31" i="3"/>
  <c r="I31" i="3" s="1"/>
  <c r="I30" i="3"/>
  <c r="G21" i="2" s="1"/>
  <c r="G32" i="6"/>
  <c r="I32" i="6" s="1"/>
  <c r="I31" i="6"/>
  <c r="G27" i="9"/>
  <c r="I27" i="9" s="1"/>
  <c r="I26" i="9"/>
  <c r="G21" i="8" s="1"/>
  <c r="G20" i="11"/>
  <c r="H53" i="1"/>
  <c r="G29" i="12"/>
  <c r="I29" i="12" s="1"/>
  <c r="I28" i="12"/>
  <c r="H32" i="3" l="1"/>
  <c r="G23" i="2" s="1"/>
  <c r="H55" i="1"/>
  <c r="G21" i="5"/>
  <c r="H33" i="6"/>
  <c r="G23" i="5" s="1"/>
  <c r="H28" i="9"/>
  <c r="G23" i="8" s="1"/>
  <c r="H30" i="12"/>
  <c r="G23" i="11" s="1"/>
  <c r="G21" i="11"/>
  <c r="H54" i="1"/>
  <c r="G22" i="2" l="1"/>
  <c r="C23" i="2"/>
  <c r="F30" i="2" s="1"/>
  <c r="H56" i="1"/>
  <c r="G22" i="5"/>
  <c r="C23" i="5"/>
  <c r="F30" i="5" s="1"/>
  <c r="G22" i="8"/>
  <c r="C23" i="8"/>
  <c r="F30" i="8" s="1"/>
  <c r="G22" i="11"/>
  <c r="C23" i="11"/>
  <c r="F30" i="11" s="1"/>
  <c r="H41" i="1" s="1"/>
  <c r="F31" i="11"/>
  <c r="F34" i="11" s="1"/>
  <c r="F31" i="2" l="1"/>
  <c r="F34" i="2" s="1"/>
  <c r="H38" i="1"/>
  <c r="H39" i="1"/>
  <c r="I39" i="1" s="1"/>
  <c r="F39" i="1" s="1"/>
  <c r="F31" i="5"/>
  <c r="F34" i="5" s="1"/>
  <c r="H40" i="1"/>
  <c r="I40" i="1" s="1"/>
  <c r="F40" i="1" s="1"/>
  <c r="F31" i="8"/>
  <c r="F34" i="8" s="1"/>
  <c r="I41" i="1"/>
  <c r="I38" i="1" l="1"/>
  <c r="F38" i="1" s="1"/>
  <c r="H43" i="1"/>
  <c r="H30" i="1" s="1"/>
  <c r="I30" i="1" s="1"/>
  <c r="I31" i="1" s="1"/>
  <c r="F41" i="1"/>
  <c r="I43" i="1" l="1"/>
  <c r="F43" i="1"/>
  <c r="H31" i="1"/>
  <c r="I21" i="1" s="1"/>
  <c r="I22" i="1" s="1"/>
  <c r="I23" i="1" s="1"/>
  <c r="F30" i="1"/>
  <c r="F31" i="1" s="1"/>
  <c r="J42" i="1" s="1"/>
  <c r="J30" i="1" l="1"/>
  <c r="J39" i="1"/>
  <c r="J41" i="1"/>
  <c r="J31" i="1"/>
  <c r="J40" i="1"/>
  <c r="J43" i="1"/>
  <c r="J38" i="1"/>
</calcChain>
</file>

<file path=xl/sharedStrings.xml><?xml version="1.0" encoding="utf-8"?>
<sst xmlns="http://schemas.openxmlformats.org/spreadsheetml/2006/main" count="2493" uniqueCount="967">
  <si>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</si>
  <si>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</si>
  <si>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</si>
  <si>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</si>
  <si>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</si>
  <si>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</si>
  <si>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</si>
  <si>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</si>
  <si>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</si>
  <si>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</si>
  <si>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</si>
  <si>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</si>
  <si>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</si>
  <si>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</si>
  <si>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</si>
  <si>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</si>
  <si>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</si>
  <si>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</si>
  <si>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</si>
  <si>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</si>
  <si>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</si>
  <si>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</si>
  <si>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</si>
  <si>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</si>
  <si>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</si>
  <si>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</si>
  <si>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</si>
  <si>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</si>
  <si>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</si>
  <si>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</si>
  <si>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</si>
  <si>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</si>
  <si>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</si>
  <si>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</si>
  <si>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</si>
  <si>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</si>
  <si>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</si>
  <si>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</si>
  <si>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</si>
  <si>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</si>
  <si>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</si>
  <si>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</si>
  <si>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</si>
  <si>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</si>
  <si>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</si>
  <si>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</si>
  <si>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</si>
  <si>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</si>
  <si>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</si>
  <si>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</si>
  <si>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</si>
  <si>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</si>
  <si>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</si>
  <si>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</si>
  <si>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</si>
  <si>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</si>
  <si>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</si>
  <si>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</si>
  <si>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</si>
  <si>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</si>
  <si>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</si>
  <si>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</si>
  <si>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</si>
  <si>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</si>
  <si>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</si>
  <si>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</si>
  <si>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</si>
  <si>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</si>
  <si>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</si>
  <si>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</si>
  <si>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</si>
  <si>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</si>
  <si>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</si>
  <si>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</si>
  <si>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</si>
  <si>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</si>
  <si>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</si>
  <si>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</si>
  <si>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</si>
  <si>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</si>
  <si>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</si>
  <si>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</si>
  <si>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</si>
  <si>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</si>
  <si>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</si>
  <si>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</si>
  <si>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</si>
  <si>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</si>
  <si>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</si>
  <si>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</si>
  <si>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</si>
  <si>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</si>
  <si>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</si>
  <si>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</si>
  <si>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</si>
  <si>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</si>
  <si>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</si>
  <si>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</si>
  <si>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</si>
  <si>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</si>
  <si>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</si>
  <si>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</si>
  <si>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</si>
  <si>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Zateplení ZŠ a MŠ Rovná</t>
  </si>
  <si>
    <t>SO 01</t>
  </si>
  <si>
    <t>SO 01 Zateplení ZŠ a MŠ Rovná</t>
  </si>
  <si>
    <t>801.39</t>
  </si>
  <si>
    <t>m3</t>
  </si>
  <si>
    <t>01</t>
  </si>
  <si>
    <t>1 Zemní práce</t>
  </si>
  <si>
    <t>113106121</t>
  </si>
  <si>
    <t>Rozebrání dlažeb z betonových dlaždic na sucho pro další použití</t>
  </si>
  <si>
    <t>m2</t>
  </si>
  <si>
    <t>podél nových zídek:2*(4,5+0,6)*0,3</t>
  </si>
  <si>
    <t>113107510</t>
  </si>
  <si>
    <t xml:space="preserve">Odstranění podkladu pl. 50 m2,kam.drcené tl.10 cm </t>
  </si>
  <si>
    <t>výměra - viz výpočet pol. 113106121:3,06</t>
  </si>
  <si>
    <t>113152112</t>
  </si>
  <si>
    <t xml:space="preserve">Odstranění podkladu z kameniva drceného </t>
  </si>
  <si>
    <t>stáv. polštář zákl. zídek:4,5*0,6*0,1</t>
  </si>
  <si>
    <t>122201101</t>
  </si>
  <si>
    <t xml:space="preserve">Odkopávky nezapažené v hor. 3 do 100 m3 </t>
  </si>
  <si>
    <t>pro polštář nájezd. rampy:(2,95*4,5-2*4,5*0,6)*0,35</t>
  </si>
  <si>
    <t>pro polštář schodiště:(2,95*3,05-2*3,05*0,6)*0,35</t>
  </si>
  <si>
    <t>122201109</t>
  </si>
  <si>
    <t xml:space="preserve">Příplatek za lepivost - odkopávky v hor. 3 </t>
  </si>
  <si>
    <t>50%:(4,6244/100)*50</t>
  </si>
  <si>
    <t>132201101</t>
  </si>
  <si>
    <t xml:space="preserve">Hloubení rýh šířky do 60 cm v hor.3 do 100 m3 </t>
  </si>
  <si>
    <t>pro novou ŽB nájezd. rampu :4,5*0,6*0,9</t>
  </si>
  <si>
    <t>pro nové ŽB schodiště a zídku:3,5*0,6*0,9</t>
  </si>
  <si>
    <t>132201109</t>
  </si>
  <si>
    <t xml:space="preserve">Příplatek za lepivost - hloubení rýh 60 cm v hor.3 </t>
  </si>
  <si>
    <t>50%:(4,32/100)*50</t>
  </si>
  <si>
    <t>162701105</t>
  </si>
  <si>
    <t xml:space="preserve">Vodorovné přemístění výkopku z hor.1-4 do 10000 m </t>
  </si>
  <si>
    <t>odvoz na skládku:4,6244+4,32</t>
  </si>
  <si>
    <t>162701109</t>
  </si>
  <si>
    <t xml:space="preserve">Příplatek k vod. přemístění hor.1-4 za další 1 km </t>
  </si>
  <si>
    <t>8,9444*18</t>
  </si>
  <si>
    <t>167101101</t>
  </si>
  <si>
    <t xml:space="preserve">Nakládání výkopku z hor.1-4 v množství do 100 m3 </t>
  </si>
  <si>
    <t>171201201</t>
  </si>
  <si>
    <t xml:space="preserve">Uložení sypaniny na skládku </t>
  </si>
  <si>
    <t>180402111</t>
  </si>
  <si>
    <t xml:space="preserve">Založení trávníku parkového výsevem v rovině </t>
  </si>
  <si>
    <t>výměra - viz výpočet pol. 181301103:81,5475</t>
  </si>
  <si>
    <t>181301103</t>
  </si>
  <si>
    <t xml:space="preserve">Rozprostření ornice, rovina, tl. 15-20 cm,do 500m2 </t>
  </si>
  <si>
    <t>V ploše "přibouraných" základů teras pod úroveň terénu a před odbouranou částí u nového schodiště.</t>
  </si>
  <si>
    <t>2*(1,4*7,325+7,725*3,75)+1*3,1</t>
  </si>
  <si>
    <t>00572400</t>
  </si>
  <si>
    <t>Směs travní zahradní, běžná zátěž</t>
  </si>
  <si>
    <t>kg</t>
  </si>
  <si>
    <t>81,5475/40</t>
  </si>
  <si>
    <t>10364200</t>
  </si>
  <si>
    <t>Zemina pro pozemkové úpravy</t>
  </si>
  <si>
    <t>81,5475*0,15</t>
  </si>
  <si>
    <t>2</t>
  </si>
  <si>
    <t>Základy a zvláštní zakládání</t>
  </si>
  <si>
    <t>2 Základy a zvláštní zakládání</t>
  </si>
  <si>
    <t>271531114</t>
  </si>
  <si>
    <t xml:space="preserve">Polštář základu z kameniva drceného 8-16 mm </t>
  </si>
  <si>
    <t>pro novou ŽB nájezd. rampu a zídku:2*4,5*0,6*0,1</t>
  </si>
  <si>
    <t>pro nové ŽB schodiště a zídku:2*3,5*0,6*0,1</t>
  </si>
  <si>
    <t>273321321</t>
  </si>
  <si>
    <t xml:space="preserve">Železobeton základových desek C 20/25 </t>
  </si>
  <si>
    <t>nová nájezd. rampa:1,25*2,95*0,65+(3,25*2,95*0,5)/2+(3,25*2,95*0,15)</t>
  </si>
  <si>
    <t>273361921</t>
  </si>
  <si>
    <t>Výztuž základových desek ze svařovaných sítí průměr drátu  8,0, oka 100/100 mm</t>
  </si>
  <si>
    <t>t</t>
  </si>
  <si>
    <t>výztuž nové nájezd. rampy:((1,25*2,95+3,3*2,95)/6)*0,0474*2</t>
  </si>
  <si>
    <t>274313621</t>
  </si>
  <si>
    <t xml:space="preserve">Beton základových pasů prostý C 20/25 </t>
  </si>
  <si>
    <t>pro novou ŽB nájezd. rampu a zídku:2*4,5*0,6*0,8</t>
  </si>
  <si>
    <t>pro nové ŽB schodiště a zídku:2*3,5*0,6*0,8</t>
  </si>
  <si>
    <t>3</t>
  </si>
  <si>
    <t>Svislé a kompletní konstrukce</t>
  </si>
  <si>
    <t>3 Svislé a kompletní konstrukce</t>
  </si>
  <si>
    <t>311112315</t>
  </si>
  <si>
    <t>Stěna z tvárnic ztraceného bednění, tl. 15 cm zalití tvárnic betonem C 20/25</t>
  </si>
  <si>
    <t>nová zídka nájezd. rampy:4,5*1,6</t>
  </si>
  <si>
    <t>nová zídka schodiště:1,65*1+(1,85*1)/2</t>
  </si>
  <si>
    <t>311311912</t>
  </si>
  <si>
    <t xml:space="preserve">Beton nadzákladových zdí prostý C 20/25 </t>
  </si>
  <si>
    <t>nadbetonávka šikmé části zídky schodiště:1,95*0,15*0,25</t>
  </si>
  <si>
    <t>311351105</t>
  </si>
  <si>
    <t xml:space="preserve">Bednění nadzákladových zdí oboustranné - zřízení </t>
  </si>
  <si>
    <t>bednění nadbetonávky šikmé části zídky schodiště:2*0,4*2</t>
  </si>
  <si>
    <t>311351106</t>
  </si>
  <si>
    <t xml:space="preserve">Bednění nadzákladových zdí oboustranné-odstranění </t>
  </si>
  <si>
    <t>311361821</t>
  </si>
  <si>
    <t xml:space="preserve">Výztuž nadzákladových zdí z betonářské ocelí 10505 </t>
  </si>
  <si>
    <t>výztuž nové zídky nájezd. rampy:6*(4,5+0,21)*7,2/1000</t>
  </si>
  <si>
    <t>výztuž nové zídky schodiště:4*(3,5+0,21)*7,2/1000</t>
  </si>
  <si>
    <t>4</t>
  </si>
  <si>
    <t>Vodorovné konstrukce</t>
  </si>
  <si>
    <t>4 Vodorovné konstrukce</t>
  </si>
  <si>
    <t>430321314</t>
  </si>
  <si>
    <t xml:space="preserve">Schodišťové konstrukce, železobeton C 20/25 </t>
  </si>
  <si>
    <t>nové schodiště:0,75*2,95*1,65+(0,6+0,45+0,3+0,15)*2,95*0,3</t>
  </si>
  <si>
    <t>430361921</t>
  </si>
  <si>
    <t>Výztuž schodišťových konstrukcí svařovanou sítí průměr drátu  8,0, oka 100/100 mm</t>
  </si>
  <si>
    <t>nové schodiště:((0,75*2,95*5*2,95*0,15+4*0,3*2,95)/6)*0,04740</t>
  </si>
  <si>
    <t>433351131</t>
  </si>
  <si>
    <t xml:space="preserve">Bednění stupňů přímočarých - zřízení </t>
  </si>
  <si>
    <t>5*2,95*0,15</t>
  </si>
  <si>
    <t>433351132</t>
  </si>
  <si>
    <t xml:space="preserve">Bednění stupňů přímočarých - odstranění </t>
  </si>
  <si>
    <t>5</t>
  </si>
  <si>
    <t>Komunikace</t>
  </si>
  <si>
    <t>5 Komunikace</t>
  </si>
  <si>
    <t>564231111</t>
  </si>
  <si>
    <t xml:space="preserve">Podklad ze štěrkopísku po zhutnění tloušťky 10 cm </t>
  </si>
  <si>
    <t>(4,5+0,6)*0,3+(3,5+0,6)*0,3</t>
  </si>
  <si>
    <t>596841111</t>
  </si>
  <si>
    <t xml:space="preserve">Kladení dlažby z dlaždic kom.pro pěší do lože z MC </t>
  </si>
  <si>
    <t xml:space="preserve">Bude použita původní, očištěná, dlažba. </t>
  </si>
  <si>
    <t>výměra - viz výpočet pol. 564231111:2,76</t>
  </si>
  <si>
    <t>62</t>
  </si>
  <si>
    <t>Úpravy povrchů vnější</t>
  </si>
  <si>
    <t>62 Úpravy povrchů vnější</t>
  </si>
  <si>
    <t>602022191</t>
  </si>
  <si>
    <t xml:space="preserve">Penetrační nátěr pod tenkovrstvé omítky </t>
  </si>
  <si>
    <t>výměra - viz výpočet pol. 622402151:17,6737</t>
  </si>
  <si>
    <t>622401971</t>
  </si>
  <si>
    <t>Příplatek k omítce vnějš. stěn, zvýšení přilnavos. nátěrem penetračním</t>
  </si>
  <si>
    <t>622402151</t>
  </si>
  <si>
    <t xml:space="preserve">Podhoz u tvárnic zdí vnějších z malty MVC </t>
  </si>
  <si>
    <t>nová zídka nájezd. rampy:2*4,5*1,6-(1,25*0,5+(3,25*0,5)/2)+(4,5+1,6)*0,15</t>
  </si>
  <si>
    <t>nová zídka schodiště:2*(1,65*1+(1,85*1)/2)+(1,65+2+0,2)*0,15-1,65*0,75-(1,85*0,75)/2</t>
  </si>
  <si>
    <t>622421131</t>
  </si>
  <si>
    <t xml:space="preserve">Omítka vnější stěn, MVC, hladká, složitost 1-2 </t>
  </si>
  <si>
    <t>622421491</t>
  </si>
  <si>
    <t>Doplňky zatepl. systémů, rohová lišta Al 10x10cm + tkanina, dodávka a montáž</t>
  </si>
  <si>
    <t>m</t>
  </si>
  <si>
    <t>nová zídka nájezd. rampy:2*(4,5+1,6)+0,15</t>
  </si>
  <si>
    <t>nová zídka schodiště:2*(1,65+2+0,2)+0,15</t>
  </si>
  <si>
    <t>622432112</t>
  </si>
  <si>
    <t>Omítka stěn dekorativní marmolit střednězrnná</t>
  </si>
  <si>
    <t>622481211</t>
  </si>
  <si>
    <t>Montáž výztužné sítě (perlinky) do stěrky-stěny včetně výztužné sítě a stěrkového tmelu</t>
  </si>
  <si>
    <t>95</t>
  </si>
  <si>
    <t>Dokončovací konstrukce na pozemních stavbách</t>
  </si>
  <si>
    <t>95 Dokončovací konstrukce na pozemních stavbách</t>
  </si>
  <si>
    <t>953981109</t>
  </si>
  <si>
    <t xml:space="preserve">Chemické kotvy do betonu, hl. 210 mm, M 14, ampule </t>
  </si>
  <si>
    <t>kus</t>
  </si>
  <si>
    <t>V položce je zakalkulováno vyvrtání a vyčištění otvoru požadovaného průměru a hloubky, zasunutí ampule s chemickou kotvou do otvoru a zasunutí výztuže.</t>
  </si>
  <si>
    <t>ukotvení zídek ke kci objektu:6+4</t>
  </si>
  <si>
    <t>96</t>
  </si>
  <si>
    <t>Bourání konstrukcí</t>
  </si>
  <si>
    <t>96 Bourání konstrukcí</t>
  </si>
  <si>
    <t>961044111</t>
  </si>
  <si>
    <t xml:space="preserve">Bourání základů z betonu prostého </t>
  </si>
  <si>
    <t>LEVÉ A PRAVÉ KŘÍDLO :</t>
  </si>
  <si>
    <t>přibourání zákl. teras pod úroveň terénu:2*(9,375-3,25+7,165+4)*0,6*0,2</t>
  </si>
  <si>
    <t>bourání spol. zákl. terasy a nájezd. rampy:2*3,25*0,6*0,8</t>
  </si>
  <si>
    <t>bourání spol. zákl. zídky a nájezd. rampy:2*4,5*0,6*0,8</t>
  </si>
  <si>
    <t>962042321</t>
  </si>
  <si>
    <t xml:space="preserve">Bourání zdiva nadzákladového z betonu prostého </t>
  </si>
  <si>
    <t>zdivo teras, max. v.=1900 mm, tl. 150 mm:2*(9,125+7,565+3,75)*1,9*0,15</t>
  </si>
  <si>
    <t>staticky naruš. zídka nájezd. rampy v levém křídle:4,5*1,6*0,15</t>
  </si>
  <si>
    <t>zídka nájezd. rampy v pravém křídle:1,25*1*0,2+(3,25*1)/2*0,2</t>
  </si>
  <si>
    <t>965042241</t>
  </si>
  <si>
    <t>Bourání mazanin betonových tl. nad 10 cm, nad 4 m2 sbíječka  tl. mazaniny 15 - 20 cm</t>
  </si>
  <si>
    <t>podlahy teras:2*(5,375*1,27+3,67*7,565)*0,15</t>
  </si>
  <si>
    <t>nájezd. rampa v levém křídle:1,25*0,5*1,57+(3,25*0,5*1,56)/2</t>
  </si>
  <si>
    <t>nájezd. rampa v pravém křídle:1,25*0,8*1,57+(3,25*0,8*1,56)/2</t>
  </si>
  <si>
    <t>965082941</t>
  </si>
  <si>
    <t xml:space="preserve">Odstranění násypu tl. nad 20 cm jakékoliv plochy </t>
  </si>
  <si>
    <t>odstranění podklad. násypu teras:2*(5,375*1,27+3,67*7,565)*0,95</t>
  </si>
  <si>
    <t>97</t>
  </si>
  <si>
    <t>Prorážení otvorů</t>
  </si>
  <si>
    <t>97 Prorážení otvorů</t>
  </si>
  <si>
    <t>976071111</t>
  </si>
  <si>
    <t xml:space="preserve">Vybourání kovových zábradlí a madel </t>
  </si>
  <si>
    <t>Kov. zábradlí, 2 x podélná TR 30, 5 x příčná TR 30 ukotvená do bet. zídky nájezdové rampy.</t>
  </si>
  <si>
    <t>PRAVÉ KŘ. - na zídce nájezd. rampy:4</t>
  </si>
  <si>
    <t>979054442</t>
  </si>
  <si>
    <t xml:space="preserve">Očištění vybouraných dlaždic s výplní spár MC </t>
  </si>
  <si>
    <t>99</t>
  </si>
  <si>
    <t>Staveništní přesun hmot</t>
  </si>
  <si>
    <t>99 Staveništní přesun hmot</t>
  </si>
  <si>
    <t>999281105</t>
  </si>
  <si>
    <t xml:space="preserve">Přesun hmot pro opravy a údržbu do výšky 6 m </t>
  </si>
  <si>
    <t>767</t>
  </si>
  <si>
    <t>Konstrukce zámečnické</t>
  </si>
  <si>
    <t>767 Konstrukce zámečnické</t>
  </si>
  <si>
    <t>767222210</t>
  </si>
  <si>
    <t>Montáž zábradlí z do v.1100 mm nátěr 1xZ+1A+2xE</t>
  </si>
  <si>
    <t>553951R1.A</t>
  </si>
  <si>
    <t>SPC : Zábradlí ocelové trubkové v.1100 mm</t>
  </si>
  <si>
    <t>kpl</t>
  </si>
  <si>
    <t>998767201</t>
  </si>
  <si>
    <t xml:space="preserve">Přesun hmot pro zámečnické konstr., výšky do 6 m </t>
  </si>
  <si>
    <t>D96</t>
  </si>
  <si>
    <t>Přesuny suti a vybouraných hmot</t>
  </si>
  <si>
    <t>D96 Přesuny suti a vybouraných hmot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</si>
  <si>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</si>
  <si>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</si>
  <si>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</si>
  <si>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</si>
  <si>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</si>
  <si>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</si>
  <si>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</si>
  <si>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</si>
  <si>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979087112</t>
  </si>
  <si>
    <t xml:space="preserve">Nakládání suti na dopravní prostředky </t>
  </si>
  <si>
    <t>979093111</t>
  </si>
  <si>
    <t xml:space="preserve">Uložení suti na skládku bez zhutnění </t>
  </si>
  <si>
    <t>979990001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</si>
  <si>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</si>
  <si>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</si>
  <si>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</si>
  <si>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</si>
  <si>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</si>
  <si>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</si>
  <si>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</si>
  <si>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</si>
  <si>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</si>
  <si>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Rovná</t>
  </si>
  <si>
    <t>CENTRA STAV s.r.o.</t>
  </si>
  <si>
    <t>01 Stavební úpravy - terasy, rampy, schodiště</t>
  </si>
  <si>
    <t>02</t>
  </si>
  <si>
    <t>Zateplení fasády</t>
  </si>
  <si>
    <t>112201101</t>
  </si>
  <si>
    <t>Odstranění pařezů pod úrovní, o průměru 10 - 30 cm s likvidací do sutě</t>
  </si>
  <si>
    <t>pařezy srostlých křovin mezi okap. chod. a zdmi:9</t>
  </si>
  <si>
    <t>311271193</t>
  </si>
  <si>
    <t xml:space="preserve">Zdivo z tvárnic pórobetonových </t>
  </si>
  <si>
    <t>dozdívka pro POZ 3 :2*((1,5*3-0,7*2,1)*0,375+(3,9*0,1*0,375)/2)</t>
  </si>
  <si>
    <t>317234410</t>
  </si>
  <si>
    <t xml:space="preserve">Vyzdívka mezi nosníky cihlami pálenými na MC </t>
  </si>
  <si>
    <t>I 160 mm - nad POZ 1:2*(1,1*0,375*0,16)</t>
  </si>
  <si>
    <t>317941123</t>
  </si>
  <si>
    <t xml:space="preserve">Osazení ocelových válcovaných nosníků  č.14-22 </t>
  </si>
  <si>
    <t>I 140 nad POZ 4:6*1,05*17,9/1000</t>
  </si>
  <si>
    <t>319201317</t>
  </si>
  <si>
    <t xml:space="preserve">Vyrovnání zdiva pod omítku maltou ze SMS tl. 30 mm </t>
  </si>
  <si>
    <t>pod otlučení kabř. obkl., výpočet výměry - viz pol. 978059631:119,8249</t>
  </si>
  <si>
    <t>342291112</t>
  </si>
  <si>
    <t xml:space="preserve">Ukotvení zeď tl. &gt; 10cm, PU pěna </t>
  </si>
  <si>
    <t>pro dozdívku POZ 3 :2*1,5</t>
  </si>
  <si>
    <t>346244381</t>
  </si>
  <si>
    <t>Plentování ocelových nosníků výšky do 20 cm s použitím suché maltové směsi</t>
  </si>
  <si>
    <t>I 140 mm - nad POZ 1:4*1,1*0,16</t>
  </si>
  <si>
    <t>380941224</t>
  </si>
  <si>
    <t>Statické zajištění trhlin ve fasádě páskovou ocelí (zasponkování trhlin)</t>
  </si>
  <si>
    <t>V položce jsou zakalkulovány náklady - frézování drážek, zbavení drážky hrubších nečistot a prach. částí, vypláchnutí drážky vodou, vlepení páskové oceli do kotevní malty vč. dodávky materiálu.</t>
  </si>
  <si>
    <t>PŘEDPOKLAD:45</t>
  </si>
  <si>
    <t>13380530</t>
  </si>
  <si>
    <t>SPC : Tyč průřezu I 160, jakost oceli 11373</t>
  </si>
  <si>
    <t>T</t>
  </si>
  <si>
    <t>výměra vč. prořezu 8%:0,1128*1,08</t>
  </si>
  <si>
    <t>61</t>
  </si>
  <si>
    <t>Upravy povrchů vnitřní</t>
  </si>
  <si>
    <t>61 Upravy povrchů vnitřní</t>
  </si>
  <si>
    <t>612421626</t>
  </si>
  <si>
    <t xml:space="preserve">Omítka vnitřní zdiva, MVC, hladká </t>
  </si>
  <si>
    <t>u dodatečně vložených nosníků:2*1,1*0,16</t>
  </si>
  <si>
    <t>pro dozdívku POZ 3 :2*(3*1,5-0,75*2,1)</t>
  </si>
  <si>
    <t>612425931</t>
  </si>
  <si>
    <t>Omítka vápenná vnitřního ostění - štuková s použitím suché maltové směsi</t>
  </si>
  <si>
    <t>u vybouraných otvorů pro POZ 1:2*(0,75+1,5)*2*0,2</t>
  </si>
  <si>
    <t>pro dozdívku POZ 3 :2*((2,1+0,7+2,1)*0,2)</t>
  </si>
  <si>
    <t>612471413</t>
  </si>
  <si>
    <t xml:space="preserve">Úprava vnitřních stěn aktivovaným štukem s přísad. </t>
  </si>
  <si>
    <t>viz výpočet výměry pol. 612421626:3,76</t>
  </si>
  <si>
    <t>612473186</t>
  </si>
  <si>
    <t xml:space="preserve">Příplatek za zabudované rohovníky </t>
  </si>
  <si>
    <t>u vybouraných otvorů pro POZ 1:2*(0,75+1,5)*2</t>
  </si>
  <si>
    <t>pro dozdívku POZ 3 :2*(2,1+0,75+2,1)</t>
  </si>
  <si>
    <t>602016191</t>
  </si>
  <si>
    <t>Kontaktní a penetrační nátěr stěn před aplikací VKZS</t>
  </si>
  <si>
    <t>výměra - viz výpočet pol. 622904112:786,1521</t>
  </si>
  <si>
    <t>602022187</t>
  </si>
  <si>
    <t>Omítka stěn tenkovrstvá silikonová, zatřená tl.vrstvy 1,5 mm</t>
  </si>
  <si>
    <t>Položka kalkuluje s požadavky projektové dokumentace na barevné rozčlenění v ploše fasády.</t>
  </si>
  <si>
    <t>661,286+104,82+13,66+14,175</t>
  </si>
  <si>
    <t>661,286+104,82+72,7912+13,66+14,175+3,5955</t>
  </si>
  <si>
    <t>620991121</t>
  </si>
  <si>
    <t xml:space="preserve">Zakrývání výplní vnějších otvorů z lešení </t>
  </si>
  <si>
    <t>LEVÉ KŘÍDLO (m.č. 124-139):</t>
  </si>
  <si>
    <t>POZ 1:12*(0,75*1,5)</t>
  </si>
  <si>
    <t>POZ 2 (měněná okna):2*(2,25*2,1)</t>
  </si>
  <si>
    <t>POZ 2 (stávající okna):6*(2,25*2,1)</t>
  </si>
  <si>
    <t>POZ 3 :1*(0,7*2,1)</t>
  </si>
  <si>
    <t>stávající dveře 1500x3000 mm:1*(1,5*3)</t>
  </si>
  <si>
    <t>PRAVÉ KŘÍDLO (m.č. 141-157):</t>
  </si>
  <si>
    <t>POZ 1:11*(0,75*1,5)</t>
  </si>
  <si>
    <t>POZ 2 (měněná okna):7*(2,25*2,1)</t>
  </si>
  <si>
    <t>POZ 2 (stávající okna):2*(2,25*2,1)</t>
  </si>
  <si>
    <t>POZ 5:1*(0,8*2,05)</t>
  </si>
  <si>
    <t>PROSTŘEDNÍ KŘÍDLO (m.č. 101-124 a 140):</t>
  </si>
  <si>
    <t>POZ 1:8*(0,75*1,5)</t>
  </si>
  <si>
    <t>POZ 4:9*(2,2*1,5)</t>
  </si>
  <si>
    <t>POZ 6:6*(0,75*0,75)</t>
  </si>
  <si>
    <t>POZ 7:2*(1*2,05)</t>
  </si>
  <si>
    <t>622300153</t>
  </si>
  <si>
    <t>Montáž okapního soklového profilu jen mtž. a kotevní mater., profil ve specifikaci</t>
  </si>
  <si>
    <t>sokl - profil 123 mm:13,8+18,75+7,125+3+6,625+13,85+16,8+7,125+3+6,625+15,785+13,8+16,8+13,85+16,8+10*0,12-2*1,5-2*0,7-0,8-1</t>
  </si>
  <si>
    <t>fasáda - profil 163 mm:13,8+18,75+7,125+3+6,625+13,85+16,8+7,125+3+6,625+15,785+13,8+16,8+13,85+16,8+10*0,16-2*1,5-2*0,7-0,8-1</t>
  </si>
  <si>
    <t>622311153</t>
  </si>
  <si>
    <t>Zateplovací systém, parapet, EPS F do tl. 30 mm spádový polystyren</t>
  </si>
  <si>
    <t>PARAPETNÍ PLOCHY.</t>
  </si>
  <si>
    <t>(27+28,5+30,3)*0,3</t>
  </si>
  <si>
    <t>622311335</t>
  </si>
  <si>
    <t>Zatepl.systém, fasáda, EPS (šedý) tl.160 mm zakončený stěrkou s výztužnou tkaninou</t>
  </si>
  <si>
    <t>HLAVNÍ PLOCHA FASÁDY. Součinitel tepelné vodivosti izol. 0,032 W.m-1.K-1 (šedý polystyren s přísadou grafitu).</t>
  </si>
  <si>
    <t>LEVÉ KŘÍDLO:</t>
  </si>
  <si>
    <t>zákl. plocha :(13,8+18,75+7,125+3+6,625+13,925+8*0,16)*4,2+1,95*0,5</t>
  </si>
  <si>
    <t>odečet stav. výplní:-12*(0,75*1,5)-(2+6)*(2,25*2,1)-1*(0,7*2,1)-1*(1,5*3)</t>
  </si>
  <si>
    <t>vnitřní boky:2*2,18*3,3</t>
  </si>
  <si>
    <t>PRAVÉ KŘÍDLO:</t>
  </si>
  <si>
    <t>zákl. plocha :(16,8+7,125+3+6,625+15,875+13,8+8*0,16)*4,2</t>
  </si>
  <si>
    <t>odečet stav. výplní:-11*(0,75*1,5)-(7+2)*(2,25*2,1)-1*(0,7*2,1)-1*(0,8*2,05)-1*(1,5*3)</t>
  </si>
  <si>
    <t>PROSTŘ. KŘ.:</t>
  </si>
  <si>
    <t>zákl. plocha:(16,8+13,85+16,8+13,85+4*0,16)*4,2</t>
  </si>
  <si>
    <t>odečet stav. výplní:-8*(0,75*1,5)-9*(2,2*1,5)-6*(0,75*0,75)-2*(1*2,05)-1*(1,5*3)</t>
  </si>
  <si>
    <t>622311354</t>
  </si>
  <si>
    <t>Zatepl.systém, ostění, EPS (šedý) tl. 40 mm zakončený stěrkou s výztužnou tkaninou</t>
  </si>
  <si>
    <t>OSTĚNÍ OKEN A DVEŘÍ. Součinitel tepelné vodivosti izol. 0,032 W.m-1.K-1 (šedý polystyren s přísadou grafitu).</t>
  </si>
  <si>
    <t>LEVÉ KŘÍDLO:(12*3,75+8*6,45)*0,3+(1*4,9+1*7,5)*0,4</t>
  </si>
  <si>
    <t>PRAVÉ KŘÍDLO:(11*3,75+9*6,45)*0,3+(1*4,9+1*4,9+1*7,5)*0,4</t>
  </si>
  <si>
    <t>PROSTŘ. KŘÍDLO:(8*3,75+9*5,2+6*2,25)*0,3+(2*5,1+1*7,5)*0,4</t>
  </si>
  <si>
    <t>622311523</t>
  </si>
  <si>
    <t>Zateplovací systém, sokl, XPS tl. 120 mm zakončený stěrkou s výztužnou tkaninou</t>
  </si>
  <si>
    <t>SOKLOVÁ ČÁST. Součinitel tepelné vodivosti izol. 0,036 W.m-1.K-1.</t>
  </si>
  <si>
    <t>LEVÉ KŘÍDLO:(13,8+0,12)*(0,8+0,25)/2+(15,42+0,12)*(0,25+0,35)/2+(7,175+2*0,12)*0,4+(2+0,12)*0,55+(3,375*0,5)/2+(13,925+2*0,12)*0,55</t>
  </si>
  <si>
    <t>PRAVÉ KŘÍDLO :8,67*0,22+(7,125*2*0,12)*(0,3+0,6)/2+(1,8*0,75)/2+(3,21+0,12)*(0,75+0,9)/2+(15,89+0,12)*(0,9+0,6)/2+(13,8+0,12)*(0,6+0,65)/2</t>
  </si>
  <si>
    <t>PROSTŘ. KŘÍDLO:(16,8-1,5+0,12)*(0,65+0,25)/2+(13,85-2+2*0,12)*(0,25+0,35)/2+(16,8+0,12)*(0,25+0,8)/2+(10,28*0,35)/2</t>
  </si>
  <si>
    <t>622311525</t>
  </si>
  <si>
    <t>Zateplovací systém, sokl, XPS tl. 160 mm zakončený stěrkou s výztužnou tkaninou</t>
  </si>
  <si>
    <t>NADSOKLOVÁ ČÁST. Součinitel tepelné vodivosti izol. 0,036 W.m-1.K-1. Izolant bude použit v místech, kde se sokl dostává "pod terén" a to výšky 500 mm.</t>
  </si>
  <si>
    <t>PRAVÉ KŘÍDLO:13,47*0,5</t>
  </si>
  <si>
    <t>PROSTŘ. KŘÍDLO:13,85*0,5</t>
  </si>
  <si>
    <t>622311835</t>
  </si>
  <si>
    <t>Zatepl.syst., fasáda, miner.desky PV 160 mm zakončený stěrkou s výztužnou tkaninou</t>
  </si>
  <si>
    <t>PODHLEDY VSTUPU.</t>
  </si>
  <si>
    <t>LEVÉ KŘÍDLO:(2,18+0,2+2*0,16)*2,625</t>
  </si>
  <si>
    <t>PRAVÉ KŘÍDLO :(2,18+0,2+2*0,16)*2,625</t>
  </si>
  <si>
    <t>po otluč. kabř. obkl., viz výpočet pol. 978059631:119,8249</t>
  </si>
  <si>
    <t>po dmtž. schodů, ramp a teras, viz výpočet pol. 622903111:25,85</t>
  </si>
  <si>
    <t>u vybour. otvorů pro POZ 1, viz výpočet pol. 622402151:0,9</t>
  </si>
  <si>
    <t>objekt kan. - viz výpočet pol. 978036191:3,5955</t>
  </si>
  <si>
    <t>výměra - viz výpočet pol. 622903111:25,85</t>
  </si>
  <si>
    <t>u vybouraných otvorů pro POZ 1:2*(0,75+1,5)*2*0,1</t>
  </si>
  <si>
    <t>výměra - viz výpočet pol. 622402151:0,9</t>
  </si>
  <si>
    <t>ostění a nadpraží :(12+11+8)*3,75+17*6,45+3*4,9+3*7,5+9*5,2+6*2,25+2*5,1</t>
  </si>
  <si>
    <t>ostatní hrany:5+2*4,45+2*4,6+2*11+2*4,75+4,1+4,5+2*4,8+5,1+4,85+4,35</t>
  </si>
  <si>
    <t>objekt kan. :2*0,9</t>
  </si>
  <si>
    <t>622421492</t>
  </si>
  <si>
    <t>Doplňky zatepl. systémů, okenní lišta s tkaninou dodávka a montáž</t>
  </si>
  <si>
    <t>622421493</t>
  </si>
  <si>
    <t>Doplňky zatepl. systémů, dilatační lišta s tkan. dodávka a montáž</t>
  </si>
  <si>
    <t>5+4,75+4,1+4,85</t>
  </si>
  <si>
    <t>622421494</t>
  </si>
  <si>
    <t>Doplňky zatepl. systémů, podparapet. lišta s tkan. dodávka a montáž</t>
  </si>
  <si>
    <t>(12+11+8)*0,75+(2+6+7+2)*2,25+9*2,2+6*0,75</t>
  </si>
  <si>
    <t>622421495</t>
  </si>
  <si>
    <t>Doplňky zatepl. systémů, lišta nadpraží s nosem dodávka a montáž</t>
  </si>
  <si>
    <t>výměra - viz výpočet pol. 622421494:85,8</t>
  </si>
  <si>
    <t>622422511</t>
  </si>
  <si>
    <t xml:space="preserve">Oprava vnějších omítek vápen. hladk. II, do 50 % </t>
  </si>
  <si>
    <t>výměra - viz výpočet pol. 622904112:786,1521-3,5955</t>
  </si>
  <si>
    <t>soklová část:72,7912</t>
  </si>
  <si>
    <t>622903111</t>
  </si>
  <si>
    <t xml:space="preserve">Očištění zdí a valů před opravou, ručně </t>
  </si>
  <si>
    <t>po demontáži schodišť, ramp a teras:2*((5,375+6,375)*1,1)</t>
  </si>
  <si>
    <t>622904112</t>
  </si>
  <si>
    <t xml:space="preserve">Očištění fasád tlakovou vodou složitost 1 - 2 </t>
  </si>
  <si>
    <t>zákl. plocha :13,8*(5+4,45)/2+18,75*(4,45+4,6)/2+7,125*(4,6+4,6)/2+3*4,2+6,625*(4,2+4,75)/2+13,925*4,75+1,95*0,5</t>
  </si>
  <si>
    <t>přípočet špalet:(12*3,75+8*6,45)*0,15+(1*4,9+1*7,5)*0,2</t>
  </si>
  <si>
    <t>vnitřní boky a podhled vstupu:2*2,18*3,3+(2,18+0,2)*2,625</t>
  </si>
  <si>
    <t>zákl. plocha :16,8*(4,1+4,5)/2+7,125*(4,5+4,8)/2+3*4,2+5,625*(4,2+5,1)/2+15,875*(5,1+4,8)/2+13,8*(4,8+4,85)/2</t>
  </si>
  <si>
    <t>přípočet špalet:(11*3,75+9*6,45)*0,15+(1*4,9+1*4,9+1*7,5)*0,2</t>
  </si>
  <si>
    <t>zákl. plocha:16,8*(4,85+4,45)/2+13,85*(4,45+4,35)/2+16,8*(4,35+5)/2+13,85*(4,15+4,55)/2</t>
  </si>
  <si>
    <t>přípočet špalet:(8*3,75+9*5,2+6*2,25)*0,15+(2*5,1+1*7,5)*0,2</t>
  </si>
  <si>
    <t>OBJEKT KAN. - viz výpočet pol. 978036191:3,5955</t>
  </si>
  <si>
    <t>629451112</t>
  </si>
  <si>
    <t xml:space="preserve">Vyrovnávací vrstva MC šířky do 30 cm </t>
  </si>
  <si>
    <t>LEVÉ KŘÍDLO - pod parapety:12*0,75+(2+6)*2,25</t>
  </si>
  <si>
    <t>PRAVÉ KŘÍDLO - pod parapety:11*0,75+(7+2)*2,25</t>
  </si>
  <si>
    <t>PROSTŘ. KŘÍDLO - pod parapety:8*0,75+9*2,2+6*0,75</t>
  </si>
  <si>
    <t>629991001</t>
  </si>
  <si>
    <t xml:space="preserve">Zakrytí podélná plocha fólie </t>
  </si>
  <si>
    <t>pod lešení:199,75*2</t>
  </si>
  <si>
    <t>629 99-X001</t>
  </si>
  <si>
    <t xml:space="preserve">Odtrhové zkoušky - min. 2 místa </t>
  </si>
  <si>
    <t>553927802</t>
  </si>
  <si>
    <t>SPC : Zakládací soklový profil 123 mm</t>
  </si>
  <si>
    <t>výměra vč. prořezu 10%:168,735*1,1</t>
  </si>
  <si>
    <t>553927806</t>
  </si>
  <si>
    <t>SPC : Zakládací soklový profil 163 mm</t>
  </si>
  <si>
    <t>výměra vč. prořezu 10%:169,135*1,1</t>
  </si>
  <si>
    <t>93</t>
  </si>
  <si>
    <t>Dokončovací práce inženýrských staveb</t>
  </si>
  <si>
    <t>93 Dokončovací práce inženýrských staveb</t>
  </si>
  <si>
    <t>938111111</t>
  </si>
  <si>
    <t xml:space="preserve">Čištění ploch od mechu/vegetace </t>
  </si>
  <si>
    <t>bet. okap. chod. v místě založení VKZS:168,735*0,3</t>
  </si>
  <si>
    <t>94</t>
  </si>
  <si>
    <t>Lešení a stavební výtahy</t>
  </si>
  <si>
    <t>94 Lešení a stavební výtahy</t>
  </si>
  <si>
    <t>941941031</t>
  </si>
  <si>
    <t xml:space="preserve">Montáž lešení leh.řad.s podlahami,š.do 1 m, H 10 m </t>
  </si>
  <si>
    <t>výměra respektuje odstup lešení od objektu dle TZ:</t>
  </si>
  <si>
    <t>LEVÉ KŘÍDLO:14,8*(5+4,45)/2+20,75*(4,45+4,6)/2+9,175*(4,6+4,6)/2+3,5*4,2+5,625*(4,2+4,75)/2+14,925*4,75</t>
  </si>
  <si>
    <t>PRAVÉ KŘÍDLO :17,8*(4,1+4,5)/2+9,125*(4,5+4,8)/2+3,5*4,2+5,625*(4,2+5,1)/2+17,875*(5,1+4,8)/2+13,8*(4,8+4,85)/2</t>
  </si>
  <si>
    <t>PROSTŘ. KŘÍDLO:16,8*(4,85+4,45)/2+14,85*(4,45+4,35)/2+16,8*(4,35+5)+10,85*(4,15+4,55)/2</t>
  </si>
  <si>
    <t>941941191</t>
  </si>
  <si>
    <t xml:space="preserve">Příplatek za každý měsíc použití lešení k pol.1031 </t>
  </si>
  <si>
    <t>pro 60 kalendářních dní:979,4256*60/30</t>
  </si>
  <si>
    <t>941941831</t>
  </si>
  <si>
    <t xml:space="preserve">Demontáž lešení leh.řad.s podlahami,š.1 m, H 10 m </t>
  </si>
  <si>
    <t>941955002</t>
  </si>
  <si>
    <t xml:space="preserve">Lešení lehké pomocné, výška podlahy do 1,9 m </t>
  </si>
  <si>
    <t>pro vnitřní části vstupů:2*2,18*2,625</t>
  </si>
  <si>
    <t>944941103</t>
  </si>
  <si>
    <t>Ochranné zábradlí na leš.konstrukcích, dvoutyčové v. 1100 mm</t>
  </si>
  <si>
    <t>obvod pohledové strany lešení:13,8+21,75+10,125+3+6,625+13,925+16,8+10,125+3+6,625+18,875+13,8+16,8+16,85+16,8+10,85</t>
  </si>
  <si>
    <t>944944011</t>
  </si>
  <si>
    <t xml:space="preserve">Montáž ochranné sítě z umělých vláken </t>
  </si>
  <si>
    <t>pohled. plocha lešení - fasáda:199,75*4</t>
  </si>
  <si>
    <t>944944031</t>
  </si>
  <si>
    <t xml:space="preserve">Příplatek za každý měsíc použití sítí k pol. 4011 </t>
  </si>
  <si>
    <t>pro 60 kalendářních dní:799*60/30</t>
  </si>
  <si>
    <t>944944081</t>
  </si>
  <si>
    <t xml:space="preserve">Demontáž ochranné sítě z umělých vláken </t>
  </si>
  <si>
    <t>944945012</t>
  </si>
  <si>
    <t xml:space="preserve">Montáž záchytné stříšky H 4,5 m, šířky do 2 m </t>
  </si>
  <si>
    <t>nad vstupy - stáv. dveře 1500x3000:3*2</t>
  </si>
  <si>
    <t>nad vstupy POZ 7:2*1,5</t>
  </si>
  <si>
    <t>944945192</t>
  </si>
  <si>
    <t xml:space="preserve">Příplatek za každý měsíc použ.stříšky, k pol. 5012 </t>
  </si>
  <si>
    <t>pro 60 kalendářních dní:9*60/30</t>
  </si>
  <si>
    <t>944945812</t>
  </si>
  <si>
    <t xml:space="preserve">Demontáž záchytné stříšky H 4,5 m, šířky do 2 m </t>
  </si>
  <si>
    <t>952901111</t>
  </si>
  <si>
    <t xml:space="preserve">Vyčištění budov o výšce podlaží do 4 m </t>
  </si>
  <si>
    <t>v místech vnitřních stavebních úprav:(3,25+2)*2</t>
  </si>
  <si>
    <t>95394X005</t>
  </si>
  <si>
    <t>Budky pro hnízdění rorýsů, 2 komorové, D+M PŘEDPOKLAD v počtu kusů</t>
  </si>
  <si>
    <t>959 99-R001</t>
  </si>
  <si>
    <t>Číslo popisné "38" demontáž, výroba, D+M</t>
  </si>
  <si>
    <t>Dmtž č.p. "38", D+M nového č.p. na novou fasádu stejného tvaru a barevnosti, smaltovaný plech - umístění na pravém křídle.</t>
  </si>
  <si>
    <t>959 99-R002</t>
  </si>
  <si>
    <t>Státní znak demontáž, výroba, D+M</t>
  </si>
  <si>
    <t>Dmtž. státního znaku, D+M nového státního znaku, rozm. 370x430, smaltovaný, nerez šrouby - umístění na pravém křídle nad č.p. "38".</t>
  </si>
  <si>
    <t>959 99-R003</t>
  </si>
  <si>
    <t>Cedule "ZÁKLADNÍ ŠKOLA" demontáž, výroba, D+M</t>
  </si>
  <si>
    <t>Dmtž. cedule "ZÁKLADNÍ ŠKOLA", D+M nové cedule rozm. 800x400 mm, smaltovaná, nerez šrouby - umístění na pravém křídle. Text bude upřesněn v průběhu stavebních prací.</t>
  </si>
  <si>
    <t>959 99-R004</t>
  </si>
  <si>
    <t>TV anténa demontáž a zpětná mtž. s dod. nerez. kotvení</t>
  </si>
  <si>
    <t>959 99-R005</t>
  </si>
  <si>
    <t>Dmtž. kabel. úchytu, D+M nerez úchytu prodl. o tl. VKZS, zpětné uchycení kabelu</t>
  </si>
  <si>
    <t>959 99-R006</t>
  </si>
  <si>
    <t>Skříňka ELEKTRO úprava VKZS, lištování</t>
  </si>
  <si>
    <t>Úprava VKZS (vč. ochr. lišt Al a povrchové úpravy vzniklých hran)  okolo skřínky "ELEKTRO" - umístění nad soklem - prostření křídlo.</t>
  </si>
  <si>
    <t>959 99-R007</t>
  </si>
  <si>
    <t xml:space="preserve">Cedule, demontáž </t>
  </si>
  <si>
    <t>Dmtž. cedule cca. 70x50 cm kotv. do zdi "na šrouby" vedle vstupu prostředního křídla.</t>
  </si>
  <si>
    <t>978059631</t>
  </si>
  <si>
    <t xml:space="preserve">Odsekání vnějších obkladů stěn nad 2 m2 </t>
  </si>
  <si>
    <t>LEVÉ KŘÍDLO:13,8*(0,8+0,65)/2+15,42*0,165+7,125*(0,35+0,8)/2+9,375*0,65+(2,41+2,625+8,875+6,295)*0,4</t>
  </si>
  <si>
    <t>PRAVÉ KŘÍDLO :13,47*(0,9+0,95)/2+7,125*0,8+9,375*(0,6+0,4)/2+13,8*0,4+(2,41+2,625+8,875+6,295)*0,4</t>
  </si>
  <si>
    <t>PROSTŘ. KŘÍDLO:16,8*(1+0,65)/2+13,85*(1,1+1,2)/2+16,8*(0,6+0,75)/2+13,85*(0,65+1)/2</t>
  </si>
  <si>
    <t>971042551</t>
  </si>
  <si>
    <t xml:space="preserve">Vybourání otvorů zdi betonové pl. do 1 m2 všech tl </t>
  </si>
  <si>
    <t>pro POZ 1:2*(0,8*1,75*0,375)</t>
  </si>
  <si>
    <t>973031845</t>
  </si>
  <si>
    <t xml:space="preserve">Vysekání kapes pro zavázání zdí tl. 45 cm, MC </t>
  </si>
  <si>
    <t>pro POZ 3:3+0,9</t>
  </si>
  <si>
    <t>974049165</t>
  </si>
  <si>
    <t xml:space="preserve">Vysekání rýh v betonových zdech 15x20 cm </t>
  </si>
  <si>
    <t>pro dodatečné vložení nosníků:4*1,1</t>
  </si>
  <si>
    <t>976082141</t>
  </si>
  <si>
    <t xml:space="preserve">Vybourání objímek,držáků apod.ze zdiva betonového </t>
  </si>
  <si>
    <t>vlajkové držáky na pravém křídle :2</t>
  </si>
  <si>
    <t>978036161</t>
  </si>
  <si>
    <t xml:space="preserve">Otlučení omítek břízolitových v rozsahu 50 % </t>
  </si>
  <si>
    <t>výměra - viz výpočet pol. 622904112:786,1521-119,8249-3,5955</t>
  </si>
  <si>
    <t>978036191</t>
  </si>
  <si>
    <t xml:space="preserve">Otlučení omítek břízolitových v rozsahu 100 % </t>
  </si>
  <si>
    <t>objekt kan. u pravého křídla v sokl. části:(1,345+1,3+1,35)*0,9</t>
  </si>
  <si>
    <t>999281211</t>
  </si>
  <si>
    <t xml:space="preserve">Přesun hmot, opravy vněj. plášťů výšky do 25 m </t>
  </si>
  <si>
    <t>767811100</t>
  </si>
  <si>
    <t xml:space="preserve">Montáž větracích mřížek, typ VM </t>
  </si>
  <si>
    <t>provětrávaný střešní plášť:(4+7+2+1+2+6)+(6+2+1+2+7+4)+(5+6+5)</t>
  </si>
  <si>
    <t>76799R001</t>
  </si>
  <si>
    <t xml:space="preserve">Demontáž okenních mříží do suti </t>
  </si>
  <si>
    <t>Mříže na prostř. kř. objektu u stav. výplní 750x1500 mm, vyrob. z tyč. 10 mm. Mříž je uchycena do fasády ve 4 bodech.</t>
  </si>
  <si>
    <t>28651077</t>
  </si>
  <si>
    <t>SPC : Mřížka větrací PVC bílá 110 mm, kulatá</t>
  </si>
  <si>
    <t>998767204</t>
  </si>
  <si>
    <t xml:space="preserve">Přesun hmot pro zámečnické konstr., výšky do 36 m </t>
  </si>
  <si>
    <t>M21</t>
  </si>
  <si>
    <t>Elektromontáže</t>
  </si>
  <si>
    <t>M21 Elektromontáže</t>
  </si>
  <si>
    <t>210220001</t>
  </si>
  <si>
    <t xml:space="preserve">VEDENÍ UZEMŇOVACÍ na povrchu AlMgSi 8 mm </t>
  </si>
  <si>
    <t>Položka kalkuje s dmtž. stávajícího vedení  hromosvodu vč. podpěr, svorek, ochr. úhelníků a dalšího příslušenství, s dodávkou a montáží nového uzemňovacího vedení hromosvodu - vodič AlMgSi 8 mm vč. podpěr, svork, ochr. tyčí a dalšího příslušenství, revize a doložení revizní zprávy - celkem 8 svislých svodů á max. délka 5 m (každý svod je vybaven ochr. úhel. tyčí na 2 podpěrách, svod je pak vybaven dalšími 2 podpěrami. Podpěry musí být prodlouženy o tl. VKZS.</t>
  </si>
  <si>
    <t>210 99-R001</t>
  </si>
  <si>
    <t xml:space="preserve">SVÍTIDLO - dmtž., úpr. rozv., D+M nového svítidla </t>
  </si>
  <si>
    <t>Dmtž stávajícího svítidla, prodloužení kabelů o tl. VKZS, D+M teleskopického držáku přístrojů do VKZS a nového venk. nástěnného svítidla, standard.</t>
  </si>
  <si>
    <t>nad dveřmi vstupu levého křídla:1</t>
  </si>
  <si>
    <t>nad vstupem lev. křídla u nájezd. rampy:1</t>
  </si>
  <si>
    <t>nad dveřmi vstupu pravého křídla:1</t>
  </si>
  <si>
    <t>v prostoru prav. křídla u nov. schodiště:1</t>
  </si>
  <si>
    <t>nad dveřmi vstupu prostř. křídla:1</t>
  </si>
  <si>
    <t>nad dveřmi vstupu zadní části prostř. křídla:1</t>
  </si>
  <si>
    <t>210 99-R002</t>
  </si>
  <si>
    <t xml:space="preserve">VYPÍNAČ - dmtž., úpr.a rozv., D+M nového vypínače </t>
  </si>
  <si>
    <t>Dmtž vypínače, prodloužení kabelů o tl. VKZS, D+M krabice montážní do VKZS, D+M nového vypínače pro venk. prostředí na fasádu.</t>
  </si>
  <si>
    <t>vedle dveří vstupu levého křídla:1</t>
  </si>
  <si>
    <t>vedle dveří vstupu pravého křídla:1</t>
  </si>
  <si>
    <t>vedle dveří vstupu prostř. křídla:1</t>
  </si>
  <si>
    <t>vedle dveří vstupu zadní části prostř. křídla:1</t>
  </si>
  <si>
    <t>210 99-R003</t>
  </si>
  <si>
    <t xml:space="preserve">KABELY - D+M lišt, zalištování kabelů do fasády </t>
  </si>
  <si>
    <t>v prostoru levého křídla cca. 15 bm:1</t>
  </si>
  <si>
    <t>210 99-R004</t>
  </si>
  <si>
    <t xml:space="preserve">KABELY - upevnění, zához MVC </t>
  </si>
  <si>
    <t>Po odstranění kabřincového obkladu bude nutné upevnit v soklové části na prostředním křídle (v blízkosti vstupu bez zídky) kabel "elektro" v délce cca. 11 mm v jádrové omítce a provést jeho zához MVC.</t>
  </si>
  <si>
    <t>02 Zateplení fasády</t>
  </si>
  <si>
    <t>03</t>
  </si>
  <si>
    <t>Povrch. úpravy kce vstupů</t>
  </si>
  <si>
    <t>zídka a vstup do m.č. 134 (podhled):4,5</t>
  </si>
  <si>
    <t>zídka a vstup do m.č. 152 (podhled):4,5</t>
  </si>
  <si>
    <t>zídka a vstup do m.č. 115 (podhled):1,42*2,875</t>
  </si>
  <si>
    <t>vstup do m.č. 116 (podhled):4,5</t>
  </si>
  <si>
    <t>zídka a vstup do m.č. 134:17,44+4,5</t>
  </si>
  <si>
    <t>zídka a vstup do m.č. 152:17,44+4,5</t>
  </si>
  <si>
    <t>zídka a vstup do m.č. 115:11,385+(1,42*2,875)</t>
  </si>
  <si>
    <t>621481211</t>
  </si>
  <si>
    <t>Montáž výztužné sítě (perlinky) do stěrky-podhledy včetně výztužné sítě a stěrkového tmelu</t>
  </si>
  <si>
    <t>zídka a vstup do m.č. 134 (podhled):3*1,5</t>
  </si>
  <si>
    <t>zídka a vstup do m.č. 152 (podhled):3*1,5</t>
  </si>
  <si>
    <t>vstup do m.č. 116 (podhled):3*1,5</t>
  </si>
  <si>
    <t>výměra - viz výpočet pol. 978015291:46,265</t>
  </si>
  <si>
    <t>zídka a vstup do m.č. 134:1,5+5+0,15+4,85+1,4+3*1,6</t>
  </si>
  <si>
    <t>zídka a vstup do m.č. 152:1,5+5+0,15+4,85+1,4+3*1,6</t>
  </si>
  <si>
    <t>zídka a vstup do m.č. 115:4,15+1,5+0,15+4+1,35+3*1</t>
  </si>
  <si>
    <t>dopočet podhledů:4,5+4,5+4,0825+4,5</t>
  </si>
  <si>
    <t>941955001</t>
  </si>
  <si>
    <t>Lešení lehké pomocné, výška podlahy do 1,2 m bez materiálu</t>
  </si>
  <si>
    <t>3*4,5+4,0825</t>
  </si>
  <si>
    <t>zídka a vstup do m.č. 134:(1,55+5)*0,5+(0,15+5+1,4)*0,25+(5+1,4)*0,15</t>
  </si>
  <si>
    <t>zídka a vstup do m.č. 152:(1,55+5)*0,5+(0,15+5+1,4)*0,25+(5+1,4)*0,15</t>
  </si>
  <si>
    <t>zídka a vstup do m.č. 115:(1,5+4,15+1,35+4)*0,96+(4,15+1,35)*0,15</t>
  </si>
  <si>
    <t>978015291</t>
  </si>
  <si>
    <t xml:space="preserve">Otlučení omítek vnějších MVC v složit.1-4 do 100 % </t>
  </si>
  <si>
    <t>zídka a vstup do m.č. 134:(1,55+5+0,15)*1,6+(5+1,4)*0,9+(5+1,4)*0,15</t>
  </si>
  <si>
    <t>zídka a vstup do m.č. 152:(1,55+5+0,15)*1,6+(5+1,4)*0,9+(5+1,4)*0,15</t>
  </si>
  <si>
    <t>zídka a vstup do m.č. 134:17,44-5,8725</t>
  </si>
  <si>
    <t>zídka a vstup do m.č. 152:17,44-5,8725</t>
  </si>
  <si>
    <t>764</t>
  </si>
  <si>
    <t>Konstrukce klempířské</t>
  </si>
  <si>
    <t>764 Konstrukce klempířské</t>
  </si>
  <si>
    <t>764211401</t>
  </si>
  <si>
    <t xml:space="preserve">Krytina hladká z Ti Zn tabulí 2 x 1 m, do 30° </t>
  </si>
  <si>
    <t>výměra - viz výpočet pol. 764332880:18,6075</t>
  </si>
  <si>
    <t>764231430</t>
  </si>
  <si>
    <t xml:space="preserve">Lemování Ti Zn plechem zdí,tvrdá krytina,rš 330 mm </t>
  </si>
  <si>
    <t>výměra - viz výpočet pol. 764332880:12,1</t>
  </si>
  <si>
    <t>764311821</t>
  </si>
  <si>
    <t xml:space="preserve">Demontáž krytiny, tabule 2 x 1 m, do 25 m2, do 30° </t>
  </si>
  <si>
    <t>zídka a vstup do m.č. 134:3,05*1,55</t>
  </si>
  <si>
    <t>zídka a vstup do m.č. 152:3,05*1,55</t>
  </si>
  <si>
    <t>zídka a vstup do m.č. 115:1,5*2,95</t>
  </si>
  <si>
    <t>vstup do m.č. 116 :3,05*1,55</t>
  </si>
  <si>
    <t>764332880</t>
  </si>
  <si>
    <t xml:space="preserve">Demontáž lemování zdí z dílů, rš 900 mm, do 30° </t>
  </si>
  <si>
    <t>zídka a vstup do m.č. 134:3,05</t>
  </si>
  <si>
    <t>zídka a vstup do m.č. 152:3,05</t>
  </si>
  <si>
    <t>zídka a vstup do m.č. 115:2,95</t>
  </si>
  <si>
    <t>vstup do m.č. 116 :3,05</t>
  </si>
  <si>
    <t>998764201</t>
  </si>
  <si>
    <t xml:space="preserve">Přesun hmot pro klempířské konstr., výšky do 6 m </t>
  </si>
  <si>
    <t>783</t>
  </si>
  <si>
    <t>Nátěry</t>
  </si>
  <si>
    <t>783 Nátěry</t>
  </si>
  <si>
    <t>783201831</t>
  </si>
  <si>
    <t xml:space="preserve">Odstr. nátěrů z kovových konstr. chem.odstraňovači </t>
  </si>
  <si>
    <t>ozdobná kov. stěna vstupů a další kce:3*(2*2,45*Pi*0,06+(4*2,45+12*0,25)*Pi*0,035+(1,5+3+1,5)*0,25)+Pi*0,06*2*3,35+(1,5+3+1,5)*0,25</t>
  </si>
  <si>
    <t>783225600</t>
  </si>
  <si>
    <t xml:space="preserve">Nátěr syntetický kovových konstrukcí 2x email </t>
  </si>
  <si>
    <t>výměra - viz výpočet pol. 783201831:14,2561</t>
  </si>
  <si>
    <t>783226100</t>
  </si>
  <si>
    <t xml:space="preserve">Nátěr syntetický kovových konstrukcí základní </t>
  </si>
  <si>
    <t>783901800</t>
  </si>
  <si>
    <t xml:space="preserve">Odmašťování kovových konstrukcí </t>
  </si>
  <si>
    <t>03 Povrch. úpravy kce vstupů</t>
  </si>
  <si>
    <t>04</t>
  </si>
  <si>
    <t>Výměna stavebních výplní</t>
  </si>
  <si>
    <t>610991111</t>
  </si>
  <si>
    <t xml:space="preserve">Zakrývání výplní vnitřních otvorů </t>
  </si>
  <si>
    <t>LEVÉ KŘÍDLO:12*(0,75*1,5)+2*(2,25*2,1)+1*(0,7*2,1)</t>
  </si>
  <si>
    <t>PRAVÉ KŘÍDLO :11*(0,75*1,5)+7*(2,25*2,1)+1*(0,7*2,1)+1*(0,8*2,05)</t>
  </si>
  <si>
    <t>PROSTŘ. KŘÍDLO:8*(0,75*1,5)+9*(2,2*1,5)+1*(0,8*2,05)+6*(0,75*0,75)+2*(1*2,05)</t>
  </si>
  <si>
    <t>612409991</t>
  </si>
  <si>
    <t>Začištění omítek kolem oken,dveří apod. jen vnitřní strana</t>
  </si>
  <si>
    <t>LEVÉ KŘÍDLO :12*(0,75+1,5)*2+2*(2,25+2,1)*2+1*(2,1+0,7+2,1)</t>
  </si>
  <si>
    <t>PRAVÉ KŘÍDLO:11*(0,75+1,5)*2+7*(2,25+2,1)*2+1*(2,1+0,7+2,1)+1*(2,05+0,8+2,05)</t>
  </si>
  <si>
    <t>PROSTŘ. KŘÍDLO:8*(0,75+1,5)*2+9*(2,2+1,5)*2+1*(2,05+0,8+2,05)+6*(4*0,75)+2*(2,05+1+2,05)</t>
  </si>
  <si>
    <t>332,2*0,2</t>
  </si>
  <si>
    <t>619991001</t>
  </si>
  <si>
    <t>při mtž. a začištění stav. výplní:((12+11+8+6)*1+18*2,5+4*1)*1,5</t>
  </si>
  <si>
    <t xml:space="preserve">Lešení lehké pomocné, výška podlahy do 1,2 m </t>
  </si>
  <si>
    <t>při mtž. a začištění stav. výplní:((12+11+8+6)*1+18*2,5+4*1)*1,2</t>
  </si>
  <si>
    <t>výměra - viz výpočet pol. 619991001:129</t>
  </si>
  <si>
    <t>968061112</t>
  </si>
  <si>
    <t xml:space="preserve">Vyvěšení dřevěných okenních křídel pl. do 1,5 m2 </t>
  </si>
  <si>
    <t>POZ 1, 2 (malé kř.) a 6:31+18+6</t>
  </si>
  <si>
    <t>968061113</t>
  </si>
  <si>
    <t xml:space="preserve">Vyvěšení dřevěných okenních křídel pl. nad 1,5 m2 </t>
  </si>
  <si>
    <t>POZ 2 (velk. kř.) a 4:18+18</t>
  </si>
  <si>
    <t>křídla stáv. dveří 1500x3000 mm:2+2</t>
  </si>
  <si>
    <t>968061125</t>
  </si>
  <si>
    <t xml:space="preserve">Vyvěšení dřevěných dveřních křídel pl. do 2 m2 </t>
  </si>
  <si>
    <t>POZ 5:1</t>
  </si>
  <si>
    <t>968061126</t>
  </si>
  <si>
    <t xml:space="preserve">Vyvěšení dřevěných dveřních křídel pl. nad 2 m2 </t>
  </si>
  <si>
    <t>POZ 7:1</t>
  </si>
  <si>
    <t>968062244</t>
  </si>
  <si>
    <t xml:space="preserve">Vybourání dřevěných rámů oken jednoduch. pl. 1 m2 </t>
  </si>
  <si>
    <t>POZ 6:6*0,75*0,75</t>
  </si>
  <si>
    <t>968062246</t>
  </si>
  <si>
    <t xml:space="preserve">Vybourání dřevěných rámů oken jednoduch. pl. 4 m2 </t>
  </si>
  <si>
    <t>POZ 1 a 4:31*0,75*1,5+6*2,2*1,5</t>
  </si>
  <si>
    <t>968062247</t>
  </si>
  <si>
    <t xml:space="preserve">Vybourání dřevěných rámů oken jednoduch. nad 4 m2 </t>
  </si>
  <si>
    <t>POZ 2:9*2,25*2,1</t>
  </si>
  <si>
    <t>stáv. dveře 1500x3000 mm:2*1,5*3</t>
  </si>
  <si>
    <t>968072455</t>
  </si>
  <si>
    <t xml:space="preserve">Vybourání kovových dveřních zárubní pl. do 2 m2 </t>
  </si>
  <si>
    <t>POZ 5:1*0,8*2,05</t>
  </si>
  <si>
    <t>968072456</t>
  </si>
  <si>
    <t xml:space="preserve">Vybourání kovových dveřních zárubní pl. nad 2 m2 </t>
  </si>
  <si>
    <t>POZ 7:1*1*2,05</t>
  </si>
  <si>
    <t>764410460</t>
  </si>
  <si>
    <t xml:space="preserve">Oplechování parapetů z Al, rš 360 mm </t>
  </si>
  <si>
    <t>LEVÉ KŘÍDLO :12*0,75+(2+6)*2,25</t>
  </si>
  <si>
    <t>PRAVÉ KŘÍDLO :11*0,75+(7+2)*2,25</t>
  </si>
  <si>
    <t>PROSTŘ. KŘÍDLO :8*0,75+9*2,2+6*0,75</t>
  </si>
  <si>
    <t>764410850</t>
  </si>
  <si>
    <t xml:space="preserve">Demontáž oplechování parapetů,rš od 100 do 330 mm </t>
  </si>
  <si>
    <t>výměra - viz výpočet položky 764410460:85,8</t>
  </si>
  <si>
    <t>55342122.A</t>
  </si>
  <si>
    <t>SPC : Krytka plastová boční</t>
  </si>
  <si>
    <t>pro Al parapety :(12+8+11+9+8+9+6)*2</t>
  </si>
  <si>
    <t>766</t>
  </si>
  <si>
    <t>Konstrukce truhlářské</t>
  </si>
  <si>
    <t>766 Konstrukce truhlářské</t>
  </si>
  <si>
    <t>766694111</t>
  </si>
  <si>
    <t xml:space="preserve">Montáž parapetních desek š.do 30 cm,dl.do 100 cm </t>
  </si>
  <si>
    <t>POZ 1 a 6:31+6</t>
  </si>
  <si>
    <t>766694113</t>
  </si>
  <si>
    <t xml:space="preserve">Montáž parapetních desek š.do 30 cm,dl.do 260 cm </t>
  </si>
  <si>
    <t>POZ 2 a 4:9+9</t>
  </si>
  <si>
    <t>766711001</t>
  </si>
  <si>
    <t>Montáž plastových oken s kotvením utěsněním a vypěněním</t>
  </si>
  <si>
    <t>Položka kalkuluje s kotvením výplní turbošrouby, s D+M těsnění příslušnými komprimačními páskami pro zabránění vstupu vodních par z interiéru do polyuretanové spáry a prostupu vodních par ze spáry do vnějšího prostředí difúzí. Blíže - viz technická zpráva a výpis výplní otvorů.</t>
  </si>
  <si>
    <t>POZ 1, 2, 4 a 6:31*(0,75+1,5)*2+9*(2,25+2,1)*2+9*(2,2+2,1)+6*(0,75+0,75)*2</t>
  </si>
  <si>
    <t>766711021</t>
  </si>
  <si>
    <t>Montáž plastových vstupních dveří s kotvením utěsněním a vypěněním</t>
  </si>
  <si>
    <t>POZ 3, 5 a 7:2*(0,75+2,1)*2+1*(0,8+2,05)*2+2*(1+2,05)*2</t>
  </si>
  <si>
    <t>pro vnitř. parapety :(37+18)*2</t>
  </si>
  <si>
    <t>61187551</t>
  </si>
  <si>
    <t>SPC : Deska parapetní dřevěná šířka 25 cm bílá laminovaná dřevotříska</t>
  </si>
  <si>
    <t>POZ 1, 2, 3 a 4:31*0,75+9*2,25+9*2,2+6*0,75</t>
  </si>
  <si>
    <t>POZ 1</t>
  </si>
  <si>
    <t>SPC : Okno plast. 1-dílné, 750x1500 mm, izol. trojsklo, kování, 4 ovl.pol., mikroventilace</t>
  </si>
  <si>
    <t>Křídla O+V. Součinitel prostupu tepla celého okna Uw = 0,9 W/m2K, zvuková neprůzvučnost min. 32,4 dB. Min. 6-ti kom. profil. Podrobný popis a požadavky na stavební výplní - viz technická zpráva a výpis výplní otvorů. POZOR - okna, která budou osazena do sociálního zázemí, budou v provedení s neprůhledným sklem (kůra).</t>
  </si>
  <si>
    <t>POZ 1:31</t>
  </si>
  <si>
    <t>POZ 2</t>
  </si>
  <si>
    <t>SPC : Okno plast. 4-dílné, 2250x2100 mm, izol. trojsklo, kování, 4 ovl.pol., mikroventilace</t>
  </si>
  <si>
    <t>Horní křídla O+V, spodní křídla výklopná. Součinitel prostupu tepla celého okna Uw = 0,9 W/m2K, zvuková neprůzvučnost min. 32,4 dB. Min. 6-ti kom. profil. Podrobný popis a požadavky na stavební výplní - viz technická zpráva a výpis výplní otvorů. POZOR - okna, která budou osazena do sociálního zázemí, budou v provedení s neprůhledným sklem (kůra).</t>
  </si>
  <si>
    <t>POZ 2:9</t>
  </si>
  <si>
    <t>POZ 3</t>
  </si>
  <si>
    <t>SPC : Dveře plast. 1-dílné, 700x2100 mm, izol. trojsklo, kování, 4 ovl.pol., mikroventilace</t>
  </si>
  <si>
    <t>Součinitel prostupu tepla celých dveří Ud = 0,9 W/m2K. Min. 6-ti kom. profil. Podrobný popis a požadavky na stavební výplní - viz technická zpráva a výpis výplní otvorů. Provedení s neprůhledným sklem (kůra).</t>
  </si>
  <si>
    <t>POZ 3:2</t>
  </si>
  <si>
    <t>POZ 4</t>
  </si>
  <si>
    <t>SPC : Okno plast. 2-dílné, 2200x1500 mm, izol. trojsklo, kování, 4 ovl.pol., mikroventilace</t>
  </si>
  <si>
    <t>POZ 4:9</t>
  </si>
  <si>
    <t>POZ 5</t>
  </si>
  <si>
    <t>SPC : Dveře plast. 1-dílné, 800x2050 mm, otevíravé, plné</t>
  </si>
  <si>
    <t>Součinitel prostupu tepla celých dveří Ud = 0,9 W/m2K. Min. 6-ti kom. profil. Podrobný popis a požadavky na stavební výplní - viz technická zpráva a výpis výplní otvorů.</t>
  </si>
  <si>
    <t>POZ 6</t>
  </si>
  <si>
    <t>SPC : Okno plast. 1-dílné, 750x750 mm, izol. trojsklo, kování, 4 ovl.pol., mikroventilace</t>
  </si>
  <si>
    <t>POZ 6:6</t>
  </si>
  <si>
    <t>POZ 7</t>
  </si>
  <si>
    <t>SPC : Dveře plast. 1-dílné, 1000x2050 mm, otevíravé, plné</t>
  </si>
  <si>
    <t>998766201</t>
  </si>
  <si>
    <t xml:space="preserve">Přesun hmot pro truhlářské konstr., výšky do 6 m </t>
  </si>
  <si>
    <t>784</t>
  </si>
  <si>
    <t>Malby</t>
  </si>
  <si>
    <t>784 Malby</t>
  </si>
  <si>
    <t>784191101</t>
  </si>
  <si>
    <t xml:space="preserve">Penetrace podkladu univerzální1x </t>
  </si>
  <si>
    <t>viz výpočet výměry pol. 612425931:66,44</t>
  </si>
  <si>
    <t>784195412</t>
  </si>
  <si>
    <t xml:space="preserve">Malba tekutá z mal. směsí, bílá, 2 x </t>
  </si>
  <si>
    <t>786</t>
  </si>
  <si>
    <t>Čalounické úpravy</t>
  </si>
  <si>
    <t>786 Čalounické úpravy</t>
  </si>
  <si>
    <t>786621111</t>
  </si>
  <si>
    <t>Žaluzie lam. horizontální dodávka a montáž</t>
  </si>
  <si>
    <t>31*0,75*1,5+9*2,25*2,1+2*0,7*2,1+9*2,2*1,5+6*0,75*0,75</t>
  </si>
  <si>
    <t>998786201</t>
  </si>
  <si>
    <t xml:space="preserve">Přesun hmot pro čalounické úpravy, výšky do 6 m </t>
  </si>
  <si>
    <t>04 Výměna stavebních výplní</t>
  </si>
  <si>
    <t>05</t>
  </si>
  <si>
    <t>Zateplení střešního pláště</t>
  </si>
  <si>
    <t>417321415</t>
  </si>
  <si>
    <t xml:space="preserve">Ztužující pásy a věnce z betonu železového C 30/37 </t>
  </si>
  <si>
    <t>Nový železobetonový věnec provedený na očištěnou atiku.</t>
  </si>
  <si>
    <t>LEVÉ KŘÍDLO :(13,475+18+6,75+3,375+6,625+15,375)*0,375*0,25</t>
  </si>
  <si>
    <t>PRAVÉ KŘÍDLO :(18,375+6,75+3,375+6,625+15+13,475)*0,375*0,25</t>
  </si>
  <si>
    <t>PROSTŘ. KŘÍDLO:(13,85+18+13,85+18)*0,375*0,25</t>
  </si>
  <si>
    <t>417351115</t>
  </si>
  <si>
    <t xml:space="preserve">Bednění ztužujících pásů a věnců - zřízení </t>
  </si>
  <si>
    <t>LEVÉ KŘÍDLO:(13,85+18,75+7,125+3,375+7+15,75)*0,4+(13,1+18+6,375+3+6,625+15)*0,35</t>
  </si>
  <si>
    <t>PRAVÉ KŘÍDLO :(18,75+7,125+3,375+7+15,75+13,85)*0,4+(18+6,375+3+6,625+15+13,1)*0,35</t>
  </si>
  <si>
    <t>PROSTŘ. KŘÍDLO:(18,75+13,85+18,75+13,85)*0,4+(13,1+18+13,1+18)*0,35</t>
  </si>
  <si>
    <t>417351116</t>
  </si>
  <si>
    <t xml:space="preserve">Bednění ztužujících pásů a věnců - odstranění </t>
  </si>
  <si>
    <t>výměra - viz výpočet pol. 417351115:144</t>
  </si>
  <si>
    <t>417361221</t>
  </si>
  <si>
    <t xml:space="preserve">Výztuž ztužujících pásů a věnců z oceli 10216 </t>
  </si>
  <si>
    <t>Třmínky pr. 6 mm  á 250 mm.</t>
  </si>
  <si>
    <t>LEVÉ KŘÍDLO:((13,85+18,75+7,125+3,375+7+15,75)/0,2)*1,3*1,05*0,26/1000</t>
  </si>
  <si>
    <t>PRAVÉ KŘÍDLO :((18,75+7,125+3,375+7+15,75+13,85)/0,2)*1,3*1,05*0,26/1000</t>
  </si>
  <si>
    <t>PROSTŘ. KŘÍDLO:((18,75+13,85+18,75+13,85)/0,2)*1,3*1,05*0,26/1000</t>
  </si>
  <si>
    <t>417361821</t>
  </si>
  <si>
    <t xml:space="preserve">Výztuž ztužujících pásů a věnců z oceli 10505 </t>
  </si>
  <si>
    <t>4 x pr. 10 mm.</t>
  </si>
  <si>
    <t>LEVÉ KŘÍDLO :(13,85+18,75+7,125+3,375+7+15,75)*4*1,08*0,69/1000</t>
  </si>
  <si>
    <t>PRAVÉ KŘÍDLO :(18,75+7,125+3,375+7+15,75+13,85)*4*1,08*0,69/1000</t>
  </si>
  <si>
    <t>PROSTŘ. KŘÍDLO:(18,75+13,85+18,75+13,85)*4*1,08*0,69/1000</t>
  </si>
  <si>
    <t>622631001</t>
  </si>
  <si>
    <t xml:space="preserve">Spárování MC vnější stěna cihla </t>
  </si>
  <si>
    <t>Přespárování poslední řady cihel na atice.</t>
  </si>
  <si>
    <t>výměra - viz výpočet pol. 622903111:71,5875</t>
  </si>
  <si>
    <t>očištění atiky po dmtž. oplechování:((13,475+18+6,75+3,375+6,625+15)+(18,375+6,75+3,375+6,625+15,375+13,475)+(13,85+18+13,85+18))*0,375</t>
  </si>
  <si>
    <t>712</t>
  </si>
  <si>
    <t>Živičné krytiny</t>
  </si>
  <si>
    <t>712 Živičné krytiny</t>
  </si>
  <si>
    <t>712300831</t>
  </si>
  <si>
    <t xml:space="preserve">Odstranění živičné krytiny střech do 10° 1vrstvé </t>
  </si>
  <si>
    <t>Položka kalkuluje s přiřezáním a odstraněním živičné krytiny pod atikovým oplechováním.</t>
  </si>
  <si>
    <t>výměra - výpočet viz pol. 622903111:71,4469</t>
  </si>
  <si>
    <t>dopočet svislé části:((13,1+18+6,375+3+6,625+15,375)+(18+6,375+3+6,625+15+13,1)+(13,1+18+13,1+18))*0,1</t>
  </si>
  <si>
    <t>712300951</t>
  </si>
  <si>
    <t>Oprava boulí na krytin.střech do 10°, pásy přitav. 1vrstva - vč. dodávky modifik. pásu SBS</t>
  </si>
  <si>
    <t>Položka obsahuje vyříznutí boule, penetraci podkladu včedně dodávky penetračního laku, natavení a dodávka asfaltového pásu.</t>
  </si>
  <si>
    <t>předpoklad od 15% plochy střech:657,4688*0,15</t>
  </si>
  <si>
    <t>712341559</t>
  </si>
  <si>
    <t>Povlaková krytina střech do 10°, NAIP přitavením 1 vrstva - vč. dodávky SBS modifik. asfalt. pásu</t>
  </si>
  <si>
    <t xml:space="preserve">Asfaltový pás vyroben z SBS modifikovaného asfaltu. Nosná vložka je polyesterová rohož plošné hmotnosti min. 190 g/m2 v podélném směru vyztužená skleněnými vlákny. Na horním povrchu je pás opatřen břidličným ochranným posypem. Na spodním povrchu je opatřen separační PE fólií. </t>
  </si>
  <si>
    <t>LEVÉ KŘÍDLO :13*15+6,375*2,625+(13,1+18+6,375+3+6,625+15,375)*0,525</t>
  </si>
  <si>
    <t>PRAVÉ KŘÍDLO :13*15+6,375*2,625+(18+6,375+3+6,625+15+13,1)*0,525</t>
  </si>
  <si>
    <t>PROSTŘ. KŘÍDLO:13*18+(13,1+18+13,1+18)*0,525</t>
  </si>
  <si>
    <t>712400841</t>
  </si>
  <si>
    <t xml:space="preserve">Odstranění mechu ze střech 10 - 30° </t>
  </si>
  <si>
    <t>Položka kalkuluje s průběžným urovnáním povrchu a očištěním.</t>
  </si>
  <si>
    <t>LEVÉ KŘÍDLO :13*15+6,375*2,625</t>
  </si>
  <si>
    <t>PRAVÉ KŘÍDLO :13*15+6,375*2,625</t>
  </si>
  <si>
    <t>PROSTŘ. KŘÍDLO:13*18</t>
  </si>
  <si>
    <t>712911915</t>
  </si>
  <si>
    <t>Úprava proniků ventilací ap. za studena  tmelem 1x nátěr - včetně dodávky asf.tmelu</t>
  </si>
  <si>
    <t>výměra - viz výpočet pol. 712941963:13</t>
  </si>
  <si>
    <t>712941963</t>
  </si>
  <si>
    <t>Úprava proniků ventilací apod. pásy přitav. NAIP 1 vrstva - včetně dodávky asfalt. pásu</t>
  </si>
  <si>
    <t>odvětrání kanalizace LT DN 150:2+3+2</t>
  </si>
  <si>
    <t>střešní vpustě:2+2+2</t>
  </si>
  <si>
    <t>998712201</t>
  </si>
  <si>
    <t xml:space="preserve">Přesun hmot pro povlakové krytiny, výšky do 6 m </t>
  </si>
  <si>
    <t>713</t>
  </si>
  <si>
    <t>Izolace tepelné</t>
  </si>
  <si>
    <t>713 Izolace tepelné</t>
  </si>
  <si>
    <t>713141125</t>
  </si>
  <si>
    <t xml:space="preserve">Izolace tepelná střech, desky, na lepidlo PUK </t>
  </si>
  <si>
    <t>výměra - viz výpočet pol. 712400841:657,4688</t>
  </si>
  <si>
    <t>713141311</t>
  </si>
  <si>
    <t>Izolace tepelná střech, EPS s asf. pásem, na kotvy vč. dodávky kotevních prvků</t>
  </si>
  <si>
    <t xml:space="preserve">Položka je určena pro montáž tepelné izolace střech z desek s nakašírovaným asfaltovým pásem, na plný podklad připevněním pomocí kotev do předvrtaných otvorů a následné natavení přesahujícího asfaltového pásu. Položka obsahuje dodávku kotevních prvků v min. počtu 5 ks/m2, šroub 6,3 x 90 a teleskop min. 285 V položce není zakalkulována dodávka izolačního materiálu. </t>
  </si>
  <si>
    <t>71314X001</t>
  </si>
  <si>
    <t xml:space="preserve">Výtažná zkouška kotvícího systému </t>
  </si>
  <si>
    <t>24742210</t>
  </si>
  <si>
    <t>SPC : PUK lepidlo na tepelnou izolaci</t>
  </si>
  <si>
    <t>657,4688*0,120</t>
  </si>
  <si>
    <t>28375768.A</t>
  </si>
  <si>
    <t>SPC : Deska polystyrén samozhášivý EPS 150 S</t>
  </si>
  <si>
    <t>Součinitel tepelné vodivosti = 0,035 W.m-1.K-1.</t>
  </si>
  <si>
    <t>výměra vč. prořezu 3%:657,4688*0,15*1,03</t>
  </si>
  <si>
    <t>28375794</t>
  </si>
  <si>
    <t>SPC : Deska polyst. EPS150 + hydr. pás, tl.150 mm</t>
  </si>
  <si>
    <t>Kompletizované dílce z objemově stabilizovaného, samozhášivého expandovaného polystyrenu určeného pro použití ve střeše a asfaltového pásu přesahujícídva okraje desky polystyrenu a umožňující spojení se sousedními dílci. Systém je určen pro současné provedení tepelně-izolační a hydroizolační vrstvy ve všech klasických izolačních skladbách. Vrchní hydroizolační pás z oxidovaného asfaltu je s nosnou vložkou ze skleněné tkaniny (min. 200 g/m2). Na horním povrchu je asfaltový pás  opatřen jemným separačním posypem. Na spodním povrchu je opatřen separační PE fólií. Součinitel tepelné vodivosti = 0,035 W.m-1.K-1.</t>
  </si>
  <si>
    <t>výměra vč. prořezu 3%:657,4688*1,03</t>
  </si>
  <si>
    <t>998713201</t>
  </si>
  <si>
    <t xml:space="preserve">Přesun hmot pro izolace tepelné, výšky do 6 m </t>
  </si>
  <si>
    <t>721</t>
  </si>
  <si>
    <t>Vnitřní kanalizace</t>
  </si>
  <si>
    <t>721 Vnitřní kanalizace</t>
  </si>
  <si>
    <t>721210823</t>
  </si>
  <si>
    <t xml:space="preserve">Demontáž střešní vpusti </t>
  </si>
  <si>
    <t>2+2+2</t>
  </si>
  <si>
    <t>721233116</t>
  </si>
  <si>
    <t xml:space="preserve">Vtok střešní PVC do DN 150 </t>
  </si>
  <si>
    <t>Položka kalkuluje i prodloužení odpadního potrubí o tl. nového izolačního souvrství.</t>
  </si>
  <si>
    <t>721271106</t>
  </si>
  <si>
    <t xml:space="preserve">Hlavice ventilační do DN 150 </t>
  </si>
  <si>
    <t>Položka kalkuluje s demontáží stávající ventilační hlavice, prodloužení potrubí o tl. nového izolačního souvrství a montáž nové ventilační hlavice.</t>
  </si>
  <si>
    <t>2+3+2</t>
  </si>
  <si>
    <t>998721201</t>
  </si>
  <si>
    <t xml:space="preserve">Přesun hmot pro vnitřní kanalizaci, výšky do 6 m </t>
  </si>
  <si>
    <t>762</t>
  </si>
  <si>
    <t>Konstrukce tesařské</t>
  </si>
  <si>
    <t>762 Konstrukce tesařské</t>
  </si>
  <si>
    <t>762341220</t>
  </si>
  <si>
    <t xml:space="preserve">Montáž bedn.střech rovn. z desek šroubováním </t>
  </si>
  <si>
    <t>762395000</t>
  </si>
  <si>
    <t xml:space="preserve">Spojovací a ochranné prostředky pro střechy </t>
  </si>
  <si>
    <t>71,4469*0,018</t>
  </si>
  <si>
    <t>60725034</t>
  </si>
  <si>
    <t>SPC : Deska dřevoštěpková tl. 18 mm</t>
  </si>
  <si>
    <t>Spádování provést směrem do ploché střechy.</t>
  </si>
  <si>
    <t>výměra vč. prořezu 8%:71,5875*1,08</t>
  </si>
  <si>
    <t>998762202</t>
  </si>
  <si>
    <t xml:space="preserve">Přesun hmot pro tesařské konstrukce, výšky do 12 m </t>
  </si>
  <si>
    <t xml:space="preserve">Lemování Ti Zn plechem zdí, rš 330 mm </t>
  </si>
  <si>
    <t>výměra - viz výpočet pol. 764331830:4</t>
  </si>
  <si>
    <t>764321820</t>
  </si>
  <si>
    <t xml:space="preserve">Demontáž oplechování atiky, rš 500 mm, do 30° </t>
  </si>
  <si>
    <t>LEVÉ KŘÍDLO :13,85+18,75+7,125+3,375+7+15,75</t>
  </si>
  <si>
    <t>PRAVÉ KŘÍDLO :18,75+7,125+3,375+7+15,75+13,85</t>
  </si>
  <si>
    <t>PROSTŘ. KŘÍDLO:18,75+13,85+18,75+13,85</t>
  </si>
  <si>
    <t>764331830</t>
  </si>
  <si>
    <t xml:space="preserve">Demontáž lemování zdí, rš 250 a 330 mm, do 30° </t>
  </si>
  <si>
    <t>mezi prostř. a krajními křídly:2*2</t>
  </si>
  <si>
    <t>764530450</t>
  </si>
  <si>
    <t xml:space="preserve">Oplechování atiky z Ti Zn plechu, rš 600 mm </t>
  </si>
  <si>
    <t>4,5</t>
  </si>
  <si>
    <t>764530460</t>
  </si>
  <si>
    <t xml:space="preserve">Oplechování atiky z Ti Zn plechu, rš 750 mm </t>
  </si>
  <si>
    <t>výměra - viz výpočet pol. 764321820:196,9-4,5</t>
  </si>
  <si>
    <t>998764205</t>
  </si>
  <si>
    <t xml:space="preserve">Přesun hmot pro klempířské konstr., výšky do 48 m </t>
  </si>
  <si>
    <t>Položka kalkuje s dmtž. stávajícího vedení  hromosvodu vč. podpěr, svorek, jímacích tyčí a dalšího příslušenství, s dodávkou a montáží nového uzemňovacího vedení hromosvodu - vodič AlMgSi 8 mm vč. podpěr, svorek, jímacích tyčí a dalšího příslušenství, revize a doložení revizní zprávy - svod uložen po celém obvodu střech.</t>
  </si>
  <si>
    <t>dopočet svislé části:(13,1+18+6,375+3+6,625+15)+(18+6,375+3+6,625+15+13,1)+(13,1+18+13,1+18)</t>
  </si>
  <si>
    <t>979011111</t>
  </si>
  <si>
    <t xml:space="preserve">Svislá doprava suti a vybour. hmot za 2.NP a 1.PP </t>
  </si>
  <si>
    <t>979011121</t>
  </si>
  <si>
    <t xml:space="preserve">Příplatek za každé další podlaží </t>
  </si>
  <si>
    <t>979990121</t>
  </si>
  <si>
    <t xml:space="preserve">Poplatek za skládku suti - asfaltové pásy </t>
  </si>
  <si>
    <t>05 Zateplení střešního pláště</t>
  </si>
  <si>
    <t>Rovná čp.40</t>
  </si>
  <si>
    <t>Rovná</t>
  </si>
  <si>
    <t>35601</t>
  </si>
  <si>
    <t>00583537</t>
  </si>
  <si>
    <t>Stav. úpr. - terasy, rampy, schod.</t>
  </si>
  <si>
    <t>Stav. úpr. - terasy, rampy,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</si>
</sst>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3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0" fontId="4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4" fontId="8" fillId="7" borderId="16" xfId="1" applyNumberFormat="1" applyFont="1" applyFill="1" applyBorder="1" applyAlignment="1">
      <alignment horizontal="right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57"/>
  <sheetViews>
    <sheetView showGridLines="0" tabSelected="1" topLeftCell="B1" zoomScaleNormal="100" zoomScaleSheetLayoutView="75" workbookViewId="0">
      <selection activeCell="B1" sqref="B1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0</v>
      </c>
      <c r="E2" s="5"/>
      <c r="F2" s="4"/>
      <c r="G2" s="6"/>
      <c r="H2" s="7" t="s">
        <v>1</v>
      </c>
      <c r="I2" s="8">
        <f ca="1">TODAY()</f>
        <v>41743</v>
      </c>
      <c r="K2" s="3"/>
    </row>
    <row r="3" spans="2:15" ht="6" customHeight="1" x14ac:dyDescent="0.2">
      <c r="C3" s="9"/>
      <c r="D3" s="10" t="s">
        <v>2</v>
      </c>
    </row>
    <row r="4" spans="2:15" ht="4.5" customHeight="1" x14ac:dyDescent="0.2"/>
    <row r="5" spans="2:15" ht="13.5" customHeight="1" x14ac:dyDescent="0.25">
      <c r="C5" s="11" t="s">
        <v>3</v>
      </c>
      <c r="D5" s="12"/>
      <c r="E5" s="13" t="s">
        <v>103</v>
      </c>
      <c r="F5" s="14"/>
      <c r="G5" s="15"/>
      <c r="H5" s="14"/>
      <c r="I5" s="15"/>
      <c r="O5" s="8"/>
    </row>
    <row r="7" spans="2:15" x14ac:dyDescent="0.2">
      <c r="C7" s="16" t="s">
        <v>4</v>
      </c>
      <c r="D7" s="17" t="s">
        <v>321</v>
      </c>
      <c r="H7" s="18" t="s">
        <v>5</v>
      </c>
      <c r="I7" s="2" t="s">
        <v>964</v>
      </c>
      <c r="J7" s="17"/>
      <c r="K7" s="17"/>
    </row>
    <row r="8" spans="2:15" x14ac:dyDescent="0.2">
      <c r="D8" s="17" t="s">
        <v>961</v>
      </c>
      <c r="H8" s="18" t="s">
        <v>6</v>
      </c>
      <c r="J8" s="17"/>
      <c r="K8" s="17"/>
    </row>
    <row r="9" spans="2:15" x14ac:dyDescent="0.2">
      <c r="C9" s="18" t="s">
        <v>963</v>
      </c>
      <c r="D9" s="17" t="s">
        <v>962</v>
      </c>
      <c r="H9" s="18"/>
      <c r="J9" s="17"/>
    </row>
    <row r="10" spans="2:15" x14ac:dyDescent="0.2">
      <c r="H10" s="18"/>
      <c r="J10" s="17"/>
    </row>
    <row r="11" spans="2:15" x14ac:dyDescent="0.2">
      <c r="C11" s="16" t="s">
        <v>7</v>
      </c>
      <c r="D11" s="17"/>
      <c r="H11" s="18" t="s">
        <v>5</v>
      </c>
      <c r="J11" s="17"/>
      <c r="K11" s="17"/>
    </row>
    <row r="12" spans="2:15" x14ac:dyDescent="0.2">
      <c r="D12" s="17"/>
      <c r="H12" s="18" t="s">
        <v>6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8</v>
      </c>
      <c r="H14" s="19" t="s">
        <v>9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10</v>
      </c>
      <c r="H16" s="19" t="s">
        <v>10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2" ht="15" customHeight="1" x14ac:dyDescent="0.2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99">
        <f>ROUND(G31,0)</f>
        <v>0</v>
      </c>
      <c r="J19" s="300"/>
      <c r="K19" s="34"/>
    </row>
    <row r="20" spans="2:12" x14ac:dyDescent="0.2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301">
        <f>ROUND(I19*D20/100,0)</f>
        <v>0</v>
      </c>
      <c r="J20" s="302"/>
      <c r="K20" s="34"/>
    </row>
    <row r="21" spans="2:12" x14ac:dyDescent="0.2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301">
        <f>ROUND(H31,0)</f>
        <v>0</v>
      </c>
      <c r="J21" s="302"/>
      <c r="K21" s="34"/>
    </row>
    <row r="22" spans="2:12" ht="13.5" thickBot="1" x14ac:dyDescent="0.25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303">
        <f>ROUND(I21*D21/100,0)</f>
        <v>0</v>
      </c>
      <c r="J22" s="304"/>
      <c r="K22" s="34"/>
    </row>
    <row r="23" spans="2:12" ht="16.5" thickBot="1" x14ac:dyDescent="0.25">
      <c r="B23" s="39" t="s">
        <v>15</v>
      </c>
      <c r="C23" s="40"/>
      <c r="D23" s="40"/>
      <c r="E23" s="41"/>
      <c r="F23" s="42"/>
      <c r="G23" s="43"/>
      <c r="H23" s="43"/>
      <c r="I23" s="305">
        <f>SUM(I19:I22)</f>
        <v>0</v>
      </c>
      <c r="J23" s="306"/>
      <c r="K23" s="44"/>
    </row>
    <row r="26" spans="2:12" ht="1.5" customHeight="1" x14ac:dyDescent="0.2"/>
    <row r="27" spans="2:12" ht="15.75" customHeight="1" x14ac:dyDescent="0.25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2" x14ac:dyDescent="0.2">
      <c r="B30" s="52" t="s">
        <v>104</v>
      </c>
      <c r="C30" s="53" t="s">
        <v>103</v>
      </c>
      <c r="D30" s="54"/>
      <c r="E30" s="55"/>
      <c r="F30" s="56">
        <f>G30+H30+I30</f>
        <v>0</v>
      </c>
      <c r="G30" s="57">
        <v>0</v>
      </c>
      <c r="H30" s="58">
        <f>$H$43</f>
        <v>0</v>
      </c>
      <c r="I30" s="58">
        <f t="shared" ref="I30" si="0">(G30*SazbaDPH1)/100+(H30*SazbaDPH2)/100</f>
        <v>0</v>
      </c>
      <c r="J30" s="59" t="str">
        <f t="shared" ref="J30" si="1">IF(CelkemObjekty=0,"",F30/CelkemObjekty*100)</f>
        <v/>
      </c>
    </row>
    <row r="31" spans="2:12" ht="17.25" customHeight="1" x14ac:dyDescent="0.2">
      <c r="B31" s="67" t="s">
        <v>20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 t="str">
        <f t="shared" ref="J31" si="2">IF(CelkemObjekty=0,"",F31/CelkemObjekty*100)</f>
        <v/>
      </c>
    </row>
    <row r="32" spans="2:12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 x14ac:dyDescent="0.25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3"/>
    </row>
    <row r="36" spans="2:11" x14ac:dyDescent="0.2">
      <c r="K36" s="73"/>
    </row>
    <row r="37" spans="2:11" ht="25.5" x14ac:dyDescent="0.2">
      <c r="B37" s="74" t="s">
        <v>22</v>
      </c>
      <c r="C37" s="75" t="s">
        <v>23</v>
      </c>
      <c r="D37" s="48"/>
      <c r="E37" s="49"/>
      <c r="F37" s="50" t="s">
        <v>18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1" x14ac:dyDescent="0.2">
      <c r="B38" s="76" t="s">
        <v>104</v>
      </c>
      <c r="C38" s="77" t="s">
        <v>323</v>
      </c>
      <c r="D38" s="54"/>
      <c r="E38" s="55"/>
      <c r="F38" s="56">
        <f>G38+H38+I38</f>
        <v>0</v>
      </c>
      <c r="G38" s="57">
        <v>0</v>
      </c>
      <c r="H38" s="58">
        <f>'SO 01 01 KL'!$F$30</f>
        <v>0</v>
      </c>
      <c r="I38" s="65">
        <f t="shared" ref="I38:I42" si="3">(G38*SazbaDPH1)/100+(H38*SazbaDPH2)/100</f>
        <v>0</v>
      </c>
      <c r="J38" s="59" t="str">
        <f t="shared" ref="J38:J42" si="4">IF(CelkemObjekty=0,"",F38/CelkemObjekty*100)</f>
        <v/>
      </c>
    </row>
    <row r="39" spans="2:11" x14ac:dyDescent="0.2">
      <c r="B39" s="78" t="s">
        <v>104</v>
      </c>
      <c r="C39" s="79" t="s">
        <v>626</v>
      </c>
      <c r="D39" s="62"/>
      <c r="E39" s="63"/>
      <c r="F39" s="64">
        <f t="shared" ref="F39:F42" si="5">G39+H39+I39</f>
        <v>0</v>
      </c>
      <c r="G39" s="65">
        <v>0</v>
      </c>
      <c r="H39" s="66">
        <f>'SO 01 02 KL'!$F$30</f>
        <v>0</v>
      </c>
      <c r="I39" s="65">
        <f t="shared" si="3"/>
        <v>0</v>
      </c>
      <c r="J39" s="59" t="str">
        <f t="shared" si="4"/>
        <v/>
      </c>
    </row>
    <row r="40" spans="2:11" x14ac:dyDescent="0.2">
      <c r="B40" s="78" t="s">
        <v>104</v>
      </c>
      <c r="C40" s="79" t="s">
        <v>694</v>
      </c>
      <c r="D40" s="62"/>
      <c r="E40" s="63"/>
      <c r="F40" s="64">
        <f t="shared" si="5"/>
        <v>0</v>
      </c>
      <c r="G40" s="65">
        <v>0</v>
      </c>
      <c r="H40" s="66">
        <f>'SO 01 03 KL'!$F$30</f>
        <v>0</v>
      </c>
      <c r="I40" s="65">
        <f t="shared" si="3"/>
        <v>0</v>
      </c>
      <c r="J40" s="59" t="str">
        <f t="shared" si="4"/>
        <v/>
      </c>
    </row>
    <row r="41" spans="2:11" x14ac:dyDescent="0.2">
      <c r="B41" s="78" t="s">
        <v>104</v>
      </c>
      <c r="C41" s="79" t="s">
        <v>814</v>
      </c>
      <c r="D41" s="62"/>
      <c r="E41" s="63"/>
      <c r="F41" s="64">
        <f t="shared" si="5"/>
        <v>0</v>
      </c>
      <c r="G41" s="65">
        <v>0</v>
      </c>
      <c r="H41" s="66">
        <f>'SO 01 04 KL'!$F$30</f>
        <v>0</v>
      </c>
      <c r="I41" s="65">
        <f t="shared" si="3"/>
        <v>0</v>
      </c>
      <c r="J41" s="59" t="str">
        <f t="shared" si="4"/>
        <v/>
      </c>
    </row>
    <row r="42" spans="2:11" x14ac:dyDescent="0.2">
      <c r="B42" s="78" t="s">
        <v>104</v>
      </c>
      <c r="C42" s="79" t="s">
        <v>960</v>
      </c>
      <c r="D42" s="62"/>
      <c r="E42" s="63"/>
      <c r="F42" s="64">
        <f t="shared" si="5"/>
        <v>0</v>
      </c>
      <c r="G42" s="65">
        <v>0</v>
      </c>
      <c r="H42" s="66">
        <f>'SO 01 05 KL'!$F$30</f>
        <v>0</v>
      </c>
      <c r="I42" s="65">
        <f t="shared" si="3"/>
        <v>0</v>
      </c>
      <c r="J42" s="59" t="str">
        <f t="shared" si="4"/>
        <v/>
      </c>
    </row>
    <row r="43" spans="2:11" x14ac:dyDescent="0.2">
      <c r="B43" s="67" t="s">
        <v>20</v>
      </c>
      <c r="C43" s="68"/>
      <c r="D43" s="69"/>
      <c r="E43" s="70"/>
      <c r="F43" s="71">
        <f>SUM(F38:F42)</f>
        <v>0</v>
      </c>
      <c r="G43" s="80">
        <f>SUM(G38:G42)</f>
        <v>0</v>
      </c>
      <c r="H43" s="71">
        <f>SUM(H38:H42)</f>
        <v>0</v>
      </c>
      <c r="I43" s="80">
        <f>SUM(I38:I42)</f>
        <v>0</v>
      </c>
      <c r="J43" s="72" t="str">
        <f t="shared" ref="J43" si="6">IF(CelkemObjekty=0,"",F43/CelkemObjekty*100)</f>
        <v/>
      </c>
    </row>
    <row r="44" spans="2:11" x14ac:dyDescent="0.2">
      <c r="B44" s="294"/>
      <c r="C44" s="295"/>
      <c r="D44" s="294"/>
      <c r="E44" s="296"/>
      <c r="F44" s="297"/>
      <c r="G44" s="297"/>
      <c r="H44" s="297"/>
      <c r="I44" s="297"/>
      <c r="J44" s="298"/>
    </row>
    <row r="45" spans="2:11" ht="18" x14ac:dyDescent="0.25">
      <c r="B45" s="13" t="s">
        <v>29</v>
      </c>
      <c r="C45" s="45"/>
      <c r="D45" s="45"/>
      <c r="E45" s="45"/>
      <c r="F45" s="45"/>
      <c r="G45" s="45"/>
      <c r="H45" s="45"/>
      <c r="I45" s="45"/>
      <c r="J45" s="45"/>
    </row>
    <row r="47" spans="2:11" x14ac:dyDescent="0.2">
      <c r="B47" s="47" t="s">
        <v>30</v>
      </c>
      <c r="C47" s="48"/>
      <c r="D47" s="48"/>
      <c r="E47" s="81"/>
      <c r="F47" s="82"/>
      <c r="G47" s="51"/>
      <c r="H47" s="50" t="s">
        <v>18</v>
      </c>
      <c r="I47" s="1"/>
      <c r="J47" s="1"/>
    </row>
    <row r="48" spans="2:11" x14ac:dyDescent="0.2">
      <c r="B48" s="52" t="s">
        <v>313</v>
      </c>
      <c r="C48" s="53"/>
      <c r="D48" s="54"/>
      <c r="E48" s="83"/>
      <c r="F48" s="84"/>
      <c r="G48" s="57"/>
      <c r="H48" s="58">
        <f>SUM('SO 01 01 Rek'!I24+'SO 01 02 Rek'!I25+'SO 01 03 Rek'!I20+'SO 01 04 Rek'!I22+'SO 01 05 Rek'!I22)</f>
        <v>0</v>
      </c>
      <c r="I48" s="1"/>
      <c r="J48" s="1"/>
    </row>
    <row r="49" spans="2:10" x14ac:dyDescent="0.2">
      <c r="B49" s="60" t="s">
        <v>314</v>
      </c>
      <c r="C49" s="61"/>
      <c r="D49" s="62"/>
      <c r="E49" s="85"/>
      <c r="F49" s="86"/>
      <c r="G49" s="65"/>
      <c r="H49" s="66">
        <f>SUM('SO 01 01 Rek'!I25+'SO 01 02 Rek'!I26+'SO 01 03 Rek'!I21+'SO 01 04 Rek'!I23+'SO 01 05 Rek'!I23)</f>
        <v>0</v>
      </c>
      <c r="I49" s="1"/>
      <c r="J49" s="1"/>
    </row>
    <row r="50" spans="2:10" x14ac:dyDescent="0.2">
      <c r="B50" s="60" t="s">
        <v>315</v>
      </c>
      <c r="C50" s="61"/>
      <c r="D50" s="62"/>
      <c r="E50" s="85"/>
      <c r="F50" s="86"/>
      <c r="G50" s="65"/>
      <c r="H50" s="66">
        <f>SUM('SO 01 01 Rek'!I26+'SO 01 02 Rek'!I27+'SO 01 03 Rek'!I22+'SO 01 04 Rek'!I24+'SO 01 05 Rek'!I24)</f>
        <v>0</v>
      </c>
      <c r="I50" s="1"/>
      <c r="J50" s="1"/>
    </row>
    <row r="51" spans="2:10" x14ac:dyDescent="0.2">
      <c r="B51" s="60" t="s">
        <v>316</v>
      </c>
      <c r="C51" s="61"/>
      <c r="D51" s="62"/>
      <c r="E51" s="85"/>
      <c r="F51" s="86"/>
      <c r="G51" s="65"/>
      <c r="H51" s="66">
        <f>SUM('SO 01 01 Rek'!I27+'SO 01 02 Rek'!I28+'SO 01 03 Rek'!I23+'SO 01 04 Rek'!I25+'SO 01 05 Rek'!I25)</f>
        <v>0</v>
      </c>
      <c r="I51" s="1"/>
      <c r="J51" s="1"/>
    </row>
    <row r="52" spans="2:10" x14ac:dyDescent="0.2">
      <c r="B52" s="60" t="s">
        <v>317</v>
      </c>
      <c r="C52" s="61"/>
      <c r="D52" s="62"/>
      <c r="E52" s="85"/>
      <c r="F52" s="86"/>
      <c r="G52" s="65"/>
      <c r="H52" s="66">
        <f>SUM('SO 01 01 Rek'!I28+'SO 01 02 Rek'!I29+'SO 01 03 Rek'!I24+'SO 01 04 Rek'!I26+'SO 01 05 Rek'!I26)</f>
        <v>0</v>
      </c>
      <c r="I52" s="1"/>
      <c r="J52" s="1"/>
    </row>
    <row r="53" spans="2:10" x14ac:dyDescent="0.2">
      <c r="B53" s="60" t="s">
        <v>318</v>
      </c>
      <c r="C53" s="61"/>
      <c r="D53" s="62"/>
      <c r="E53" s="85"/>
      <c r="F53" s="86"/>
      <c r="G53" s="65"/>
      <c r="H53" s="66">
        <f>SUM('SO 01 01 Rek'!I29+'SO 01 02 Rek'!I30+'SO 01 03 Rek'!I25+'SO 01 04 Rek'!I27+'SO 01 05 Rek'!I27)</f>
        <v>0</v>
      </c>
      <c r="I53" s="1"/>
      <c r="J53" s="1"/>
    </row>
    <row r="54" spans="2:10" x14ac:dyDescent="0.2">
      <c r="B54" s="60" t="s">
        <v>319</v>
      </c>
      <c r="C54" s="61"/>
      <c r="D54" s="62"/>
      <c r="E54" s="85"/>
      <c r="F54" s="86"/>
      <c r="G54" s="65"/>
      <c r="H54" s="66">
        <f>SUM('SO 01 01 Rek'!I30+'SO 01 02 Rek'!I31+'SO 01 03 Rek'!I26+'SO 01 04 Rek'!I28+'SO 01 05 Rek'!I28)</f>
        <v>0</v>
      </c>
      <c r="I54" s="1"/>
      <c r="J54" s="1"/>
    </row>
    <row r="55" spans="2:10" x14ac:dyDescent="0.2">
      <c r="B55" s="60" t="s">
        <v>320</v>
      </c>
      <c r="C55" s="61"/>
      <c r="D55" s="62"/>
      <c r="E55" s="85"/>
      <c r="F55" s="86"/>
      <c r="G55" s="65"/>
      <c r="H55" s="66">
        <f>SUM('SO 01 01 Rek'!I31+'SO 01 02 Rek'!I32+'SO 01 03 Rek'!I27+'SO 01 04 Rek'!I29+'SO 01 05 Rek'!I29)</f>
        <v>0</v>
      </c>
      <c r="I55" s="1"/>
      <c r="J55" s="1"/>
    </row>
    <row r="56" spans="2:10" x14ac:dyDescent="0.2">
      <c r="B56" s="67" t="s">
        <v>20</v>
      </c>
      <c r="C56" s="68"/>
      <c r="D56" s="69"/>
      <c r="E56" s="87"/>
      <c r="F56" s="88"/>
      <c r="G56" s="80"/>
      <c r="H56" s="71">
        <f>SUM(H48:H55)</f>
        <v>0</v>
      </c>
      <c r="I56" s="1"/>
      <c r="J56" s="1"/>
    </row>
    <row r="57" spans="2:10" x14ac:dyDescent="0.2">
      <c r="I57" s="1"/>
      <c r="J57" s="1"/>
    </row>
  </sheetData>
  <sortState ref="B831:K855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172"/>
  <sheetViews>
    <sheetView showGridLines="0" showZeros="0" zoomScaleNormal="100" zoomScaleSheetLayoutView="100" workbookViewId="0">
      <selection activeCell="G8" sqref="G8"/>
    </sheetView>
  </sheetViews>
  <sheetFormatPr defaultRowHeight="12.75" x14ac:dyDescent="0.2"/>
  <cols>
    <col min="1" max="1" width="4.42578125" style="228" customWidth="1"/>
    <col min="2" max="2" width="11.5703125" style="228" customWidth="1"/>
    <col min="3" max="3" width="40.42578125" style="228" customWidth="1"/>
    <col min="4" max="4" width="5.5703125" style="228" customWidth="1"/>
    <col min="5" max="5" width="8.5703125" style="238" customWidth="1"/>
    <col min="6" max="6" width="9.85546875" style="228" customWidth="1"/>
    <col min="7" max="7" width="13.85546875" style="228" customWidth="1"/>
    <col min="8" max="8" width="11.7109375" style="228" hidden="1" customWidth="1"/>
    <col min="9" max="9" width="11.5703125" style="228" hidden="1" customWidth="1"/>
    <col min="10" max="10" width="11" style="228" hidden="1" customWidth="1"/>
    <col min="11" max="11" width="10.42578125" style="228" hidden="1" customWidth="1"/>
    <col min="12" max="12" width="75.42578125" style="228" customWidth="1"/>
    <col min="13" max="13" width="45.28515625" style="228" customWidth="1"/>
    <col min="14" max="16384" width="9.140625" style="228"/>
  </cols>
  <sheetData>
    <row r="1" spans="1:80" ht="15.75" x14ac:dyDescent="0.25">
      <c r="A1" s="332" t="s">
        <v>85</v>
      </c>
      <c r="B1" s="332"/>
      <c r="C1" s="332"/>
      <c r="D1" s="332"/>
      <c r="E1" s="332"/>
      <c r="F1" s="332"/>
      <c r="G1" s="332"/>
    </row>
    <row r="2" spans="1:80" ht="14.25" customHeight="1" thickBot="1" x14ac:dyDescent="0.25">
      <c r="B2" s="229"/>
      <c r="C2" s="230"/>
      <c r="D2" s="230"/>
      <c r="E2" s="231"/>
      <c r="F2" s="230"/>
      <c r="G2" s="230"/>
    </row>
    <row r="3" spans="1:80" ht="13.5" thickTop="1" x14ac:dyDescent="0.2">
      <c r="A3" s="318" t="s">
        <v>3</v>
      </c>
      <c r="B3" s="319"/>
      <c r="C3" s="182" t="s">
        <v>103</v>
      </c>
      <c r="D3" s="232"/>
      <c r="E3" s="233" t="s">
        <v>86</v>
      </c>
      <c r="F3" s="234" t="str">
        <f>'SO 01 03 Rek'!H1</f>
        <v>03</v>
      </c>
      <c r="G3" s="235"/>
    </row>
    <row r="4" spans="1:80" ht="13.5" thickBot="1" x14ac:dyDescent="0.25">
      <c r="A4" s="333" t="s">
        <v>76</v>
      </c>
      <c r="B4" s="321"/>
      <c r="C4" s="188" t="s">
        <v>105</v>
      </c>
      <c r="D4" s="236"/>
      <c r="E4" s="334" t="str">
        <f>'SO 01 03 Rek'!G2</f>
        <v>Povrch. úpravy kce vstupů</v>
      </c>
      <c r="F4" s="335"/>
      <c r="G4" s="336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219</v>
      </c>
      <c r="C7" s="247" t="s">
        <v>220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 x14ac:dyDescent="0.2">
      <c r="A8" s="256">
        <v>1</v>
      </c>
      <c r="B8" s="257" t="s">
        <v>376</v>
      </c>
      <c r="C8" s="258" t="s">
        <v>377</v>
      </c>
      <c r="D8" s="259" t="s">
        <v>112</v>
      </c>
      <c r="E8" s="260">
        <v>17.5825</v>
      </c>
      <c r="F8" s="260"/>
      <c r="G8" s="261">
        <f>E8*F8</f>
        <v>0</v>
      </c>
      <c r="H8" s="262">
        <v>2.2100000000000002E-3</v>
      </c>
      <c r="I8" s="263">
        <f>E8*H8</f>
        <v>3.8857325000000005E-2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x14ac:dyDescent="0.2">
      <c r="A9" s="264"/>
      <c r="B9" s="265"/>
      <c r="C9" s="329" t="s">
        <v>378</v>
      </c>
      <c r="D9" s="330"/>
      <c r="E9" s="330"/>
      <c r="F9" s="330"/>
      <c r="G9" s="331"/>
      <c r="I9" s="266"/>
      <c r="K9" s="266"/>
      <c r="L9" s="267" t="s">
        <v>378</v>
      </c>
      <c r="O9" s="255">
        <v>3</v>
      </c>
    </row>
    <row r="10" spans="1:80" x14ac:dyDescent="0.2">
      <c r="A10" s="264"/>
      <c r="B10" s="268"/>
      <c r="C10" s="327" t="s">
        <v>629</v>
      </c>
      <c r="D10" s="328"/>
      <c r="E10" s="269">
        <v>4.5</v>
      </c>
      <c r="F10" s="270"/>
      <c r="G10" s="271"/>
      <c r="H10" s="272"/>
      <c r="I10" s="266"/>
      <c r="J10" s="273"/>
      <c r="K10" s="266"/>
      <c r="M10" s="267" t="s">
        <v>629</v>
      </c>
      <c r="O10" s="255"/>
    </row>
    <row r="11" spans="1:80" x14ac:dyDescent="0.2">
      <c r="A11" s="264"/>
      <c r="B11" s="268"/>
      <c r="C11" s="327" t="s">
        <v>630</v>
      </c>
      <c r="D11" s="328"/>
      <c r="E11" s="269">
        <v>4.5</v>
      </c>
      <c r="F11" s="270"/>
      <c r="G11" s="271"/>
      <c r="H11" s="272"/>
      <c r="I11" s="266"/>
      <c r="J11" s="273"/>
      <c r="K11" s="266"/>
      <c r="M11" s="267" t="s">
        <v>630</v>
      </c>
      <c r="O11" s="255"/>
    </row>
    <row r="12" spans="1:80" x14ac:dyDescent="0.2">
      <c r="A12" s="264"/>
      <c r="B12" s="268"/>
      <c r="C12" s="327" t="s">
        <v>631</v>
      </c>
      <c r="D12" s="328"/>
      <c r="E12" s="269">
        <v>4.0824999999999996</v>
      </c>
      <c r="F12" s="270"/>
      <c r="G12" s="271"/>
      <c r="H12" s="272"/>
      <c r="I12" s="266"/>
      <c r="J12" s="273"/>
      <c r="K12" s="266"/>
      <c r="M12" s="267" t="s">
        <v>631</v>
      </c>
      <c r="O12" s="255"/>
    </row>
    <row r="13" spans="1:80" x14ac:dyDescent="0.2">
      <c r="A13" s="264"/>
      <c r="B13" s="268"/>
      <c r="C13" s="327" t="s">
        <v>632</v>
      </c>
      <c r="D13" s="328"/>
      <c r="E13" s="269">
        <v>4.5</v>
      </c>
      <c r="F13" s="270"/>
      <c r="G13" s="271"/>
      <c r="H13" s="272"/>
      <c r="I13" s="266"/>
      <c r="J13" s="273"/>
      <c r="K13" s="266"/>
      <c r="M13" s="267" t="s">
        <v>632</v>
      </c>
      <c r="O13" s="255"/>
    </row>
    <row r="14" spans="1:80" x14ac:dyDescent="0.2">
      <c r="A14" s="256">
        <v>2</v>
      </c>
      <c r="B14" s="257" t="s">
        <v>222</v>
      </c>
      <c r="C14" s="258" t="s">
        <v>223</v>
      </c>
      <c r="D14" s="259" t="s">
        <v>112</v>
      </c>
      <c r="E14" s="260">
        <v>63.847499999999997</v>
      </c>
      <c r="F14" s="260"/>
      <c r="G14" s="261">
        <f>E14*F14</f>
        <v>0</v>
      </c>
      <c r="H14" s="262">
        <v>2.3000000000000001E-4</v>
      </c>
      <c r="I14" s="263">
        <f>E14*H14</f>
        <v>1.4684925E-2</v>
      </c>
      <c r="J14" s="262">
        <v>0</v>
      </c>
      <c r="K14" s="263">
        <f>E14*J14</f>
        <v>0</v>
      </c>
      <c r="O14" s="255">
        <v>2</v>
      </c>
      <c r="AA14" s="228">
        <v>1</v>
      </c>
      <c r="AB14" s="228">
        <v>0</v>
      </c>
      <c r="AC14" s="228">
        <v>0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0</v>
      </c>
    </row>
    <row r="15" spans="1:80" x14ac:dyDescent="0.2">
      <c r="A15" s="264"/>
      <c r="B15" s="268"/>
      <c r="C15" s="327" t="s">
        <v>633</v>
      </c>
      <c r="D15" s="328"/>
      <c r="E15" s="269">
        <v>21.94</v>
      </c>
      <c r="F15" s="270"/>
      <c r="G15" s="271"/>
      <c r="H15" s="272"/>
      <c r="I15" s="266"/>
      <c r="J15" s="273"/>
      <c r="K15" s="266"/>
      <c r="M15" s="267" t="s">
        <v>633</v>
      </c>
      <c r="O15" s="255"/>
    </row>
    <row r="16" spans="1:80" x14ac:dyDescent="0.2">
      <c r="A16" s="264"/>
      <c r="B16" s="268"/>
      <c r="C16" s="327" t="s">
        <v>634</v>
      </c>
      <c r="D16" s="328"/>
      <c r="E16" s="269">
        <v>21.94</v>
      </c>
      <c r="F16" s="270"/>
      <c r="G16" s="271"/>
      <c r="H16" s="272"/>
      <c r="I16" s="266"/>
      <c r="J16" s="273"/>
      <c r="K16" s="266"/>
      <c r="M16" s="267" t="s">
        <v>634</v>
      </c>
      <c r="O16" s="255"/>
    </row>
    <row r="17" spans="1:80" x14ac:dyDescent="0.2">
      <c r="A17" s="264"/>
      <c r="B17" s="268"/>
      <c r="C17" s="327" t="s">
        <v>635</v>
      </c>
      <c r="D17" s="328"/>
      <c r="E17" s="269">
        <v>15.467499999999999</v>
      </c>
      <c r="F17" s="270"/>
      <c r="G17" s="271"/>
      <c r="H17" s="272"/>
      <c r="I17" s="266"/>
      <c r="J17" s="273"/>
      <c r="K17" s="266"/>
      <c r="M17" s="267" t="s">
        <v>635</v>
      </c>
      <c r="O17" s="255"/>
    </row>
    <row r="18" spans="1:80" x14ac:dyDescent="0.2">
      <c r="A18" s="264"/>
      <c r="B18" s="268"/>
      <c r="C18" s="327" t="s">
        <v>632</v>
      </c>
      <c r="D18" s="328"/>
      <c r="E18" s="269">
        <v>4.5</v>
      </c>
      <c r="F18" s="270"/>
      <c r="G18" s="271"/>
      <c r="H18" s="272"/>
      <c r="I18" s="266"/>
      <c r="J18" s="273"/>
      <c r="K18" s="266"/>
      <c r="M18" s="267" t="s">
        <v>632</v>
      </c>
      <c r="O18" s="255"/>
    </row>
    <row r="19" spans="1:80" ht="22.5" x14ac:dyDescent="0.2">
      <c r="A19" s="256">
        <v>3</v>
      </c>
      <c r="B19" s="257" t="s">
        <v>636</v>
      </c>
      <c r="C19" s="258" t="s">
        <v>637</v>
      </c>
      <c r="D19" s="259" t="s">
        <v>112</v>
      </c>
      <c r="E19" s="260">
        <v>17.5825</v>
      </c>
      <c r="F19" s="260"/>
      <c r="G19" s="261">
        <f>E19*F19</f>
        <v>0</v>
      </c>
      <c r="H19" s="262">
        <v>3.6700000000000001E-3</v>
      </c>
      <c r="I19" s="263">
        <f>E19*H19</f>
        <v>6.4527774999999996E-2</v>
      </c>
      <c r="J19" s="262">
        <v>0</v>
      </c>
      <c r="K19" s="263">
        <f>E19*J19</f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5">
        <v>1</v>
      </c>
      <c r="CB19" s="255">
        <v>1</v>
      </c>
    </row>
    <row r="20" spans="1:80" x14ac:dyDescent="0.2">
      <c r="A20" s="264"/>
      <c r="B20" s="268"/>
      <c r="C20" s="327" t="s">
        <v>638</v>
      </c>
      <c r="D20" s="328"/>
      <c r="E20" s="269">
        <v>4.5</v>
      </c>
      <c r="F20" s="270"/>
      <c r="G20" s="271"/>
      <c r="H20" s="272"/>
      <c r="I20" s="266"/>
      <c r="J20" s="273"/>
      <c r="K20" s="266"/>
      <c r="M20" s="267" t="s">
        <v>638</v>
      </c>
      <c r="O20" s="255"/>
    </row>
    <row r="21" spans="1:80" x14ac:dyDescent="0.2">
      <c r="A21" s="264"/>
      <c r="B21" s="268"/>
      <c r="C21" s="327" t="s">
        <v>639</v>
      </c>
      <c r="D21" s="328"/>
      <c r="E21" s="269">
        <v>4.5</v>
      </c>
      <c r="F21" s="270"/>
      <c r="G21" s="271"/>
      <c r="H21" s="272"/>
      <c r="I21" s="266"/>
      <c r="J21" s="273"/>
      <c r="K21" s="266"/>
      <c r="M21" s="267" t="s">
        <v>639</v>
      </c>
      <c r="O21" s="255"/>
    </row>
    <row r="22" spans="1:80" x14ac:dyDescent="0.2">
      <c r="A22" s="264"/>
      <c r="B22" s="268"/>
      <c r="C22" s="327" t="s">
        <v>631</v>
      </c>
      <c r="D22" s="328"/>
      <c r="E22" s="269">
        <v>4.0824999999999996</v>
      </c>
      <c r="F22" s="270"/>
      <c r="G22" s="271"/>
      <c r="H22" s="272"/>
      <c r="I22" s="266"/>
      <c r="J22" s="273"/>
      <c r="K22" s="266"/>
      <c r="M22" s="267" t="s">
        <v>631</v>
      </c>
      <c r="O22" s="255"/>
    </row>
    <row r="23" spans="1:80" x14ac:dyDescent="0.2">
      <c r="A23" s="264"/>
      <c r="B23" s="268"/>
      <c r="C23" s="327" t="s">
        <v>640</v>
      </c>
      <c r="D23" s="328"/>
      <c r="E23" s="269">
        <v>4.5</v>
      </c>
      <c r="F23" s="270"/>
      <c r="G23" s="271"/>
      <c r="H23" s="272"/>
      <c r="I23" s="266"/>
      <c r="J23" s="273"/>
      <c r="K23" s="266"/>
      <c r="M23" s="267" t="s">
        <v>640</v>
      </c>
      <c r="O23" s="255"/>
    </row>
    <row r="24" spans="1:80" ht="22.5" x14ac:dyDescent="0.2">
      <c r="A24" s="256">
        <v>4</v>
      </c>
      <c r="B24" s="257" t="s">
        <v>225</v>
      </c>
      <c r="C24" s="258" t="s">
        <v>226</v>
      </c>
      <c r="D24" s="259" t="s">
        <v>112</v>
      </c>
      <c r="E24" s="260">
        <v>46.265000000000001</v>
      </c>
      <c r="F24" s="260"/>
      <c r="G24" s="261">
        <f>E24*F24</f>
        <v>0</v>
      </c>
      <c r="H24" s="262">
        <v>1.8000000000000001E-4</v>
      </c>
      <c r="I24" s="263">
        <f>E24*H24</f>
        <v>8.3277000000000004E-3</v>
      </c>
      <c r="J24" s="262">
        <v>0</v>
      </c>
      <c r="K24" s="263">
        <f>E24*J24</f>
        <v>0</v>
      </c>
      <c r="O24" s="255">
        <v>2</v>
      </c>
      <c r="AA24" s="228">
        <v>1</v>
      </c>
      <c r="AB24" s="228">
        <v>1</v>
      </c>
      <c r="AC24" s="228">
        <v>1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5">
        <v>1</v>
      </c>
      <c r="CB24" s="255">
        <v>1</v>
      </c>
    </row>
    <row r="25" spans="1:80" x14ac:dyDescent="0.2">
      <c r="A25" s="264"/>
      <c r="B25" s="268"/>
      <c r="C25" s="327" t="s">
        <v>641</v>
      </c>
      <c r="D25" s="328"/>
      <c r="E25" s="269">
        <v>46.265000000000001</v>
      </c>
      <c r="F25" s="270"/>
      <c r="G25" s="271"/>
      <c r="H25" s="272"/>
      <c r="I25" s="266"/>
      <c r="J25" s="273"/>
      <c r="K25" s="266"/>
      <c r="M25" s="267" t="s">
        <v>641</v>
      </c>
      <c r="O25" s="255"/>
    </row>
    <row r="26" spans="1:80" x14ac:dyDescent="0.2">
      <c r="A26" s="256">
        <v>5</v>
      </c>
      <c r="B26" s="257" t="s">
        <v>227</v>
      </c>
      <c r="C26" s="258" t="s">
        <v>228</v>
      </c>
      <c r="D26" s="259" t="s">
        <v>112</v>
      </c>
      <c r="E26" s="260">
        <v>46.265000000000001</v>
      </c>
      <c r="F26" s="260"/>
      <c r="G26" s="261">
        <f>E26*F26</f>
        <v>0</v>
      </c>
      <c r="H26" s="262">
        <v>1.1310000000000001E-2</v>
      </c>
      <c r="I26" s="263">
        <f>E26*H26</f>
        <v>0.52325715000000006</v>
      </c>
      <c r="J26" s="262">
        <v>0</v>
      </c>
      <c r="K26" s="263">
        <f>E26*J26</f>
        <v>0</v>
      </c>
      <c r="O26" s="255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>IF(AZ26=1,G26,0)</f>
        <v>0</v>
      </c>
      <c r="BB26" s="228">
        <f>IF(AZ26=2,G26,0)</f>
        <v>0</v>
      </c>
      <c r="BC26" s="228">
        <f>IF(AZ26=3,G26,0)</f>
        <v>0</v>
      </c>
      <c r="BD26" s="228">
        <f>IF(AZ26=4,G26,0)</f>
        <v>0</v>
      </c>
      <c r="BE26" s="228">
        <f>IF(AZ26=5,G26,0)</f>
        <v>0</v>
      </c>
      <c r="CA26" s="255">
        <v>1</v>
      </c>
      <c r="CB26" s="255">
        <v>1</v>
      </c>
    </row>
    <row r="27" spans="1:80" x14ac:dyDescent="0.2">
      <c r="A27" s="264"/>
      <c r="B27" s="268"/>
      <c r="C27" s="327" t="s">
        <v>641</v>
      </c>
      <c r="D27" s="328"/>
      <c r="E27" s="269">
        <v>46.265000000000001</v>
      </c>
      <c r="F27" s="270"/>
      <c r="G27" s="271"/>
      <c r="H27" s="272"/>
      <c r="I27" s="266"/>
      <c r="J27" s="273"/>
      <c r="K27" s="266"/>
      <c r="M27" s="267" t="s">
        <v>641</v>
      </c>
      <c r="O27" s="255"/>
    </row>
    <row r="28" spans="1:80" x14ac:dyDescent="0.2">
      <c r="A28" s="256">
        <v>6</v>
      </c>
      <c r="B28" s="257" t="s">
        <v>231</v>
      </c>
      <c r="C28" s="258" t="s">
        <v>232</v>
      </c>
      <c r="D28" s="259" t="s">
        <v>112</v>
      </c>
      <c r="E28" s="260">
        <v>46.265000000000001</v>
      </c>
      <c r="F28" s="260"/>
      <c r="G28" s="261">
        <f>E28*F28</f>
        <v>0</v>
      </c>
      <c r="H28" s="262">
        <v>4.8169999999999998E-2</v>
      </c>
      <c r="I28" s="263">
        <f>E28*H28</f>
        <v>2.22858505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80" x14ac:dyDescent="0.2">
      <c r="A29" s="264"/>
      <c r="B29" s="268"/>
      <c r="C29" s="327" t="s">
        <v>641</v>
      </c>
      <c r="D29" s="328"/>
      <c r="E29" s="269">
        <v>46.265000000000001</v>
      </c>
      <c r="F29" s="270"/>
      <c r="G29" s="271"/>
      <c r="H29" s="272"/>
      <c r="I29" s="266"/>
      <c r="J29" s="273"/>
      <c r="K29" s="266"/>
      <c r="M29" s="267" t="s">
        <v>641</v>
      </c>
      <c r="O29" s="255"/>
    </row>
    <row r="30" spans="1:80" ht="22.5" x14ac:dyDescent="0.2">
      <c r="A30" s="256">
        <v>7</v>
      </c>
      <c r="B30" s="257" t="s">
        <v>233</v>
      </c>
      <c r="C30" s="258" t="s">
        <v>234</v>
      </c>
      <c r="D30" s="259" t="s">
        <v>235</v>
      </c>
      <c r="E30" s="260">
        <v>49.55</v>
      </c>
      <c r="F30" s="260"/>
      <c r="G30" s="261">
        <f>E30*F30</f>
        <v>0</v>
      </c>
      <c r="H30" s="262">
        <v>1.1E-4</v>
      </c>
      <c r="I30" s="263">
        <f>E30*H30</f>
        <v>5.4504999999999996E-3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80" x14ac:dyDescent="0.2">
      <c r="A31" s="264"/>
      <c r="B31" s="268"/>
      <c r="C31" s="327" t="s">
        <v>642</v>
      </c>
      <c r="D31" s="328"/>
      <c r="E31" s="269">
        <v>17.7</v>
      </c>
      <c r="F31" s="270"/>
      <c r="G31" s="271"/>
      <c r="H31" s="272"/>
      <c r="I31" s="266"/>
      <c r="J31" s="273"/>
      <c r="K31" s="266"/>
      <c r="M31" s="267" t="s">
        <v>642</v>
      </c>
      <c r="O31" s="255"/>
    </row>
    <row r="32" spans="1:80" x14ac:dyDescent="0.2">
      <c r="A32" s="264"/>
      <c r="B32" s="268"/>
      <c r="C32" s="327" t="s">
        <v>643</v>
      </c>
      <c r="D32" s="328"/>
      <c r="E32" s="269">
        <v>17.7</v>
      </c>
      <c r="F32" s="270"/>
      <c r="G32" s="271"/>
      <c r="H32" s="272"/>
      <c r="I32" s="266"/>
      <c r="J32" s="273"/>
      <c r="K32" s="266"/>
      <c r="M32" s="267" t="s">
        <v>643</v>
      </c>
      <c r="O32" s="255"/>
    </row>
    <row r="33" spans="1:80" x14ac:dyDescent="0.2">
      <c r="A33" s="264"/>
      <c r="B33" s="268"/>
      <c r="C33" s="327" t="s">
        <v>644</v>
      </c>
      <c r="D33" s="328"/>
      <c r="E33" s="269">
        <v>14.15</v>
      </c>
      <c r="F33" s="270"/>
      <c r="G33" s="271"/>
      <c r="H33" s="272"/>
      <c r="I33" s="266"/>
      <c r="J33" s="273"/>
      <c r="K33" s="266"/>
      <c r="M33" s="267" t="s">
        <v>644</v>
      </c>
      <c r="O33" s="255"/>
    </row>
    <row r="34" spans="1:80" x14ac:dyDescent="0.2">
      <c r="A34" s="256">
        <v>8</v>
      </c>
      <c r="B34" s="257" t="s">
        <v>238</v>
      </c>
      <c r="C34" s="258" t="s">
        <v>239</v>
      </c>
      <c r="D34" s="259" t="s">
        <v>112</v>
      </c>
      <c r="E34" s="260">
        <v>46.265000000000001</v>
      </c>
      <c r="F34" s="260"/>
      <c r="G34" s="261">
        <f>E34*F34</f>
        <v>0</v>
      </c>
      <c r="H34" s="262">
        <v>6.1799999999999997E-3</v>
      </c>
      <c r="I34" s="263">
        <f>E34*H34</f>
        <v>0.2859177</v>
      </c>
      <c r="J34" s="262">
        <v>0</v>
      </c>
      <c r="K34" s="263">
        <f>E34*J34</f>
        <v>0</v>
      </c>
      <c r="O34" s="255">
        <v>2</v>
      </c>
      <c r="AA34" s="228">
        <v>1</v>
      </c>
      <c r="AB34" s="228">
        <v>0</v>
      </c>
      <c r="AC34" s="228">
        <v>0</v>
      </c>
      <c r="AZ34" s="228">
        <v>1</v>
      </c>
      <c r="BA34" s="228">
        <f>IF(AZ34=1,G34,0)</f>
        <v>0</v>
      </c>
      <c r="BB34" s="228">
        <f>IF(AZ34=2,G34,0)</f>
        <v>0</v>
      </c>
      <c r="BC34" s="228">
        <f>IF(AZ34=3,G34,0)</f>
        <v>0</v>
      </c>
      <c r="BD34" s="228">
        <f>IF(AZ34=4,G34,0)</f>
        <v>0</v>
      </c>
      <c r="BE34" s="228">
        <f>IF(AZ34=5,G34,0)</f>
        <v>0</v>
      </c>
      <c r="CA34" s="255">
        <v>1</v>
      </c>
      <c r="CB34" s="255">
        <v>0</v>
      </c>
    </row>
    <row r="35" spans="1:80" x14ac:dyDescent="0.2">
      <c r="A35" s="264"/>
      <c r="B35" s="268"/>
      <c r="C35" s="327" t="s">
        <v>641</v>
      </c>
      <c r="D35" s="328"/>
      <c r="E35" s="269">
        <v>46.265000000000001</v>
      </c>
      <c r="F35" s="270"/>
      <c r="G35" s="271"/>
      <c r="H35" s="272"/>
      <c r="I35" s="266"/>
      <c r="J35" s="273"/>
      <c r="K35" s="266"/>
      <c r="M35" s="267" t="s">
        <v>641</v>
      </c>
      <c r="O35" s="255"/>
    </row>
    <row r="36" spans="1:80" ht="22.5" x14ac:dyDescent="0.2">
      <c r="A36" s="256">
        <v>9</v>
      </c>
      <c r="B36" s="257" t="s">
        <v>240</v>
      </c>
      <c r="C36" s="258" t="s">
        <v>241</v>
      </c>
      <c r="D36" s="259" t="s">
        <v>112</v>
      </c>
      <c r="E36" s="260">
        <v>46.265000000000001</v>
      </c>
      <c r="F36" s="260"/>
      <c r="G36" s="261">
        <f>E36*F36</f>
        <v>0</v>
      </c>
      <c r="H36" s="262">
        <v>3.6700000000000001E-3</v>
      </c>
      <c r="I36" s="263">
        <f>E36*H36</f>
        <v>0.16979255000000001</v>
      </c>
      <c r="J36" s="262">
        <v>0</v>
      </c>
      <c r="K36" s="263">
        <f>E36*J36</f>
        <v>0</v>
      </c>
      <c r="O36" s="255">
        <v>2</v>
      </c>
      <c r="AA36" s="228">
        <v>1</v>
      </c>
      <c r="AB36" s="228">
        <v>1</v>
      </c>
      <c r="AC36" s="228">
        <v>1</v>
      </c>
      <c r="AZ36" s="228">
        <v>1</v>
      </c>
      <c r="BA36" s="228">
        <f>IF(AZ36=1,G36,0)</f>
        <v>0</v>
      </c>
      <c r="BB36" s="228">
        <f>IF(AZ36=2,G36,0)</f>
        <v>0</v>
      </c>
      <c r="BC36" s="228">
        <f>IF(AZ36=3,G36,0)</f>
        <v>0</v>
      </c>
      <c r="BD36" s="228">
        <f>IF(AZ36=4,G36,0)</f>
        <v>0</v>
      </c>
      <c r="BE36" s="228">
        <f>IF(AZ36=5,G36,0)</f>
        <v>0</v>
      </c>
      <c r="CA36" s="255">
        <v>1</v>
      </c>
      <c r="CB36" s="255">
        <v>1</v>
      </c>
    </row>
    <row r="37" spans="1:80" x14ac:dyDescent="0.2">
      <c r="A37" s="264"/>
      <c r="B37" s="268"/>
      <c r="C37" s="327" t="s">
        <v>641</v>
      </c>
      <c r="D37" s="328"/>
      <c r="E37" s="269">
        <v>46.265000000000001</v>
      </c>
      <c r="F37" s="270"/>
      <c r="G37" s="271"/>
      <c r="H37" s="272"/>
      <c r="I37" s="266"/>
      <c r="J37" s="273"/>
      <c r="K37" s="266"/>
      <c r="M37" s="267" t="s">
        <v>641</v>
      </c>
      <c r="O37" s="255"/>
    </row>
    <row r="38" spans="1:80" x14ac:dyDescent="0.2">
      <c r="A38" s="256">
        <v>10</v>
      </c>
      <c r="B38" s="257" t="s">
        <v>470</v>
      </c>
      <c r="C38" s="258" t="s">
        <v>471</v>
      </c>
      <c r="D38" s="259" t="s">
        <v>112</v>
      </c>
      <c r="E38" s="260">
        <v>63.847499999999997</v>
      </c>
      <c r="F38" s="260"/>
      <c r="G38" s="261">
        <f>E38*F38</f>
        <v>0</v>
      </c>
      <c r="H38" s="262">
        <v>2.0000000000000002E-5</v>
      </c>
      <c r="I38" s="263">
        <f>E38*H38</f>
        <v>1.27695E-3</v>
      </c>
      <c r="J38" s="262">
        <v>0</v>
      </c>
      <c r="K38" s="263">
        <f>E38*J38</f>
        <v>0</v>
      </c>
      <c r="O38" s="255">
        <v>2</v>
      </c>
      <c r="AA38" s="228">
        <v>1</v>
      </c>
      <c r="AB38" s="228">
        <v>1</v>
      </c>
      <c r="AC38" s="228">
        <v>1</v>
      </c>
      <c r="AZ38" s="228">
        <v>1</v>
      </c>
      <c r="BA38" s="228">
        <f>IF(AZ38=1,G38,0)</f>
        <v>0</v>
      </c>
      <c r="BB38" s="228">
        <f>IF(AZ38=2,G38,0)</f>
        <v>0</v>
      </c>
      <c r="BC38" s="228">
        <f>IF(AZ38=3,G38,0)</f>
        <v>0</v>
      </c>
      <c r="BD38" s="228">
        <f>IF(AZ38=4,G38,0)</f>
        <v>0</v>
      </c>
      <c r="BE38" s="228">
        <f>IF(AZ38=5,G38,0)</f>
        <v>0</v>
      </c>
      <c r="CA38" s="255">
        <v>1</v>
      </c>
      <c r="CB38" s="255">
        <v>1</v>
      </c>
    </row>
    <row r="39" spans="1:80" x14ac:dyDescent="0.2">
      <c r="A39" s="264"/>
      <c r="B39" s="268"/>
      <c r="C39" s="327" t="s">
        <v>641</v>
      </c>
      <c r="D39" s="328"/>
      <c r="E39" s="269">
        <v>46.265000000000001</v>
      </c>
      <c r="F39" s="270"/>
      <c r="G39" s="271"/>
      <c r="H39" s="272"/>
      <c r="I39" s="266"/>
      <c r="J39" s="273"/>
      <c r="K39" s="266"/>
      <c r="M39" s="267" t="s">
        <v>641</v>
      </c>
      <c r="O39" s="255"/>
    </row>
    <row r="40" spans="1:80" x14ac:dyDescent="0.2">
      <c r="A40" s="264"/>
      <c r="B40" s="268"/>
      <c r="C40" s="327" t="s">
        <v>645</v>
      </c>
      <c r="D40" s="328"/>
      <c r="E40" s="269">
        <v>17.5825</v>
      </c>
      <c r="F40" s="270"/>
      <c r="G40" s="271"/>
      <c r="H40" s="272"/>
      <c r="I40" s="266"/>
      <c r="J40" s="273"/>
      <c r="K40" s="266"/>
      <c r="M40" s="267" t="s">
        <v>645</v>
      </c>
      <c r="O40" s="255"/>
    </row>
    <row r="41" spans="1:80" x14ac:dyDescent="0.2">
      <c r="A41" s="274"/>
      <c r="B41" s="275" t="s">
        <v>102</v>
      </c>
      <c r="C41" s="276" t="s">
        <v>221</v>
      </c>
      <c r="D41" s="277"/>
      <c r="E41" s="278"/>
      <c r="F41" s="279"/>
      <c r="G41" s="280">
        <f>SUM(G7:G40)</f>
        <v>0</v>
      </c>
      <c r="H41" s="281"/>
      <c r="I41" s="282">
        <f>SUM(I7:I40)</f>
        <v>3.3406776249999997</v>
      </c>
      <c r="J41" s="281"/>
      <c r="K41" s="282">
        <f>SUM(K7:K40)</f>
        <v>0</v>
      </c>
      <c r="O41" s="255">
        <v>4</v>
      </c>
      <c r="BA41" s="283">
        <f>SUM(BA7:BA40)</f>
        <v>0</v>
      </c>
      <c r="BB41" s="283">
        <f>SUM(BB7:BB40)</f>
        <v>0</v>
      </c>
      <c r="BC41" s="283">
        <f>SUM(BC7:BC40)</f>
        <v>0</v>
      </c>
      <c r="BD41" s="283">
        <f>SUM(BD7:BD40)</f>
        <v>0</v>
      </c>
      <c r="BE41" s="283">
        <f>SUM(BE7:BE40)</f>
        <v>0</v>
      </c>
    </row>
    <row r="42" spans="1:80" x14ac:dyDescent="0.2">
      <c r="A42" s="245" t="s">
        <v>98</v>
      </c>
      <c r="B42" s="246" t="s">
        <v>502</v>
      </c>
      <c r="C42" s="247" t="s">
        <v>503</v>
      </c>
      <c r="D42" s="248"/>
      <c r="E42" s="249"/>
      <c r="F42" s="249"/>
      <c r="G42" s="250"/>
      <c r="H42" s="251"/>
      <c r="I42" s="252"/>
      <c r="J42" s="253"/>
      <c r="K42" s="254"/>
      <c r="O42" s="255">
        <v>1</v>
      </c>
    </row>
    <row r="43" spans="1:80" ht="22.5" x14ac:dyDescent="0.2">
      <c r="A43" s="256">
        <v>11</v>
      </c>
      <c r="B43" s="257" t="s">
        <v>646</v>
      </c>
      <c r="C43" s="258" t="s">
        <v>647</v>
      </c>
      <c r="D43" s="259" t="s">
        <v>112</v>
      </c>
      <c r="E43" s="260">
        <v>17.5825</v>
      </c>
      <c r="F43" s="260"/>
      <c r="G43" s="261">
        <f>E43*F43</f>
        <v>0</v>
      </c>
      <c r="H43" s="262">
        <v>0</v>
      </c>
      <c r="I43" s="263">
        <f>E43*H43</f>
        <v>0</v>
      </c>
      <c r="J43" s="262">
        <v>0</v>
      </c>
      <c r="K43" s="263">
        <f>E43*J43</f>
        <v>0</v>
      </c>
      <c r="O43" s="255">
        <v>2</v>
      </c>
      <c r="AA43" s="228">
        <v>1</v>
      </c>
      <c r="AB43" s="228">
        <v>1</v>
      </c>
      <c r="AC43" s="228">
        <v>1</v>
      </c>
      <c r="AZ43" s="228">
        <v>1</v>
      </c>
      <c r="BA43" s="228">
        <f>IF(AZ43=1,G43,0)</f>
        <v>0</v>
      </c>
      <c r="BB43" s="228">
        <f>IF(AZ43=2,G43,0)</f>
        <v>0</v>
      </c>
      <c r="BC43" s="228">
        <f>IF(AZ43=3,G43,0)</f>
        <v>0</v>
      </c>
      <c r="BD43" s="228">
        <f>IF(AZ43=4,G43,0)</f>
        <v>0</v>
      </c>
      <c r="BE43" s="228">
        <f>IF(AZ43=5,G43,0)</f>
        <v>0</v>
      </c>
      <c r="CA43" s="255">
        <v>1</v>
      </c>
      <c r="CB43" s="255">
        <v>1</v>
      </c>
    </row>
    <row r="44" spans="1:80" x14ac:dyDescent="0.2">
      <c r="A44" s="264"/>
      <c r="B44" s="268"/>
      <c r="C44" s="327" t="s">
        <v>648</v>
      </c>
      <c r="D44" s="328"/>
      <c r="E44" s="269">
        <v>17.5825</v>
      </c>
      <c r="F44" s="270"/>
      <c r="G44" s="271"/>
      <c r="H44" s="272"/>
      <c r="I44" s="266"/>
      <c r="J44" s="273"/>
      <c r="K44" s="266"/>
      <c r="M44" s="267" t="s">
        <v>648</v>
      </c>
      <c r="O44" s="255"/>
    </row>
    <row r="45" spans="1:80" x14ac:dyDescent="0.2">
      <c r="A45" s="274"/>
      <c r="B45" s="275" t="s">
        <v>102</v>
      </c>
      <c r="C45" s="276" t="s">
        <v>504</v>
      </c>
      <c r="D45" s="277"/>
      <c r="E45" s="278"/>
      <c r="F45" s="279"/>
      <c r="G45" s="280">
        <f>SUM(G42:G44)</f>
        <v>0</v>
      </c>
      <c r="H45" s="281"/>
      <c r="I45" s="282">
        <f>SUM(I42:I44)</f>
        <v>0</v>
      </c>
      <c r="J45" s="281"/>
      <c r="K45" s="282">
        <f>SUM(K42:K44)</f>
        <v>0</v>
      </c>
      <c r="O45" s="255">
        <v>4</v>
      </c>
      <c r="BA45" s="283">
        <f>SUM(BA42:BA44)</f>
        <v>0</v>
      </c>
      <c r="BB45" s="283">
        <f>SUM(BB42:BB44)</f>
        <v>0</v>
      </c>
      <c r="BC45" s="283">
        <f>SUM(BC42:BC44)</f>
        <v>0</v>
      </c>
      <c r="BD45" s="283">
        <f>SUM(BD42:BD44)</f>
        <v>0</v>
      </c>
      <c r="BE45" s="283">
        <f>SUM(BE42:BE44)</f>
        <v>0</v>
      </c>
    </row>
    <row r="46" spans="1:80" x14ac:dyDescent="0.2">
      <c r="A46" s="245" t="s">
        <v>98</v>
      </c>
      <c r="B46" s="246" t="s">
        <v>250</v>
      </c>
      <c r="C46" s="247" t="s">
        <v>251</v>
      </c>
      <c r="D46" s="248"/>
      <c r="E46" s="249"/>
      <c r="F46" s="249"/>
      <c r="G46" s="250"/>
      <c r="H46" s="251"/>
      <c r="I46" s="252"/>
      <c r="J46" s="253"/>
      <c r="K46" s="254"/>
      <c r="O46" s="255">
        <v>1</v>
      </c>
    </row>
    <row r="47" spans="1:80" x14ac:dyDescent="0.2">
      <c r="A47" s="256">
        <v>12</v>
      </c>
      <c r="B47" s="257" t="s">
        <v>563</v>
      </c>
      <c r="C47" s="258" t="s">
        <v>564</v>
      </c>
      <c r="D47" s="259" t="s">
        <v>112</v>
      </c>
      <c r="E47" s="260">
        <v>23.13</v>
      </c>
      <c r="F47" s="260"/>
      <c r="G47" s="261">
        <f>E47*F47</f>
        <v>0</v>
      </c>
      <c r="H47" s="262">
        <v>0</v>
      </c>
      <c r="I47" s="263">
        <f>E47*H47</f>
        <v>0</v>
      </c>
      <c r="J47" s="262">
        <v>-8.8999999999999996E-2</v>
      </c>
      <c r="K47" s="263">
        <f>E47*J47</f>
        <v>-2.05857</v>
      </c>
      <c r="O47" s="255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5">
        <v>1</v>
      </c>
      <c r="CB47" s="255">
        <v>1</v>
      </c>
    </row>
    <row r="48" spans="1:80" ht="22.5" x14ac:dyDescent="0.2">
      <c r="A48" s="264"/>
      <c r="B48" s="268"/>
      <c r="C48" s="327" t="s">
        <v>649</v>
      </c>
      <c r="D48" s="328"/>
      <c r="E48" s="269">
        <v>5.8724999999999996</v>
      </c>
      <c r="F48" s="270"/>
      <c r="G48" s="271"/>
      <c r="H48" s="272"/>
      <c r="I48" s="266"/>
      <c r="J48" s="273"/>
      <c r="K48" s="266"/>
      <c r="M48" s="267" t="s">
        <v>649</v>
      </c>
      <c r="O48" s="255"/>
    </row>
    <row r="49" spans="1:80" ht="22.5" x14ac:dyDescent="0.2">
      <c r="A49" s="264"/>
      <c r="B49" s="268"/>
      <c r="C49" s="327" t="s">
        <v>650</v>
      </c>
      <c r="D49" s="328"/>
      <c r="E49" s="269">
        <v>5.8724999999999996</v>
      </c>
      <c r="F49" s="270"/>
      <c r="G49" s="271"/>
      <c r="H49" s="272"/>
      <c r="I49" s="266"/>
      <c r="J49" s="273"/>
      <c r="K49" s="266"/>
      <c r="M49" s="267" t="s">
        <v>650</v>
      </c>
      <c r="O49" s="255"/>
    </row>
    <row r="50" spans="1:80" ht="22.5" x14ac:dyDescent="0.2">
      <c r="A50" s="264"/>
      <c r="B50" s="268"/>
      <c r="C50" s="327" t="s">
        <v>651</v>
      </c>
      <c r="D50" s="328"/>
      <c r="E50" s="269">
        <v>11.385</v>
      </c>
      <c r="F50" s="270"/>
      <c r="G50" s="271"/>
      <c r="H50" s="272"/>
      <c r="I50" s="266"/>
      <c r="J50" s="273"/>
      <c r="K50" s="266"/>
      <c r="M50" s="267" t="s">
        <v>651</v>
      </c>
      <c r="O50" s="255"/>
    </row>
    <row r="51" spans="1:80" x14ac:dyDescent="0.2">
      <c r="A51" s="274"/>
      <c r="B51" s="275" t="s">
        <v>102</v>
      </c>
      <c r="C51" s="276" t="s">
        <v>252</v>
      </c>
      <c r="D51" s="277"/>
      <c r="E51" s="278"/>
      <c r="F51" s="279"/>
      <c r="G51" s="280">
        <f>SUM(G46:G50)</f>
        <v>0</v>
      </c>
      <c r="H51" s="281"/>
      <c r="I51" s="282">
        <f>SUM(I46:I50)</f>
        <v>0</v>
      </c>
      <c r="J51" s="281"/>
      <c r="K51" s="282">
        <f>SUM(K46:K50)</f>
        <v>-2.05857</v>
      </c>
      <c r="O51" s="255">
        <v>4</v>
      </c>
      <c r="BA51" s="283">
        <f>SUM(BA46:BA50)</f>
        <v>0</v>
      </c>
      <c r="BB51" s="283">
        <f>SUM(BB46:BB50)</f>
        <v>0</v>
      </c>
      <c r="BC51" s="283">
        <f>SUM(BC46:BC50)</f>
        <v>0</v>
      </c>
      <c r="BD51" s="283">
        <f>SUM(BD46:BD50)</f>
        <v>0</v>
      </c>
      <c r="BE51" s="283">
        <f>SUM(BE46:BE50)</f>
        <v>0</v>
      </c>
    </row>
    <row r="52" spans="1:80" x14ac:dyDescent="0.2">
      <c r="A52" s="245" t="s">
        <v>98</v>
      </c>
      <c r="B52" s="246" t="s">
        <v>272</v>
      </c>
      <c r="C52" s="247" t="s">
        <v>273</v>
      </c>
      <c r="D52" s="248"/>
      <c r="E52" s="249"/>
      <c r="F52" s="249"/>
      <c r="G52" s="250"/>
      <c r="H52" s="251"/>
      <c r="I52" s="252"/>
      <c r="J52" s="253"/>
      <c r="K52" s="254"/>
      <c r="O52" s="255">
        <v>1</v>
      </c>
    </row>
    <row r="53" spans="1:80" x14ac:dyDescent="0.2">
      <c r="A53" s="256">
        <v>13</v>
      </c>
      <c r="B53" s="257" t="s">
        <v>652</v>
      </c>
      <c r="C53" s="258" t="s">
        <v>653</v>
      </c>
      <c r="D53" s="259" t="s">
        <v>112</v>
      </c>
      <c r="E53" s="260">
        <v>46.265000000000001</v>
      </c>
      <c r="F53" s="260"/>
      <c r="G53" s="261">
        <f>E53*F53</f>
        <v>0</v>
      </c>
      <c r="H53" s="262">
        <v>0</v>
      </c>
      <c r="I53" s="263">
        <f>E53*H53</f>
        <v>0</v>
      </c>
      <c r="J53" s="262">
        <v>-5.8999999999999997E-2</v>
      </c>
      <c r="K53" s="263">
        <f>E53*J53</f>
        <v>-2.729635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80" ht="22.5" x14ac:dyDescent="0.2">
      <c r="A54" s="264"/>
      <c r="B54" s="268"/>
      <c r="C54" s="327" t="s">
        <v>654</v>
      </c>
      <c r="D54" s="328"/>
      <c r="E54" s="269">
        <v>17.440000000000001</v>
      </c>
      <c r="F54" s="270"/>
      <c r="G54" s="271"/>
      <c r="H54" s="272"/>
      <c r="I54" s="266"/>
      <c r="J54" s="273"/>
      <c r="K54" s="266"/>
      <c r="M54" s="267" t="s">
        <v>654</v>
      </c>
      <c r="O54" s="255"/>
    </row>
    <row r="55" spans="1:80" ht="22.5" x14ac:dyDescent="0.2">
      <c r="A55" s="264"/>
      <c r="B55" s="268"/>
      <c r="C55" s="327" t="s">
        <v>655</v>
      </c>
      <c r="D55" s="328"/>
      <c r="E55" s="269">
        <v>17.440000000000001</v>
      </c>
      <c r="F55" s="270"/>
      <c r="G55" s="271"/>
      <c r="H55" s="272"/>
      <c r="I55" s="266"/>
      <c r="J55" s="273"/>
      <c r="K55" s="266"/>
      <c r="M55" s="267" t="s">
        <v>655</v>
      </c>
      <c r="O55" s="255"/>
    </row>
    <row r="56" spans="1:80" ht="22.5" x14ac:dyDescent="0.2">
      <c r="A56" s="264"/>
      <c r="B56" s="268"/>
      <c r="C56" s="327" t="s">
        <v>651</v>
      </c>
      <c r="D56" s="328"/>
      <c r="E56" s="269">
        <v>11.385</v>
      </c>
      <c r="F56" s="270"/>
      <c r="G56" s="271"/>
      <c r="H56" s="272"/>
      <c r="I56" s="266"/>
      <c r="J56" s="273"/>
      <c r="K56" s="266"/>
      <c r="M56" s="267" t="s">
        <v>651</v>
      </c>
      <c r="O56" s="255"/>
    </row>
    <row r="57" spans="1:80" x14ac:dyDescent="0.2">
      <c r="A57" s="256">
        <v>14</v>
      </c>
      <c r="B57" s="257" t="s">
        <v>580</v>
      </c>
      <c r="C57" s="258" t="s">
        <v>581</v>
      </c>
      <c r="D57" s="259" t="s">
        <v>112</v>
      </c>
      <c r="E57" s="260">
        <v>23.135000000000002</v>
      </c>
      <c r="F57" s="260"/>
      <c r="G57" s="261">
        <f>E57*F57</f>
        <v>0</v>
      </c>
      <c r="H57" s="262">
        <v>0</v>
      </c>
      <c r="I57" s="263">
        <f>E57*H57</f>
        <v>0</v>
      </c>
      <c r="J57" s="262">
        <v>-2.9000000000000001E-2</v>
      </c>
      <c r="K57" s="263">
        <f>E57*J57</f>
        <v>-0.67091500000000004</v>
      </c>
      <c r="O57" s="255">
        <v>2</v>
      </c>
      <c r="AA57" s="228">
        <v>1</v>
      </c>
      <c r="AB57" s="228">
        <v>1</v>
      </c>
      <c r="AC57" s="228">
        <v>1</v>
      </c>
      <c r="AZ57" s="228">
        <v>1</v>
      </c>
      <c r="BA57" s="228">
        <f>IF(AZ57=1,G57,0)</f>
        <v>0</v>
      </c>
      <c r="BB57" s="228">
        <f>IF(AZ57=2,G57,0)</f>
        <v>0</v>
      </c>
      <c r="BC57" s="228">
        <f>IF(AZ57=3,G57,0)</f>
        <v>0</v>
      </c>
      <c r="BD57" s="228">
        <f>IF(AZ57=4,G57,0)</f>
        <v>0</v>
      </c>
      <c r="BE57" s="228">
        <f>IF(AZ57=5,G57,0)</f>
        <v>0</v>
      </c>
      <c r="CA57" s="255">
        <v>1</v>
      </c>
      <c r="CB57" s="255">
        <v>1</v>
      </c>
    </row>
    <row r="58" spans="1:80" x14ac:dyDescent="0.2">
      <c r="A58" s="264"/>
      <c r="B58" s="268"/>
      <c r="C58" s="327" t="s">
        <v>656</v>
      </c>
      <c r="D58" s="328"/>
      <c r="E58" s="269">
        <v>11.567500000000001</v>
      </c>
      <c r="F58" s="270"/>
      <c r="G58" s="271"/>
      <c r="H58" s="272"/>
      <c r="I58" s="266"/>
      <c r="J58" s="273"/>
      <c r="K58" s="266"/>
      <c r="M58" s="267" t="s">
        <v>656</v>
      </c>
      <c r="O58" s="255"/>
    </row>
    <row r="59" spans="1:80" x14ac:dyDescent="0.2">
      <c r="A59" s="264"/>
      <c r="B59" s="268"/>
      <c r="C59" s="327" t="s">
        <v>657</v>
      </c>
      <c r="D59" s="328"/>
      <c r="E59" s="269">
        <v>11.567500000000001</v>
      </c>
      <c r="F59" s="270"/>
      <c r="G59" s="271"/>
      <c r="H59" s="272"/>
      <c r="I59" s="266"/>
      <c r="J59" s="273"/>
      <c r="K59" s="266"/>
      <c r="M59" s="267" t="s">
        <v>657</v>
      </c>
      <c r="O59" s="255"/>
    </row>
    <row r="60" spans="1:80" x14ac:dyDescent="0.2">
      <c r="A60" s="274"/>
      <c r="B60" s="275" t="s">
        <v>102</v>
      </c>
      <c r="C60" s="276" t="s">
        <v>274</v>
      </c>
      <c r="D60" s="277"/>
      <c r="E60" s="278"/>
      <c r="F60" s="279"/>
      <c r="G60" s="280">
        <f>SUM(G52:G59)</f>
        <v>0</v>
      </c>
      <c r="H60" s="281"/>
      <c r="I60" s="282">
        <f>SUM(I52:I59)</f>
        <v>0</v>
      </c>
      <c r="J60" s="281"/>
      <c r="K60" s="282">
        <f>SUM(K52:K59)</f>
        <v>-3.40055</v>
      </c>
      <c r="O60" s="255">
        <v>4</v>
      </c>
      <c r="BA60" s="283">
        <f>SUM(BA52:BA59)</f>
        <v>0</v>
      </c>
      <c r="BB60" s="283">
        <f>SUM(BB52:BB59)</f>
        <v>0</v>
      </c>
      <c r="BC60" s="283">
        <f>SUM(BC52:BC59)</f>
        <v>0</v>
      </c>
      <c r="BD60" s="283">
        <f>SUM(BD52:BD59)</f>
        <v>0</v>
      </c>
      <c r="BE60" s="283">
        <f>SUM(BE52:BE59)</f>
        <v>0</v>
      </c>
    </row>
    <row r="61" spans="1:80" x14ac:dyDescent="0.2">
      <c r="A61" s="245" t="s">
        <v>98</v>
      </c>
      <c r="B61" s="246" t="s">
        <v>281</v>
      </c>
      <c r="C61" s="247" t="s">
        <v>282</v>
      </c>
      <c r="D61" s="248"/>
      <c r="E61" s="249"/>
      <c r="F61" s="249"/>
      <c r="G61" s="250"/>
      <c r="H61" s="251"/>
      <c r="I61" s="252"/>
      <c r="J61" s="253"/>
      <c r="K61" s="254"/>
      <c r="O61" s="255">
        <v>1</v>
      </c>
    </row>
    <row r="62" spans="1:80" x14ac:dyDescent="0.2">
      <c r="A62" s="256">
        <v>15</v>
      </c>
      <c r="B62" s="257" t="s">
        <v>586</v>
      </c>
      <c r="C62" s="258" t="s">
        <v>587</v>
      </c>
      <c r="D62" s="259" t="s">
        <v>170</v>
      </c>
      <c r="E62" s="260">
        <v>3.3406776250000001</v>
      </c>
      <c r="F62" s="260"/>
      <c r="G62" s="261">
        <f>E62*F62</f>
        <v>0</v>
      </c>
      <c r="H62" s="262">
        <v>0</v>
      </c>
      <c r="I62" s="263">
        <f>E62*H62</f>
        <v>0</v>
      </c>
      <c r="J62" s="262"/>
      <c r="K62" s="263">
        <f>E62*J62</f>
        <v>0</v>
      </c>
      <c r="O62" s="255">
        <v>2</v>
      </c>
      <c r="AA62" s="228">
        <v>7</v>
      </c>
      <c r="AB62" s="228">
        <v>1</v>
      </c>
      <c r="AC62" s="228">
        <v>2</v>
      </c>
      <c r="AZ62" s="228">
        <v>1</v>
      </c>
      <c r="BA62" s="228">
        <f>IF(AZ62=1,G62,0)</f>
        <v>0</v>
      </c>
      <c r="BB62" s="228">
        <f>IF(AZ62=2,G62,0)</f>
        <v>0</v>
      </c>
      <c r="BC62" s="228">
        <f>IF(AZ62=3,G62,0)</f>
        <v>0</v>
      </c>
      <c r="BD62" s="228">
        <f>IF(AZ62=4,G62,0)</f>
        <v>0</v>
      </c>
      <c r="BE62" s="228">
        <f>IF(AZ62=5,G62,0)</f>
        <v>0</v>
      </c>
      <c r="CA62" s="255">
        <v>7</v>
      </c>
      <c r="CB62" s="255">
        <v>1</v>
      </c>
    </row>
    <row r="63" spans="1:80" x14ac:dyDescent="0.2">
      <c r="A63" s="274"/>
      <c r="B63" s="275" t="s">
        <v>102</v>
      </c>
      <c r="C63" s="276" t="s">
        <v>283</v>
      </c>
      <c r="D63" s="277"/>
      <c r="E63" s="278"/>
      <c r="F63" s="279"/>
      <c r="G63" s="280">
        <f>SUM(G61:G62)</f>
        <v>0</v>
      </c>
      <c r="H63" s="281"/>
      <c r="I63" s="282">
        <f>SUM(I61:I62)</f>
        <v>0</v>
      </c>
      <c r="J63" s="281"/>
      <c r="K63" s="282">
        <f>SUM(K61:K62)</f>
        <v>0</v>
      </c>
      <c r="O63" s="255">
        <v>4</v>
      </c>
      <c r="BA63" s="283">
        <f>SUM(BA61:BA62)</f>
        <v>0</v>
      </c>
      <c r="BB63" s="283">
        <f>SUM(BB61:BB62)</f>
        <v>0</v>
      </c>
      <c r="BC63" s="283">
        <f>SUM(BC61:BC62)</f>
        <v>0</v>
      </c>
      <c r="BD63" s="283">
        <f>SUM(BD61:BD62)</f>
        <v>0</v>
      </c>
      <c r="BE63" s="283">
        <f>SUM(BE61:BE62)</f>
        <v>0</v>
      </c>
    </row>
    <row r="64" spans="1:80" x14ac:dyDescent="0.2">
      <c r="A64" s="245" t="s">
        <v>98</v>
      </c>
      <c r="B64" s="246" t="s">
        <v>658</v>
      </c>
      <c r="C64" s="247" t="s">
        <v>659</v>
      </c>
      <c r="D64" s="248"/>
      <c r="E64" s="249"/>
      <c r="F64" s="249"/>
      <c r="G64" s="250"/>
      <c r="H64" s="251"/>
      <c r="I64" s="252"/>
      <c r="J64" s="253"/>
      <c r="K64" s="254"/>
      <c r="O64" s="255">
        <v>1</v>
      </c>
    </row>
    <row r="65" spans="1:80" x14ac:dyDescent="0.2">
      <c r="A65" s="256">
        <v>16</v>
      </c>
      <c r="B65" s="257" t="s">
        <v>661</v>
      </c>
      <c r="C65" s="258" t="s">
        <v>662</v>
      </c>
      <c r="D65" s="259" t="s">
        <v>112</v>
      </c>
      <c r="E65" s="260">
        <v>18.607500000000002</v>
      </c>
      <c r="F65" s="260"/>
      <c r="G65" s="261">
        <f>E65*F65</f>
        <v>0</v>
      </c>
      <c r="H65" s="262">
        <v>1.772E-2</v>
      </c>
      <c r="I65" s="263">
        <f>E65*H65</f>
        <v>0.32972490000000004</v>
      </c>
      <c r="J65" s="262">
        <v>0</v>
      </c>
      <c r="K65" s="263">
        <f>E65*J65</f>
        <v>0</v>
      </c>
      <c r="O65" s="255">
        <v>2</v>
      </c>
      <c r="AA65" s="228">
        <v>1</v>
      </c>
      <c r="AB65" s="228">
        <v>7</v>
      </c>
      <c r="AC65" s="228">
        <v>7</v>
      </c>
      <c r="AZ65" s="228">
        <v>2</v>
      </c>
      <c r="BA65" s="228">
        <f>IF(AZ65=1,G65,0)</f>
        <v>0</v>
      </c>
      <c r="BB65" s="228">
        <f>IF(AZ65=2,G65,0)</f>
        <v>0</v>
      </c>
      <c r="BC65" s="228">
        <f>IF(AZ65=3,G65,0)</f>
        <v>0</v>
      </c>
      <c r="BD65" s="228">
        <f>IF(AZ65=4,G65,0)</f>
        <v>0</v>
      </c>
      <c r="BE65" s="228">
        <f>IF(AZ65=5,G65,0)</f>
        <v>0</v>
      </c>
      <c r="CA65" s="255">
        <v>1</v>
      </c>
      <c r="CB65" s="255">
        <v>7</v>
      </c>
    </row>
    <row r="66" spans="1:80" x14ac:dyDescent="0.2">
      <c r="A66" s="264"/>
      <c r="B66" s="268"/>
      <c r="C66" s="327" t="s">
        <v>663</v>
      </c>
      <c r="D66" s="328"/>
      <c r="E66" s="269">
        <v>18.607500000000002</v>
      </c>
      <c r="F66" s="270"/>
      <c r="G66" s="271"/>
      <c r="H66" s="272"/>
      <c r="I66" s="266"/>
      <c r="J66" s="273"/>
      <c r="K66" s="266"/>
      <c r="M66" s="267" t="s">
        <v>663</v>
      </c>
      <c r="O66" s="255"/>
    </row>
    <row r="67" spans="1:80" x14ac:dyDescent="0.2">
      <c r="A67" s="256">
        <v>17</v>
      </c>
      <c r="B67" s="257" t="s">
        <v>664</v>
      </c>
      <c r="C67" s="258" t="s">
        <v>665</v>
      </c>
      <c r="D67" s="259" t="s">
        <v>235</v>
      </c>
      <c r="E67" s="260">
        <v>12.1</v>
      </c>
      <c r="F67" s="260"/>
      <c r="G67" s="261">
        <f>E67*F67</f>
        <v>0</v>
      </c>
      <c r="H67" s="262">
        <v>1.8699999999999999E-3</v>
      </c>
      <c r="I67" s="263">
        <f>E67*H67</f>
        <v>2.2626999999999998E-2</v>
      </c>
      <c r="J67" s="262">
        <v>0</v>
      </c>
      <c r="K67" s="263">
        <f>E67*J67</f>
        <v>0</v>
      </c>
      <c r="O67" s="255">
        <v>2</v>
      </c>
      <c r="AA67" s="228">
        <v>1</v>
      </c>
      <c r="AB67" s="228">
        <v>7</v>
      </c>
      <c r="AC67" s="228">
        <v>7</v>
      </c>
      <c r="AZ67" s="228">
        <v>2</v>
      </c>
      <c r="BA67" s="228">
        <f>IF(AZ67=1,G67,0)</f>
        <v>0</v>
      </c>
      <c r="BB67" s="228">
        <f>IF(AZ67=2,G67,0)</f>
        <v>0</v>
      </c>
      <c r="BC67" s="228">
        <f>IF(AZ67=3,G67,0)</f>
        <v>0</v>
      </c>
      <c r="BD67" s="228">
        <f>IF(AZ67=4,G67,0)</f>
        <v>0</v>
      </c>
      <c r="BE67" s="228">
        <f>IF(AZ67=5,G67,0)</f>
        <v>0</v>
      </c>
      <c r="CA67" s="255">
        <v>1</v>
      </c>
      <c r="CB67" s="255">
        <v>7</v>
      </c>
    </row>
    <row r="68" spans="1:80" x14ac:dyDescent="0.2">
      <c r="A68" s="264"/>
      <c r="B68" s="268"/>
      <c r="C68" s="327" t="s">
        <v>666</v>
      </c>
      <c r="D68" s="328"/>
      <c r="E68" s="269">
        <v>12.1</v>
      </c>
      <c r="F68" s="270"/>
      <c r="G68" s="271"/>
      <c r="H68" s="272"/>
      <c r="I68" s="266"/>
      <c r="J68" s="273"/>
      <c r="K68" s="266"/>
      <c r="M68" s="267" t="s">
        <v>666</v>
      </c>
      <c r="O68" s="255"/>
    </row>
    <row r="69" spans="1:80" x14ac:dyDescent="0.2">
      <c r="A69" s="256">
        <v>18</v>
      </c>
      <c r="B69" s="257" t="s">
        <v>667</v>
      </c>
      <c r="C69" s="258" t="s">
        <v>668</v>
      </c>
      <c r="D69" s="259" t="s">
        <v>112</v>
      </c>
      <c r="E69" s="260">
        <v>18.607500000000002</v>
      </c>
      <c r="F69" s="260"/>
      <c r="G69" s="261">
        <f>E69*F69</f>
        <v>0</v>
      </c>
      <c r="H69" s="262">
        <v>0</v>
      </c>
      <c r="I69" s="263">
        <f>E69*H69</f>
        <v>0</v>
      </c>
      <c r="J69" s="262">
        <v>-7.3200000000000001E-3</v>
      </c>
      <c r="K69" s="263">
        <f>E69*J69</f>
        <v>-0.13620690000000002</v>
      </c>
      <c r="O69" s="255">
        <v>2</v>
      </c>
      <c r="AA69" s="228">
        <v>1</v>
      </c>
      <c r="AB69" s="228">
        <v>7</v>
      </c>
      <c r="AC69" s="228">
        <v>7</v>
      </c>
      <c r="AZ69" s="228">
        <v>2</v>
      </c>
      <c r="BA69" s="228">
        <f>IF(AZ69=1,G69,0)</f>
        <v>0</v>
      </c>
      <c r="BB69" s="228">
        <f>IF(AZ69=2,G69,0)</f>
        <v>0</v>
      </c>
      <c r="BC69" s="228">
        <f>IF(AZ69=3,G69,0)</f>
        <v>0</v>
      </c>
      <c r="BD69" s="228">
        <f>IF(AZ69=4,G69,0)</f>
        <v>0</v>
      </c>
      <c r="BE69" s="228">
        <f>IF(AZ69=5,G69,0)</f>
        <v>0</v>
      </c>
      <c r="CA69" s="255">
        <v>1</v>
      </c>
      <c r="CB69" s="255">
        <v>7</v>
      </c>
    </row>
    <row r="70" spans="1:80" x14ac:dyDescent="0.2">
      <c r="A70" s="264"/>
      <c r="B70" s="268"/>
      <c r="C70" s="327" t="s">
        <v>669</v>
      </c>
      <c r="D70" s="328"/>
      <c r="E70" s="269">
        <v>4.7275</v>
      </c>
      <c r="F70" s="270"/>
      <c r="G70" s="271"/>
      <c r="H70" s="272"/>
      <c r="I70" s="266"/>
      <c r="J70" s="273"/>
      <c r="K70" s="266"/>
      <c r="M70" s="267" t="s">
        <v>669</v>
      </c>
      <c r="O70" s="255"/>
    </row>
    <row r="71" spans="1:80" x14ac:dyDescent="0.2">
      <c r="A71" s="264"/>
      <c r="B71" s="268"/>
      <c r="C71" s="327" t="s">
        <v>670</v>
      </c>
      <c r="D71" s="328"/>
      <c r="E71" s="269">
        <v>4.7275</v>
      </c>
      <c r="F71" s="270"/>
      <c r="G71" s="271"/>
      <c r="H71" s="272"/>
      <c r="I71" s="266"/>
      <c r="J71" s="273"/>
      <c r="K71" s="266"/>
      <c r="M71" s="267" t="s">
        <v>670</v>
      </c>
      <c r="O71" s="255"/>
    </row>
    <row r="72" spans="1:80" x14ac:dyDescent="0.2">
      <c r="A72" s="264"/>
      <c r="B72" s="268"/>
      <c r="C72" s="327" t="s">
        <v>671</v>
      </c>
      <c r="D72" s="328"/>
      <c r="E72" s="269">
        <v>4.4249999999999998</v>
      </c>
      <c r="F72" s="270"/>
      <c r="G72" s="271"/>
      <c r="H72" s="272"/>
      <c r="I72" s="266"/>
      <c r="J72" s="273"/>
      <c r="K72" s="266"/>
      <c r="M72" s="267" t="s">
        <v>671</v>
      </c>
      <c r="O72" s="255"/>
    </row>
    <row r="73" spans="1:80" x14ac:dyDescent="0.2">
      <c r="A73" s="264"/>
      <c r="B73" s="268"/>
      <c r="C73" s="327" t="s">
        <v>672</v>
      </c>
      <c r="D73" s="328"/>
      <c r="E73" s="269">
        <v>4.7275</v>
      </c>
      <c r="F73" s="270"/>
      <c r="G73" s="271"/>
      <c r="H73" s="272"/>
      <c r="I73" s="266"/>
      <c r="J73" s="273"/>
      <c r="K73" s="266"/>
      <c r="M73" s="267" t="s">
        <v>672</v>
      </c>
      <c r="O73" s="255"/>
    </row>
    <row r="74" spans="1:80" x14ac:dyDescent="0.2">
      <c r="A74" s="256">
        <v>19</v>
      </c>
      <c r="B74" s="257" t="s">
        <v>673</v>
      </c>
      <c r="C74" s="258" t="s">
        <v>674</v>
      </c>
      <c r="D74" s="259" t="s">
        <v>235</v>
      </c>
      <c r="E74" s="260">
        <v>12.1</v>
      </c>
      <c r="F74" s="260"/>
      <c r="G74" s="261">
        <f>E74*F74</f>
        <v>0</v>
      </c>
      <c r="H74" s="262">
        <v>0</v>
      </c>
      <c r="I74" s="263">
        <f>E74*H74</f>
        <v>0</v>
      </c>
      <c r="J74" s="262">
        <v>-5.0699999999999999E-3</v>
      </c>
      <c r="K74" s="263">
        <f>E74*J74</f>
        <v>-6.1346999999999999E-2</v>
      </c>
      <c r="O74" s="255">
        <v>2</v>
      </c>
      <c r="AA74" s="228">
        <v>1</v>
      </c>
      <c r="AB74" s="228">
        <v>7</v>
      </c>
      <c r="AC74" s="228">
        <v>7</v>
      </c>
      <c r="AZ74" s="228">
        <v>2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5">
        <v>1</v>
      </c>
      <c r="CB74" s="255">
        <v>7</v>
      </c>
    </row>
    <row r="75" spans="1:80" x14ac:dyDescent="0.2">
      <c r="A75" s="264"/>
      <c r="B75" s="268"/>
      <c r="C75" s="327" t="s">
        <v>675</v>
      </c>
      <c r="D75" s="328"/>
      <c r="E75" s="269">
        <v>3.05</v>
      </c>
      <c r="F75" s="270"/>
      <c r="G75" s="271"/>
      <c r="H75" s="272"/>
      <c r="I75" s="266"/>
      <c r="J75" s="273"/>
      <c r="K75" s="266"/>
      <c r="M75" s="267" t="s">
        <v>675</v>
      </c>
      <c r="O75" s="255"/>
    </row>
    <row r="76" spans="1:80" x14ac:dyDescent="0.2">
      <c r="A76" s="264"/>
      <c r="B76" s="268"/>
      <c r="C76" s="327" t="s">
        <v>676</v>
      </c>
      <c r="D76" s="328"/>
      <c r="E76" s="269">
        <v>3.05</v>
      </c>
      <c r="F76" s="270"/>
      <c r="G76" s="271"/>
      <c r="H76" s="272"/>
      <c r="I76" s="266"/>
      <c r="J76" s="273"/>
      <c r="K76" s="266"/>
      <c r="M76" s="267" t="s">
        <v>676</v>
      </c>
      <c r="O76" s="255"/>
    </row>
    <row r="77" spans="1:80" x14ac:dyDescent="0.2">
      <c r="A77" s="264"/>
      <c r="B77" s="268"/>
      <c r="C77" s="327" t="s">
        <v>677</v>
      </c>
      <c r="D77" s="328"/>
      <c r="E77" s="269">
        <v>2.95</v>
      </c>
      <c r="F77" s="270"/>
      <c r="G77" s="271"/>
      <c r="H77" s="272"/>
      <c r="I77" s="266"/>
      <c r="J77" s="273"/>
      <c r="K77" s="266"/>
      <c r="M77" s="267" t="s">
        <v>677</v>
      </c>
      <c r="O77" s="255"/>
    </row>
    <row r="78" spans="1:80" x14ac:dyDescent="0.2">
      <c r="A78" s="264"/>
      <c r="B78" s="268"/>
      <c r="C78" s="327" t="s">
        <v>678</v>
      </c>
      <c r="D78" s="328"/>
      <c r="E78" s="269">
        <v>3.05</v>
      </c>
      <c r="F78" s="270"/>
      <c r="G78" s="271"/>
      <c r="H78" s="272"/>
      <c r="I78" s="266"/>
      <c r="J78" s="273"/>
      <c r="K78" s="266"/>
      <c r="M78" s="267" t="s">
        <v>678</v>
      </c>
      <c r="O78" s="255"/>
    </row>
    <row r="79" spans="1:80" x14ac:dyDescent="0.2">
      <c r="A79" s="256">
        <v>20</v>
      </c>
      <c r="B79" s="257" t="s">
        <v>679</v>
      </c>
      <c r="C79" s="258" t="s">
        <v>680</v>
      </c>
      <c r="D79" s="259" t="s">
        <v>13</v>
      </c>
      <c r="E79" s="260">
        <v>1.85</v>
      </c>
      <c r="F79" s="337">
        <f>SUM(G65+G67+G69+G74)/100</f>
        <v>0</v>
      </c>
      <c r="G79" s="261">
        <f>E79*F79</f>
        <v>0</v>
      </c>
      <c r="H79" s="262">
        <v>0</v>
      </c>
      <c r="I79" s="263">
        <f>E79*H79</f>
        <v>0</v>
      </c>
      <c r="J79" s="262"/>
      <c r="K79" s="263">
        <f>E79*J79</f>
        <v>0</v>
      </c>
      <c r="O79" s="255">
        <v>2</v>
      </c>
      <c r="AA79" s="228">
        <v>7</v>
      </c>
      <c r="AB79" s="228">
        <v>1002</v>
      </c>
      <c r="AC79" s="228">
        <v>5</v>
      </c>
      <c r="AZ79" s="228">
        <v>2</v>
      </c>
      <c r="BA79" s="228">
        <f>IF(AZ79=1,G79,0)</f>
        <v>0</v>
      </c>
      <c r="BB79" s="228">
        <f>IF(AZ79=2,G79,0)</f>
        <v>0</v>
      </c>
      <c r="BC79" s="228">
        <f>IF(AZ79=3,G79,0)</f>
        <v>0</v>
      </c>
      <c r="BD79" s="228">
        <f>IF(AZ79=4,G79,0)</f>
        <v>0</v>
      </c>
      <c r="BE79" s="228">
        <f>IF(AZ79=5,G79,0)</f>
        <v>0</v>
      </c>
      <c r="CA79" s="255">
        <v>7</v>
      </c>
      <c r="CB79" s="255">
        <v>1002</v>
      </c>
    </row>
    <row r="80" spans="1:80" x14ac:dyDescent="0.2">
      <c r="A80" s="274"/>
      <c r="B80" s="275" t="s">
        <v>102</v>
      </c>
      <c r="C80" s="276" t="s">
        <v>660</v>
      </c>
      <c r="D80" s="277"/>
      <c r="E80" s="278"/>
      <c r="F80" s="279"/>
      <c r="G80" s="280">
        <f>SUM(G64:G79)</f>
        <v>0</v>
      </c>
      <c r="H80" s="281"/>
      <c r="I80" s="282">
        <f>SUM(I64:I79)</f>
        <v>0.35235190000000005</v>
      </c>
      <c r="J80" s="281"/>
      <c r="K80" s="282">
        <f>SUM(K64:K79)</f>
        <v>-0.1975539</v>
      </c>
      <c r="O80" s="255">
        <v>4</v>
      </c>
      <c r="BA80" s="283">
        <f>SUM(BA64:BA79)</f>
        <v>0</v>
      </c>
      <c r="BB80" s="283">
        <f>SUM(BB64:BB79)</f>
        <v>0</v>
      </c>
      <c r="BC80" s="283">
        <f>SUM(BC64:BC79)</f>
        <v>0</v>
      </c>
      <c r="BD80" s="283">
        <f>SUM(BD64:BD79)</f>
        <v>0</v>
      </c>
      <c r="BE80" s="283">
        <f>SUM(BE64:BE79)</f>
        <v>0</v>
      </c>
    </row>
    <row r="81" spans="1:80" x14ac:dyDescent="0.2">
      <c r="A81" s="245" t="s">
        <v>98</v>
      </c>
      <c r="B81" s="246" t="s">
        <v>681</v>
      </c>
      <c r="C81" s="247" t="s">
        <v>682</v>
      </c>
      <c r="D81" s="248"/>
      <c r="E81" s="249"/>
      <c r="F81" s="249"/>
      <c r="G81" s="250"/>
      <c r="H81" s="251"/>
      <c r="I81" s="252"/>
      <c r="J81" s="253"/>
      <c r="K81" s="254"/>
      <c r="O81" s="255">
        <v>1</v>
      </c>
    </row>
    <row r="82" spans="1:80" x14ac:dyDescent="0.2">
      <c r="A82" s="256">
        <v>21</v>
      </c>
      <c r="B82" s="257" t="s">
        <v>684</v>
      </c>
      <c r="C82" s="258" t="s">
        <v>685</v>
      </c>
      <c r="D82" s="259" t="s">
        <v>112</v>
      </c>
      <c r="E82" s="260">
        <v>14.2561</v>
      </c>
      <c r="F82" s="260"/>
      <c r="G82" s="261">
        <f>E82*F82</f>
        <v>0</v>
      </c>
      <c r="H82" s="262">
        <v>1.4999999999999999E-4</v>
      </c>
      <c r="I82" s="263">
        <f>E82*H82</f>
        <v>2.1384149999999998E-3</v>
      </c>
      <c r="J82" s="262">
        <v>0</v>
      </c>
      <c r="K82" s="263">
        <f>E82*J82</f>
        <v>0</v>
      </c>
      <c r="O82" s="255">
        <v>2</v>
      </c>
      <c r="AA82" s="228">
        <v>1</v>
      </c>
      <c r="AB82" s="228">
        <v>7</v>
      </c>
      <c r="AC82" s="228">
        <v>7</v>
      </c>
      <c r="AZ82" s="228">
        <v>2</v>
      </c>
      <c r="BA82" s="228">
        <f>IF(AZ82=1,G82,0)</f>
        <v>0</v>
      </c>
      <c r="BB82" s="228">
        <f>IF(AZ82=2,G82,0)</f>
        <v>0</v>
      </c>
      <c r="BC82" s="228">
        <f>IF(AZ82=3,G82,0)</f>
        <v>0</v>
      </c>
      <c r="BD82" s="228">
        <f>IF(AZ82=4,G82,0)</f>
        <v>0</v>
      </c>
      <c r="BE82" s="228">
        <f>IF(AZ82=5,G82,0)</f>
        <v>0</v>
      </c>
      <c r="CA82" s="255">
        <v>1</v>
      </c>
      <c r="CB82" s="255">
        <v>7</v>
      </c>
    </row>
    <row r="83" spans="1:80" ht="33.75" x14ac:dyDescent="0.2">
      <c r="A83" s="264"/>
      <c r="B83" s="268"/>
      <c r="C83" s="327" t="s">
        <v>686</v>
      </c>
      <c r="D83" s="328"/>
      <c r="E83" s="269">
        <v>14.2561</v>
      </c>
      <c r="F83" s="270"/>
      <c r="G83" s="271"/>
      <c r="H83" s="272"/>
      <c r="I83" s="266"/>
      <c r="J83" s="273"/>
      <c r="K83" s="266"/>
      <c r="M83" s="267" t="s">
        <v>686</v>
      </c>
      <c r="O83" s="255"/>
    </row>
    <row r="84" spans="1:80" x14ac:dyDescent="0.2">
      <c r="A84" s="256">
        <v>22</v>
      </c>
      <c r="B84" s="257" t="s">
        <v>687</v>
      </c>
      <c r="C84" s="258" t="s">
        <v>688</v>
      </c>
      <c r="D84" s="259" t="s">
        <v>112</v>
      </c>
      <c r="E84" s="260">
        <v>14.2561</v>
      </c>
      <c r="F84" s="260"/>
      <c r="G84" s="261">
        <f>E84*F84</f>
        <v>0</v>
      </c>
      <c r="H84" s="262">
        <v>2.7999999999999998E-4</v>
      </c>
      <c r="I84" s="263">
        <f>E84*H84</f>
        <v>3.9917080000000001E-3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7</v>
      </c>
      <c r="AC84" s="228">
        <v>7</v>
      </c>
      <c r="AZ84" s="228">
        <v>2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7</v>
      </c>
    </row>
    <row r="85" spans="1:80" x14ac:dyDescent="0.2">
      <c r="A85" s="264"/>
      <c r="B85" s="268"/>
      <c r="C85" s="327" t="s">
        <v>689</v>
      </c>
      <c r="D85" s="328"/>
      <c r="E85" s="269">
        <v>14.2561</v>
      </c>
      <c r="F85" s="270"/>
      <c r="G85" s="271"/>
      <c r="H85" s="272"/>
      <c r="I85" s="266"/>
      <c r="J85" s="273"/>
      <c r="K85" s="266"/>
      <c r="M85" s="267" t="s">
        <v>689</v>
      </c>
      <c r="O85" s="255"/>
    </row>
    <row r="86" spans="1:80" x14ac:dyDescent="0.2">
      <c r="A86" s="256">
        <v>23</v>
      </c>
      <c r="B86" s="257" t="s">
        <v>690</v>
      </c>
      <c r="C86" s="258" t="s">
        <v>691</v>
      </c>
      <c r="D86" s="259" t="s">
        <v>112</v>
      </c>
      <c r="E86" s="260">
        <v>14.2561</v>
      </c>
      <c r="F86" s="260"/>
      <c r="G86" s="261">
        <f>E86*F86</f>
        <v>0</v>
      </c>
      <c r="H86" s="262">
        <v>8.0000000000000007E-5</v>
      </c>
      <c r="I86" s="263">
        <f>E86*H86</f>
        <v>1.140488E-3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7</v>
      </c>
      <c r="AC86" s="228">
        <v>7</v>
      </c>
      <c r="AZ86" s="228">
        <v>2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7</v>
      </c>
    </row>
    <row r="87" spans="1:80" x14ac:dyDescent="0.2">
      <c r="A87" s="264"/>
      <c r="B87" s="268"/>
      <c r="C87" s="327" t="s">
        <v>689</v>
      </c>
      <c r="D87" s="328"/>
      <c r="E87" s="269">
        <v>14.2561</v>
      </c>
      <c r="F87" s="270"/>
      <c r="G87" s="271"/>
      <c r="H87" s="272"/>
      <c r="I87" s="266"/>
      <c r="J87" s="273"/>
      <c r="K87" s="266"/>
      <c r="M87" s="267" t="s">
        <v>689</v>
      </c>
      <c r="O87" s="255"/>
    </row>
    <row r="88" spans="1:80" x14ac:dyDescent="0.2">
      <c r="A88" s="256">
        <v>24</v>
      </c>
      <c r="B88" s="257" t="s">
        <v>692</v>
      </c>
      <c r="C88" s="258" t="s">
        <v>693</v>
      </c>
      <c r="D88" s="259" t="s">
        <v>112</v>
      </c>
      <c r="E88" s="260">
        <v>14.2561</v>
      </c>
      <c r="F88" s="260"/>
      <c r="G88" s="261">
        <f>E88*F88</f>
        <v>0</v>
      </c>
      <c r="H88" s="262">
        <v>0</v>
      </c>
      <c r="I88" s="263">
        <f>E88*H88</f>
        <v>0</v>
      </c>
      <c r="J88" s="262">
        <v>0</v>
      </c>
      <c r="K88" s="263">
        <f>E88*J88</f>
        <v>0</v>
      </c>
      <c r="O88" s="255">
        <v>2</v>
      </c>
      <c r="AA88" s="228">
        <v>1</v>
      </c>
      <c r="AB88" s="228">
        <v>7</v>
      </c>
      <c r="AC88" s="228">
        <v>7</v>
      </c>
      <c r="AZ88" s="228">
        <v>2</v>
      </c>
      <c r="BA88" s="228">
        <f>IF(AZ88=1,G88,0)</f>
        <v>0</v>
      </c>
      <c r="BB88" s="228">
        <f>IF(AZ88=2,G88,0)</f>
        <v>0</v>
      </c>
      <c r="BC88" s="228">
        <f>IF(AZ88=3,G88,0)</f>
        <v>0</v>
      </c>
      <c r="BD88" s="228">
        <f>IF(AZ88=4,G88,0)</f>
        <v>0</v>
      </c>
      <c r="BE88" s="228">
        <f>IF(AZ88=5,G88,0)</f>
        <v>0</v>
      </c>
      <c r="CA88" s="255">
        <v>1</v>
      </c>
      <c r="CB88" s="255">
        <v>7</v>
      </c>
    </row>
    <row r="89" spans="1:80" x14ac:dyDescent="0.2">
      <c r="A89" s="264"/>
      <c r="B89" s="268"/>
      <c r="C89" s="327" t="s">
        <v>689</v>
      </c>
      <c r="D89" s="328"/>
      <c r="E89" s="269">
        <v>14.2561</v>
      </c>
      <c r="F89" s="270"/>
      <c r="G89" s="271"/>
      <c r="H89" s="272"/>
      <c r="I89" s="266"/>
      <c r="J89" s="273"/>
      <c r="K89" s="266"/>
      <c r="M89" s="267" t="s">
        <v>689</v>
      </c>
      <c r="O89" s="255"/>
    </row>
    <row r="90" spans="1:80" x14ac:dyDescent="0.2">
      <c r="A90" s="274"/>
      <c r="B90" s="275" t="s">
        <v>102</v>
      </c>
      <c r="C90" s="276" t="s">
        <v>683</v>
      </c>
      <c r="D90" s="277"/>
      <c r="E90" s="278"/>
      <c r="F90" s="279"/>
      <c r="G90" s="280">
        <f>SUM(G81:G89)</f>
        <v>0</v>
      </c>
      <c r="H90" s="281"/>
      <c r="I90" s="282">
        <f>SUM(I81:I89)</f>
        <v>7.2706109999999997E-3</v>
      </c>
      <c r="J90" s="281"/>
      <c r="K90" s="282">
        <f>SUM(K81:K89)</f>
        <v>0</v>
      </c>
      <c r="O90" s="255">
        <v>4</v>
      </c>
      <c r="BA90" s="283">
        <f>SUM(BA81:BA89)</f>
        <v>0</v>
      </c>
      <c r="BB90" s="283">
        <f>SUM(BB81:BB89)</f>
        <v>0</v>
      </c>
      <c r="BC90" s="283">
        <f>SUM(BC81:BC89)</f>
        <v>0</v>
      </c>
      <c r="BD90" s="283">
        <f>SUM(BD81:BD89)</f>
        <v>0</v>
      </c>
      <c r="BE90" s="283">
        <f>SUM(BE81:BE89)</f>
        <v>0</v>
      </c>
    </row>
    <row r="91" spans="1:80" x14ac:dyDescent="0.2">
      <c r="A91" s="245" t="s">
        <v>98</v>
      </c>
      <c r="B91" s="246" t="s">
        <v>296</v>
      </c>
      <c r="C91" s="247" t="s">
        <v>297</v>
      </c>
      <c r="D91" s="248"/>
      <c r="E91" s="249"/>
      <c r="F91" s="249"/>
      <c r="G91" s="250"/>
      <c r="H91" s="251"/>
      <c r="I91" s="252"/>
      <c r="J91" s="253"/>
      <c r="K91" s="254"/>
      <c r="O91" s="255">
        <v>1</v>
      </c>
    </row>
    <row r="92" spans="1:80" x14ac:dyDescent="0.2">
      <c r="A92" s="256">
        <v>25</v>
      </c>
      <c r="B92" s="257" t="s">
        <v>299</v>
      </c>
      <c r="C92" s="258" t="s">
        <v>300</v>
      </c>
      <c r="D92" s="259" t="s">
        <v>170</v>
      </c>
      <c r="E92" s="260">
        <v>5.6566739000000004</v>
      </c>
      <c r="F92" s="260"/>
      <c r="G92" s="261">
        <f t="shared" ref="G92:G98" si="0">E92*F92</f>
        <v>0</v>
      </c>
      <c r="H92" s="262">
        <v>0</v>
      </c>
      <c r="I92" s="263">
        <f t="shared" ref="I92:I98" si="1">E92*H92</f>
        <v>0</v>
      </c>
      <c r="J92" s="262"/>
      <c r="K92" s="263">
        <f t="shared" ref="K92:K98" si="2">E92*J92</f>
        <v>0</v>
      </c>
      <c r="O92" s="255">
        <v>2</v>
      </c>
      <c r="AA92" s="228">
        <v>8</v>
      </c>
      <c r="AB92" s="228">
        <v>0</v>
      </c>
      <c r="AC92" s="228">
        <v>3</v>
      </c>
      <c r="AZ92" s="228">
        <v>1</v>
      </c>
      <c r="BA92" s="228">
        <f t="shared" ref="BA92:BA98" si="3">IF(AZ92=1,G92,0)</f>
        <v>0</v>
      </c>
      <c r="BB92" s="228">
        <f t="shared" ref="BB92:BB98" si="4">IF(AZ92=2,G92,0)</f>
        <v>0</v>
      </c>
      <c r="BC92" s="228">
        <f t="shared" ref="BC92:BC98" si="5">IF(AZ92=3,G92,0)</f>
        <v>0</v>
      </c>
      <c r="BD92" s="228">
        <f t="shared" ref="BD92:BD98" si="6">IF(AZ92=4,G92,0)</f>
        <v>0</v>
      </c>
      <c r="BE92" s="228">
        <f t="shared" ref="BE92:BE98" si="7">IF(AZ92=5,G92,0)</f>
        <v>0</v>
      </c>
      <c r="CA92" s="255">
        <v>8</v>
      </c>
      <c r="CB92" s="255">
        <v>0</v>
      </c>
    </row>
    <row r="93" spans="1:80" x14ac:dyDescent="0.2">
      <c r="A93" s="256">
        <v>26</v>
      </c>
      <c r="B93" s="257" t="s">
        <v>301</v>
      </c>
      <c r="C93" s="258" t="s">
        <v>302</v>
      </c>
      <c r="D93" s="259" t="s">
        <v>170</v>
      </c>
      <c r="E93" s="260">
        <v>101.82013019999999</v>
      </c>
      <c r="F93" s="260"/>
      <c r="G93" s="261">
        <f t="shared" si="0"/>
        <v>0</v>
      </c>
      <c r="H93" s="262">
        <v>0</v>
      </c>
      <c r="I93" s="263">
        <f t="shared" si="1"/>
        <v>0</v>
      </c>
      <c r="J93" s="262"/>
      <c r="K93" s="263">
        <f t="shared" si="2"/>
        <v>0</v>
      </c>
      <c r="O93" s="255">
        <v>2</v>
      </c>
      <c r="AA93" s="228">
        <v>8</v>
      </c>
      <c r="AB93" s="228">
        <v>0</v>
      </c>
      <c r="AC93" s="228">
        <v>3</v>
      </c>
      <c r="AZ93" s="228">
        <v>1</v>
      </c>
      <c r="BA93" s="228">
        <f t="shared" si="3"/>
        <v>0</v>
      </c>
      <c r="BB93" s="228">
        <f t="shared" si="4"/>
        <v>0</v>
      </c>
      <c r="BC93" s="228">
        <f t="shared" si="5"/>
        <v>0</v>
      </c>
      <c r="BD93" s="228">
        <f t="shared" si="6"/>
        <v>0</v>
      </c>
      <c r="BE93" s="228">
        <f t="shared" si="7"/>
        <v>0</v>
      </c>
      <c r="CA93" s="255">
        <v>8</v>
      </c>
      <c r="CB93" s="255">
        <v>0</v>
      </c>
    </row>
    <row r="94" spans="1:80" x14ac:dyDescent="0.2">
      <c r="A94" s="256">
        <v>27</v>
      </c>
      <c r="B94" s="257" t="s">
        <v>303</v>
      </c>
      <c r="C94" s="258" t="s">
        <v>304</v>
      </c>
      <c r="D94" s="259" t="s">
        <v>170</v>
      </c>
      <c r="E94" s="260">
        <v>5.6566739000000004</v>
      </c>
      <c r="F94" s="260"/>
      <c r="G94" s="261">
        <f t="shared" si="0"/>
        <v>0</v>
      </c>
      <c r="H94" s="262">
        <v>0</v>
      </c>
      <c r="I94" s="263">
        <f t="shared" si="1"/>
        <v>0</v>
      </c>
      <c r="J94" s="262"/>
      <c r="K94" s="263">
        <f t="shared" si="2"/>
        <v>0</v>
      </c>
      <c r="O94" s="255">
        <v>2</v>
      </c>
      <c r="AA94" s="228">
        <v>8</v>
      </c>
      <c r="AB94" s="228">
        <v>0</v>
      </c>
      <c r="AC94" s="228">
        <v>3</v>
      </c>
      <c r="AZ94" s="228">
        <v>1</v>
      </c>
      <c r="BA94" s="228">
        <f t="shared" si="3"/>
        <v>0</v>
      </c>
      <c r="BB94" s="228">
        <f t="shared" si="4"/>
        <v>0</v>
      </c>
      <c r="BC94" s="228">
        <f t="shared" si="5"/>
        <v>0</v>
      </c>
      <c r="BD94" s="228">
        <f t="shared" si="6"/>
        <v>0</v>
      </c>
      <c r="BE94" s="228">
        <f t="shared" si="7"/>
        <v>0</v>
      </c>
      <c r="CA94" s="255">
        <v>8</v>
      </c>
      <c r="CB94" s="255">
        <v>0</v>
      </c>
    </row>
    <row r="95" spans="1:80" x14ac:dyDescent="0.2">
      <c r="A95" s="256">
        <v>28</v>
      </c>
      <c r="B95" s="257" t="s">
        <v>305</v>
      </c>
      <c r="C95" s="258" t="s">
        <v>306</v>
      </c>
      <c r="D95" s="259" t="s">
        <v>170</v>
      </c>
      <c r="E95" s="260">
        <v>101.82013019999999</v>
      </c>
      <c r="F95" s="260"/>
      <c r="G95" s="261">
        <f t="shared" si="0"/>
        <v>0</v>
      </c>
      <c r="H95" s="262">
        <v>0</v>
      </c>
      <c r="I95" s="263">
        <f t="shared" si="1"/>
        <v>0</v>
      </c>
      <c r="J95" s="262"/>
      <c r="K95" s="263">
        <f t="shared" si="2"/>
        <v>0</v>
      </c>
      <c r="O95" s="255">
        <v>2</v>
      </c>
      <c r="AA95" s="228">
        <v>8</v>
      </c>
      <c r="AB95" s="228">
        <v>0</v>
      </c>
      <c r="AC95" s="228">
        <v>3</v>
      </c>
      <c r="AZ95" s="228">
        <v>1</v>
      </c>
      <c r="BA95" s="228">
        <f t="shared" si="3"/>
        <v>0</v>
      </c>
      <c r="BB95" s="228">
        <f t="shared" si="4"/>
        <v>0</v>
      </c>
      <c r="BC95" s="228">
        <f t="shared" si="5"/>
        <v>0</v>
      </c>
      <c r="BD95" s="228">
        <f t="shared" si="6"/>
        <v>0</v>
      </c>
      <c r="BE95" s="228">
        <f t="shared" si="7"/>
        <v>0</v>
      </c>
      <c r="CA95" s="255">
        <v>8</v>
      </c>
      <c r="CB95" s="255">
        <v>0</v>
      </c>
    </row>
    <row r="96" spans="1:80" x14ac:dyDescent="0.2">
      <c r="A96" s="256">
        <v>29</v>
      </c>
      <c r="B96" s="257" t="s">
        <v>307</v>
      </c>
      <c r="C96" s="258" t="s">
        <v>308</v>
      </c>
      <c r="D96" s="259" t="s">
        <v>170</v>
      </c>
      <c r="E96" s="260">
        <v>5.6566739000000004</v>
      </c>
      <c r="F96" s="260"/>
      <c r="G96" s="261">
        <f t="shared" si="0"/>
        <v>0</v>
      </c>
      <c r="H96" s="262">
        <v>0</v>
      </c>
      <c r="I96" s="263">
        <f t="shared" si="1"/>
        <v>0</v>
      </c>
      <c r="J96" s="262"/>
      <c r="K96" s="263">
        <f t="shared" si="2"/>
        <v>0</v>
      </c>
      <c r="O96" s="255">
        <v>2</v>
      </c>
      <c r="AA96" s="228">
        <v>8</v>
      </c>
      <c r="AB96" s="228">
        <v>0</v>
      </c>
      <c r="AC96" s="228">
        <v>3</v>
      </c>
      <c r="AZ96" s="228">
        <v>1</v>
      </c>
      <c r="BA96" s="228">
        <f t="shared" si="3"/>
        <v>0</v>
      </c>
      <c r="BB96" s="228">
        <f t="shared" si="4"/>
        <v>0</v>
      </c>
      <c r="BC96" s="228">
        <f t="shared" si="5"/>
        <v>0</v>
      </c>
      <c r="BD96" s="228">
        <f t="shared" si="6"/>
        <v>0</v>
      </c>
      <c r="BE96" s="228">
        <f t="shared" si="7"/>
        <v>0</v>
      </c>
      <c r="CA96" s="255">
        <v>8</v>
      </c>
      <c r="CB96" s="255">
        <v>0</v>
      </c>
    </row>
    <row r="97" spans="1:80" x14ac:dyDescent="0.2">
      <c r="A97" s="256">
        <v>30</v>
      </c>
      <c r="B97" s="257" t="s">
        <v>309</v>
      </c>
      <c r="C97" s="258" t="s">
        <v>310</v>
      </c>
      <c r="D97" s="259" t="s">
        <v>170</v>
      </c>
      <c r="E97" s="260">
        <v>5.6566739000000004</v>
      </c>
      <c r="F97" s="260"/>
      <c r="G97" s="261">
        <f t="shared" si="0"/>
        <v>0</v>
      </c>
      <c r="H97" s="262">
        <v>0</v>
      </c>
      <c r="I97" s="263">
        <f t="shared" si="1"/>
        <v>0</v>
      </c>
      <c r="J97" s="262"/>
      <c r="K97" s="263">
        <f t="shared" si="2"/>
        <v>0</v>
      </c>
      <c r="O97" s="255">
        <v>2</v>
      </c>
      <c r="AA97" s="228">
        <v>8</v>
      </c>
      <c r="AB97" s="228">
        <v>0</v>
      </c>
      <c r="AC97" s="228">
        <v>3</v>
      </c>
      <c r="AZ97" s="228">
        <v>1</v>
      </c>
      <c r="BA97" s="228">
        <f t="shared" si="3"/>
        <v>0</v>
      </c>
      <c r="BB97" s="228">
        <f t="shared" si="4"/>
        <v>0</v>
      </c>
      <c r="BC97" s="228">
        <f t="shared" si="5"/>
        <v>0</v>
      </c>
      <c r="BD97" s="228">
        <f t="shared" si="6"/>
        <v>0</v>
      </c>
      <c r="BE97" s="228">
        <f t="shared" si="7"/>
        <v>0</v>
      </c>
      <c r="CA97" s="255">
        <v>8</v>
      </c>
      <c r="CB97" s="255">
        <v>0</v>
      </c>
    </row>
    <row r="98" spans="1:80" x14ac:dyDescent="0.2">
      <c r="A98" s="256">
        <v>31</v>
      </c>
      <c r="B98" s="257" t="s">
        <v>311</v>
      </c>
      <c r="C98" s="258" t="s">
        <v>312</v>
      </c>
      <c r="D98" s="259" t="s">
        <v>170</v>
      </c>
      <c r="E98" s="260">
        <v>5.6566739000000004</v>
      </c>
      <c r="F98" s="260"/>
      <c r="G98" s="261">
        <f t="shared" si="0"/>
        <v>0</v>
      </c>
      <c r="H98" s="262">
        <v>0</v>
      </c>
      <c r="I98" s="263">
        <f t="shared" si="1"/>
        <v>0</v>
      </c>
      <c r="J98" s="262"/>
      <c r="K98" s="263">
        <f t="shared" si="2"/>
        <v>0</v>
      </c>
      <c r="O98" s="255">
        <v>2</v>
      </c>
      <c r="AA98" s="228">
        <v>8</v>
      </c>
      <c r="AB98" s="228">
        <v>0</v>
      </c>
      <c r="AC98" s="228">
        <v>3</v>
      </c>
      <c r="AZ98" s="228">
        <v>1</v>
      </c>
      <c r="BA98" s="228">
        <f t="shared" si="3"/>
        <v>0</v>
      </c>
      <c r="BB98" s="228">
        <f t="shared" si="4"/>
        <v>0</v>
      </c>
      <c r="BC98" s="228">
        <f t="shared" si="5"/>
        <v>0</v>
      </c>
      <c r="BD98" s="228">
        <f t="shared" si="6"/>
        <v>0</v>
      </c>
      <c r="BE98" s="228">
        <f t="shared" si="7"/>
        <v>0</v>
      </c>
      <c r="CA98" s="255">
        <v>8</v>
      </c>
      <c r="CB98" s="255">
        <v>0</v>
      </c>
    </row>
    <row r="99" spans="1:80" x14ac:dyDescent="0.2">
      <c r="A99" s="274"/>
      <c r="B99" s="275" t="s">
        <v>102</v>
      </c>
      <c r="C99" s="276" t="s">
        <v>298</v>
      </c>
      <c r="D99" s="277"/>
      <c r="E99" s="278"/>
      <c r="F99" s="279"/>
      <c r="G99" s="280">
        <f>SUM(G91:G98)</f>
        <v>0</v>
      </c>
      <c r="H99" s="281"/>
      <c r="I99" s="282">
        <f>SUM(I91:I98)</f>
        <v>0</v>
      </c>
      <c r="J99" s="281"/>
      <c r="K99" s="282">
        <f>SUM(K91:K98)</f>
        <v>0</v>
      </c>
      <c r="O99" s="255">
        <v>4</v>
      </c>
      <c r="BA99" s="283">
        <f>SUM(BA91:BA98)</f>
        <v>0</v>
      </c>
      <c r="BB99" s="283">
        <f>SUM(BB91:BB98)</f>
        <v>0</v>
      </c>
      <c r="BC99" s="283">
        <f>SUM(BC91:BC98)</f>
        <v>0</v>
      </c>
      <c r="BD99" s="283">
        <f>SUM(BD91:BD98)</f>
        <v>0</v>
      </c>
      <c r="BE99" s="283">
        <f>SUM(BE91:BE98)</f>
        <v>0</v>
      </c>
    </row>
    <row r="100" spans="1:80" x14ac:dyDescent="0.2">
      <c r="E100" s="228"/>
    </row>
    <row r="101" spans="1:80" x14ac:dyDescent="0.2">
      <c r="E101" s="228"/>
    </row>
    <row r="102" spans="1:80" x14ac:dyDescent="0.2">
      <c r="E102" s="228"/>
    </row>
    <row r="103" spans="1:80" x14ac:dyDescent="0.2">
      <c r="E103" s="228"/>
    </row>
    <row r="104" spans="1:80" x14ac:dyDescent="0.2">
      <c r="E104" s="228"/>
    </row>
    <row r="105" spans="1:80" x14ac:dyDescent="0.2">
      <c r="E105" s="228"/>
    </row>
    <row r="106" spans="1:80" x14ac:dyDescent="0.2">
      <c r="E106" s="228"/>
    </row>
    <row r="107" spans="1:80" x14ac:dyDescent="0.2">
      <c r="E107" s="228"/>
    </row>
    <row r="108" spans="1:80" x14ac:dyDescent="0.2">
      <c r="E108" s="228"/>
    </row>
    <row r="109" spans="1:80" x14ac:dyDescent="0.2">
      <c r="E109" s="228"/>
    </row>
    <row r="110" spans="1:80" x14ac:dyDescent="0.2">
      <c r="E110" s="228"/>
    </row>
    <row r="111" spans="1:80" x14ac:dyDescent="0.2">
      <c r="E111" s="228"/>
    </row>
    <row r="112" spans="1:80" x14ac:dyDescent="0.2">
      <c r="E112" s="228"/>
    </row>
    <row r="113" spans="1:7" x14ac:dyDescent="0.2">
      <c r="E113" s="228"/>
    </row>
    <row r="114" spans="1:7" x14ac:dyDescent="0.2">
      <c r="E114" s="228"/>
    </row>
    <row r="115" spans="1:7" x14ac:dyDescent="0.2">
      <c r="E115" s="228"/>
    </row>
    <row r="116" spans="1:7" x14ac:dyDescent="0.2">
      <c r="E116" s="228"/>
    </row>
    <row r="117" spans="1:7" x14ac:dyDescent="0.2">
      <c r="E117" s="228"/>
    </row>
    <row r="118" spans="1:7" x14ac:dyDescent="0.2">
      <c r="E118" s="228"/>
    </row>
    <row r="119" spans="1:7" x14ac:dyDescent="0.2">
      <c r="E119" s="228"/>
    </row>
    <row r="120" spans="1:7" x14ac:dyDescent="0.2">
      <c r="E120" s="228"/>
    </row>
    <row r="121" spans="1:7" x14ac:dyDescent="0.2">
      <c r="E121" s="228"/>
    </row>
    <row r="122" spans="1:7" x14ac:dyDescent="0.2">
      <c r="E122" s="228"/>
    </row>
    <row r="123" spans="1:7" x14ac:dyDescent="0.2">
      <c r="A123" s="273"/>
      <c r="B123" s="273"/>
      <c r="C123" s="273"/>
      <c r="D123" s="273"/>
      <c r="E123" s="273"/>
      <c r="F123" s="273"/>
      <c r="G123" s="273"/>
    </row>
    <row r="124" spans="1:7" x14ac:dyDescent="0.2">
      <c r="A124" s="273"/>
      <c r="B124" s="273"/>
      <c r="C124" s="273"/>
      <c r="D124" s="273"/>
      <c r="E124" s="273"/>
      <c r="F124" s="273"/>
      <c r="G124" s="273"/>
    </row>
    <row r="125" spans="1:7" x14ac:dyDescent="0.2">
      <c r="A125" s="273"/>
      <c r="B125" s="273"/>
      <c r="C125" s="273"/>
      <c r="D125" s="273"/>
      <c r="E125" s="273"/>
      <c r="F125" s="273"/>
      <c r="G125" s="273"/>
    </row>
    <row r="126" spans="1:7" x14ac:dyDescent="0.2">
      <c r="A126" s="273"/>
      <c r="B126" s="273"/>
      <c r="C126" s="273"/>
      <c r="D126" s="273"/>
      <c r="E126" s="273"/>
      <c r="F126" s="273"/>
      <c r="G126" s="273"/>
    </row>
    <row r="127" spans="1:7" x14ac:dyDescent="0.2">
      <c r="E127" s="228"/>
    </row>
    <row r="128" spans="1:7" x14ac:dyDescent="0.2">
      <c r="E128" s="228"/>
    </row>
    <row r="129" spans="5:5" x14ac:dyDescent="0.2">
      <c r="E129" s="228"/>
    </row>
    <row r="130" spans="5:5" x14ac:dyDescent="0.2">
      <c r="E130" s="228"/>
    </row>
    <row r="131" spans="5:5" x14ac:dyDescent="0.2">
      <c r="E131" s="228"/>
    </row>
    <row r="132" spans="5:5" x14ac:dyDescent="0.2">
      <c r="E132" s="228"/>
    </row>
    <row r="133" spans="5:5" x14ac:dyDescent="0.2">
      <c r="E133" s="228"/>
    </row>
    <row r="134" spans="5:5" x14ac:dyDescent="0.2">
      <c r="E134" s="228"/>
    </row>
    <row r="135" spans="5:5" x14ac:dyDescent="0.2">
      <c r="E135" s="228"/>
    </row>
    <row r="136" spans="5:5" x14ac:dyDescent="0.2">
      <c r="E136" s="228"/>
    </row>
    <row r="137" spans="5:5" x14ac:dyDescent="0.2">
      <c r="E137" s="228"/>
    </row>
    <row r="138" spans="5:5" x14ac:dyDescent="0.2">
      <c r="E138" s="228"/>
    </row>
    <row r="139" spans="5:5" x14ac:dyDescent="0.2">
      <c r="E139" s="228"/>
    </row>
    <row r="140" spans="5:5" x14ac:dyDescent="0.2">
      <c r="E140" s="228"/>
    </row>
    <row r="141" spans="5:5" x14ac:dyDescent="0.2">
      <c r="E141" s="228"/>
    </row>
    <row r="142" spans="5:5" x14ac:dyDescent="0.2">
      <c r="E142" s="228"/>
    </row>
    <row r="143" spans="5:5" x14ac:dyDescent="0.2">
      <c r="E143" s="228"/>
    </row>
    <row r="144" spans="5:5" x14ac:dyDescent="0.2">
      <c r="E144" s="228"/>
    </row>
    <row r="145" spans="1:7" x14ac:dyDescent="0.2">
      <c r="E145" s="228"/>
    </row>
    <row r="146" spans="1:7" x14ac:dyDescent="0.2">
      <c r="E146" s="228"/>
    </row>
    <row r="147" spans="1:7" x14ac:dyDescent="0.2">
      <c r="E147" s="228"/>
    </row>
    <row r="148" spans="1:7" x14ac:dyDescent="0.2">
      <c r="E148" s="228"/>
    </row>
    <row r="149" spans="1:7" x14ac:dyDescent="0.2">
      <c r="E149" s="228"/>
    </row>
    <row r="150" spans="1:7" x14ac:dyDescent="0.2">
      <c r="E150" s="228"/>
    </row>
    <row r="151" spans="1:7" x14ac:dyDescent="0.2">
      <c r="E151" s="228"/>
    </row>
    <row r="152" spans="1:7" x14ac:dyDescent="0.2">
      <c r="E152" s="228"/>
    </row>
    <row r="153" spans="1:7" x14ac:dyDescent="0.2">
      <c r="E153" s="228"/>
    </row>
    <row r="154" spans="1:7" x14ac:dyDescent="0.2">
      <c r="E154" s="228"/>
    </row>
    <row r="155" spans="1:7" x14ac:dyDescent="0.2">
      <c r="E155" s="228"/>
    </row>
    <row r="156" spans="1:7" x14ac:dyDescent="0.2">
      <c r="E156" s="228"/>
    </row>
    <row r="157" spans="1:7" x14ac:dyDescent="0.2">
      <c r="E157" s="228"/>
    </row>
    <row r="158" spans="1:7" x14ac:dyDescent="0.2">
      <c r="A158" s="284"/>
      <c r="B158" s="284"/>
    </row>
    <row r="159" spans="1:7" x14ac:dyDescent="0.2">
      <c r="A159" s="273"/>
      <c r="B159" s="273"/>
      <c r="C159" s="285"/>
      <c r="D159" s="285"/>
      <c r="E159" s="286"/>
      <c r="F159" s="285"/>
      <c r="G159" s="287"/>
    </row>
    <row r="160" spans="1:7" x14ac:dyDescent="0.2">
      <c r="A160" s="288"/>
      <c r="B160" s="288"/>
      <c r="C160" s="273"/>
      <c r="D160" s="273"/>
      <c r="E160" s="289"/>
      <c r="F160" s="273"/>
      <c r="G160" s="273"/>
    </row>
    <row r="161" spans="1:7" x14ac:dyDescent="0.2">
      <c r="A161" s="273"/>
      <c r="B161" s="273"/>
      <c r="C161" s="273"/>
      <c r="D161" s="273"/>
      <c r="E161" s="289"/>
      <c r="F161" s="273"/>
      <c r="G161" s="273"/>
    </row>
    <row r="162" spans="1:7" x14ac:dyDescent="0.2">
      <c r="A162" s="273"/>
      <c r="B162" s="273"/>
      <c r="C162" s="273"/>
      <c r="D162" s="273"/>
      <c r="E162" s="289"/>
      <c r="F162" s="273"/>
      <c r="G162" s="273"/>
    </row>
    <row r="163" spans="1:7" x14ac:dyDescent="0.2">
      <c r="A163" s="273"/>
      <c r="B163" s="273"/>
      <c r="C163" s="273"/>
      <c r="D163" s="273"/>
      <c r="E163" s="289"/>
      <c r="F163" s="273"/>
      <c r="G163" s="273"/>
    </row>
    <row r="164" spans="1:7" x14ac:dyDescent="0.2">
      <c r="A164" s="273"/>
      <c r="B164" s="273"/>
      <c r="C164" s="273"/>
      <c r="D164" s="273"/>
      <c r="E164" s="289"/>
      <c r="F164" s="273"/>
      <c r="G164" s="273"/>
    </row>
    <row r="165" spans="1:7" x14ac:dyDescent="0.2">
      <c r="A165" s="273"/>
      <c r="B165" s="273"/>
      <c r="C165" s="273"/>
      <c r="D165" s="273"/>
      <c r="E165" s="289"/>
      <c r="F165" s="273"/>
      <c r="G165" s="273"/>
    </row>
    <row r="166" spans="1:7" x14ac:dyDescent="0.2">
      <c r="A166" s="273"/>
      <c r="B166" s="273"/>
      <c r="C166" s="273"/>
      <c r="D166" s="273"/>
      <c r="E166" s="289"/>
      <c r="F166" s="273"/>
      <c r="G166" s="273"/>
    </row>
    <row r="167" spans="1:7" x14ac:dyDescent="0.2">
      <c r="A167" s="273"/>
      <c r="B167" s="273"/>
      <c r="C167" s="273"/>
      <c r="D167" s="273"/>
      <c r="E167" s="289"/>
      <c r="F167" s="273"/>
      <c r="G167" s="273"/>
    </row>
    <row r="168" spans="1:7" x14ac:dyDescent="0.2">
      <c r="A168" s="273"/>
      <c r="B168" s="273"/>
      <c r="C168" s="273"/>
      <c r="D168" s="273"/>
      <c r="E168" s="289"/>
      <c r="F168" s="273"/>
      <c r="G168" s="273"/>
    </row>
    <row r="169" spans="1:7" x14ac:dyDescent="0.2">
      <c r="A169" s="273"/>
      <c r="B169" s="273"/>
      <c r="C169" s="273"/>
      <c r="D169" s="273"/>
      <c r="E169" s="289"/>
      <c r="F169" s="273"/>
      <c r="G169" s="273"/>
    </row>
    <row r="170" spans="1:7" x14ac:dyDescent="0.2">
      <c r="A170" s="273"/>
      <c r="B170" s="273"/>
      <c r="C170" s="273"/>
      <c r="D170" s="273"/>
      <c r="E170" s="289"/>
      <c r="F170" s="273"/>
      <c r="G170" s="273"/>
    </row>
    <row r="171" spans="1:7" x14ac:dyDescent="0.2">
      <c r="A171" s="273"/>
      <c r="B171" s="273"/>
      <c r="C171" s="273"/>
      <c r="D171" s="273"/>
      <c r="E171" s="289"/>
      <c r="F171" s="273"/>
      <c r="G171" s="273"/>
    </row>
    <row r="172" spans="1:7" x14ac:dyDescent="0.2">
      <c r="A172" s="273"/>
      <c r="B172" s="273"/>
      <c r="C172" s="273"/>
      <c r="D172" s="273"/>
      <c r="E172" s="289"/>
      <c r="F172" s="273"/>
      <c r="G172" s="273"/>
    </row>
  </sheetData>
  <mergeCells count="50">
    <mergeCell ref="C10:D10"/>
    <mergeCell ref="C11:D11"/>
    <mergeCell ref="C12:D12"/>
    <mergeCell ref="A1:G1"/>
    <mergeCell ref="A3:B3"/>
    <mergeCell ref="A4:B4"/>
    <mergeCell ref="E4:G4"/>
    <mergeCell ref="C9:G9"/>
    <mergeCell ref="C27:D27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5:D25"/>
    <mergeCell ref="C29:D29"/>
    <mergeCell ref="C31:D31"/>
    <mergeCell ref="C32:D32"/>
    <mergeCell ref="C33:D33"/>
    <mergeCell ref="C35:D35"/>
    <mergeCell ref="C48:D48"/>
    <mergeCell ref="C49:D49"/>
    <mergeCell ref="C50:D50"/>
    <mergeCell ref="C37:D37"/>
    <mergeCell ref="C39:D39"/>
    <mergeCell ref="C40:D40"/>
    <mergeCell ref="C44:D44"/>
    <mergeCell ref="C54:D54"/>
    <mergeCell ref="C55:D55"/>
    <mergeCell ref="C56:D56"/>
    <mergeCell ref="C58:D58"/>
    <mergeCell ref="C59:D59"/>
    <mergeCell ref="C85:D85"/>
    <mergeCell ref="C87:D87"/>
    <mergeCell ref="C89:D89"/>
    <mergeCell ref="C66:D66"/>
    <mergeCell ref="C68:D68"/>
    <mergeCell ref="C70:D70"/>
    <mergeCell ref="C71:D71"/>
    <mergeCell ref="C72:D72"/>
    <mergeCell ref="C73:D73"/>
    <mergeCell ref="C75:D75"/>
    <mergeCell ref="C76:D76"/>
    <mergeCell ref="C77:D77"/>
    <mergeCell ref="C78:D78"/>
    <mergeCell ref="C83:D8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zoomScaleNormal="100" workbookViewId="0">
      <selection activeCell="A7" sqref="A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9" t="s">
        <v>31</v>
      </c>
      <c r="B1" s="90"/>
      <c r="C1" s="90"/>
      <c r="D1" s="90"/>
      <c r="E1" s="90"/>
      <c r="F1" s="90"/>
      <c r="G1" s="90"/>
    </row>
    <row r="2" spans="1:57" ht="12.75" customHeight="1" x14ac:dyDescent="0.2">
      <c r="A2" s="91" t="s">
        <v>32</v>
      </c>
      <c r="B2" s="92"/>
      <c r="C2" s="93" t="s">
        <v>695</v>
      </c>
      <c r="D2" s="93" t="s">
        <v>696</v>
      </c>
      <c r="E2" s="94"/>
      <c r="F2" s="95" t="s">
        <v>33</v>
      </c>
      <c r="G2" s="96" t="s">
        <v>106</v>
      </c>
    </row>
    <row r="3" spans="1:57" ht="3" hidden="1" customHeight="1" x14ac:dyDescent="0.2">
      <c r="A3" s="97"/>
      <c r="B3" s="98"/>
      <c r="C3" s="99"/>
      <c r="D3" s="99"/>
      <c r="E3" s="100"/>
      <c r="F3" s="101"/>
      <c r="G3" s="102"/>
    </row>
    <row r="4" spans="1:57" ht="12" customHeight="1" x14ac:dyDescent="0.2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57" ht="12.95" customHeight="1" x14ac:dyDescent="0.2">
      <c r="A5" s="105" t="s">
        <v>104</v>
      </c>
      <c r="B5" s="106"/>
      <c r="C5" s="107" t="s">
        <v>103</v>
      </c>
      <c r="D5" s="108"/>
      <c r="E5" s="106"/>
      <c r="F5" s="101" t="s">
        <v>36</v>
      </c>
      <c r="G5" s="102" t="s">
        <v>107</v>
      </c>
    </row>
    <row r="6" spans="1:57" ht="12.95" customHeight="1" x14ac:dyDescent="0.2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57" ht="12.95" customHeight="1" x14ac:dyDescent="0.2">
      <c r="A7" s="112"/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57" x14ac:dyDescent="0.2">
      <c r="A8" s="117" t="s">
        <v>40</v>
      </c>
      <c r="B8" s="101"/>
      <c r="C8" s="313" t="s">
        <v>322</v>
      </c>
      <c r="D8" s="313"/>
      <c r="E8" s="314"/>
      <c r="F8" s="118" t="s">
        <v>41</v>
      </c>
      <c r="G8" s="119"/>
      <c r="H8" s="120"/>
      <c r="I8" s="121"/>
    </row>
    <row r="9" spans="1:57" x14ac:dyDescent="0.2">
      <c r="A9" s="117" t="s">
        <v>42</v>
      </c>
      <c r="B9" s="101"/>
      <c r="C9" s="313"/>
      <c r="D9" s="313"/>
      <c r="E9" s="314"/>
      <c r="F9" s="101"/>
      <c r="G9" s="122"/>
      <c r="H9" s="123"/>
    </row>
    <row r="10" spans="1:57" x14ac:dyDescent="0.2">
      <c r="A10" s="117" t="s">
        <v>43</v>
      </c>
      <c r="B10" s="101"/>
      <c r="C10" s="313" t="s">
        <v>321</v>
      </c>
      <c r="D10" s="313"/>
      <c r="E10" s="313"/>
      <c r="F10" s="124"/>
      <c r="G10" s="125"/>
      <c r="H10" s="126"/>
    </row>
    <row r="11" spans="1:57" ht="13.5" customHeight="1" x14ac:dyDescent="0.2">
      <c r="A11" s="117" t="s">
        <v>44</v>
      </c>
      <c r="B11" s="101"/>
      <c r="C11" s="313"/>
      <c r="D11" s="313"/>
      <c r="E11" s="313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57" ht="12.75" customHeight="1" x14ac:dyDescent="0.2">
      <c r="A12" s="130" t="s">
        <v>46</v>
      </c>
      <c r="B12" s="98"/>
      <c r="C12" s="315"/>
      <c r="D12" s="315"/>
      <c r="E12" s="315"/>
      <c r="F12" s="131" t="s">
        <v>47</v>
      </c>
      <c r="G12" s="132"/>
      <c r="H12" s="123"/>
    </row>
    <row r="13" spans="1:57" ht="28.5" customHeight="1" thickBot="1" x14ac:dyDescent="0.25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57" ht="17.25" customHeight="1" thickBot="1" x14ac:dyDescent="0.25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57" ht="15.95" customHeight="1" x14ac:dyDescent="0.2">
      <c r="A15" s="142"/>
      <c r="B15" s="143" t="s">
        <v>51</v>
      </c>
      <c r="C15" s="144">
        <f>'SO 01 04 Rek'!E17</f>
        <v>0</v>
      </c>
      <c r="D15" s="145" t="str">
        <f>'SO 01 04 Rek'!A22</f>
        <v>Ztížené výrobní podmínky</v>
      </c>
      <c r="E15" s="146"/>
      <c r="F15" s="147"/>
      <c r="G15" s="144">
        <f>'SO 01 04 Rek'!I22</f>
        <v>0</v>
      </c>
    </row>
    <row r="16" spans="1:57" ht="15.95" customHeight="1" x14ac:dyDescent="0.2">
      <c r="A16" s="142" t="s">
        <v>52</v>
      </c>
      <c r="B16" s="143" t="s">
        <v>53</v>
      </c>
      <c r="C16" s="144">
        <f>'SO 01 04 Rek'!F17</f>
        <v>0</v>
      </c>
      <c r="D16" s="97" t="str">
        <f>'SO 01 04 Rek'!A23</f>
        <v>Oborová přirážka</v>
      </c>
      <c r="E16" s="148"/>
      <c r="F16" s="149"/>
      <c r="G16" s="144">
        <f>'SO 01 04 Rek'!I23</f>
        <v>0</v>
      </c>
    </row>
    <row r="17" spans="1:7" ht="15.95" customHeight="1" x14ac:dyDescent="0.2">
      <c r="A17" s="142" t="s">
        <v>54</v>
      </c>
      <c r="B17" s="143" t="s">
        <v>55</v>
      </c>
      <c r="C17" s="144">
        <f>'SO 01 04 Rek'!H17</f>
        <v>0</v>
      </c>
      <c r="D17" s="97" t="str">
        <f>'SO 01 04 Rek'!A24</f>
        <v>Přesun stavebních kapacit</v>
      </c>
      <c r="E17" s="148"/>
      <c r="F17" s="149"/>
      <c r="G17" s="144">
        <f>'SO 01 04 Rek'!I24</f>
        <v>0</v>
      </c>
    </row>
    <row r="18" spans="1:7" ht="15.95" customHeight="1" x14ac:dyDescent="0.2">
      <c r="A18" s="150" t="s">
        <v>56</v>
      </c>
      <c r="B18" s="151" t="s">
        <v>57</v>
      </c>
      <c r="C18" s="144">
        <f>'SO 01 04 Rek'!G17</f>
        <v>0</v>
      </c>
      <c r="D18" s="97" t="str">
        <f>'SO 01 04 Rek'!A25</f>
        <v>Mimostaveništní doprava</v>
      </c>
      <c r="E18" s="148"/>
      <c r="F18" s="149"/>
      <c r="G18" s="144">
        <f>'SO 01 04 Rek'!I25</f>
        <v>0</v>
      </c>
    </row>
    <row r="19" spans="1:7" ht="15.95" customHeight="1" x14ac:dyDescent="0.2">
      <c r="A19" s="152" t="s">
        <v>58</v>
      </c>
      <c r="B19" s="143"/>
      <c r="C19" s="144">
        <f>SUM(C15:C18)</f>
        <v>0</v>
      </c>
      <c r="D19" s="97" t="str">
        <f>'SO 01 04 Rek'!A26</f>
        <v>Zařízení staveniště</v>
      </c>
      <c r="E19" s="148"/>
      <c r="F19" s="149"/>
      <c r="G19" s="144">
        <f>'SO 01 04 Rek'!I26</f>
        <v>0</v>
      </c>
    </row>
    <row r="20" spans="1:7" ht="15.95" customHeight="1" x14ac:dyDescent="0.2">
      <c r="A20" s="152"/>
      <c r="B20" s="143"/>
      <c r="C20" s="144"/>
      <c r="D20" s="97" t="str">
        <f>'SO 01 04 Rek'!A27</f>
        <v>Provoz investora</v>
      </c>
      <c r="E20" s="148"/>
      <c r="F20" s="149"/>
      <c r="G20" s="144">
        <f>'SO 01 04 Rek'!I27</f>
        <v>0</v>
      </c>
    </row>
    <row r="21" spans="1:7" ht="15.95" customHeight="1" x14ac:dyDescent="0.2">
      <c r="A21" s="152" t="s">
        <v>28</v>
      </c>
      <c r="B21" s="143"/>
      <c r="C21" s="144">
        <f>'SO 01 04 Rek'!I17</f>
        <v>0</v>
      </c>
      <c r="D21" s="97" t="str">
        <f>'SO 01 04 Rek'!A28</f>
        <v>Kompletační činnost (IČD)</v>
      </c>
      <c r="E21" s="148"/>
      <c r="F21" s="149"/>
      <c r="G21" s="144">
        <f>'SO 01 04 Rek'!I28</f>
        <v>0</v>
      </c>
    </row>
    <row r="22" spans="1:7" ht="15.95" customHeight="1" x14ac:dyDescent="0.2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 x14ac:dyDescent="0.25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'SO 01 04 Rek'!H30</f>
        <v>0</v>
      </c>
    </row>
    <row r="24" spans="1:7" x14ac:dyDescent="0.2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x14ac:dyDescent="0.2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 x14ac:dyDescent="0.2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x14ac:dyDescent="0.2">
      <c r="A27" s="153"/>
      <c r="B27" s="167"/>
      <c r="C27" s="163"/>
      <c r="D27" s="123"/>
      <c r="F27" s="164"/>
      <c r="G27" s="165"/>
    </row>
    <row r="28" spans="1:7" x14ac:dyDescent="0.2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 x14ac:dyDescent="0.2">
      <c r="A29" s="153"/>
      <c r="B29" s="123"/>
      <c r="C29" s="169"/>
      <c r="D29" s="170"/>
      <c r="E29" s="169"/>
      <c r="F29" s="123"/>
      <c r="G29" s="165"/>
    </row>
    <row r="30" spans="1:7" x14ac:dyDescent="0.2">
      <c r="A30" s="171" t="s">
        <v>12</v>
      </c>
      <c r="B30" s="172"/>
      <c r="C30" s="173">
        <v>21</v>
      </c>
      <c r="D30" s="172" t="s">
        <v>70</v>
      </c>
      <c r="E30" s="174"/>
      <c r="F30" s="308">
        <f>C23-F32</f>
        <v>0</v>
      </c>
      <c r="G30" s="309"/>
    </row>
    <row r="31" spans="1:7" x14ac:dyDescent="0.2">
      <c r="A31" s="171" t="s">
        <v>71</v>
      </c>
      <c r="B31" s="172"/>
      <c r="C31" s="173">
        <f>C30</f>
        <v>21</v>
      </c>
      <c r="D31" s="172" t="s">
        <v>72</v>
      </c>
      <c r="E31" s="174"/>
      <c r="F31" s="308">
        <f>ROUND(PRODUCT(F30,C31/100),0)</f>
        <v>0</v>
      </c>
      <c r="G31" s="309"/>
    </row>
    <row r="32" spans="1:7" x14ac:dyDescent="0.2">
      <c r="A32" s="171" t="s">
        <v>12</v>
      </c>
      <c r="B32" s="172"/>
      <c r="C32" s="173">
        <v>0</v>
      </c>
      <c r="D32" s="172" t="s">
        <v>72</v>
      </c>
      <c r="E32" s="174"/>
      <c r="F32" s="308">
        <v>0</v>
      </c>
      <c r="G32" s="309"/>
    </row>
    <row r="33" spans="1:8" x14ac:dyDescent="0.2">
      <c r="A33" s="171" t="s">
        <v>71</v>
      </c>
      <c r="B33" s="175"/>
      <c r="C33" s="176">
        <f>C32</f>
        <v>0</v>
      </c>
      <c r="D33" s="172" t="s">
        <v>72</v>
      </c>
      <c r="E33" s="149"/>
      <c r="F33" s="308">
        <f>ROUND(PRODUCT(F32,C33/100),0)</f>
        <v>0</v>
      </c>
      <c r="G33" s="309"/>
    </row>
    <row r="34" spans="1:8" s="180" customFormat="1" ht="19.5" customHeight="1" thickBot="1" x14ac:dyDescent="0.3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312"/>
      <c r="C37" s="312"/>
      <c r="D37" s="312"/>
      <c r="E37" s="312"/>
      <c r="F37" s="312"/>
      <c r="G37" s="312"/>
      <c r="H37" s="1" t="s">
        <v>2</v>
      </c>
    </row>
    <row r="38" spans="1:8" ht="12.75" customHeight="1" x14ac:dyDescent="0.2">
      <c r="A38" s="181"/>
      <c r="B38" s="312"/>
      <c r="C38" s="312"/>
      <c r="D38" s="312"/>
      <c r="E38" s="312"/>
      <c r="F38" s="312"/>
      <c r="G38" s="312"/>
      <c r="H38" s="1" t="s">
        <v>2</v>
      </c>
    </row>
    <row r="39" spans="1:8" x14ac:dyDescent="0.2">
      <c r="A39" s="181"/>
      <c r="B39" s="312"/>
      <c r="C39" s="312"/>
      <c r="D39" s="312"/>
      <c r="E39" s="312"/>
      <c r="F39" s="312"/>
      <c r="G39" s="312"/>
      <c r="H39" s="1" t="s">
        <v>2</v>
      </c>
    </row>
    <row r="40" spans="1:8" x14ac:dyDescent="0.2">
      <c r="A40" s="181"/>
      <c r="B40" s="312"/>
      <c r="C40" s="312"/>
      <c r="D40" s="312"/>
      <c r="E40" s="312"/>
      <c r="F40" s="312"/>
      <c r="G40" s="312"/>
      <c r="H40" s="1" t="s">
        <v>2</v>
      </c>
    </row>
    <row r="41" spans="1:8" x14ac:dyDescent="0.2">
      <c r="A41" s="181"/>
      <c r="B41" s="312"/>
      <c r="C41" s="312"/>
      <c r="D41" s="312"/>
      <c r="E41" s="312"/>
      <c r="F41" s="312"/>
      <c r="G41" s="312"/>
      <c r="H41" s="1" t="s">
        <v>2</v>
      </c>
    </row>
    <row r="42" spans="1:8" x14ac:dyDescent="0.2">
      <c r="A42" s="181"/>
      <c r="B42" s="312"/>
      <c r="C42" s="312"/>
      <c r="D42" s="312"/>
      <c r="E42" s="312"/>
      <c r="F42" s="312"/>
      <c r="G42" s="312"/>
      <c r="H42" s="1" t="s">
        <v>2</v>
      </c>
    </row>
    <row r="43" spans="1:8" x14ac:dyDescent="0.2">
      <c r="A43" s="181"/>
      <c r="B43" s="312"/>
      <c r="C43" s="312"/>
      <c r="D43" s="312"/>
      <c r="E43" s="312"/>
      <c r="F43" s="312"/>
      <c r="G43" s="312"/>
      <c r="H43" s="1" t="s">
        <v>2</v>
      </c>
    </row>
    <row r="44" spans="1:8" ht="12.75" customHeight="1" x14ac:dyDescent="0.2">
      <c r="A44" s="181"/>
      <c r="B44" s="312"/>
      <c r="C44" s="312"/>
      <c r="D44" s="312"/>
      <c r="E44" s="312"/>
      <c r="F44" s="312"/>
      <c r="G44" s="312"/>
      <c r="H44" s="1" t="s">
        <v>2</v>
      </c>
    </row>
    <row r="45" spans="1:8" ht="12.75" customHeight="1" x14ac:dyDescent="0.2">
      <c r="A45" s="181"/>
      <c r="B45" s="312"/>
      <c r="C45" s="312"/>
      <c r="D45" s="312"/>
      <c r="E45" s="312"/>
      <c r="F45" s="312"/>
      <c r="G45" s="312"/>
      <c r="H45" s="1" t="s">
        <v>2</v>
      </c>
    </row>
    <row r="46" spans="1:8" x14ac:dyDescent="0.2">
      <c r="B46" s="307"/>
      <c r="C46" s="307"/>
      <c r="D46" s="307"/>
      <c r="E46" s="307"/>
      <c r="F46" s="307"/>
      <c r="G46" s="307"/>
    </row>
    <row r="47" spans="1:8" x14ac:dyDescent="0.2">
      <c r="B47" s="307"/>
      <c r="C47" s="307"/>
      <c r="D47" s="307"/>
      <c r="E47" s="307"/>
      <c r="F47" s="307"/>
      <c r="G47" s="307"/>
    </row>
    <row r="48" spans="1:8" x14ac:dyDescent="0.2">
      <c r="B48" s="307"/>
      <c r="C48" s="307"/>
      <c r="D48" s="307"/>
      <c r="E48" s="307"/>
      <c r="F48" s="307"/>
      <c r="G48" s="307"/>
    </row>
    <row r="49" spans="2:7" x14ac:dyDescent="0.2">
      <c r="B49" s="307"/>
      <c r="C49" s="307"/>
      <c r="D49" s="307"/>
      <c r="E49" s="307"/>
      <c r="F49" s="307"/>
      <c r="G49" s="307"/>
    </row>
    <row r="50" spans="2:7" x14ac:dyDescent="0.2">
      <c r="B50" s="307"/>
      <c r="C50" s="307"/>
      <c r="D50" s="307"/>
      <c r="E50" s="307"/>
      <c r="F50" s="307"/>
      <c r="G50" s="307"/>
    </row>
    <row r="51" spans="2:7" x14ac:dyDescent="0.2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BE81"/>
  <sheetViews>
    <sheetView topLeftCell="A4"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8" t="s">
        <v>3</v>
      </c>
      <c r="B1" s="319"/>
      <c r="C1" s="182" t="s">
        <v>103</v>
      </c>
      <c r="D1" s="183"/>
      <c r="E1" s="184"/>
      <c r="F1" s="183"/>
      <c r="G1" s="185" t="s">
        <v>75</v>
      </c>
      <c r="H1" s="186" t="s">
        <v>695</v>
      </c>
      <c r="I1" s="187"/>
    </row>
    <row r="2" spans="1:9" ht="13.5" thickBot="1" x14ac:dyDescent="0.25">
      <c r="A2" s="320" t="s">
        <v>76</v>
      </c>
      <c r="B2" s="321"/>
      <c r="C2" s="188" t="s">
        <v>105</v>
      </c>
      <c r="D2" s="189"/>
      <c r="E2" s="190"/>
      <c r="F2" s="189"/>
      <c r="G2" s="322" t="s">
        <v>696</v>
      </c>
      <c r="H2" s="323"/>
      <c r="I2" s="324"/>
    </row>
    <row r="3" spans="1:9" ht="13.5" thickTop="1" x14ac:dyDescent="0.2">
      <c r="F3" s="123"/>
    </row>
    <row r="4" spans="1:9" ht="19.5" customHeight="1" x14ac:dyDescent="0.25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spans="1:9" ht="13.5" thickBot="1" x14ac:dyDescent="0.25"/>
    <row r="6" spans="1:9" s="123" customFormat="1" ht="13.5" thickBot="1" x14ac:dyDescent="0.25">
      <c r="A6" s="194"/>
      <c r="B6" s="195" t="s">
        <v>78</v>
      </c>
      <c r="C6" s="195"/>
      <c r="D6" s="196"/>
      <c r="E6" s="197" t="s">
        <v>24</v>
      </c>
      <c r="F6" s="198" t="s">
        <v>25</v>
      </c>
      <c r="G6" s="198" t="s">
        <v>26</v>
      </c>
      <c r="H6" s="198" t="s">
        <v>27</v>
      </c>
      <c r="I6" s="199" t="s">
        <v>28</v>
      </c>
    </row>
    <row r="7" spans="1:9" s="123" customFormat="1" x14ac:dyDescent="0.2">
      <c r="A7" s="290" t="str">
        <f>'SO 01 04 Pol'!B7</f>
        <v>61</v>
      </c>
      <c r="B7" s="62" t="str">
        <f>'SO 01 04 Pol'!C7</f>
        <v>Upravy povrchů vnitřní</v>
      </c>
      <c r="D7" s="200"/>
      <c r="E7" s="291">
        <f>'SO 01 04 Pol'!BA20</f>
        <v>0</v>
      </c>
      <c r="F7" s="292">
        <f>'SO 01 04 Pol'!BB20</f>
        <v>0</v>
      </c>
      <c r="G7" s="292">
        <f>'SO 01 04 Pol'!BC20</f>
        <v>0</v>
      </c>
      <c r="H7" s="292">
        <f>'SO 01 04 Pol'!BD20</f>
        <v>0</v>
      </c>
      <c r="I7" s="293">
        <f>'SO 01 04 Pol'!BE20</f>
        <v>0</v>
      </c>
    </row>
    <row r="8" spans="1:9" s="123" customFormat="1" x14ac:dyDescent="0.2">
      <c r="A8" s="290" t="str">
        <f>'SO 01 04 Pol'!B21</f>
        <v>94</v>
      </c>
      <c r="B8" s="62" t="str">
        <f>'SO 01 04 Pol'!C21</f>
        <v>Lešení a stavební výtahy</v>
      </c>
      <c r="D8" s="200"/>
      <c r="E8" s="291">
        <f>'SO 01 04 Pol'!BA24</f>
        <v>0</v>
      </c>
      <c r="F8" s="292">
        <f>'SO 01 04 Pol'!BB24</f>
        <v>0</v>
      </c>
      <c r="G8" s="292">
        <f>'SO 01 04 Pol'!BC24</f>
        <v>0</v>
      </c>
      <c r="H8" s="292">
        <f>'SO 01 04 Pol'!BD24</f>
        <v>0</v>
      </c>
      <c r="I8" s="293">
        <f>'SO 01 04 Pol'!BE24</f>
        <v>0</v>
      </c>
    </row>
    <row r="9" spans="1:9" s="123" customFormat="1" x14ac:dyDescent="0.2">
      <c r="A9" s="290" t="str">
        <f>'SO 01 04 Pol'!B25</f>
        <v>95</v>
      </c>
      <c r="B9" s="62" t="str">
        <f>'SO 01 04 Pol'!C25</f>
        <v>Dokončovací konstrukce na pozemních stavbách</v>
      </c>
      <c r="D9" s="200"/>
      <c r="E9" s="291">
        <f>'SO 01 04 Pol'!BA28</f>
        <v>0</v>
      </c>
      <c r="F9" s="292">
        <f>'SO 01 04 Pol'!BB28</f>
        <v>0</v>
      </c>
      <c r="G9" s="292">
        <f>'SO 01 04 Pol'!BC28</f>
        <v>0</v>
      </c>
      <c r="H9" s="292">
        <f>'SO 01 04 Pol'!BD28</f>
        <v>0</v>
      </c>
      <c r="I9" s="293">
        <f>'SO 01 04 Pol'!BE28</f>
        <v>0</v>
      </c>
    </row>
    <row r="10" spans="1:9" s="123" customFormat="1" x14ac:dyDescent="0.2">
      <c r="A10" s="290" t="str">
        <f>'SO 01 04 Pol'!B29</f>
        <v>96</v>
      </c>
      <c r="B10" s="62" t="str">
        <f>'SO 01 04 Pol'!C29</f>
        <v>Bourání konstrukcí</v>
      </c>
      <c r="D10" s="200"/>
      <c r="E10" s="291">
        <f>'SO 01 04 Pol'!BA50</f>
        <v>0</v>
      </c>
      <c r="F10" s="292">
        <f>'SO 01 04 Pol'!BB50</f>
        <v>0</v>
      </c>
      <c r="G10" s="292">
        <f>'SO 01 04 Pol'!BC50</f>
        <v>0</v>
      </c>
      <c r="H10" s="292">
        <f>'SO 01 04 Pol'!BD50</f>
        <v>0</v>
      </c>
      <c r="I10" s="293">
        <f>'SO 01 04 Pol'!BE50</f>
        <v>0</v>
      </c>
    </row>
    <row r="11" spans="1:9" s="123" customFormat="1" x14ac:dyDescent="0.2">
      <c r="A11" s="290" t="str">
        <f>'SO 01 04 Pol'!B51</f>
        <v>99</v>
      </c>
      <c r="B11" s="62" t="str">
        <f>'SO 01 04 Pol'!C51</f>
        <v>Staveništní přesun hmot</v>
      </c>
      <c r="D11" s="200"/>
      <c r="E11" s="291">
        <f>'SO 01 04 Pol'!BA53</f>
        <v>0</v>
      </c>
      <c r="F11" s="292">
        <f>'SO 01 04 Pol'!BB53</f>
        <v>0</v>
      </c>
      <c r="G11" s="292">
        <f>'SO 01 04 Pol'!BC53</f>
        <v>0</v>
      </c>
      <c r="H11" s="292">
        <f>'SO 01 04 Pol'!BD53</f>
        <v>0</v>
      </c>
      <c r="I11" s="293">
        <f>'SO 01 04 Pol'!BE53</f>
        <v>0</v>
      </c>
    </row>
    <row r="12" spans="1:9" s="123" customFormat="1" x14ac:dyDescent="0.2">
      <c r="A12" s="290" t="str">
        <f>'SO 01 04 Pol'!B54</f>
        <v>764</v>
      </c>
      <c r="B12" s="62" t="str">
        <f>'SO 01 04 Pol'!C54</f>
        <v>Konstrukce klempířské</v>
      </c>
      <c r="D12" s="200"/>
      <c r="E12" s="291">
        <f>'SO 01 04 Pol'!BA64</f>
        <v>0</v>
      </c>
      <c r="F12" s="292">
        <f>'SO 01 04 Pol'!BB64</f>
        <v>0</v>
      </c>
      <c r="G12" s="292">
        <f>'SO 01 04 Pol'!BC64</f>
        <v>0</v>
      </c>
      <c r="H12" s="292">
        <f>'SO 01 04 Pol'!BD64</f>
        <v>0</v>
      </c>
      <c r="I12" s="293">
        <f>'SO 01 04 Pol'!BE64</f>
        <v>0</v>
      </c>
    </row>
    <row r="13" spans="1:9" s="123" customFormat="1" x14ac:dyDescent="0.2">
      <c r="A13" s="290" t="str">
        <f>'SO 01 04 Pol'!B65</f>
        <v>766</v>
      </c>
      <c r="B13" s="62" t="str">
        <f>'SO 01 04 Pol'!C65</f>
        <v>Konstrukce truhlářské</v>
      </c>
      <c r="D13" s="200"/>
      <c r="E13" s="291">
        <f>'SO 01 04 Pol'!BA102</f>
        <v>0</v>
      </c>
      <c r="F13" s="292">
        <f>'SO 01 04 Pol'!BB102</f>
        <v>0</v>
      </c>
      <c r="G13" s="292">
        <f>'SO 01 04 Pol'!BC102</f>
        <v>0</v>
      </c>
      <c r="H13" s="292">
        <f>'SO 01 04 Pol'!BD102</f>
        <v>0</v>
      </c>
      <c r="I13" s="293">
        <f>'SO 01 04 Pol'!BE102</f>
        <v>0</v>
      </c>
    </row>
    <row r="14" spans="1:9" s="123" customFormat="1" x14ac:dyDescent="0.2">
      <c r="A14" s="290" t="str">
        <f>'SO 01 04 Pol'!B103</f>
        <v>784</v>
      </c>
      <c r="B14" s="62" t="str">
        <f>'SO 01 04 Pol'!C103</f>
        <v>Malby</v>
      </c>
      <c r="D14" s="200"/>
      <c r="E14" s="291">
        <f>'SO 01 04 Pol'!BA108</f>
        <v>0</v>
      </c>
      <c r="F14" s="292">
        <f>'SO 01 04 Pol'!BB108</f>
        <v>0</v>
      </c>
      <c r="G14" s="292">
        <f>'SO 01 04 Pol'!BC108</f>
        <v>0</v>
      </c>
      <c r="H14" s="292">
        <f>'SO 01 04 Pol'!BD108</f>
        <v>0</v>
      </c>
      <c r="I14" s="293">
        <f>'SO 01 04 Pol'!BE108</f>
        <v>0</v>
      </c>
    </row>
    <row r="15" spans="1:9" s="123" customFormat="1" x14ac:dyDescent="0.2">
      <c r="A15" s="290" t="str">
        <f>'SO 01 04 Pol'!B109</f>
        <v>786</v>
      </c>
      <c r="B15" s="62" t="str">
        <f>'SO 01 04 Pol'!C109</f>
        <v>Čalounické úpravy</v>
      </c>
      <c r="D15" s="200"/>
      <c r="E15" s="291">
        <f>'SO 01 04 Pol'!BA113</f>
        <v>0</v>
      </c>
      <c r="F15" s="292">
        <f>'SO 01 04 Pol'!BB113</f>
        <v>0</v>
      </c>
      <c r="G15" s="292">
        <f>'SO 01 04 Pol'!BC113</f>
        <v>0</v>
      </c>
      <c r="H15" s="292">
        <f>'SO 01 04 Pol'!BD113</f>
        <v>0</v>
      </c>
      <c r="I15" s="293">
        <f>'SO 01 04 Pol'!BE113</f>
        <v>0</v>
      </c>
    </row>
    <row r="16" spans="1:9" s="123" customFormat="1" ht="13.5" thickBot="1" x14ac:dyDescent="0.25">
      <c r="A16" s="290" t="str">
        <f>'SO 01 04 Pol'!B114</f>
        <v>D96</v>
      </c>
      <c r="B16" s="62" t="str">
        <f>'SO 01 04 Pol'!C114</f>
        <v>Přesuny suti a vybouraných hmot</v>
      </c>
      <c r="D16" s="200"/>
      <c r="E16" s="291">
        <f>'SO 01 04 Pol'!BA122</f>
        <v>0</v>
      </c>
      <c r="F16" s="292">
        <f>'SO 01 04 Pol'!BB122</f>
        <v>0</v>
      </c>
      <c r="G16" s="292">
        <f>'SO 01 04 Pol'!BC122</f>
        <v>0</v>
      </c>
      <c r="H16" s="292">
        <f>'SO 01 04 Pol'!BD122</f>
        <v>0</v>
      </c>
      <c r="I16" s="293">
        <f>'SO 01 04 Pol'!BE122</f>
        <v>0</v>
      </c>
    </row>
    <row r="17" spans="1:57" s="14" customFormat="1" ht="13.5" thickBot="1" x14ac:dyDescent="0.25">
      <c r="A17" s="201"/>
      <c r="B17" s="202" t="s">
        <v>79</v>
      </c>
      <c r="C17" s="202"/>
      <c r="D17" s="203"/>
      <c r="E17" s="204">
        <f>SUM(E7:E16)</f>
        <v>0</v>
      </c>
      <c r="F17" s="205">
        <f>SUM(F7:F16)</f>
        <v>0</v>
      </c>
      <c r="G17" s="205">
        <f>SUM(G7:G16)</f>
        <v>0</v>
      </c>
      <c r="H17" s="205">
        <f>SUM(H7:H16)</f>
        <v>0</v>
      </c>
      <c r="I17" s="206">
        <f>SUM(I7:I16)</f>
        <v>0</v>
      </c>
    </row>
    <row r="18" spans="1:57" x14ac:dyDescent="0.2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57" ht="19.5" customHeight="1" x14ac:dyDescent="0.25">
      <c r="A19" s="192" t="s">
        <v>80</v>
      </c>
      <c r="B19" s="192"/>
      <c r="C19" s="192"/>
      <c r="D19" s="192"/>
      <c r="E19" s="192"/>
      <c r="F19" s="192"/>
      <c r="G19" s="207"/>
      <c r="H19" s="192"/>
      <c r="I19" s="192"/>
      <c r="BA19" s="129"/>
      <c r="BB19" s="129"/>
      <c r="BC19" s="129"/>
      <c r="BD19" s="129"/>
      <c r="BE19" s="129"/>
    </row>
    <row r="20" spans="1:57" ht="13.5" thickBot="1" x14ac:dyDescent="0.25"/>
    <row r="21" spans="1:57" x14ac:dyDescent="0.2">
      <c r="A21" s="158" t="s">
        <v>81</v>
      </c>
      <c r="B21" s="159"/>
      <c r="C21" s="159"/>
      <c r="D21" s="208"/>
      <c r="E21" s="209" t="s">
        <v>82</v>
      </c>
      <c r="F21" s="210" t="s">
        <v>13</v>
      </c>
      <c r="G21" s="211" t="s">
        <v>83</v>
      </c>
      <c r="H21" s="212"/>
      <c r="I21" s="213" t="s">
        <v>82</v>
      </c>
    </row>
    <row r="22" spans="1:57" x14ac:dyDescent="0.2">
      <c r="A22" s="152" t="s">
        <v>313</v>
      </c>
      <c r="B22" s="143"/>
      <c r="C22" s="143"/>
      <c r="D22" s="214"/>
      <c r="E22" s="215">
        <v>0</v>
      </c>
      <c r="F22" s="216">
        <v>0</v>
      </c>
      <c r="G22" s="217">
        <f>SUM(E17:I17)</f>
        <v>0</v>
      </c>
      <c r="H22" s="218"/>
      <c r="I22" s="219">
        <f t="shared" ref="I22:I29" si="0">E22+F22*G22/100</f>
        <v>0</v>
      </c>
      <c r="BA22" s="1">
        <v>0</v>
      </c>
    </row>
    <row r="23" spans="1:57" x14ac:dyDescent="0.2">
      <c r="A23" s="152" t="s">
        <v>314</v>
      </c>
      <c r="B23" s="143"/>
      <c r="C23" s="143"/>
      <c r="D23" s="214"/>
      <c r="E23" s="215">
        <v>0</v>
      </c>
      <c r="F23" s="216">
        <v>0</v>
      </c>
      <c r="G23" s="217">
        <f>SUM(G22)</f>
        <v>0</v>
      </c>
      <c r="H23" s="218"/>
      <c r="I23" s="219">
        <f t="shared" si="0"/>
        <v>0</v>
      </c>
      <c r="BA23" s="1">
        <v>0</v>
      </c>
    </row>
    <row r="24" spans="1:57" x14ac:dyDescent="0.2">
      <c r="A24" s="152" t="s">
        <v>315</v>
      </c>
      <c r="B24" s="143"/>
      <c r="C24" s="143"/>
      <c r="D24" s="214"/>
      <c r="E24" s="215">
        <v>0</v>
      </c>
      <c r="F24" s="216">
        <v>0</v>
      </c>
      <c r="G24" s="217">
        <f t="shared" ref="G24:G29" si="1">SUM(G23)</f>
        <v>0</v>
      </c>
      <c r="H24" s="218"/>
      <c r="I24" s="219">
        <f t="shared" si="0"/>
        <v>0</v>
      </c>
      <c r="BA24" s="1">
        <v>0</v>
      </c>
    </row>
    <row r="25" spans="1:57" x14ac:dyDescent="0.2">
      <c r="A25" s="152" t="s">
        <v>316</v>
      </c>
      <c r="B25" s="143"/>
      <c r="C25" s="143"/>
      <c r="D25" s="214"/>
      <c r="E25" s="215">
        <v>0</v>
      </c>
      <c r="F25" s="216">
        <v>0</v>
      </c>
      <c r="G25" s="217">
        <f t="shared" si="1"/>
        <v>0</v>
      </c>
      <c r="H25" s="218"/>
      <c r="I25" s="219">
        <f t="shared" si="0"/>
        <v>0</v>
      </c>
      <c r="BA25" s="1">
        <v>0</v>
      </c>
    </row>
    <row r="26" spans="1:57" x14ac:dyDescent="0.2">
      <c r="A26" s="152" t="s">
        <v>317</v>
      </c>
      <c r="B26" s="143"/>
      <c r="C26" s="143"/>
      <c r="D26" s="214"/>
      <c r="E26" s="215">
        <v>0</v>
      </c>
      <c r="F26" s="216">
        <v>0</v>
      </c>
      <c r="G26" s="217">
        <f t="shared" si="1"/>
        <v>0</v>
      </c>
      <c r="H26" s="218"/>
      <c r="I26" s="219">
        <f t="shared" si="0"/>
        <v>0</v>
      </c>
      <c r="BA26" s="1">
        <v>1</v>
      </c>
    </row>
    <row r="27" spans="1:57" x14ac:dyDescent="0.2">
      <c r="A27" s="152" t="s">
        <v>318</v>
      </c>
      <c r="B27" s="143"/>
      <c r="C27" s="143"/>
      <c r="D27" s="214"/>
      <c r="E27" s="215">
        <v>0</v>
      </c>
      <c r="F27" s="216">
        <v>0</v>
      </c>
      <c r="G27" s="217">
        <f t="shared" si="1"/>
        <v>0</v>
      </c>
      <c r="H27" s="218"/>
      <c r="I27" s="219">
        <f t="shared" si="0"/>
        <v>0</v>
      </c>
      <c r="BA27" s="1">
        <v>1</v>
      </c>
    </row>
    <row r="28" spans="1:57" x14ac:dyDescent="0.2">
      <c r="A28" s="152" t="s">
        <v>319</v>
      </c>
      <c r="B28" s="143"/>
      <c r="C28" s="143"/>
      <c r="D28" s="214"/>
      <c r="E28" s="215">
        <v>0</v>
      </c>
      <c r="F28" s="216">
        <v>0</v>
      </c>
      <c r="G28" s="217">
        <f t="shared" si="1"/>
        <v>0</v>
      </c>
      <c r="H28" s="218"/>
      <c r="I28" s="219">
        <f t="shared" si="0"/>
        <v>0</v>
      </c>
      <c r="BA28" s="1">
        <v>2</v>
      </c>
    </row>
    <row r="29" spans="1:57" x14ac:dyDescent="0.2">
      <c r="A29" s="152" t="s">
        <v>320</v>
      </c>
      <c r="B29" s="143"/>
      <c r="C29" s="143"/>
      <c r="D29" s="214"/>
      <c r="E29" s="215">
        <v>0</v>
      </c>
      <c r="F29" s="216">
        <v>0</v>
      </c>
      <c r="G29" s="217">
        <f t="shared" si="1"/>
        <v>0</v>
      </c>
      <c r="H29" s="218"/>
      <c r="I29" s="219">
        <f t="shared" si="0"/>
        <v>0</v>
      </c>
      <c r="BA29" s="1">
        <v>2</v>
      </c>
    </row>
    <row r="30" spans="1:57" ht="13.5" thickBot="1" x14ac:dyDescent="0.25">
      <c r="A30" s="220"/>
      <c r="B30" s="221" t="s">
        <v>84</v>
      </c>
      <c r="C30" s="222"/>
      <c r="D30" s="223"/>
      <c r="E30" s="224"/>
      <c r="F30" s="225"/>
      <c r="G30" s="225"/>
      <c r="H30" s="325">
        <f>SUM(I22:I29)</f>
        <v>0</v>
      </c>
      <c r="I30" s="326"/>
    </row>
    <row r="32" spans="1:57" x14ac:dyDescent="0.2">
      <c r="B32" s="14"/>
      <c r="F32" s="226"/>
      <c r="G32" s="227"/>
      <c r="H32" s="227"/>
      <c r="I32" s="46"/>
    </row>
    <row r="33" spans="6:9" x14ac:dyDescent="0.2">
      <c r="F33" s="226"/>
      <c r="G33" s="227"/>
      <c r="H33" s="227"/>
      <c r="I33" s="46"/>
    </row>
    <row r="34" spans="6:9" x14ac:dyDescent="0.2">
      <c r="F34" s="226"/>
      <c r="G34" s="227"/>
      <c r="H34" s="227"/>
      <c r="I34" s="46"/>
    </row>
    <row r="35" spans="6:9" x14ac:dyDescent="0.2">
      <c r="F35" s="226"/>
      <c r="G35" s="227"/>
      <c r="H35" s="227"/>
      <c r="I35" s="46"/>
    </row>
    <row r="36" spans="6:9" x14ac:dyDescent="0.2">
      <c r="F36" s="226"/>
      <c r="G36" s="227"/>
      <c r="H36" s="227"/>
      <c r="I36" s="46"/>
    </row>
    <row r="37" spans="6:9" x14ac:dyDescent="0.2">
      <c r="F37" s="226"/>
      <c r="G37" s="227"/>
      <c r="H37" s="227"/>
      <c r="I37" s="46"/>
    </row>
    <row r="38" spans="6:9" x14ac:dyDescent="0.2">
      <c r="F38" s="226"/>
      <c r="G38" s="227"/>
      <c r="H38" s="227"/>
      <c r="I38" s="46"/>
    </row>
    <row r="39" spans="6:9" x14ac:dyDescent="0.2">
      <c r="F39" s="226"/>
      <c r="G39" s="227"/>
      <c r="H39" s="227"/>
      <c r="I39" s="46"/>
    </row>
    <row r="40" spans="6:9" x14ac:dyDescent="0.2">
      <c r="F40" s="226"/>
      <c r="G40" s="227"/>
      <c r="H40" s="227"/>
      <c r="I40" s="46"/>
    </row>
    <row r="41" spans="6:9" x14ac:dyDescent="0.2">
      <c r="F41" s="226"/>
      <c r="G41" s="227"/>
      <c r="H41" s="227"/>
      <c r="I41" s="46"/>
    </row>
    <row r="42" spans="6:9" x14ac:dyDescent="0.2">
      <c r="F42" s="226"/>
      <c r="G42" s="227"/>
      <c r="H42" s="227"/>
      <c r="I42" s="46"/>
    </row>
    <row r="43" spans="6:9" x14ac:dyDescent="0.2">
      <c r="F43" s="226"/>
      <c r="G43" s="227"/>
      <c r="H43" s="227"/>
      <c r="I43" s="46"/>
    </row>
    <row r="44" spans="6:9" x14ac:dyDescent="0.2">
      <c r="F44" s="226"/>
      <c r="G44" s="227"/>
      <c r="H44" s="227"/>
      <c r="I44" s="46"/>
    </row>
    <row r="45" spans="6:9" x14ac:dyDescent="0.2">
      <c r="F45" s="226"/>
      <c r="G45" s="227"/>
      <c r="H45" s="227"/>
      <c r="I45" s="46"/>
    </row>
    <row r="46" spans="6:9" x14ac:dyDescent="0.2">
      <c r="F46" s="226"/>
      <c r="G46" s="227"/>
      <c r="H46" s="227"/>
      <c r="I46" s="46"/>
    </row>
    <row r="47" spans="6:9" x14ac:dyDescent="0.2">
      <c r="F47" s="226"/>
      <c r="G47" s="227"/>
      <c r="H47" s="227"/>
      <c r="I47" s="46"/>
    </row>
    <row r="48" spans="6:9" x14ac:dyDescent="0.2">
      <c r="F48" s="226"/>
      <c r="G48" s="227"/>
      <c r="H48" s="227"/>
      <c r="I48" s="46"/>
    </row>
    <row r="49" spans="6:9" x14ac:dyDescent="0.2">
      <c r="F49" s="226"/>
      <c r="G49" s="227"/>
      <c r="H49" s="227"/>
      <c r="I49" s="46"/>
    </row>
    <row r="50" spans="6:9" x14ac:dyDescent="0.2">
      <c r="F50" s="226"/>
      <c r="G50" s="227"/>
      <c r="H50" s="227"/>
      <c r="I50" s="46"/>
    </row>
    <row r="51" spans="6:9" x14ac:dyDescent="0.2">
      <c r="F51" s="226"/>
      <c r="G51" s="227"/>
      <c r="H51" s="227"/>
      <c r="I51" s="46"/>
    </row>
    <row r="52" spans="6:9" x14ac:dyDescent="0.2">
      <c r="F52" s="226"/>
      <c r="G52" s="227"/>
      <c r="H52" s="227"/>
      <c r="I52" s="46"/>
    </row>
    <row r="53" spans="6:9" x14ac:dyDescent="0.2">
      <c r="F53" s="226"/>
      <c r="G53" s="227"/>
      <c r="H53" s="227"/>
      <c r="I53" s="46"/>
    </row>
    <row r="54" spans="6:9" x14ac:dyDescent="0.2">
      <c r="F54" s="226"/>
      <c r="G54" s="227"/>
      <c r="H54" s="227"/>
      <c r="I54" s="46"/>
    </row>
    <row r="55" spans="6:9" x14ac:dyDescent="0.2">
      <c r="F55" s="226"/>
      <c r="G55" s="227"/>
      <c r="H55" s="227"/>
      <c r="I55" s="46"/>
    </row>
    <row r="56" spans="6:9" x14ac:dyDescent="0.2">
      <c r="F56" s="226"/>
      <c r="G56" s="227"/>
      <c r="H56" s="227"/>
      <c r="I56" s="46"/>
    </row>
    <row r="57" spans="6:9" x14ac:dyDescent="0.2">
      <c r="F57" s="226"/>
      <c r="G57" s="227"/>
      <c r="H57" s="227"/>
      <c r="I57" s="46"/>
    </row>
    <row r="58" spans="6:9" x14ac:dyDescent="0.2">
      <c r="F58" s="226"/>
      <c r="G58" s="227"/>
      <c r="H58" s="227"/>
      <c r="I58" s="46"/>
    </row>
    <row r="59" spans="6:9" x14ac:dyDescent="0.2">
      <c r="F59" s="226"/>
      <c r="G59" s="227"/>
      <c r="H59" s="227"/>
      <c r="I59" s="46"/>
    </row>
    <row r="60" spans="6:9" x14ac:dyDescent="0.2">
      <c r="F60" s="226"/>
      <c r="G60" s="227"/>
      <c r="H60" s="227"/>
      <c r="I60" s="46"/>
    </row>
    <row r="61" spans="6:9" x14ac:dyDescent="0.2">
      <c r="F61" s="226"/>
      <c r="G61" s="227"/>
      <c r="H61" s="227"/>
      <c r="I61" s="46"/>
    </row>
    <row r="62" spans="6:9" x14ac:dyDescent="0.2">
      <c r="F62" s="226"/>
      <c r="G62" s="227"/>
      <c r="H62" s="227"/>
      <c r="I62" s="46"/>
    </row>
    <row r="63" spans="6:9" x14ac:dyDescent="0.2">
      <c r="F63" s="226"/>
      <c r="G63" s="227"/>
      <c r="H63" s="227"/>
      <c r="I63" s="46"/>
    </row>
    <row r="64" spans="6:9" x14ac:dyDescent="0.2">
      <c r="F64" s="226"/>
      <c r="G64" s="227"/>
      <c r="H64" s="227"/>
      <c r="I64" s="46"/>
    </row>
    <row r="65" spans="6:9" x14ac:dyDescent="0.2">
      <c r="F65" s="226"/>
      <c r="G65" s="227"/>
      <c r="H65" s="227"/>
      <c r="I65" s="46"/>
    </row>
    <row r="66" spans="6:9" x14ac:dyDescent="0.2">
      <c r="F66" s="226"/>
      <c r="G66" s="227"/>
      <c r="H66" s="227"/>
      <c r="I66" s="46"/>
    </row>
    <row r="67" spans="6:9" x14ac:dyDescent="0.2">
      <c r="F67" s="226"/>
      <c r="G67" s="227"/>
      <c r="H67" s="227"/>
      <c r="I67" s="46"/>
    </row>
    <row r="68" spans="6:9" x14ac:dyDescent="0.2">
      <c r="F68" s="226"/>
      <c r="G68" s="227"/>
      <c r="H68" s="227"/>
      <c r="I68" s="46"/>
    </row>
    <row r="69" spans="6:9" x14ac:dyDescent="0.2">
      <c r="F69" s="226"/>
      <c r="G69" s="227"/>
      <c r="H69" s="227"/>
      <c r="I69" s="46"/>
    </row>
    <row r="70" spans="6:9" x14ac:dyDescent="0.2">
      <c r="F70" s="226"/>
      <c r="G70" s="227"/>
      <c r="H70" s="227"/>
      <c r="I70" s="46"/>
    </row>
    <row r="71" spans="6:9" x14ac:dyDescent="0.2">
      <c r="F71" s="226"/>
      <c r="G71" s="227"/>
      <c r="H71" s="227"/>
      <c r="I71" s="46"/>
    </row>
    <row r="72" spans="6:9" x14ac:dyDescent="0.2">
      <c r="F72" s="226"/>
      <c r="G72" s="227"/>
      <c r="H72" s="227"/>
      <c r="I72" s="46"/>
    </row>
    <row r="73" spans="6:9" x14ac:dyDescent="0.2">
      <c r="F73" s="226"/>
      <c r="G73" s="227"/>
      <c r="H73" s="227"/>
      <c r="I73" s="46"/>
    </row>
    <row r="74" spans="6:9" x14ac:dyDescent="0.2">
      <c r="F74" s="226"/>
      <c r="G74" s="227"/>
      <c r="H74" s="227"/>
      <c r="I74" s="46"/>
    </row>
    <row r="75" spans="6:9" x14ac:dyDescent="0.2">
      <c r="F75" s="226"/>
      <c r="G75" s="227"/>
      <c r="H75" s="227"/>
      <c r="I75" s="46"/>
    </row>
    <row r="76" spans="6:9" x14ac:dyDescent="0.2">
      <c r="F76" s="226"/>
      <c r="G76" s="227"/>
      <c r="H76" s="227"/>
      <c r="I76" s="46"/>
    </row>
    <row r="77" spans="6:9" x14ac:dyDescent="0.2">
      <c r="F77" s="226"/>
      <c r="G77" s="227"/>
      <c r="H77" s="227"/>
      <c r="I77" s="46"/>
    </row>
    <row r="78" spans="6:9" x14ac:dyDescent="0.2">
      <c r="F78" s="226"/>
      <c r="G78" s="227"/>
      <c r="H78" s="227"/>
      <c r="I78" s="46"/>
    </row>
    <row r="79" spans="6:9" x14ac:dyDescent="0.2">
      <c r="F79" s="226"/>
      <c r="G79" s="227"/>
      <c r="H79" s="227"/>
      <c r="I79" s="46"/>
    </row>
    <row r="80" spans="6:9" x14ac:dyDescent="0.2">
      <c r="F80" s="226"/>
      <c r="G80" s="227"/>
      <c r="H80" s="227"/>
      <c r="I80" s="46"/>
    </row>
    <row r="81" spans="6:9" x14ac:dyDescent="0.2">
      <c r="F81" s="226"/>
      <c r="G81" s="227"/>
      <c r="H81" s="227"/>
      <c r="I81" s="46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195"/>
  <sheetViews>
    <sheetView showGridLines="0" showZeros="0" zoomScaleNormal="100" zoomScaleSheetLayoutView="100" workbookViewId="0">
      <selection sqref="A1:G1"/>
    </sheetView>
  </sheetViews>
  <sheetFormatPr defaultRowHeight="12.75" x14ac:dyDescent="0.2"/>
  <cols>
    <col min="1" max="1" width="4.42578125" style="228" customWidth="1"/>
    <col min="2" max="2" width="11.5703125" style="228" customWidth="1"/>
    <col min="3" max="3" width="40.42578125" style="228" customWidth="1"/>
    <col min="4" max="4" width="5.5703125" style="228" customWidth="1"/>
    <col min="5" max="5" width="8.5703125" style="238" customWidth="1"/>
    <col min="6" max="6" width="9.85546875" style="228" customWidth="1"/>
    <col min="7" max="7" width="13.85546875" style="228" customWidth="1"/>
    <col min="8" max="8" width="11.7109375" style="228" hidden="1" customWidth="1"/>
    <col min="9" max="9" width="11.5703125" style="228" hidden="1" customWidth="1"/>
    <col min="10" max="10" width="11" style="228" hidden="1" customWidth="1"/>
    <col min="11" max="11" width="10.42578125" style="228" hidden="1" customWidth="1"/>
    <col min="12" max="12" width="75.42578125" style="228" customWidth="1"/>
    <col min="13" max="13" width="45.28515625" style="228" customWidth="1"/>
    <col min="14" max="16384" width="9.140625" style="228"/>
  </cols>
  <sheetData>
    <row r="1" spans="1:80" ht="15.75" x14ac:dyDescent="0.25">
      <c r="A1" s="332" t="s">
        <v>85</v>
      </c>
      <c r="B1" s="332"/>
      <c r="C1" s="332"/>
      <c r="D1" s="332"/>
      <c r="E1" s="332"/>
      <c r="F1" s="332"/>
      <c r="G1" s="332"/>
    </row>
    <row r="2" spans="1:80" ht="14.25" customHeight="1" thickBot="1" x14ac:dyDescent="0.25">
      <c r="B2" s="229"/>
      <c r="C2" s="230"/>
      <c r="D2" s="230"/>
      <c r="E2" s="231"/>
      <c r="F2" s="230"/>
      <c r="G2" s="230"/>
    </row>
    <row r="3" spans="1:80" ht="13.5" thickTop="1" x14ac:dyDescent="0.2">
      <c r="A3" s="318" t="s">
        <v>3</v>
      </c>
      <c r="B3" s="319"/>
      <c r="C3" s="182" t="s">
        <v>103</v>
      </c>
      <c r="D3" s="232"/>
      <c r="E3" s="233" t="s">
        <v>86</v>
      </c>
      <c r="F3" s="234" t="str">
        <f>'SO 01 04 Rek'!H1</f>
        <v>04</v>
      </c>
      <c r="G3" s="235"/>
    </row>
    <row r="4" spans="1:80" ht="13.5" thickBot="1" x14ac:dyDescent="0.25">
      <c r="A4" s="333" t="s">
        <v>76</v>
      </c>
      <c r="B4" s="321"/>
      <c r="C4" s="188" t="s">
        <v>105</v>
      </c>
      <c r="D4" s="236"/>
      <c r="E4" s="334" t="str">
        <f>'SO 01 04 Rek'!G2</f>
        <v>Výměna stavebních výplní</v>
      </c>
      <c r="F4" s="335"/>
      <c r="G4" s="336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355</v>
      </c>
      <c r="C7" s="247" t="s">
        <v>356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x14ac:dyDescent="0.2">
      <c r="A8" s="256">
        <v>1</v>
      </c>
      <c r="B8" s="257" t="s">
        <v>697</v>
      </c>
      <c r="C8" s="258" t="s">
        <v>698</v>
      </c>
      <c r="D8" s="259" t="s">
        <v>112</v>
      </c>
      <c r="E8" s="260">
        <v>120.795</v>
      </c>
      <c r="F8" s="260"/>
      <c r="G8" s="261">
        <f>E8*F8</f>
        <v>0</v>
      </c>
      <c r="H8" s="262">
        <v>4.0000000000000003E-5</v>
      </c>
      <c r="I8" s="263">
        <f>E8*H8</f>
        <v>4.8318000000000007E-3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x14ac:dyDescent="0.2">
      <c r="A9" s="264"/>
      <c r="B9" s="268"/>
      <c r="C9" s="327" t="s">
        <v>699</v>
      </c>
      <c r="D9" s="328"/>
      <c r="E9" s="269">
        <v>24.42</v>
      </c>
      <c r="F9" s="270"/>
      <c r="G9" s="271"/>
      <c r="H9" s="272"/>
      <c r="I9" s="266"/>
      <c r="J9" s="273"/>
      <c r="K9" s="266"/>
      <c r="M9" s="267" t="s">
        <v>699</v>
      </c>
      <c r="O9" s="255"/>
    </row>
    <row r="10" spans="1:80" ht="22.5" x14ac:dyDescent="0.2">
      <c r="A10" s="264"/>
      <c r="B10" s="268"/>
      <c r="C10" s="327" t="s">
        <v>700</v>
      </c>
      <c r="D10" s="328"/>
      <c r="E10" s="269">
        <v>48.56</v>
      </c>
      <c r="F10" s="270"/>
      <c r="G10" s="271"/>
      <c r="H10" s="272"/>
      <c r="I10" s="266"/>
      <c r="J10" s="273"/>
      <c r="K10" s="266"/>
      <c r="M10" s="267" t="s">
        <v>700</v>
      </c>
      <c r="O10" s="255"/>
    </row>
    <row r="11" spans="1:80" ht="33.75" x14ac:dyDescent="0.2">
      <c r="A11" s="264"/>
      <c r="B11" s="268"/>
      <c r="C11" s="327" t="s">
        <v>701</v>
      </c>
      <c r="D11" s="328"/>
      <c r="E11" s="269">
        <v>47.814999999999998</v>
      </c>
      <c r="F11" s="270"/>
      <c r="G11" s="271"/>
      <c r="H11" s="272"/>
      <c r="I11" s="266"/>
      <c r="J11" s="273"/>
      <c r="K11" s="266"/>
      <c r="M11" s="267" t="s">
        <v>701</v>
      </c>
      <c r="O11" s="255"/>
    </row>
    <row r="12" spans="1:80" ht="12.75" customHeight="1" x14ac:dyDescent="0.2">
      <c r="A12" s="256">
        <v>2</v>
      </c>
      <c r="B12" s="257" t="s">
        <v>702</v>
      </c>
      <c r="C12" s="258" t="s">
        <v>703</v>
      </c>
      <c r="D12" s="259" t="s">
        <v>235</v>
      </c>
      <c r="E12" s="260">
        <v>332.2</v>
      </c>
      <c r="F12" s="260"/>
      <c r="G12" s="261">
        <f>E12*F12</f>
        <v>0</v>
      </c>
      <c r="H12" s="262">
        <v>4.3099999999999996E-3</v>
      </c>
      <c r="I12" s="263">
        <f>E12*H12</f>
        <v>1.4317819999999999</v>
      </c>
      <c r="J12" s="262">
        <v>0</v>
      </c>
      <c r="K12" s="263">
        <f>E12*J12</f>
        <v>0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</v>
      </c>
      <c r="CB12" s="255">
        <v>1</v>
      </c>
    </row>
    <row r="13" spans="1:80" ht="12.75" customHeight="1" x14ac:dyDescent="0.2">
      <c r="A13" s="264"/>
      <c r="B13" s="268"/>
      <c r="C13" s="327" t="s">
        <v>704</v>
      </c>
      <c r="D13" s="328"/>
      <c r="E13" s="269">
        <v>76.3</v>
      </c>
      <c r="F13" s="270"/>
      <c r="G13" s="271"/>
      <c r="H13" s="272"/>
      <c r="I13" s="266"/>
      <c r="J13" s="273"/>
      <c r="K13" s="266"/>
      <c r="M13" s="267" t="s">
        <v>704</v>
      </c>
      <c r="O13" s="255"/>
    </row>
    <row r="14" spans="1:80" ht="33.75" x14ac:dyDescent="0.2">
      <c r="A14" s="264"/>
      <c r="B14" s="268"/>
      <c r="C14" s="327" t="s">
        <v>705</v>
      </c>
      <c r="D14" s="328"/>
      <c r="E14" s="269">
        <v>120.2</v>
      </c>
      <c r="F14" s="270"/>
      <c r="G14" s="271"/>
      <c r="H14" s="272"/>
      <c r="I14" s="266"/>
      <c r="J14" s="273"/>
      <c r="K14" s="266"/>
      <c r="M14" s="267" t="s">
        <v>705</v>
      </c>
      <c r="O14" s="255"/>
    </row>
    <row r="15" spans="1:80" ht="33.75" x14ac:dyDescent="0.2">
      <c r="A15" s="264"/>
      <c r="B15" s="268"/>
      <c r="C15" s="327" t="s">
        <v>706</v>
      </c>
      <c r="D15" s="328"/>
      <c r="E15" s="269">
        <v>135.69999999999999</v>
      </c>
      <c r="F15" s="270"/>
      <c r="G15" s="271"/>
      <c r="H15" s="272"/>
      <c r="I15" s="266"/>
      <c r="J15" s="273"/>
      <c r="K15" s="266"/>
      <c r="M15" s="267" t="s">
        <v>706</v>
      </c>
      <c r="O15" s="255"/>
    </row>
    <row r="16" spans="1:80" ht="22.5" x14ac:dyDescent="0.2">
      <c r="A16" s="256">
        <v>3</v>
      </c>
      <c r="B16" s="257" t="s">
        <v>362</v>
      </c>
      <c r="C16" s="258" t="s">
        <v>363</v>
      </c>
      <c r="D16" s="259" t="s">
        <v>112</v>
      </c>
      <c r="E16" s="260">
        <v>66.44</v>
      </c>
      <c r="F16" s="260"/>
      <c r="G16" s="261">
        <f>E16*F16</f>
        <v>0</v>
      </c>
      <c r="H16" s="262">
        <v>3.3709999999999997E-2</v>
      </c>
      <c r="I16" s="263">
        <f>E16*H16</f>
        <v>2.2396923999999996</v>
      </c>
      <c r="J16" s="262">
        <v>0</v>
      </c>
      <c r="K16" s="263">
        <f>E16*J16</f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>IF(AZ16=1,G16,0)</f>
        <v>0</v>
      </c>
      <c r="BB16" s="228">
        <f>IF(AZ16=2,G16,0)</f>
        <v>0</v>
      </c>
      <c r="BC16" s="228">
        <f>IF(AZ16=3,G16,0)</f>
        <v>0</v>
      </c>
      <c r="BD16" s="228">
        <f>IF(AZ16=4,G16,0)</f>
        <v>0</v>
      </c>
      <c r="BE16" s="228">
        <f>IF(AZ16=5,G16,0)</f>
        <v>0</v>
      </c>
      <c r="CA16" s="255">
        <v>1</v>
      </c>
      <c r="CB16" s="255">
        <v>1</v>
      </c>
    </row>
    <row r="17" spans="1:80" x14ac:dyDescent="0.2">
      <c r="A17" s="264"/>
      <c r="B17" s="268"/>
      <c r="C17" s="327" t="s">
        <v>707</v>
      </c>
      <c r="D17" s="328"/>
      <c r="E17" s="269">
        <v>66.44</v>
      </c>
      <c r="F17" s="270"/>
      <c r="G17" s="271"/>
      <c r="H17" s="272"/>
      <c r="I17" s="266"/>
      <c r="J17" s="273"/>
      <c r="K17" s="266"/>
      <c r="M17" s="267" t="s">
        <v>707</v>
      </c>
      <c r="O17" s="255"/>
    </row>
    <row r="18" spans="1:80" x14ac:dyDescent="0.2">
      <c r="A18" s="256">
        <v>4</v>
      </c>
      <c r="B18" s="257" t="s">
        <v>708</v>
      </c>
      <c r="C18" s="258" t="s">
        <v>486</v>
      </c>
      <c r="D18" s="259" t="s">
        <v>112</v>
      </c>
      <c r="E18" s="260">
        <v>129</v>
      </c>
      <c r="F18" s="260"/>
      <c r="G18" s="261">
        <f>E18*F18</f>
        <v>0</v>
      </c>
      <c r="H18" s="262">
        <v>1.2E-4</v>
      </c>
      <c r="I18" s="263">
        <f>E18*H18</f>
        <v>1.5480000000000001E-2</v>
      </c>
      <c r="J18" s="262">
        <v>0</v>
      </c>
      <c r="K18" s="263">
        <f>E18*J18</f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5">
        <v>1</v>
      </c>
      <c r="CB18" s="255">
        <v>1</v>
      </c>
    </row>
    <row r="19" spans="1:80" ht="12.75" customHeight="1" x14ac:dyDescent="0.2">
      <c r="A19" s="264"/>
      <c r="B19" s="268"/>
      <c r="C19" s="327" t="s">
        <v>709</v>
      </c>
      <c r="D19" s="328"/>
      <c r="E19" s="269">
        <v>129</v>
      </c>
      <c r="F19" s="270"/>
      <c r="G19" s="271"/>
      <c r="H19" s="272"/>
      <c r="I19" s="266"/>
      <c r="J19" s="273"/>
      <c r="K19" s="266"/>
      <c r="M19" s="267" t="s">
        <v>709</v>
      </c>
      <c r="O19" s="255"/>
    </row>
    <row r="20" spans="1:80" x14ac:dyDescent="0.2">
      <c r="A20" s="274"/>
      <c r="B20" s="275" t="s">
        <v>102</v>
      </c>
      <c r="C20" s="276" t="s">
        <v>357</v>
      </c>
      <c r="D20" s="277"/>
      <c r="E20" s="278"/>
      <c r="F20" s="279"/>
      <c r="G20" s="280">
        <f>SUM(G7:G19)</f>
        <v>0</v>
      </c>
      <c r="H20" s="281"/>
      <c r="I20" s="282">
        <f>SUM(I7:I19)</f>
        <v>3.6917861999999997</v>
      </c>
      <c r="J20" s="281"/>
      <c r="K20" s="282">
        <f>SUM(K7:K19)</f>
        <v>0</v>
      </c>
      <c r="O20" s="255">
        <v>4</v>
      </c>
      <c r="BA20" s="283">
        <f>SUM(BA7:BA19)</f>
        <v>0</v>
      </c>
      <c r="BB20" s="283">
        <f>SUM(BB7:BB19)</f>
        <v>0</v>
      </c>
      <c r="BC20" s="283">
        <f>SUM(BC7:BC19)</f>
        <v>0</v>
      </c>
      <c r="BD20" s="283">
        <f>SUM(BD7:BD19)</f>
        <v>0</v>
      </c>
      <c r="BE20" s="283">
        <f>SUM(BE7:BE19)</f>
        <v>0</v>
      </c>
    </row>
    <row r="21" spans="1:80" x14ac:dyDescent="0.2">
      <c r="A21" s="245" t="s">
        <v>98</v>
      </c>
      <c r="B21" s="246" t="s">
        <v>502</v>
      </c>
      <c r="C21" s="247" t="s">
        <v>503</v>
      </c>
      <c r="D21" s="248"/>
      <c r="E21" s="249"/>
      <c r="F21" s="249"/>
      <c r="G21" s="250"/>
      <c r="H21" s="251"/>
      <c r="I21" s="252"/>
      <c r="J21" s="253"/>
      <c r="K21" s="254"/>
      <c r="O21" s="255">
        <v>1</v>
      </c>
    </row>
    <row r="22" spans="1:80" x14ac:dyDescent="0.2">
      <c r="A22" s="256">
        <v>5</v>
      </c>
      <c r="B22" s="257" t="s">
        <v>646</v>
      </c>
      <c r="C22" s="258" t="s">
        <v>710</v>
      </c>
      <c r="D22" s="259" t="s">
        <v>112</v>
      </c>
      <c r="E22" s="260">
        <v>103.2</v>
      </c>
      <c r="F22" s="260"/>
      <c r="G22" s="261">
        <f>E22*F22</f>
        <v>0</v>
      </c>
      <c r="H22" s="262">
        <v>1.2099999999999999E-3</v>
      </c>
      <c r="I22" s="263">
        <f>E22*H22</f>
        <v>0.124872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80" ht="12.75" customHeight="1" x14ac:dyDescent="0.2">
      <c r="A23" s="264"/>
      <c r="B23" s="268"/>
      <c r="C23" s="327" t="s">
        <v>711</v>
      </c>
      <c r="D23" s="328"/>
      <c r="E23" s="269">
        <v>103.2</v>
      </c>
      <c r="F23" s="270"/>
      <c r="G23" s="271"/>
      <c r="H23" s="272"/>
      <c r="I23" s="266"/>
      <c r="J23" s="273"/>
      <c r="K23" s="266"/>
      <c r="M23" s="267" t="s">
        <v>711</v>
      </c>
      <c r="O23" s="255"/>
    </row>
    <row r="24" spans="1:80" x14ac:dyDescent="0.2">
      <c r="A24" s="274"/>
      <c r="B24" s="275" t="s">
        <v>102</v>
      </c>
      <c r="C24" s="276" t="s">
        <v>504</v>
      </c>
      <c r="D24" s="277"/>
      <c r="E24" s="278"/>
      <c r="F24" s="279"/>
      <c r="G24" s="280">
        <f>SUM(G21:G23)</f>
        <v>0</v>
      </c>
      <c r="H24" s="281"/>
      <c r="I24" s="282">
        <f>SUM(I21:I23)</f>
        <v>0.124872</v>
      </c>
      <c r="J24" s="281"/>
      <c r="K24" s="282">
        <f>SUM(K21:K23)</f>
        <v>0</v>
      </c>
      <c r="O24" s="255">
        <v>4</v>
      </c>
      <c r="BA24" s="283">
        <f>SUM(BA21:BA23)</f>
        <v>0</v>
      </c>
      <c r="BB24" s="283">
        <f>SUM(BB21:BB23)</f>
        <v>0</v>
      </c>
      <c r="BC24" s="283">
        <f>SUM(BC21:BC23)</f>
        <v>0</v>
      </c>
      <c r="BD24" s="283">
        <f>SUM(BD21:BD23)</f>
        <v>0</v>
      </c>
      <c r="BE24" s="283">
        <f>SUM(BE21:BE23)</f>
        <v>0</v>
      </c>
    </row>
    <row r="25" spans="1:80" x14ac:dyDescent="0.2">
      <c r="A25" s="245" t="s">
        <v>98</v>
      </c>
      <c r="B25" s="246" t="s">
        <v>242</v>
      </c>
      <c r="C25" s="247" t="s">
        <v>243</v>
      </c>
      <c r="D25" s="248"/>
      <c r="E25" s="249"/>
      <c r="F25" s="249"/>
      <c r="G25" s="250"/>
      <c r="H25" s="251"/>
      <c r="I25" s="252"/>
      <c r="J25" s="253"/>
      <c r="K25" s="254"/>
      <c r="O25" s="255">
        <v>1</v>
      </c>
    </row>
    <row r="26" spans="1:80" x14ac:dyDescent="0.2">
      <c r="A26" s="256">
        <v>6</v>
      </c>
      <c r="B26" s="257" t="s">
        <v>539</v>
      </c>
      <c r="C26" s="258" t="s">
        <v>540</v>
      </c>
      <c r="D26" s="259" t="s">
        <v>112</v>
      </c>
      <c r="E26" s="260">
        <v>129</v>
      </c>
      <c r="F26" s="260"/>
      <c r="G26" s="261">
        <f>E26*F26</f>
        <v>0</v>
      </c>
      <c r="H26" s="262">
        <v>4.0000000000000003E-5</v>
      </c>
      <c r="I26" s="263">
        <f>E26*H26</f>
        <v>5.1600000000000005E-3</v>
      </c>
      <c r="J26" s="262">
        <v>0</v>
      </c>
      <c r="K26" s="263">
        <f>E26*J26</f>
        <v>0</v>
      </c>
      <c r="O26" s="255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>IF(AZ26=1,G26,0)</f>
        <v>0</v>
      </c>
      <c r="BB26" s="228">
        <f>IF(AZ26=2,G26,0)</f>
        <v>0</v>
      </c>
      <c r="BC26" s="228">
        <f>IF(AZ26=3,G26,0)</f>
        <v>0</v>
      </c>
      <c r="BD26" s="228">
        <f>IF(AZ26=4,G26,0)</f>
        <v>0</v>
      </c>
      <c r="BE26" s="228">
        <f>IF(AZ26=5,G26,0)</f>
        <v>0</v>
      </c>
      <c r="CA26" s="255">
        <v>1</v>
      </c>
      <c r="CB26" s="255">
        <v>1</v>
      </c>
    </row>
    <row r="27" spans="1:80" x14ac:dyDescent="0.2">
      <c r="A27" s="264"/>
      <c r="B27" s="268"/>
      <c r="C27" s="327" t="s">
        <v>712</v>
      </c>
      <c r="D27" s="328"/>
      <c r="E27" s="269">
        <v>129</v>
      </c>
      <c r="F27" s="270"/>
      <c r="G27" s="271"/>
      <c r="H27" s="272"/>
      <c r="I27" s="266"/>
      <c r="J27" s="273"/>
      <c r="K27" s="266"/>
      <c r="M27" s="267" t="s">
        <v>712</v>
      </c>
      <c r="O27" s="255"/>
    </row>
    <row r="28" spans="1:80" x14ac:dyDescent="0.2">
      <c r="A28" s="274"/>
      <c r="B28" s="275" t="s">
        <v>102</v>
      </c>
      <c r="C28" s="276" t="s">
        <v>244</v>
      </c>
      <c r="D28" s="277"/>
      <c r="E28" s="278"/>
      <c r="F28" s="279"/>
      <c r="G28" s="280">
        <f>SUM(G25:G27)</f>
        <v>0</v>
      </c>
      <c r="H28" s="281"/>
      <c r="I28" s="282">
        <f>SUM(I25:I27)</f>
        <v>5.1600000000000005E-3</v>
      </c>
      <c r="J28" s="281"/>
      <c r="K28" s="282">
        <f>SUM(K25:K27)</f>
        <v>0</v>
      </c>
      <c r="O28" s="255">
        <v>4</v>
      </c>
      <c r="BA28" s="283">
        <f>SUM(BA25:BA27)</f>
        <v>0</v>
      </c>
      <c r="BB28" s="283">
        <f>SUM(BB25:BB27)</f>
        <v>0</v>
      </c>
      <c r="BC28" s="283">
        <f>SUM(BC25:BC27)</f>
        <v>0</v>
      </c>
      <c r="BD28" s="283">
        <f>SUM(BD25:BD27)</f>
        <v>0</v>
      </c>
      <c r="BE28" s="283">
        <f>SUM(BE25:BE27)</f>
        <v>0</v>
      </c>
    </row>
    <row r="29" spans="1:80" x14ac:dyDescent="0.2">
      <c r="A29" s="245" t="s">
        <v>98</v>
      </c>
      <c r="B29" s="246" t="s">
        <v>250</v>
      </c>
      <c r="C29" s="247" t="s">
        <v>251</v>
      </c>
      <c r="D29" s="248"/>
      <c r="E29" s="249"/>
      <c r="F29" s="249"/>
      <c r="G29" s="250"/>
      <c r="H29" s="251"/>
      <c r="I29" s="252"/>
      <c r="J29" s="253"/>
      <c r="K29" s="254"/>
      <c r="O29" s="255">
        <v>1</v>
      </c>
    </row>
    <row r="30" spans="1:80" x14ac:dyDescent="0.2">
      <c r="A30" s="256">
        <v>7</v>
      </c>
      <c r="B30" s="257" t="s">
        <v>713</v>
      </c>
      <c r="C30" s="258" t="s">
        <v>714</v>
      </c>
      <c r="D30" s="259" t="s">
        <v>247</v>
      </c>
      <c r="E30" s="260">
        <v>55</v>
      </c>
      <c r="F30" s="260"/>
      <c r="G30" s="261">
        <f>E30*F30</f>
        <v>0</v>
      </c>
      <c r="H30" s="262">
        <v>0</v>
      </c>
      <c r="I30" s="263">
        <f>E30*H30</f>
        <v>0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80" x14ac:dyDescent="0.2">
      <c r="A31" s="264"/>
      <c r="B31" s="268"/>
      <c r="C31" s="327" t="s">
        <v>715</v>
      </c>
      <c r="D31" s="328"/>
      <c r="E31" s="269">
        <v>55</v>
      </c>
      <c r="F31" s="270"/>
      <c r="G31" s="271"/>
      <c r="H31" s="272"/>
      <c r="I31" s="266"/>
      <c r="J31" s="273"/>
      <c r="K31" s="266"/>
      <c r="M31" s="267" t="s">
        <v>715</v>
      </c>
      <c r="O31" s="255"/>
    </row>
    <row r="32" spans="1:80" x14ac:dyDescent="0.2">
      <c r="A32" s="256">
        <v>8</v>
      </c>
      <c r="B32" s="257" t="s">
        <v>716</v>
      </c>
      <c r="C32" s="258" t="s">
        <v>717</v>
      </c>
      <c r="D32" s="259" t="s">
        <v>247</v>
      </c>
      <c r="E32" s="260">
        <v>40</v>
      </c>
      <c r="F32" s="260"/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80" x14ac:dyDescent="0.2">
      <c r="A33" s="264"/>
      <c r="B33" s="268"/>
      <c r="C33" s="327" t="s">
        <v>718</v>
      </c>
      <c r="D33" s="328"/>
      <c r="E33" s="269">
        <v>36</v>
      </c>
      <c r="F33" s="270"/>
      <c r="G33" s="271"/>
      <c r="H33" s="272"/>
      <c r="I33" s="266"/>
      <c r="J33" s="273"/>
      <c r="K33" s="266"/>
      <c r="M33" s="267" t="s">
        <v>718</v>
      </c>
      <c r="O33" s="255"/>
    </row>
    <row r="34" spans="1:80" x14ac:dyDescent="0.2">
      <c r="A34" s="264"/>
      <c r="B34" s="268"/>
      <c r="C34" s="327" t="s">
        <v>719</v>
      </c>
      <c r="D34" s="328"/>
      <c r="E34" s="269">
        <v>4</v>
      </c>
      <c r="F34" s="270"/>
      <c r="G34" s="271"/>
      <c r="H34" s="272"/>
      <c r="I34" s="266"/>
      <c r="J34" s="273"/>
      <c r="K34" s="266"/>
      <c r="M34" s="267" t="s">
        <v>719</v>
      </c>
      <c r="O34" s="255"/>
    </row>
    <row r="35" spans="1:80" x14ac:dyDescent="0.2">
      <c r="A35" s="256">
        <v>9</v>
      </c>
      <c r="B35" s="257" t="s">
        <v>720</v>
      </c>
      <c r="C35" s="258" t="s">
        <v>721</v>
      </c>
      <c r="D35" s="259" t="s">
        <v>247</v>
      </c>
      <c r="E35" s="260">
        <v>1</v>
      </c>
      <c r="F35" s="260"/>
      <c r="G35" s="261">
        <f>E35*F35</f>
        <v>0</v>
      </c>
      <c r="H35" s="262">
        <v>0</v>
      </c>
      <c r="I35" s="263">
        <f>E35*H35</f>
        <v>0</v>
      </c>
      <c r="J35" s="262">
        <v>0</v>
      </c>
      <c r="K35" s="263">
        <f>E35*J35</f>
        <v>0</v>
      </c>
      <c r="O35" s="255">
        <v>2</v>
      </c>
      <c r="AA35" s="228">
        <v>1</v>
      </c>
      <c r="AB35" s="228">
        <v>1</v>
      </c>
      <c r="AC35" s="228">
        <v>1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1</v>
      </c>
      <c r="CB35" s="255">
        <v>1</v>
      </c>
    </row>
    <row r="36" spans="1:80" x14ac:dyDescent="0.2">
      <c r="A36" s="264"/>
      <c r="B36" s="268"/>
      <c r="C36" s="327" t="s">
        <v>722</v>
      </c>
      <c r="D36" s="328"/>
      <c r="E36" s="269">
        <v>1</v>
      </c>
      <c r="F36" s="270"/>
      <c r="G36" s="271"/>
      <c r="H36" s="272"/>
      <c r="I36" s="266"/>
      <c r="J36" s="273"/>
      <c r="K36" s="266"/>
      <c r="M36" s="267" t="s">
        <v>722</v>
      </c>
      <c r="O36" s="255"/>
    </row>
    <row r="37" spans="1:80" x14ac:dyDescent="0.2">
      <c r="A37" s="256">
        <v>10</v>
      </c>
      <c r="B37" s="257" t="s">
        <v>723</v>
      </c>
      <c r="C37" s="258" t="s">
        <v>724</v>
      </c>
      <c r="D37" s="259" t="s">
        <v>247</v>
      </c>
      <c r="E37" s="260">
        <v>1</v>
      </c>
      <c r="F37" s="260"/>
      <c r="G37" s="261">
        <f>E37*F37</f>
        <v>0</v>
      </c>
      <c r="H37" s="262">
        <v>0</v>
      </c>
      <c r="I37" s="263">
        <f>E37*H37</f>
        <v>0</v>
      </c>
      <c r="J37" s="262">
        <v>0</v>
      </c>
      <c r="K37" s="263">
        <f>E37*J37</f>
        <v>0</v>
      </c>
      <c r="O37" s="255">
        <v>2</v>
      </c>
      <c r="AA37" s="228">
        <v>1</v>
      </c>
      <c r="AB37" s="228">
        <v>1</v>
      </c>
      <c r="AC37" s="228">
        <v>1</v>
      </c>
      <c r="AZ37" s="228">
        <v>1</v>
      </c>
      <c r="BA37" s="228">
        <f>IF(AZ37=1,G37,0)</f>
        <v>0</v>
      </c>
      <c r="BB37" s="228">
        <f>IF(AZ37=2,G37,0)</f>
        <v>0</v>
      </c>
      <c r="BC37" s="228">
        <f>IF(AZ37=3,G37,0)</f>
        <v>0</v>
      </c>
      <c r="BD37" s="228">
        <f>IF(AZ37=4,G37,0)</f>
        <v>0</v>
      </c>
      <c r="BE37" s="228">
        <f>IF(AZ37=5,G37,0)</f>
        <v>0</v>
      </c>
      <c r="CA37" s="255">
        <v>1</v>
      </c>
      <c r="CB37" s="255">
        <v>1</v>
      </c>
    </row>
    <row r="38" spans="1:80" x14ac:dyDescent="0.2">
      <c r="A38" s="264"/>
      <c r="B38" s="268"/>
      <c r="C38" s="327" t="s">
        <v>725</v>
      </c>
      <c r="D38" s="328"/>
      <c r="E38" s="269">
        <v>1</v>
      </c>
      <c r="F38" s="270"/>
      <c r="G38" s="271"/>
      <c r="H38" s="272"/>
      <c r="I38" s="266"/>
      <c r="J38" s="273"/>
      <c r="K38" s="266"/>
      <c r="M38" s="267" t="s">
        <v>725</v>
      </c>
      <c r="O38" s="255"/>
    </row>
    <row r="39" spans="1:80" x14ac:dyDescent="0.2">
      <c r="A39" s="256">
        <v>11</v>
      </c>
      <c r="B39" s="257" t="s">
        <v>726</v>
      </c>
      <c r="C39" s="258" t="s">
        <v>727</v>
      </c>
      <c r="D39" s="259" t="s">
        <v>112</v>
      </c>
      <c r="E39" s="260">
        <v>3.375</v>
      </c>
      <c r="F39" s="260"/>
      <c r="G39" s="261">
        <f>E39*F39</f>
        <v>0</v>
      </c>
      <c r="H39" s="262">
        <v>2.1900000000000001E-3</v>
      </c>
      <c r="I39" s="263">
        <f>E39*H39</f>
        <v>7.3912500000000003E-3</v>
      </c>
      <c r="J39" s="262">
        <v>-4.1000000000000002E-2</v>
      </c>
      <c r="K39" s="263">
        <f>E39*J39</f>
        <v>-0.138375</v>
      </c>
      <c r="O39" s="255">
        <v>2</v>
      </c>
      <c r="AA39" s="228">
        <v>1</v>
      </c>
      <c r="AB39" s="228">
        <v>1</v>
      </c>
      <c r="AC39" s="228">
        <v>1</v>
      </c>
      <c r="AZ39" s="228">
        <v>1</v>
      </c>
      <c r="BA39" s="228">
        <f>IF(AZ39=1,G39,0)</f>
        <v>0</v>
      </c>
      <c r="BB39" s="228">
        <f>IF(AZ39=2,G39,0)</f>
        <v>0</v>
      </c>
      <c r="BC39" s="228">
        <f>IF(AZ39=3,G39,0)</f>
        <v>0</v>
      </c>
      <c r="BD39" s="228">
        <f>IF(AZ39=4,G39,0)</f>
        <v>0</v>
      </c>
      <c r="BE39" s="228">
        <f>IF(AZ39=5,G39,0)</f>
        <v>0</v>
      </c>
      <c r="CA39" s="255">
        <v>1</v>
      </c>
      <c r="CB39" s="255">
        <v>1</v>
      </c>
    </row>
    <row r="40" spans="1:80" x14ac:dyDescent="0.2">
      <c r="A40" s="264"/>
      <c r="B40" s="268"/>
      <c r="C40" s="327" t="s">
        <v>728</v>
      </c>
      <c r="D40" s="328"/>
      <c r="E40" s="269">
        <v>3.375</v>
      </c>
      <c r="F40" s="270"/>
      <c r="G40" s="271"/>
      <c r="H40" s="272"/>
      <c r="I40" s="266"/>
      <c r="J40" s="273"/>
      <c r="K40" s="266"/>
      <c r="M40" s="267" t="s">
        <v>728</v>
      </c>
      <c r="O40" s="255"/>
    </row>
    <row r="41" spans="1:80" x14ac:dyDescent="0.2">
      <c r="A41" s="256">
        <v>12</v>
      </c>
      <c r="B41" s="257" t="s">
        <v>729</v>
      </c>
      <c r="C41" s="258" t="s">
        <v>730</v>
      </c>
      <c r="D41" s="259" t="s">
        <v>112</v>
      </c>
      <c r="E41" s="260">
        <v>54.674999999999997</v>
      </c>
      <c r="F41" s="260"/>
      <c r="G41" s="261">
        <f>E41*F41</f>
        <v>0</v>
      </c>
      <c r="H41" s="262">
        <v>9.2000000000000003E-4</v>
      </c>
      <c r="I41" s="263">
        <f>E41*H41</f>
        <v>5.0300999999999998E-2</v>
      </c>
      <c r="J41" s="262">
        <v>-2.7E-2</v>
      </c>
      <c r="K41" s="263">
        <f>E41*J41</f>
        <v>-1.4762249999999999</v>
      </c>
      <c r="O41" s="255">
        <v>2</v>
      </c>
      <c r="AA41" s="228">
        <v>1</v>
      </c>
      <c r="AB41" s="228">
        <v>1</v>
      </c>
      <c r="AC41" s="228">
        <v>1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1</v>
      </c>
      <c r="CB41" s="255">
        <v>1</v>
      </c>
    </row>
    <row r="42" spans="1:80" x14ac:dyDescent="0.2">
      <c r="A42" s="264"/>
      <c r="B42" s="268"/>
      <c r="C42" s="327" t="s">
        <v>731</v>
      </c>
      <c r="D42" s="328"/>
      <c r="E42" s="269">
        <v>54.674999999999997</v>
      </c>
      <c r="F42" s="270"/>
      <c r="G42" s="271"/>
      <c r="H42" s="272"/>
      <c r="I42" s="266"/>
      <c r="J42" s="273"/>
      <c r="K42" s="266"/>
      <c r="M42" s="267" t="s">
        <v>731</v>
      </c>
      <c r="O42" s="255"/>
    </row>
    <row r="43" spans="1:80" x14ac:dyDescent="0.2">
      <c r="A43" s="256">
        <v>13</v>
      </c>
      <c r="B43" s="257" t="s">
        <v>732</v>
      </c>
      <c r="C43" s="258" t="s">
        <v>733</v>
      </c>
      <c r="D43" s="259" t="s">
        <v>112</v>
      </c>
      <c r="E43" s="260">
        <v>51.524999999999999</v>
      </c>
      <c r="F43" s="260"/>
      <c r="G43" s="261">
        <f>E43*F43</f>
        <v>0</v>
      </c>
      <c r="H43" s="262">
        <v>8.1999999999999998E-4</v>
      </c>
      <c r="I43" s="263">
        <f>E43*H43</f>
        <v>4.2250499999999996E-2</v>
      </c>
      <c r="J43" s="262">
        <v>-2.3E-2</v>
      </c>
      <c r="K43" s="263">
        <f>E43*J43</f>
        <v>-1.1850749999999999</v>
      </c>
      <c r="O43" s="255">
        <v>2</v>
      </c>
      <c r="AA43" s="228">
        <v>1</v>
      </c>
      <c r="AB43" s="228">
        <v>1</v>
      </c>
      <c r="AC43" s="228">
        <v>1</v>
      </c>
      <c r="AZ43" s="228">
        <v>1</v>
      </c>
      <c r="BA43" s="228">
        <f>IF(AZ43=1,G43,0)</f>
        <v>0</v>
      </c>
      <c r="BB43" s="228">
        <f>IF(AZ43=2,G43,0)</f>
        <v>0</v>
      </c>
      <c r="BC43" s="228">
        <f>IF(AZ43=3,G43,0)</f>
        <v>0</v>
      </c>
      <c r="BD43" s="228">
        <f>IF(AZ43=4,G43,0)</f>
        <v>0</v>
      </c>
      <c r="BE43" s="228">
        <f>IF(AZ43=5,G43,0)</f>
        <v>0</v>
      </c>
      <c r="CA43" s="255">
        <v>1</v>
      </c>
      <c r="CB43" s="255">
        <v>1</v>
      </c>
    </row>
    <row r="44" spans="1:80" x14ac:dyDescent="0.2">
      <c r="A44" s="264"/>
      <c r="B44" s="268"/>
      <c r="C44" s="327" t="s">
        <v>734</v>
      </c>
      <c r="D44" s="328"/>
      <c r="E44" s="269">
        <v>42.524999999999999</v>
      </c>
      <c r="F44" s="270"/>
      <c r="G44" s="271"/>
      <c r="H44" s="272"/>
      <c r="I44" s="266"/>
      <c r="J44" s="273"/>
      <c r="K44" s="266"/>
      <c r="M44" s="267" t="s">
        <v>734</v>
      </c>
      <c r="O44" s="255"/>
    </row>
    <row r="45" spans="1:80" x14ac:dyDescent="0.2">
      <c r="A45" s="264"/>
      <c r="B45" s="268"/>
      <c r="C45" s="327" t="s">
        <v>735</v>
      </c>
      <c r="D45" s="328"/>
      <c r="E45" s="269">
        <v>9</v>
      </c>
      <c r="F45" s="270"/>
      <c r="G45" s="271"/>
      <c r="H45" s="272"/>
      <c r="I45" s="266"/>
      <c r="J45" s="273"/>
      <c r="K45" s="266"/>
      <c r="M45" s="267" t="s">
        <v>735</v>
      </c>
      <c r="O45" s="255"/>
    </row>
    <row r="46" spans="1:80" x14ac:dyDescent="0.2">
      <c r="A46" s="256">
        <v>14</v>
      </c>
      <c r="B46" s="257" t="s">
        <v>736</v>
      </c>
      <c r="C46" s="258" t="s">
        <v>737</v>
      </c>
      <c r="D46" s="259" t="s">
        <v>112</v>
      </c>
      <c r="E46" s="260">
        <v>1.64</v>
      </c>
      <c r="F46" s="260"/>
      <c r="G46" s="261">
        <f>E46*F46</f>
        <v>0</v>
      </c>
      <c r="H46" s="262">
        <v>1.17E-3</v>
      </c>
      <c r="I46" s="263">
        <f>E46*H46</f>
        <v>1.9188E-3</v>
      </c>
      <c r="J46" s="262">
        <v>-7.5999999999999998E-2</v>
      </c>
      <c r="K46" s="263">
        <f>E46*J46</f>
        <v>-0.12463999999999999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80" x14ac:dyDescent="0.2">
      <c r="A47" s="264"/>
      <c r="B47" s="268"/>
      <c r="C47" s="327" t="s">
        <v>738</v>
      </c>
      <c r="D47" s="328"/>
      <c r="E47" s="269">
        <v>1.64</v>
      </c>
      <c r="F47" s="270"/>
      <c r="G47" s="271"/>
      <c r="H47" s="272"/>
      <c r="I47" s="266"/>
      <c r="J47" s="273"/>
      <c r="K47" s="266"/>
      <c r="M47" s="267" t="s">
        <v>738</v>
      </c>
      <c r="O47" s="255"/>
    </row>
    <row r="48" spans="1:80" x14ac:dyDescent="0.2">
      <c r="A48" s="256">
        <v>15</v>
      </c>
      <c r="B48" s="257" t="s">
        <v>739</v>
      </c>
      <c r="C48" s="258" t="s">
        <v>740</v>
      </c>
      <c r="D48" s="259" t="s">
        <v>112</v>
      </c>
      <c r="E48" s="260">
        <v>2.0499999999999998</v>
      </c>
      <c r="F48" s="260"/>
      <c r="G48" s="261">
        <f>E48*F48</f>
        <v>0</v>
      </c>
      <c r="H48" s="262">
        <v>1E-3</v>
      </c>
      <c r="I48" s="263">
        <f>E48*H48</f>
        <v>2.0499999999999997E-3</v>
      </c>
      <c r="J48" s="262">
        <v>-6.3E-2</v>
      </c>
      <c r="K48" s="263">
        <f>E48*J48</f>
        <v>-0.12914999999999999</v>
      </c>
      <c r="O48" s="255">
        <v>2</v>
      </c>
      <c r="AA48" s="228">
        <v>1</v>
      </c>
      <c r="AB48" s="228">
        <v>1</v>
      </c>
      <c r="AC48" s="228">
        <v>1</v>
      </c>
      <c r="AZ48" s="228">
        <v>1</v>
      </c>
      <c r="BA48" s="228">
        <f>IF(AZ48=1,G48,0)</f>
        <v>0</v>
      </c>
      <c r="BB48" s="228">
        <f>IF(AZ48=2,G48,0)</f>
        <v>0</v>
      </c>
      <c r="BC48" s="228">
        <f>IF(AZ48=3,G48,0)</f>
        <v>0</v>
      </c>
      <c r="BD48" s="228">
        <f>IF(AZ48=4,G48,0)</f>
        <v>0</v>
      </c>
      <c r="BE48" s="228">
        <f>IF(AZ48=5,G48,0)</f>
        <v>0</v>
      </c>
      <c r="CA48" s="255">
        <v>1</v>
      </c>
      <c r="CB48" s="255">
        <v>1</v>
      </c>
    </row>
    <row r="49" spans="1:80" x14ac:dyDescent="0.2">
      <c r="A49" s="264"/>
      <c r="B49" s="268"/>
      <c r="C49" s="327" t="s">
        <v>741</v>
      </c>
      <c r="D49" s="328"/>
      <c r="E49" s="269">
        <v>2.0499999999999998</v>
      </c>
      <c r="F49" s="270"/>
      <c r="G49" s="271"/>
      <c r="H49" s="272"/>
      <c r="I49" s="266"/>
      <c r="J49" s="273"/>
      <c r="K49" s="266"/>
      <c r="M49" s="267" t="s">
        <v>741</v>
      </c>
      <c r="O49" s="255"/>
    </row>
    <row r="50" spans="1:80" x14ac:dyDescent="0.2">
      <c r="A50" s="274"/>
      <c r="B50" s="275" t="s">
        <v>102</v>
      </c>
      <c r="C50" s="276" t="s">
        <v>252</v>
      </c>
      <c r="D50" s="277"/>
      <c r="E50" s="278"/>
      <c r="F50" s="279"/>
      <c r="G50" s="280">
        <f>SUM(G29:G49)</f>
        <v>0</v>
      </c>
      <c r="H50" s="281"/>
      <c r="I50" s="282">
        <f>SUM(I29:I49)</f>
        <v>0.10391154999999999</v>
      </c>
      <c r="J50" s="281"/>
      <c r="K50" s="282">
        <f>SUM(K29:K49)</f>
        <v>-3.0534649999999997</v>
      </c>
      <c r="O50" s="255">
        <v>4</v>
      </c>
      <c r="BA50" s="283">
        <f>SUM(BA29:BA49)</f>
        <v>0</v>
      </c>
      <c r="BB50" s="283">
        <f>SUM(BB29:BB49)</f>
        <v>0</v>
      </c>
      <c r="BC50" s="283">
        <f>SUM(BC29:BC49)</f>
        <v>0</v>
      </c>
      <c r="BD50" s="283">
        <f>SUM(BD29:BD49)</f>
        <v>0</v>
      </c>
      <c r="BE50" s="283">
        <f>SUM(BE29:BE49)</f>
        <v>0</v>
      </c>
    </row>
    <row r="51" spans="1:80" x14ac:dyDescent="0.2">
      <c r="A51" s="245" t="s">
        <v>98</v>
      </c>
      <c r="B51" s="246" t="s">
        <v>281</v>
      </c>
      <c r="C51" s="247" t="s">
        <v>282</v>
      </c>
      <c r="D51" s="248"/>
      <c r="E51" s="249"/>
      <c r="F51" s="249"/>
      <c r="G51" s="250"/>
      <c r="H51" s="251"/>
      <c r="I51" s="252"/>
      <c r="J51" s="253"/>
      <c r="K51" s="254"/>
      <c r="O51" s="255">
        <v>1</v>
      </c>
    </row>
    <row r="52" spans="1:80" x14ac:dyDescent="0.2">
      <c r="A52" s="256">
        <v>16</v>
      </c>
      <c r="B52" s="257" t="s">
        <v>284</v>
      </c>
      <c r="C52" s="258" t="s">
        <v>285</v>
      </c>
      <c r="D52" s="259" t="s">
        <v>170</v>
      </c>
      <c r="E52" s="260">
        <v>3.9257297499999999</v>
      </c>
      <c r="F52" s="260"/>
      <c r="G52" s="261">
        <f>E52*F52</f>
        <v>0</v>
      </c>
      <c r="H52" s="262">
        <v>0</v>
      </c>
      <c r="I52" s="263">
        <f>E52*H52</f>
        <v>0</v>
      </c>
      <c r="J52" s="262"/>
      <c r="K52" s="263">
        <f>E52*J52</f>
        <v>0</v>
      </c>
      <c r="O52" s="255">
        <v>2</v>
      </c>
      <c r="AA52" s="228">
        <v>7</v>
      </c>
      <c r="AB52" s="228">
        <v>1</v>
      </c>
      <c r="AC52" s="228">
        <v>2</v>
      </c>
      <c r="AZ52" s="228">
        <v>1</v>
      </c>
      <c r="BA52" s="228">
        <f>IF(AZ52=1,G52,0)</f>
        <v>0</v>
      </c>
      <c r="BB52" s="228">
        <f>IF(AZ52=2,G52,0)</f>
        <v>0</v>
      </c>
      <c r="BC52" s="228">
        <f>IF(AZ52=3,G52,0)</f>
        <v>0</v>
      </c>
      <c r="BD52" s="228">
        <f>IF(AZ52=4,G52,0)</f>
        <v>0</v>
      </c>
      <c r="BE52" s="228">
        <f>IF(AZ52=5,G52,0)</f>
        <v>0</v>
      </c>
      <c r="CA52" s="255">
        <v>7</v>
      </c>
      <c r="CB52" s="255">
        <v>1</v>
      </c>
    </row>
    <row r="53" spans="1:80" x14ac:dyDescent="0.2">
      <c r="A53" s="274"/>
      <c r="B53" s="275" t="s">
        <v>102</v>
      </c>
      <c r="C53" s="276" t="s">
        <v>283</v>
      </c>
      <c r="D53" s="277"/>
      <c r="E53" s="278"/>
      <c r="F53" s="279"/>
      <c r="G53" s="280">
        <f>SUM(G51:G52)</f>
        <v>0</v>
      </c>
      <c r="H53" s="281"/>
      <c r="I53" s="282">
        <f>SUM(I51:I52)</f>
        <v>0</v>
      </c>
      <c r="J53" s="281"/>
      <c r="K53" s="282">
        <f>SUM(K51:K52)</f>
        <v>0</v>
      </c>
      <c r="O53" s="255">
        <v>4</v>
      </c>
      <c r="BA53" s="283">
        <f>SUM(BA51:BA52)</f>
        <v>0</v>
      </c>
      <c r="BB53" s="283">
        <f>SUM(BB51:BB52)</f>
        <v>0</v>
      </c>
      <c r="BC53" s="283">
        <f>SUM(BC51:BC52)</f>
        <v>0</v>
      </c>
      <c r="BD53" s="283">
        <f>SUM(BD51:BD52)</f>
        <v>0</v>
      </c>
      <c r="BE53" s="283">
        <f>SUM(BE51:BE52)</f>
        <v>0</v>
      </c>
    </row>
    <row r="54" spans="1:80" x14ac:dyDescent="0.2">
      <c r="A54" s="245" t="s">
        <v>98</v>
      </c>
      <c r="B54" s="246" t="s">
        <v>658</v>
      </c>
      <c r="C54" s="247" t="s">
        <v>659</v>
      </c>
      <c r="D54" s="248"/>
      <c r="E54" s="249"/>
      <c r="F54" s="249"/>
      <c r="G54" s="250"/>
      <c r="H54" s="251"/>
      <c r="I54" s="252"/>
      <c r="J54" s="253"/>
      <c r="K54" s="254"/>
      <c r="O54" s="255">
        <v>1</v>
      </c>
    </row>
    <row r="55" spans="1:80" x14ac:dyDescent="0.2">
      <c r="A55" s="256">
        <v>17</v>
      </c>
      <c r="B55" s="257" t="s">
        <v>742</v>
      </c>
      <c r="C55" s="258" t="s">
        <v>743</v>
      </c>
      <c r="D55" s="259" t="s">
        <v>235</v>
      </c>
      <c r="E55" s="260">
        <v>85.8</v>
      </c>
      <c r="F55" s="260"/>
      <c r="G55" s="261">
        <f>E55*F55</f>
        <v>0</v>
      </c>
      <c r="H55" s="262">
        <v>2.0200000000000001E-3</v>
      </c>
      <c r="I55" s="263">
        <f>E55*H55</f>
        <v>0.173316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7</v>
      </c>
      <c r="AC55" s="228">
        <v>7</v>
      </c>
      <c r="AZ55" s="228">
        <v>2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7</v>
      </c>
    </row>
    <row r="56" spans="1:80" x14ac:dyDescent="0.2">
      <c r="A56" s="264"/>
      <c r="B56" s="268"/>
      <c r="C56" s="327" t="s">
        <v>744</v>
      </c>
      <c r="D56" s="328"/>
      <c r="E56" s="269">
        <v>27</v>
      </c>
      <c r="F56" s="270"/>
      <c r="G56" s="271"/>
      <c r="H56" s="272"/>
      <c r="I56" s="266"/>
      <c r="J56" s="273"/>
      <c r="K56" s="266"/>
      <c r="M56" s="267" t="s">
        <v>744</v>
      </c>
      <c r="O56" s="255"/>
    </row>
    <row r="57" spans="1:80" x14ac:dyDescent="0.2">
      <c r="A57" s="264"/>
      <c r="B57" s="268"/>
      <c r="C57" s="327" t="s">
        <v>745</v>
      </c>
      <c r="D57" s="328"/>
      <c r="E57" s="269">
        <v>28.5</v>
      </c>
      <c r="F57" s="270"/>
      <c r="G57" s="271"/>
      <c r="H57" s="272"/>
      <c r="I57" s="266"/>
      <c r="J57" s="273"/>
      <c r="K57" s="266"/>
      <c r="M57" s="267" t="s">
        <v>745</v>
      </c>
      <c r="O57" s="255"/>
    </row>
    <row r="58" spans="1:80" x14ac:dyDescent="0.2">
      <c r="A58" s="264"/>
      <c r="B58" s="268"/>
      <c r="C58" s="327" t="s">
        <v>746</v>
      </c>
      <c r="D58" s="328"/>
      <c r="E58" s="269">
        <v>30.3</v>
      </c>
      <c r="F58" s="270"/>
      <c r="G58" s="271"/>
      <c r="H58" s="272"/>
      <c r="I58" s="266"/>
      <c r="J58" s="273"/>
      <c r="K58" s="266"/>
      <c r="M58" s="267" t="s">
        <v>746</v>
      </c>
      <c r="O58" s="255"/>
    </row>
    <row r="59" spans="1:80" x14ac:dyDescent="0.2">
      <c r="A59" s="256">
        <v>18</v>
      </c>
      <c r="B59" s="257" t="s">
        <v>747</v>
      </c>
      <c r="C59" s="258" t="s">
        <v>748</v>
      </c>
      <c r="D59" s="259" t="s">
        <v>235</v>
      </c>
      <c r="E59" s="260">
        <v>85.8</v>
      </c>
      <c r="F59" s="260"/>
      <c r="G59" s="261">
        <f>E59*F59</f>
        <v>0</v>
      </c>
      <c r="H59" s="262">
        <v>0</v>
      </c>
      <c r="I59" s="263">
        <f>E59*H59</f>
        <v>0</v>
      </c>
      <c r="J59" s="262">
        <v>-1.3500000000000001E-3</v>
      </c>
      <c r="K59" s="263">
        <f>E59*J59</f>
        <v>-0.11583</v>
      </c>
      <c r="O59" s="255">
        <v>2</v>
      </c>
      <c r="AA59" s="228">
        <v>1</v>
      </c>
      <c r="AB59" s="228">
        <v>7</v>
      </c>
      <c r="AC59" s="228">
        <v>7</v>
      </c>
      <c r="AZ59" s="228">
        <v>2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7</v>
      </c>
    </row>
    <row r="60" spans="1:80" x14ac:dyDescent="0.2">
      <c r="A60" s="264"/>
      <c r="B60" s="268"/>
      <c r="C60" s="327" t="s">
        <v>749</v>
      </c>
      <c r="D60" s="328"/>
      <c r="E60" s="269">
        <v>85.8</v>
      </c>
      <c r="F60" s="270"/>
      <c r="G60" s="271"/>
      <c r="H60" s="272"/>
      <c r="I60" s="266"/>
      <c r="J60" s="273"/>
      <c r="K60" s="266"/>
      <c r="M60" s="267" t="s">
        <v>749</v>
      </c>
      <c r="O60" s="255"/>
    </row>
    <row r="61" spans="1:80" x14ac:dyDescent="0.2">
      <c r="A61" s="256">
        <v>19</v>
      </c>
      <c r="B61" s="257" t="s">
        <v>750</v>
      </c>
      <c r="C61" s="258" t="s">
        <v>751</v>
      </c>
      <c r="D61" s="259" t="s">
        <v>247</v>
      </c>
      <c r="E61" s="260">
        <v>126</v>
      </c>
      <c r="F61" s="260"/>
      <c r="G61" s="261">
        <f>E61*F61</f>
        <v>0</v>
      </c>
      <c r="H61" s="262">
        <v>0</v>
      </c>
      <c r="I61" s="263">
        <f>E61*H61</f>
        <v>0</v>
      </c>
      <c r="J61" s="262"/>
      <c r="K61" s="263">
        <f>E61*J61</f>
        <v>0</v>
      </c>
      <c r="O61" s="255">
        <v>2</v>
      </c>
      <c r="AA61" s="228">
        <v>3</v>
      </c>
      <c r="AB61" s="228">
        <v>7</v>
      </c>
      <c r="AC61" s="228" t="s">
        <v>750</v>
      </c>
      <c r="AZ61" s="228">
        <v>2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3</v>
      </c>
      <c r="CB61" s="255">
        <v>7</v>
      </c>
    </row>
    <row r="62" spans="1:80" x14ac:dyDescent="0.2">
      <c r="A62" s="264"/>
      <c r="B62" s="268"/>
      <c r="C62" s="327" t="s">
        <v>752</v>
      </c>
      <c r="D62" s="328"/>
      <c r="E62" s="269">
        <v>126</v>
      </c>
      <c r="F62" s="270"/>
      <c r="G62" s="271"/>
      <c r="H62" s="272"/>
      <c r="I62" s="266"/>
      <c r="J62" s="273"/>
      <c r="K62" s="266"/>
      <c r="M62" s="267" t="s">
        <v>752</v>
      </c>
      <c r="O62" s="255"/>
    </row>
    <row r="63" spans="1:80" x14ac:dyDescent="0.2">
      <c r="A63" s="256">
        <v>20</v>
      </c>
      <c r="B63" s="257" t="s">
        <v>679</v>
      </c>
      <c r="C63" s="258" t="s">
        <v>680</v>
      </c>
      <c r="D63" s="259" t="s">
        <v>13</v>
      </c>
      <c r="E63" s="260">
        <v>1.85</v>
      </c>
      <c r="F63" s="337">
        <f>SUM(G55+G59+G61)/100</f>
        <v>0</v>
      </c>
      <c r="G63" s="261">
        <f>E63*F63</f>
        <v>0</v>
      </c>
      <c r="H63" s="262">
        <v>0</v>
      </c>
      <c r="I63" s="263">
        <f>E63*H63</f>
        <v>0</v>
      </c>
      <c r="J63" s="262"/>
      <c r="K63" s="263">
        <f>E63*J63</f>
        <v>0</v>
      </c>
      <c r="O63" s="255">
        <v>2</v>
      </c>
      <c r="AA63" s="228">
        <v>7</v>
      </c>
      <c r="AB63" s="228">
        <v>1002</v>
      </c>
      <c r="AC63" s="228">
        <v>5</v>
      </c>
      <c r="AZ63" s="228">
        <v>2</v>
      </c>
      <c r="BA63" s="228">
        <f>IF(AZ63=1,G63,0)</f>
        <v>0</v>
      </c>
      <c r="BB63" s="228">
        <f>IF(AZ63=2,G63,0)</f>
        <v>0</v>
      </c>
      <c r="BC63" s="228">
        <f>IF(AZ63=3,G63,0)</f>
        <v>0</v>
      </c>
      <c r="BD63" s="228">
        <f>IF(AZ63=4,G63,0)</f>
        <v>0</v>
      </c>
      <c r="BE63" s="228">
        <f>IF(AZ63=5,G63,0)</f>
        <v>0</v>
      </c>
      <c r="CA63" s="255">
        <v>7</v>
      </c>
      <c r="CB63" s="255">
        <v>1002</v>
      </c>
    </row>
    <row r="64" spans="1:80" x14ac:dyDescent="0.2">
      <c r="A64" s="274"/>
      <c r="B64" s="275" t="s">
        <v>102</v>
      </c>
      <c r="C64" s="276" t="s">
        <v>660</v>
      </c>
      <c r="D64" s="277"/>
      <c r="E64" s="278"/>
      <c r="F64" s="279"/>
      <c r="G64" s="280">
        <f>SUM(G54:G63)</f>
        <v>0</v>
      </c>
      <c r="H64" s="281"/>
      <c r="I64" s="282">
        <f>SUM(I54:I63)</f>
        <v>0.173316</v>
      </c>
      <c r="J64" s="281"/>
      <c r="K64" s="282">
        <f>SUM(K54:K63)</f>
        <v>-0.11583</v>
      </c>
      <c r="O64" s="255">
        <v>4</v>
      </c>
      <c r="BA64" s="283">
        <f>SUM(BA54:BA63)</f>
        <v>0</v>
      </c>
      <c r="BB64" s="283">
        <f>SUM(BB54:BB63)</f>
        <v>0</v>
      </c>
      <c r="BC64" s="283">
        <f>SUM(BC54:BC63)</f>
        <v>0</v>
      </c>
      <c r="BD64" s="283">
        <f>SUM(BD54:BD63)</f>
        <v>0</v>
      </c>
      <c r="BE64" s="283">
        <f>SUM(BE54:BE63)</f>
        <v>0</v>
      </c>
    </row>
    <row r="65" spans="1:80" x14ac:dyDescent="0.2">
      <c r="A65" s="245" t="s">
        <v>98</v>
      </c>
      <c r="B65" s="246" t="s">
        <v>753</v>
      </c>
      <c r="C65" s="247" t="s">
        <v>754</v>
      </c>
      <c r="D65" s="248"/>
      <c r="E65" s="249"/>
      <c r="F65" s="249"/>
      <c r="G65" s="250"/>
      <c r="H65" s="251"/>
      <c r="I65" s="252"/>
      <c r="J65" s="253"/>
      <c r="K65" s="254"/>
      <c r="O65" s="255">
        <v>1</v>
      </c>
    </row>
    <row r="66" spans="1:80" x14ac:dyDescent="0.2">
      <c r="A66" s="256">
        <v>21</v>
      </c>
      <c r="B66" s="257" t="s">
        <v>756</v>
      </c>
      <c r="C66" s="258" t="s">
        <v>757</v>
      </c>
      <c r="D66" s="259" t="s">
        <v>247</v>
      </c>
      <c r="E66" s="260">
        <v>37</v>
      </c>
      <c r="F66" s="260"/>
      <c r="G66" s="261">
        <f>E66*F66</f>
        <v>0</v>
      </c>
      <c r="H66" s="262">
        <v>1.0000000000000001E-5</v>
      </c>
      <c r="I66" s="263">
        <f>E66*H66</f>
        <v>3.7000000000000005E-4</v>
      </c>
      <c r="J66" s="262">
        <v>0</v>
      </c>
      <c r="K66" s="263">
        <f>E66*J66</f>
        <v>0</v>
      </c>
      <c r="O66" s="255">
        <v>2</v>
      </c>
      <c r="AA66" s="228">
        <v>1</v>
      </c>
      <c r="AB66" s="228">
        <v>7</v>
      </c>
      <c r="AC66" s="228">
        <v>7</v>
      </c>
      <c r="AZ66" s="228">
        <v>2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</v>
      </c>
      <c r="CB66" s="255">
        <v>7</v>
      </c>
    </row>
    <row r="67" spans="1:80" x14ac:dyDescent="0.2">
      <c r="A67" s="264"/>
      <c r="B67" s="268"/>
      <c r="C67" s="327" t="s">
        <v>758</v>
      </c>
      <c r="D67" s="328"/>
      <c r="E67" s="269">
        <v>37</v>
      </c>
      <c r="F67" s="270"/>
      <c r="G67" s="271"/>
      <c r="H67" s="272"/>
      <c r="I67" s="266"/>
      <c r="J67" s="273"/>
      <c r="K67" s="266"/>
      <c r="M67" s="267" t="s">
        <v>758</v>
      </c>
      <c r="O67" s="255"/>
    </row>
    <row r="68" spans="1:80" x14ac:dyDescent="0.2">
      <c r="A68" s="256">
        <v>22</v>
      </c>
      <c r="B68" s="257" t="s">
        <v>759</v>
      </c>
      <c r="C68" s="258" t="s">
        <v>760</v>
      </c>
      <c r="D68" s="259" t="s">
        <v>247</v>
      </c>
      <c r="E68" s="260">
        <v>18</v>
      </c>
      <c r="F68" s="260"/>
      <c r="G68" s="261">
        <f>E68*F68</f>
        <v>0</v>
      </c>
      <c r="H68" s="262">
        <v>2.0000000000000002E-5</v>
      </c>
      <c r="I68" s="263">
        <f>E68*H68</f>
        <v>3.6000000000000002E-4</v>
      </c>
      <c r="J68" s="262">
        <v>0</v>
      </c>
      <c r="K68" s="263">
        <f>E68*J68</f>
        <v>0</v>
      </c>
      <c r="O68" s="255">
        <v>2</v>
      </c>
      <c r="AA68" s="228">
        <v>1</v>
      </c>
      <c r="AB68" s="228">
        <v>7</v>
      </c>
      <c r="AC68" s="228">
        <v>7</v>
      </c>
      <c r="AZ68" s="228">
        <v>2</v>
      </c>
      <c r="BA68" s="228">
        <f>IF(AZ68=1,G68,0)</f>
        <v>0</v>
      </c>
      <c r="BB68" s="228">
        <f>IF(AZ68=2,G68,0)</f>
        <v>0</v>
      </c>
      <c r="BC68" s="228">
        <f>IF(AZ68=3,G68,0)</f>
        <v>0</v>
      </c>
      <c r="BD68" s="228">
        <f>IF(AZ68=4,G68,0)</f>
        <v>0</v>
      </c>
      <c r="BE68" s="228">
        <f>IF(AZ68=5,G68,0)</f>
        <v>0</v>
      </c>
      <c r="CA68" s="255">
        <v>1</v>
      </c>
      <c r="CB68" s="255">
        <v>7</v>
      </c>
    </row>
    <row r="69" spans="1:80" x14ac:dyDescent="0.2">
      <c r="A69" s="264"/>
      <c r="B69" s="268"/>
      <c r="C69" s="327" t="s">
        <v>761</v>
      </c>
      <c r="D69" s="328"/>
      <c r="E69" s="269">
        <v>18</v>
      </c>
      <c r="F69" s="270"/>
      <c r="G69" s="271"/>
      <c r="H69" s="272"/>
      <c r="I69" s="266"/>
      <c r="J69" s="273"/>
      <c r="K69" s="266"/>
      <c r="M69" s="267" t="s">
        <v>761</v>
      </c>
      <c r="O69" s="255"/>
    </row>
    <row r="70" spans="1:80" ht="22.5" x14ac:dyDescent="0.2">
      <c r="A70" s="256">
        <v>23</v>
      </c>
      <c r="B70" s="257" t="s">
        <v>762</v>
      </c>
      <c r="C70" s="258" t="s">
        <v>763</v>
      </c>
      <c r="D70" s="259" t="s">
        <v>235</v>
      </c>
      <c r="E70" s="260">
        <v>274.5</v>
      </c>
      <c r="F70" s="260"/>
      <c r="G70" s="261">
        <f>E70*F70</f>
        <v>0</v>
      </c>
      <c r="H70" s="262">
        <v>6.0000000000000002E-5</v>
      </c>
      <c r="I70" s="263">
        <f>E70*H70</f>
        <v>1.6470000000000002E-2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7</v>
      </c>
      <c r="AC70" s="228">
        <v>7</v>
      </c>
      <c r="AZ70" s="228">
        <v>2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7</v>
      </c>
    </row>
    <row r="71" spans="1:80" ht="33.75" x14ac:dyDescent="0.2">
      <c r="A71" s="264"/>
      <c r="B71" s="265"/>
      <c r="C71" s="329" t="s">
        <v>764</v>
      </c>
      <c r="D71" s="330"/>
      <c r="E71" s="330"/>
      <c r="F71" s="330"/>
      <c r="G71" s="331"/>
      <c r="I71" s="266"/>
      <c r="K71" s="266"/>
      <c r="L71" s="267" t="s">
        <v>764</v>
      </c>
      <c r="O71" s="255">
        <v>3</v>
      </c>
    </row>
    <row r="72" spans="1:80" ht="25.5" customHeight="1" x14ac:dyDescent="0.2">
      <c r="A72" s="264"/>
      <c r="B72" s="268"/>
      <c r="C72" s="327" t="s">
        <v>765</v>
      </c>
      <c r="D72" s="328"/>
      <c r="E72" s="269">
        <v>274.5</v>
      </c>
      <c r="F72" s="270"/>
      <c r="G72" s="271"/>
      <c r="H72" s="272"/>
      <c r="I72" s="266"/>
      <c r="J72" s="273"/>
      <c r="K72" s="266"/>
      <c r="M72" s="267" t="s">
        <v>765</v>
      </c>
      <c r="O72" s="255"/>
    </row>
    <row r="73" spans="1:80" ht="22.5" x14ac:dyDescent="0.2">
      <c r="A73" s="256">
        <v>24</v>
      </c>
      <c r="B73" s="257" t="s">
        <v>766</v>
      </c>
      <c r="C73" s="258" t="s">
        <v>767</v>
      </c>
      <c r="D73" s="259" t="s">
        <v>235</v>
      </c>
      <c r="E73" s="260">
        <v>29.3</v>
      </c>
      <c r="F73" s="260"/>
      <c r="G73" s="261">
        <f>E73*F73</f>
        <v>0</v>
      </c>
      <c r="H73" s="262">
        <v>8.0000000000000007E-5</v>
      </c>
      <c r="I73" s="263">
        <f>E73*H73</f>
        <v>2.3440000000000002E-3</v>
      </c>
      <c r="J73" s="262">
        <v>0</v>
      </c>
      <c r="K73" s="263">
        <f>E73*J73</f>
        <v>0</v>
      </c>
      <c r="O73" s="255">
        <v>2</v>
      </c>
      <c r="AA73" s="228">
        <v>1</v>
      </c>
      <c r="AB73" s="228">
        <v>7</v>
      </c>
      <c r="AC73" s="228">
        <v>7</v>
      </c>
      <c r="AZ73" s="228">
        <v>2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5">
        <v>1</v>
      </c>
      <c r="CB73" s="255">
        <v>7</v>
      </c>
    </row>
    <row r="74" spans="1:80" ht="33.75" x14ac:dyDescent="0.2">
      <c r="A74" s="264"/>
      <c r="B74" s="265"/>
      <c r="C74" s="329" t="s">
        <v>764</v>
      </c>
      <c r="D74" s="330"/>
      <c r="E74" s="330"/>
      <c r="F74" s="330"/>
      <c r="G74" s="331"/>
      <c r="I74" s="266"/>
      <c r="K74" s="266"/>
      <c r="L74" s="267" t="s">
        <v>764</v>
      </c>
      <c r="O74" s="255">
        <v>3</v>
      </c>
    </row>
    <row r="75" spans="1:80" x14ac:dyDescent="0.2">
      <c r="A75" s="264"/>
      <c r="B75" s="268"/>
      <c r="C75" s="327" t="s">
        <v>768</v>
      </c>
      <c r="D75" s="328"/>
      <c r="E75" s="269">
        <v>29.3</v>
      </c>
      <c r="F75" s="270"/>
      <c r="G75" s="271"/>
      <c r="H75" s="272"/>
      <c r="I75" s="266"/>
      <c r="J75" s="273"/>
      <c r="K75" s="266"/>
      <c r="M75" s="267" t="s">
        <v>768</v>
      </c>
      <c r="O75" s="255"/>
    </row>
    <row r="76" spans="1:80" x14ac:dyDescent="0.2">
      <c r="A76" s="256">
        <v>25</v>
      </c>
      <c r="B76" s="257" t="s">
        <v>750</v>
      </c>
      <c r="C76" s="258" t="s">
        <v>751</v>
      </c>
      <c r="D76" s="259" t="s">
        <v>247</v>
      </c>
      <c r="E76" s="260">
        <v>110</v>
      </c>
      <c r="F76" s="260"/>
      <c r="G76" s="261">
        <f>E76*F76</f>
        <v>0</v>
      </c>
      <c r="H76" s="262">
        <v>0</v>
      </c>
      <c r="I76" s="263">
        <f>E76*H76</f>
        <v>0</v>
      </c>
      <c r="J76" s="262"/>
      <c r="K76" s="263">
        <f>E76*J76</f>
        <v>0</v>
      </c>
      <c r="O76" s="255">
        <v>2</v>
      </c>
      <c r="AA76" s="228">
        <v>3</v>
      </c>
      <c r="AB76" s="228">
        <v>7</v>
      </c>
      <c r="AC76" s="228" t="s">
        <v>750</v>
      </c>
      <c r="AZ76" s="228">
        <v>2</v>
      </c>
      <c r="BA76" s="228">
        <f>IF(AZ76=1,G76,0)</f>
        <v>0</v>
      </c>
      <c r="BB76" s="228">
        <f>IF(AZ76=2,G76,0)</f>
        <v>0</v>
      </c>
      <c r="BC76" s="228">
        <f>IF(AZ76=3,G76,0)</f>
        <v>0</v>
      </c>
      <c r="BD76" s="228">
        <f>IF(AZ76=4,G76,0)</f>
        <v>0</v>
      </c>
      <c r="BE76" s="228">
        <f>IF(AZ76=5,G76,0)</f>
        <v>0</v>
      </c>
      <c r="CA76" s="255">
        <v>3</v>
      </c>
      <c r="CB76" s="255">
        <v>7</v>
      </c>
    </row>
    <row r="77" spans="1:80" x14ac:dyDescent="0.2">
      <c r="A77" s="264"/>
      <c r="B77" s="268"/>
      <c r="C77" s="327" t="s">
        <v>769</v>
      </c>
      <c r="D77" s="328"/>
      <c r="E77" s="269">
        <v>110</v>
      </c>
      <c r="F77" s="270"/>
      <c r="G77" s="271"/>
      <c r="H77" s="272"/>
      <c r="I77" s="266"/>
      <c r="J77" s="273"/>
      <c r="K77" s="266"/>
      <c r="M77" s="267" t="s">
        <v>769</v>
      </c>
      <c r="O77" s="255"/>
    </row>
    <row r="78" spans="1:80" ht="22.5" x14ac:dyDescent="0.2">
      <c r="A78" s="256">
        <v>26</v>
      </c>
      <c r="B78" s="257" t="s">
        <v>770</v>
      </c>
      <c r="C78" s="258" t="s">
        <v>771</v>
      </c>
      <c r="D78" s="259" t="s">
        <v>235</v>
      </c>
      <c r="E78" s="260">
        <v>67.8</v>
      </c>
      <c r="F78" s="260"/>
      <c r="G78" s="261">
        <f>E78*F78</f>
        <v>0</v>
      </c>
      <c r="H78" s="262">
        <v>4.13E-3</v>
      </c>
      <c r="I78" s="263">
        <f>E78*H78</f>
        <v>0.28001399999999999</v>
      </c>
      <c r="J78" s="262"/>
      <c r="K78" s="263">
        <f>E78*J78</f>
        <v>0</v>
      </c>
      <c r="O78" s="255">
        <v>2</v>
      </c>
      <c r="AA78" s="228">
        <v>3</v>
      </c>
      <c r="AB78" s="228">
        <v>7</v>
      </c>
      <c r="AC78" s="228">
        <v>61187551</v>
      </c>
      <c r="AZ78" s="228">
        <v>2</v>
      </c>
      <c r="BA78" s="228">
        <f>IF(AZ78=1,G78,0)</f>
        <v>0</v>
      </c>
      <c r="BB78" s="228">
        <f>IF(AZ78=2,G78,0)</f>
        <v>0</v>
      </c>
      <c r="BC78" s="228">
        <f>IF(AZ78=3,G78,0)</f>
        <v>0</v>
      </c>
      <c r="BD78" s="228">
        <f>IF(AZ78=4,G78,0)</f>
        <v>0</v>
      </c>
      <c r="BE78" s="228">
        <f>IF(AZ78=5,G78,0)</f>
        <v>0</v>
      </c>
      <c r="CA78" s="255">
        <v>3</v>
      </c>
      <c r="CB78" s="255">
        <v>7</v>
      </c>
    </row>
    <row r="79" spans="1:80" x14ac:dyDescent="0.2">
      <c r="A79" s="264"/>
      <c r="B79" s="268"/>
      <c r="C79" s="327" t="s">
        <v>772</v>
      </c>
      <c r="D79" s="328"/>
      <c r="E79" s="269">
        <v>67.8</v>
      </c>
      <c r="F79" s="270"/>
      <c r="G79" s="271"/>
      <c r="H79" s="272"/>
      <c r="I79" s="266"/>
      <c r="J79" s="273"/>
      <c r="K79" s="266"/>
      <c r="M79" s="267" t="s">
        <v>772</v>
      </c>
      <c r="O79" s="255"/>
    </row>
    <row r="80" spans="1:80" ht="22.5" x14ac:dyDescent="0.2">
      <c r="A80" s="256">
        <v>27</v>
      </c>
      <c r="B80" s="257" t="s">
        <v>773</v>
      </c>
      <c r="C80" s="258" t="s">
        <v>774</v>
      </c>
      <c r="D80" s="259" t="s">
        <v>247</v>
      </c>
      <c r="E80" s="260">
        <v>31</v>
      </c>
      <c r="F80" s="260"/>
      <c r="G80" s="261">
        <f>E80*F80</f>
        <v>0</v>
      </c>
      <c r="H80" s="262">
        <v>0</v>
      </c>
      <c r="I80" s="263">
        <f>E80*H80</f>
        <v>0</v>
      </c>
      <c r="J80" s="262"/>
      <c r="K80" s="263">
        <f>E80*J80</f>
        <v>0</v>
      </c>
      <c r="O80" s="255">
        <v>2</v>
      </c>
      <c r="AA80" s="228">
        <v>3</v>
      </c>
      <c r="AB80" s="228">
        <v>7</v>
      </c>
      <c r="AC80" s="228" t="s">
        <v>773</v>
      </c>
      <c r="AZ80" s="228">
        <v>2</v>
      </c>
      <c r="BA80" s="228">
        <f>IF(AZ80=1,G80,0)</f>
        <v>0</v>
      </c>
      <c r="BB80" s="228">
        <f>IF(AZ80=2,G80,0)</f>
        <v>0</v>
      </c>
      <c r="BC80" s="228">
        <f>IF(AZ80=3,G80,0)</f>
        <v>0</v>
      </c>
      <c r="BD80" s="228">
        <f>IF(AZ80=4,G80,0)</f>
        <v>0</v>
      </c>
      <c r="BE80" s="228">
        <f>IF(AZ80=5,G80,0)</f>
        <v>0</v>
      </c>
      <c r="CA80" s="255">
        <v>3</v>
      </c>
      <c r="CB80" s="255">
        <v>7</v>
      </c>
    </row>
    <row r="81" spans="1:80" ht="38.25" customHeight="1" x14ac:dyDescent="0.2">
      <c r="A81" s="264"/>
      <c r="B81" s="265"/>
      <c r="C81" s="329" t="s">
        <v>775</v>
      </c>
      <c r="D81" s="330"/>
      <c r="E81" s="330"/>
      <c r="F81" s="330"/>
      <c r="G81" s="331"/>
      <c r="I81" s="266"/>
      <c r="K81" s="266"/>
      <c r="L81" s="267" t="s">
        <v>775</v>
      </c>
      <c r="O81" s="255">
        <v>3</v>
      </c>
    </row>
    <row r="82" spans="1:80" x14ac:dyDescent="0.2">
      <c r="A82" s="264"/>
      <c r="B82" s="268"/>
      <c r="C82" s="327" t="s">
        <v>776</v>
      </c>
      <c r="D82" s="328"/>
      <c r="E82" s="269">
        <v>31</v>
      </c>
      <c r="F82" s="270"/>
      <c r="G82" s="271"/>
      <c r="H82" s="272"/>
      <c r="I82" s="266"/>
      <c r="J82" s="273"/>
      <c r="K82" s="266"/>
      <c r="M82" s="267" t="s">
        <v>776</v>
      </c>
      <c r="O82" s="255"/>
    </row>
    <row r="83" spans="1:80" ht="22.5" x14ac:dyDescent="0.2">
      <c r="A83" s="256">
        <v>28</v>
      </c>
      <c r="B83" s="257" t="s">
        <v>777</v>
      </c>
      <c r="C83" s="258" t="s">
        <v>778</v>
      </c>
      <c r="D83" s="259" t="s">
        <v>247</v>
      </c>
      <c r="E83" s="260">
        <v>9</v>
      </c>
      <c r="F83" s="260"/>
      <c r="G83" s="261">
        <f>E83*F83</f>
        <v>0</v>
      </c>
      <c r="H83" s="262">
        <v>0</v>
      </c>
      <c r="I83" s="263">
        <f>E83*H83</f>
        <v>0</v>
      </c>
      <c r="J83" s="262"/>
      <c r="K83" s="263">
        <f>E83*J83</f>
        <v>0</v>
      </c>
      <c r="O83" s="255">
        <v>2</v>
      </c>
      <c r="AA83" s="228">
        <v>3</v>
      </c>
      <c r="AB83" s="228">
        <v>7</v>
      </c>
      <c r="AC83" s="228" t="s">
        <v>777</v>
      </c>
      <c r="AZ83" s="228">
        <v>2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5">
        <v>3</v>
      </c>
      <c r="CB83" s="255">
        <v>7</v>
      </c>
    </row>
    <row r="84" spans="1:80" ht="45" x14ac:dyDescent="0.2">
      <c r="A84" s="264"/>
      <c r="B84" s="265"/>
      <c r="C84" s="329" t="s">
        <v>779</v>
      </c>
      <c r="D84" s="330"/>
      <c r="E84" s="330"/>
      <c r="F84" s="330"/>
      <c r="G84" s="331"/>
      <c r="I84" s="266"/>
      <c r="K84" s="266"/>
      <c r="L84" s="267" t="s">
        <v>779</v>
      </c>
      <c r="O84" s="255">
        <v>3</v>
      </c>
    </row>
    <row r="85" spans="1:80" x14ac:dyDescent="0.2">
      <c r="A85" s="264"/>
      <c r="B85" s="268"/>
      <c r="C85" s="327" t="s">
        <v>780</v>
      </c>
      <c r="D85" s="328"/>
      <c r="E85" s="269">
        <v>9</v>
      </c>
      <c r="F85" s="270"/>
      <c r="G85" s="271"/>
      <c r="H85" s="272"/>
      <c r="I85" s="266"/>
      <c r="J85" s="273"/>
      <c r="K85" s="266"/>
      <c r="M85" s="267" t="s">
        <v>780</v>
      </c>
      <c r="O85" s="255"/>
    </row>
    <row r="86" spans="1:80" ht="22.5" x14ac:dyDescent="0.2">
      <c r="A86" s="256">
        <v>29</v>
      </c>
      <c r="B86" s="257" t="s">
        <v>781</v>
      </c>
      <c r="C86" s="258" t="s">
        <v>782</v>
      </c>
      <c r="D86" s="259" t="s">
        <v>247</v>
      </c>
      <c r="E86" s="260">
        <v>2</v>
      </c>
      <c r="F86" s="260"/>
      <c r="G86" s="261">
        <f>E86*F86</f>
        <v>0</v>
      </c>
      <c r="H86" s="262">
        <v>0</v>
      </c>
      <c r="I86" s="263">
        <f>E86*H86</f>
        <v>0</v>
      </c>
      <c r="J86" s="262"/>
      <c r="K86" s="263">
        <f>E86*J86</f>
        <v>0</v>
      </c>
      <c r="O86" s="255">
        <v>2</v>
      </c>
      <c r="AA86" s="228">
        <v>3</v>
      </c>
      <c r="AB86" s="228">
        <v>7</v>
      </c>
      <c r="AC86" s="228" t="s">
        <v>781</v>
      </c>
      <c r="AZ86" s="228">
        <v>2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3</v>
      </c>
      <c r="CB86" s="255">
        <v>7</v>
      </c>
    </row>
    <row r="87" spans="1:80" ht="22.5" x14ac:dyDescent="0.2">
      <c r="A87" s="264"/>
      <c r="B87" s="265"/>
      <c r="C87" s="329" t="s">
        <v>783</v>
      </c>
      <c r="D87" s="330"/>
      <c r="E87" s="330"/>
      <c r="F87" s="330"/>
      <c r="G87" s="331"/>
      <c r="I87" s="266"/>
      <c r="K87" s="266"/>
      <c r="L87" s="267" t="s">
        <v>783</v>
      </c>
      <c r="O87" s="255">
        <v>3</v>
      </c>
    </row>
    <row r="88" spans="1:80" x14ac:dyDescent="0.2">
      <c r="A88" s="264"/>
      <c r="B88" s="268"/>
      <c r="C88" s="327" t="s">
        <v>784</v>
      </c>
      <c r="D88" s="328"/>
      <c r="E88" s="269">
        <v>2</v>
      </c>
      <c r="F88" s="270"/>
      <c r="G88" s="271"/>
      <c r="H88" s="272"/>
      <c r="I88" s="266"/>
      <c r="J88" s="273"/>
      <c r="K88" s="266"/>
      <c r="M88" s="267" t="s">
        <v>784</v>
      </c>
      <c r="O88" s="255"/>
    </row>
    <row r="89" spans="1:80" ht="22.5" x14ac:dyDescent="0.2">
      <c r="A89" s="256">
        <v>30</v>
      </c>
      <c r="B89" s="257" t="s">
        <v>785</v>
      </c>
      <c r="C89" s="258" t="s">
        <v>786</v>
      </c>
      <c r="D89" s="259" t="s">
        <v>247</v>
      </c>
      <c r="E89" s="260">
        <v>9</v>
      </c>
      <c r="F89" s="260"/>
      <c r="G89" s="261">
        <f>E89*F89</f>
        <v>0</v>
      </c>
      <c r="H89" s="262">
        <v>0</v>
      </c>
      <c r="I89" s="263">
        <f>E89*H89</f>
        <v>0</v>
      </c>
      <c r="J89" s="262"/>
      <c r="K89" s="263">
        <f>E89*J89</f>
        <v>0</v>
      </c>
      <c r="O89" s="255">
        <v>2</v>
      </c>
      <c r="AA89" s="228">
        <v>3</v>
      </c>
      <c r="AB89" s="228">
        <v>7</v>
      </c>
      <c r="AC89" s="228" t="s">
        <v>785</v>
      </c>
      <c r="AZ89" s="228">
        <v>2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3</v>
      </c>
      <c r="CB89" s="255">
        <v>7</v>
      </c>
    </row>
    <row r="90" spans="1:80" ht="38.25" customHeight="1" x14ac:dyDescent="0.2">
      <c r="A90" s="264"/>
      <c r="B90" s="265"/>
      <c r="C90" s="329" t="s">
        <v>775</v>
      </c>
      <c r="D90" s="330"/>
      <c r="E90" s="330"/>
      <c r="F90" s="330"/>
      <c r="G90" s="331"/>
      <c r="I90" s="266"/>
      <c r="K90" s="266"/>
      <c r="L90" s="267" t="s">
        <v>775</v>
      </c>
      <c r="O90" s="255">
        <v>3</v>
      </c>
    </row>
    <row r="91" spans="1:80" x14ac:dyDescent="0.2">
      <c r="A91" s="264"/>
      <c r="B91" s="268"/>
      <c r="C91" s="327" t="s">
        <v>787</v>
      </c>
      <c r="D91" s="328"/>
      <c r="E91" s="269">
        <v>9</v>
      </c>
      <c r="F91" s="270"/>
      <c r="G91" s="271"/>
      <c r="H91" s="272"/>
      <c r="I91" s="266"/>
      <c r="J91" s="273"/>
      <c r="K91" s="266"/>
      <c r="M91" s="267" t="s">
        <v>787</v>
      </c>
      <c r="O91" s="255"/>
    </row>
    <row r="92" spans="1:80" ht="12.75" customHeight="1" x14ac:dyDescent="0.2">
      <c r="A92" s="256">
        <v>31</v>
      </c>
      <c r="B92" s="257" t="s">
        <v>788</v>
      </c>
      <c r="C92" s="258" t="s">
        <v>789</v>
      </c>
      <c r="D92" s="259" t="s">
        <v>247</v>
      </c>
      <c r="E92" s="260">
        <v>1</v>
      </c>
      <c r="F92" s="260"/>
      <c r="G92" s="261">
        <f>E92*F92</f>
        <v>0</v>
      </c>
      <c r="H92" s="262">
        <v>0</v>
      </c>
      <c r="I92" s="263">
        <f>E92*H92</f>
        <v>0</v>
      </c>
      <c r="J92" s="262"/>
      <c r="K92" s="263">
        <f>E92*J92</f>
        <v>0</v>
      </c>
      <c r="O92" s="255">
        <v>2</v>
      </c>
      <c r="AA92" s="228">
        <v>3</v>
      </c>
      <c r="AB92" s="228">
        <v>7</v>
      </c>
      <c r="AC92" s="228" t="s">
        <v>788</v>
      </c>
      <c r="AZ92" s="228">
        <v>2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3</v>
      </c>
      <c r="CB92" s="255">
        <v>7</v>
      </c>
    </row>
    <row r="93" spans="1:80" ht="22.5" x14ac:dyDescent="0.2">
      <c r="A93" s="264"/>
      <c r="B93" s="265"/>
      <c r="C93" s="329" t="s">
        <v>790</v>
      </c>
      <c r="D93" s="330"/>
      <c r="E93" s="330"/>
      <c r="F93" s="330"/>
      <c r="G93" s="331"/>
      <c r="I93" s="266"/>
      <c r="K93" s="266"/>
      <c r="L93" s="267" t="s">
        <v>790</v>
      </c>
      <c r="O93" s="255">
        <v>3</v>
      </c>
    </row>
    <row r="94" spans="1:80" x14ac:dyDescent="0.2">
      <c r="A94" s="264"/>
      <c r="B94" s="268"/>
      <c r="C94" s="327" t="s">
        <v>722</v>
      </c>
      <c r="D94" s="328"/>
      <c r="E94" s="269">
        <v>1</v>
      </c>
      <c r="F94" s="270"/>
      <c r="G94" s="271"/>
      <c r="H94" s="272"/>
      <c r="I94" s="266"/>
      <c r="J94" s="273"/>
      <c r="K94" s="266"/>
      <c r="M94" s="267" t="s">
        <v>722</v>
      </c>
      <c r="O94" s="255"/>
    </row>
    <row r="95" spans="1:80" ht="22.5" x14ac:dyDescent="0.2">
      <c r="A95" s="256">
        <v>32</v>
      </c>
      <c r="B95" s="257" t="s">
        <v>791</v>
      </c>
      <c r="C95" s="258" t="s">
        <v>792</v>
      </c>
      <c r="D95" s="259" t="s">
        <v>247</v>
      </c>
      <c r="E95" s="260">
        <v>6</v>
      </c>
      <c r="F95" s="260"/>
      <c r="G95" s="261">
        <f>E95*F95</f>
        <v>0</v>
      </c>
      <c r="H95" s="262">
        <v>0</v>
      </c>
      <c r="I95" s="263">
        <f>E95*H95</f>
        <v>0</v>
      </c>
      <c r="J95" s="262"/>
      <c r="K95" s="263">
        <f>E95*J95</f>
        <v>0</v>
      </c>
      <c r="O95" s="255">
        <v>2</v>
      </c>
      <c r="AA95" s="228">
        <v>3</v>
      </c>
      <c r="AB95" s="228">
        <v>7</v>
      </c>
      <c r="AC95" s="228" t="s">
        <v>791</v>
      </c>
      <c r="AZ95" s="228">
        <v>2</v>
      </c>
      <c r="BA95" s="228">
        <f>IF(AZ95=1,G95,0)</f>
        <v>0</v>
      </c>
      <c r="BB95" s="228">
        <f>IF(AZ95=2,G95,0)</f>
        <v>0</v>
      </c>
      <c r="BC95" s="228">
        <f>IF(AZ95=3,G95,0)</f>
        <v>0</v>
      </c>
      <c r="BD95" s="228">
        <f>IF(AZ95=4,G95,0)</f>
        <v>0</v>
      </c>
      <c r="BE95" s="228">
        <f>IF(AZ95=5,G95,0)</f>
        <v>0</v>
      </c>
      <c r="CA95" s="255">
        <v>3</v>
      </c>
      <c r="CB95" s="255">
        <v>7</v>
      </c>
    </row>
    <row r="96" spans="1:80" ht="38.25" customHeight="1" x14ac:dyDescent="0.2">
      <c r="A96" s="264"/>
      <c r="B96" s="265"/>
      <c r="C96" s="329" t="s">
        <v>775</v>
      </c>
      <c r="D96" s="330"/>
      <c r="E96" s="330"/>
      <c r="F96" s="330"/>
      <c r="G96" s="331"/>
      <c r="I96" s="266"/>
      <c r="K96" s="266"/>
      <c r="L96" s="267" t="s">
        <v>775</v>
      </c>
      <c r="O96" s="255">
        <v>3</v>
      </c>
    </row>
    <row r="97" spans="1:80" x14ac:dyDescent="0.2">
      <c r="A97" s="264"/>
      <c r="B97" s="268"/>
      <c r="C97" s="327" t="s">
        <v>793</v>
      </c>
      <c r="D97" s="328"/>
      <c r="E97" s="269">
        <v>6</v>
      </c>
      <c r="F97" s="270"/>
      <c r="G97" s="271"/>
      <c r="H97" s="272"/>
      <c r="I97" s="266"/>
      <c r="J97" s="273"/>
      <c r="K97" s="266"/>
      <c r="M97" s="267" t="s">
        <v>793</v>
      </c>
      <c r="O97" s="255"/>
    </row>
    <row r="98" spans="1:80" ht="12.75" customHeight="1" x14ac:dyDescent="0.2">
      <c r="A98" s="256">
        <v>33</v>
      </c>
      <c r="B98" s="257" t="s">
        <v>794</v>
      </c>
      <c r="C98" s="258" t="s">
        <v>795</v>
      </c>
      <c r="D98" s="259" t="s">
        <v>247</v>
      </c>
      <c r="E98" s="260">
        <v>1</v>
      </c>
      <c r="F98" s="260"/>
      <c r="G98" s="261">
        <f>E98*F98</f>
        <v>0</v>
      </c>
      <c r="H98" s="262">
        <v>0</v>
      </c>
      <c r="I98" s="263">
        <f>E98*H98</f>
        <v>0</v>
      </c>
      <c r="J98" s="262"/>
      <c r="K98" s="263">
        <f>E98*J98</f>
        <v>0</v>
      </c>
      <c r="O98" s="255">
        <v>2</v>
      </c>
      <c r="AA98" s="228">
        <v>3</v>
      </c>
      <c r="AB98" s="228">
        <v>7</v>
      </c>
      <c r="AC98" s="228" t="s">
        <v>794</v>
      </c>
      <c r="AZ98" s="228">
        <v>2</v>
      </c>
      <c r="BA98" s="228">
        <f>IF(AZ98=1,G98,0)</f>
        <v>0</v>
      </c>
      <c r="BB98" s="228">
        <f>IF(AZ98=2,G98,0)</f>
        <v>0</v>
      </c>
      <c r="BC98" s="228">
        <f>IF(AZ98=3,G98,0)</f>
        <v>0</v>
      </c>
      <c r="BD98" s="228">
        <f>IF(AZ98=4,G98,0)</f>
        <v>0</v>
      </c>
      <c r="BE98" s="228">
        <f>IF(AZ98=5,G98,0)</f>
        <v>0</v>
      </c>
      <c r="CA98" s="255">
        <v>3</v>
      </c>
      <c r="CB98" s="255">
        <v>7</v>
      </c>
    </row>
    <row r="99" spans="1:80" ht="22.5" x14ac:dyDescent="0.2">
      <c r="A99" s="264"/>
      <c r="B99" s="265"/>
      <c r="C99" s="329" t="s">
        <v>790</v>
      </c>
      <c r="D99" s="330"/>
      <c r="E99" s="330"/>
      <c r="F99" s="330"/>
      <c r="G99" s="331"/>
      <c r="I99" s="266"/>
      <c r="K99" s="266"/>
      <c r="L99" s="267" t="s">
        <v>790</v>
      </c>
      <c r="O99" s="255">
        <v>3</v>
      </c>
    </row>
    <row r="100" spans="1:80" x14ac:dyDescent="0.2">
      <c r="A100" s="264"/>
      <c r="B100" s="268"/>
      <c r="C100" s="327" t="s">
        <v>725</v>
      </c>
      <c r="D100" s="328"/>
      <c r="E100" s="269">
        <v>1</v>
      </c>
      <c r="F100" s="270"/>
      <c r="G100" s="271"/>
      <c r="H100" s="272"/>
      <c r="I100" s="266"/>
      <c r="J100" s="273"/>
      <c r="K100" s="266"/>
      <c r="M100" s="267" t="s">
        <v>725</v>
      </c>
      <c r="O100" s="255"/>
    </row>
    <row r="101" spans="1:80" x14ac:dyDescent="0.2">
      <c r="A101" s="256">
        <v>34</v>
      </c>
      <c r="B101" s="257" t="s">
        <v>796</v>
      </c>
      <c r="C101" s="258" t="s">
        <v>797</v>
      </c>
      <c r="D101" s="259" t="s">
        <v>13</v>
      </c>
      <c r="E101" s="260">
        <v>0.99</v>
      </c>
      <c r="F101" s="337">
        <f>SUM(G66+G68+G70+G73+G76+G78+G80+G83+G86+G89+G92+G95+G98)/100</f>
        <v>0</v>
      </c>
      <c r="G101" s="261">
        <f>E101*F101</f>
        <v>0</v>
      </c>
      <c r="H101" s="262">
        <v>0</v>
      </c>
      <c r="I101" s="263">
        <f>E101*H101</f>
        <v>0</v>
      </c>
      <c r="J101" s="262"/>
      <c r="K101" s="263">
        <f>E101*J101</f>
        <v>0</v>
      </c>
      <c r="O101" s="255">
        <v>2</v>
      </c>
      <c r="AA101" s="228">
        <v>7</v>
      </c>
      <c r="AB101" s="228">
        <v>1002</v>
      </c>
      <c r="AC101" s="228">
        <v>5</v>
      </c>
      <c r="AZ101" s="228">
        <v>2</v>
      </c>
      <c r="BA101" s="228">
        <f>IF(AZ101=1,G101,0)</f>
        <v>0</v>
      </c>
      <c r="BB101" s="228">
        <f>IF(AZ101=2,G101,0)</f>
        <v>0</v>
      </c>
      <c r="BC101" s="228">
        <f>IF(AZ101=3,G101,0)</f>
        <v>0</v>
      </c>
      <c r="BD101" s="228">
        <f>IF(AZ101=4,G101,0)</f>
        <v>0</v>
      </c>
      <c r="BE101" s="228">
        <f>IF(AZ101=5,G101,0)</f>
        <v>0</v>
      </c>
      <c r="CA101" s="255">
        <v>7</v>
      </c>
      <c r="CB101" s="255">
        <v>1002</v>
      </c>
    </row>
    <row r="102" spans="1:80" x14ac:dyDescent="0.2">
      <c r="A102" s="274"/>
      <c r="B102" s="275" t="s">
        <v>102</v>
      </c>
      <c r="C102" s="276" t="s">
        <v>755</v>
      </c>
      <c r="D102" s="277"/>
      <c r="E102" s="278"/>
      <c r="F102" s="279"/>
      <c r="G102" s="280">
        <f>SUM(G65:G101)</f>
        <v>0</v>
      </c>
      <c r="H102" s="281"/>
      <c r="I102" s="282">
        <f>SUM(I65:I101)</f>
        <v>0.29955799999999999</v>
      </c>
      <c r="J102" s="281"/>
      <c r="K102" s="282">
        <f>SUM(K65:K101)</f>
        <v>0</v>
      </c>
      <c r="O102" s="255">
        <v>4</v>
      </c>
      <c r="BA102" s="283">
        <f>SUM(BA65:BA101)</f>
        <v>0</v>
      </c>
      <c r="BB102" s="283">
        <f>SUM(BB65:BB101)</f>
        <v>0</v>
      </c>
      <c r="BC102" s="283">
        <f>SUM(BC65:BC101)</f>
        <v>0</v>
      </c>
      <c r="BD102" s="283">
        <f>SUM(BD65:BD101)</f>
        <v>0</v>
      </c>
      <c r="BE102" s="283">
        <f>SUM(BE65:BE101)</f>
        <v>0</v>
      </c>
    </row>
    <row r="103" spans="1:80" x14ac:dyDescent="0.2">
      <c r="A103" s="245" t="s">
        <v>98</v>
      </c>
      <c r="B103" s="246" t="s">
        <v>798</v>
      </c>
      <c r="C103" s="247" t="s">
        <v>799</v>
      </c>
      <c r="D103" s="248"/>
      <c r="E103" s="249"/>
      <c r="F103" s="249"/>
      <c r="G103" s="250"/>
      <c r="H103" s="251"/>
      <c r="I103" s="252"/>
      <c r="J103" s="253"/>
      <c r="K103" s="254"/>
      <c r="O103" s="255">
        <v>1</v>
      </c>
    </row>
    <row r="104" spans="1:80" x14ac:dyDescent="0.2">
      <c r="A104" s="256">
        <v>35</v>
      </c>
      <c r="B104" s="257" t="s">
        <v>801</v>
      </c>
      <c r="C104" s="258" t="s">
        <v>802</v>
      </c>
      <c r="D104" s="259" t="s">
        <v>112</v>
      </c>
      <c r="E104" s="260">
        <v>66.44</v>
      </c>
      <c r="F104" s="260"/>
      <c r="G104" s="261">
        <f>E104*F104</f>
        <v>0</v>
      </c>
      <c r="H104" s="262">
        <v>6.9999999999999994E-5</v>
      </c>
      <c r="I104" s="263">
        <f>E104*H104</f>
        <v>4.6507999999999992E-3</v>
      </c>
      <c r="J104" s="262">
        <v>0</v>
      </c>
      <c r="K104" s="263">
        <f>E104*J104</f>
        <v>0</v>
      </c>
      <c r="O104" s="255">
        <v>2</v>
      </c>
      <c r="AA104" s="228">
        <v>1</v>
      </c>
      <c r="AB104" s="228">
        <v>7</v>
      </c>
      <c r="AC104" s="228">
        <v>7</v>
      </c>
      <c r="AZ104" s="228">
        <v>2</v>
      </c>
      <c r="BA104" s="228">
        <f>IF(AZ104=1,G104,0)</f>
        <v>0</v>
      </c>
      <c r="BB104" s="228">
        <f>IF(AZ104=2,G104,0)</f>
        <v>0</v>
      </c>
      <c r="BC104" s="228">
        <f>IF(AZ104=3,G104,0)</f>
        <v>0</v>
      </c>
      <c r="BD104" s="228">
        <f>IF(AZ104=4,G104,0)</f>
        <v>0</v>
      </c>
      <c r="BE104" s="228">
        <f>IF(AZ104=5,G104,0)</f>
        <v>0</v>
      </c>
      <c r="CA104" s="255">
        <v>1</v>
      </c>
      <c r="CB104" s="255">
        <v>7</v>
      </c>
    </row>
    <row r="105" spans="1:80" x14ac:dyDescent="0.2">
      <c r="A105" s="264"/>
      <c r="B105" s="268"/>
      <c r="C105" s="327" t="s">
        <v>803</v>
      </c>
      <c r="D105" s="328"/>
      <c r="E105" s="269">
        <v>66.44</v>
      </c>
      <c r="F105" s="270"/>
      <c r="G105" s="271"/>
      <c r="H105" s="272"/>
      <c r="I105" s="266"/>
      <c r="J105" s="273"/>
      <c r="K105" s="266"/>
      <c r="M105" s="267" t="s">
        <v>803</v>
      </c>
      <c r="O105" s="255"/>
    </row>
    <row r="106" spans="1:80" x14ac:dyDescent="0.2">
      <c r="A106" s="256">
        <v>36</v>
      </c>
      <c r="B106" s="257" t="s">
        <v>804</v>
      </c>
      <c r="C106" s="258" t="s">
        <v>805</v>
      </c>
      <c r="D106" s="259" t="s">
        <v>112</v>
      </c>
      <c r="E106" s="260">
        <v>66.44</v>
      </c>
      <c r="F106" s="260"/>
      <c r="G106" s="261">
        <f>E106*F106</f>
        <v>0</v>
      </c>
      <c r="H106" s="262">
        <v>2.9E-4</v>
      </c>
      <c r="I106" s="263">
        <f>E106*H106</f>
        <v>1.9267599999999999E-2</v>
      </c>
      <c r="J106" s="262">
        <v>0</v>
      </c>
      <c r="K106" s="263">
        <f>E106*J106</f>
        <v>0</v>
      </c>
      <c r="O106" s="255">
        <v>2</v>
      </c>
      <c r="AA106" s="228">
        <v>1</v>
      </c>
      <c r="AB106" s="228">
        <v>7</v>
      </c>
      <c r="AC106" s="228">
        <v>7</v>
      </c>
      <c r="AZ106" s="228">
        <v>2</v>
      </c>
      <c r="BA106" s="228">
        <f>IF(AZ106=1,G106,0)</f>
        <v>0</v>
      </c>
      <c r="BB106" s="228">
        <f>IF(AZ106=2,G106,0)</f>
        <v>0</v>
      </c>
      <c r="BC106" s="228">
        <f>IF(AZ106=3,G106,0)</f>
        <v>0</v>
      </c>
      <c r="BD106" s="228">
        <f>IF(AZ106=4,G106,0)</f>
        <v>0</v>
      </c>
      <c r="BE106" s="228">
        <f>IF(AZ106=5,G106,0)</f>
        <v>0</v>
      </c>
      <c r="CA106" s="255">
        <v>1</v>
      </c>
      <c r="CB106" s="255">
        <v>7</v>
      </c>
    </row>
    <row r="107" spans="1:80" x14ac:dyDescent="0.2">
      <c r="A107" s="264"/>
      <c r="B107" s="268"/>
      <c r="C107" s="327" t="s">
        <v>803</v>
      </c>
      <c r="D107" s="328"/>
      <c r="E107" s="269">
        <v>66.44</v>
      </c>
      <c r="F107" s="270"/>
      <c r="G107" s="271"/>
      <c r="H107" s="272"/>
      <c r="I107" s="266"/>
      <c r="J107" s="273"/>
      <c r="K107" s="266"/>
      <c r="M107" s="267" t="s">
        <v>803</v>
      </c>
      <c r="O107" s="255"/>
    </row>
    <row r="108" spans="1:80" x14ac:dyDescent="0.2">
      <c r="A108" s="274"/>
      <c r="B108" s="275" t="s">
        <v>102</v>
      </c>
      <c r="C108" s="276" t="s">
        <v>800</v>
      </c>
      <c r="D108" s="277"/>
      <c r="E108" s="278"/>
      <c r="F108" s="279"/>
      <c r="G108" s="280">
        <f>SUM(G103:G107)</f>
        <v>0</v>
      </c>
      <c r="H108" s="281"/>
      <c r="I108" s="282">
        <f>SUM(I103:I107)</f>
        <v>2.3918399999999999E-2</v>
      </c>
      <c r="J108" s="281"/>
      <c r="K108" s="282">
        <f>SUM(K103:K107)</f>
        <v>0</v>
      </c>
      <c r="O108" s="255">
        <v>4</v>
      </c>
      <c r="BA108" s="283">
        <f>SUM(BA103:BA107)</f>
        <v>0</v>
      </c>
      <c r="BB108" s="283">
        <f>SUM(BB103:BB107)</f>
        <v>0</v>
      </c>
      <c r="BC108" s="283">
        <f>SUM(BC103:BC107)</f>
        <v>0</v>
      </c>
      <c r="BD108" s="283">
        <f>SUM(BD103:BD107)</f>
        <v>0</v>
      </c>
      <c r="BE108" s="283">
        <f>SUM(BE103:BE107)</f>
        <v>0</v>
      </c>
    </row>
    <row r="109" spans="1:80" x14ac:dyDescent="0.2">
      <c r="A109" s="245" t="s">
        <v>98</v>
      </c>
      <c r="B109" s="246" t="s">
        <v>806</v>
      </c>
      <c r="C109" s="247" t="s">
        <v>807</v>
      </c>
      <c r="D109" s="248"/>
      <c r="E109" s="249"/>
      <c r="F109" s="249"/>
      <c r="G109" s="250"/>
      <c r="H109" s="251"/>
      <c r="I109" s="252"/>
      <c r="J109" s="253"/>
      <c r="K109" s="254"/>
      <c r="O109" s="255">
        <v>1</v>
      </c>
    </row>
    <row r="110" spans="1:80" x14ac:dyDescent="0.2">
      <c r="A110" s="256">
        <v>37</v>
      </c>
      <c r="B110" s="257" t="s">
        <v>809</v>
      </c>
      <c r="C110" s="258" t="s">
        <v>810</v>
      </c>
      <c r="D110" s="259" t="s">
        <v>112</v>
      </c>
      <c r="E110" s="260">
        <v>113.41500000000001</v>
      </c>
      <c r="F110" s="260"/>
      <c r="G110" s="261">
        <f>E110*F110</f>
        <v>0</v>
      </c>
      <c r="H110" s="262">
        <v>1.9599999999999999E-3</v>
      </c>
      <c r="I110" s="263">
        <f>E110*H110</f>
        <v>0.2222934</v>
      </c>
      <c r="J110" s="262">
        <v>0</v>
      </c>
      <c r="K110" s="263">
        <f>E110*J110</f>
        <v>0</v>
      </c>
      <c r="O110" s="255">
        <v>2</v>
      </c>
      <c r="AA110" s="228">
        <v>1</v>
      </c>
      <c r="AB110" s="228">
        <v>7</v>
      </c>
      <c r="AC110" s="228">
        <v>7</v>
      </c>
      <c r="AZ110" s="228">
        <v>2</v>
      </c>
      <c r="BA110" s="228">
        <f>IF(AZ110=1,G110,0)</f>
        <v>0</v>
      </c>
      <c r="BB110" s="228">
        <f>IF(AZ110=2,G110,0)</f>
        <v>0</v>
      </c>
      <c r="BC110" s="228">
        <f>IF(AZ110=3,G110,0)</f>
        <v>0</v>
      </c>
      <c r="BD110" s="228">
        <f>IF(AZ110=4,G110,0)</f>
        <v>0</v>
      </c>
      <c r="BE110" s="228">
        <f>IF(AZ110=5,G110,0)</f>
        <v>0</v>
      </c>
      <c r="CA110" s="255">
        <v>1</v>
      </c>
      <c r="CB110" s="255">
        <v>7</v>
      </c>
    </row>
    <row r="111" spans="1:80" x14ac:dyDescent="0.2">
      <c r="A111" s="264"/>
      <c r="B111" s="268"/>
      <c r="C111" s="327" t="s">
        <v>811</v>
      </c>
      <c r="D111" s="328"/>
      <c r="E111" s="269">
        <v>113.41500000000001</v>
      </c>
      <c r="F111" s="270"/>
      <c r="G111" s="271"/>
      <c r="H111" s="272"/>
      <c r="I111" s="266"/>
      <c r="J111" s="273"/>
      <c r="K111" s="266"/>
      <c r="M111" s="267" t="s">
        <v>811</v>
      </c>
      <c r="O111" s="255"/>
    </row>
    <row r="112" spans="1:80" x14ac:dyDescent="0.2">
      <c r="A112" s="256">
        <v>38</v>
      </c>
      <c r="B112" s="257" t="s">
        <v>812</v>
      </c>
      <c r="C112" s="258" t="s">
        <v>813</v>
      </c>
      <c r="D112" s="259" t="s">
        <v>13</v>
      </c>
      <c r="E112" s="260">
        <v>0.31</v>
      </c>
      <c r="F112" s="337">
        <f>SUM(G110/100)</f>
        <v>0</v>
      </c>
      <c r="G112" s="261">
        <f>E112*F112</f>
        <v>0</v>
      </c>
      <c r="H112" s="262">
        <v>0</v>
      </c>
      <c r="I112" s="263">
        <f>E112*H112</f>
        <v>0</v>
      </c>
      <c r="J112" s="262"/>
      <c r="K112" s="263">
        <f>E112*J112</f>
        <v>0</v>
      </c>
      <c r="O112" s="255">
        <v>2</v>
      </c>
      <c r="AA112" s="228">
        <v>7</v>
      </c>
      <c r="AB112" s="228">
        <v>1002</v>
      </c>
      <c r="AC112" s="228">
        <v>5</v>
      </c>
      <c r="AZ112" s="228">
        <v>2</v>
      </c>
      <c r="BA112" s="228">
        <f>IF(AZ112=1,G112,0)</f>
        <v>0</v>
      </c>
      <c r="BB112" s="228">
        <f>IF(AZ112=2,G112,0)</f>
        <v>0</v>
      </c>
      <c r="BC112" s="228">
        <f>IF(AZ112=3,G112,0)</f>
        <v>0</v>
      </c>
      <c r="BD112" s="228">
        <f>IF(AZ112=4,G112,0)</f>
        <v>0</v>
      </c>
      <c r="BE112" s="228">
        <f>IF(AZ112=5,G112,0)</f>
        <v>0</v>
      </c>
      <c r="CA112" s="255">
        <v>7</v>
      </c>
      <c r="CB112" s="255">
        <v>1002</v>
      </c>
    </row>
    <row r="113" spans="1:80" x14ac:dyDescent="0.2">
      <c r="A113" s="274"/>
      <c r="B113" s="275" t="s">
        <v>102</v>
      </c>
      <c r="C113" s="276" t="s">
        <v>808</v>
      </c>
      <c r="D113" s="277"/>
      <c r="E113" s="278"/>
      <c r="F113" s="279"/>
      <c r="G113" s="280">
        <f>SUM(G109:G112)</f>
        <v>0</v>
      </c>
      <c r="H113" s="281"/>
      <c r="I113" s="282">
        <f>SUM(I109:I112)</f>
        <v>0.2222934</v>
      </c>
      <c r="J113" s="281"/>
      <c r="K113" s="282">
        <f>SUM(K109:K112)</f>
        <v>0</v>
      </c>
      <c r="O113" s="255">
        <v>4</v>
      </c>
      <c r="BA113" s="283">
        <f>SUM(BA109:BA112)</f>
        <v>0</v>
      </c>
      <c r="BB113" s="283">
        <f>SUM(BB109:BB112)</f>
        <v>0</v>
      </c>
      <c r="BC113" s="283">
        <f>SUM(BC109:BC112)</f>
        <v>0</v>
      </c>
      <c r="BD113" s="283">
        <f>SUM(BD109:BD112)</f>
        <v>0</v>
      </c>
      <c r="BE113" s="283">
        <f>SUM(BE109:BE112)</f>
        <v>0</v>
      </c>
    </row>
    <row r="114" spans="1:80" x14ac:dyDescent="0.2">
      <c r="A114" s="245" t="s">
        <v>98</v>
      </c>
      <c r="B114" s="246" t="s">
        <v>296</v>
      </c>
      <c r="C114" s="247" t="s">
        <v>297</v>
      </c>
      <c r="D114" s="248"/>
      <c r="E114" s="249"/>
      <c r="F114" s="249"/>
      <c r="G114" s="250"/>
      <c r="H114" s="251"/>
      <c r="I114" s="252"/>
      <c r="J114" s="253"/>
      <c r="K114" s="254"/>
      <c r="O114" s="255">
        <v>1</v>
      </c>
    </row>
    <row r="115" spans="1:80" x14ac:dyDescent="0.2">
      <c r="A115" s="256">
        <v>39</v>
      </c>
      <c r="B115" s="257" t="s">
        <v>299</v>
      </c>
      <c r="C115" s="258" t="s">
        <v>300</v>
      </c>
      <c r="D115" s="259" t="s">
        <v>170</v>
      </c>
      <c r="E115" s="260">
        <v>3.169295</v>
      </c>
      <c r="F115" s="260"/>
      <c r="G115" s="261">
        <f t="shared" ref="G115:G121" si="0">E115*F115</f>
        <v>0</v>
      </c>
      <c r="H115" s="262">
        <v>0</v>
      </c>
      <c r="I115" s="263">
        <f t="shared" ref="I115:I121" si="1">E115*H115</f>
        <v>0</v>
      </c>
      <c r="J115" s="262"/>
      <c r="K115" s="263">
        <f t="shared" ref="K115:K121" si="2">E115*J115</f>
        <v>0</v>
      </c>
      <c r="O115" s="255">
        <v>2</v>
      </c>
      <c r="AA115" s="228">
        <v>8</v>
      </c>
      <c r="AB115" s="228">
        <v>0</v>
      </c>
      <c r="AC115" s="228">
        <v>3</v>
      </c>
      <c r="AZ115" s="228">
        <v>1</v>
      </c>
      <c r="BA115" s="228">
        <f t="shared" ref="BA115:BA121" si="3">IF(AZ115=1,G115,0)</f>
        <v>0</v>
      </c>
      <c r="BB115" s="228">
        <f t="shared" ref="BB115:BB121" si="4">IF(AZ115=2,G115,0)</f>
        <v>0</v>
      </c>
      <c r="BC115" s="228">
        <f t="shared" ref="BC115:BC121" si="5">IF(AZ115=3,G115,0)</f>
        <v>0</v>
      </c>
      <c r="BD115" s="228">
        <f t="shared" ref="BD115:BD121" si="6">IF(AZ115=4,G115,0)</f>
        <v>0</v>
      </c>
      <c r="BE115" s="228">
        <f t="shared" ref="BE115:BE121" si="7">IF(AZ115=5,G115,0)</f>
        <v>0</v>
      </c>
      <c r="CA115" s="255">
        <v>8</v>
      </c>
      <c r="CB115" s="255">
        <v>0</v>
      </c>
    </row>
    <row r="116" spans="1:80" x14ac:dyDescent="0.2">
      <c r="A116" s="256">
        <v>40</v>
      </c>
      <c r="B116" s="257" t="s">
        <v>301</v>
      </c>
      <c r="C116" s="258" t="s">
        <v>302</v>
      </c>
      <c r="D116" s="259" t="s">
        <v>170</v>
      </c>
      <c r="E116" s="260">
        <v>57.047310000000003</v>
      </c>
      <c r="F116" s="260"/>
      <c r="G116" s="261">
        <f t="shared" si="0"/>
        <v>0</v>
      </c>
      <c r="H116" s="262">
        <v>0</v>
      </c>
      <c r="I116" s="263">
        <f t="shared" si="1"/>
        <v>0</v>
      </c>
      <c r="J116" s="262"/>
      <c r="K116" s="263">
        <f t="shared" si="2"/>
        <v>0</v>
      </c>
      <c r="O116" s="255">
        <v>2</v>
      </c>
      <c r="AA116" s="228">
        <v>8</v>
      </c>
      <c r="AB116" s="228">
        <v>0</v>
      </c>
      <c r="AC116" s="228">
        <v>3</v>
      </c>
      <c r="AZ116" s="228">
        <v>1</v>
      </c>
      <c r="BA116" s="228">
        <f t="shared" si="3"/>
        <v>0</v>
      </c>
      <c r="BB116" s="228">
        <f t="shared" si="4"/>
        <v>0</v>
      </c>
      <c r="BC116" s="228">
        <f t="shared" si="5"/>
        <v>0</v>
      </c>
      <c r="BD116" s="228">
        <f t="shared" si="6"/>
        <v>0</v>
      </c>
      <c r="BE116" s="228">
        <f t="shared" si="7"/>
        <v>0</v>
      </c>
      <c r="CA116" s="255">
        <v>8</v>
      </c>
      <c r="CB116" s="255">
        <v>0</v>
      </c>
    </row>
    <row r="117" spans="1:80" x14ac:dyDescent="0.2">
      <c r="A117" s="256">
        <v>41</v>
      </c>
      <c r="B117" s="257" t="s">
        <v>303</v>
      </c>
      <c r="C117" s="258" t="s">
        <v>304</v>
      </c>
      <c r="D117" s="259" t="s">
        <v>170</v>
      </c>
      <c r="E117" s="260">
        <v>3.169295</v>
      </c>
      <c r="F117" s="260"/>
      <c r="G117" s="261">
        <f t="shared" si="0"/>
        <v>0</v>
      </c>
      <c r="H117" s="262">
        <v>0</v>
      </c>
      <c r="I117" s="263">
        <f t="shared" si="1"/>
        <v>0</v>
      </c>
      <c r="J117" s="262"/>
      <c r="K117" s="263">
        <f t="shared" si="2"/>
        <v>0</v>
      </c>
      <c r="O117" s="255">
        <v>2</v>
      </c>
      <c r="AA117" s="228">
        <v>8</v>
      </c>
      <c r="AB117" s="228">
        <v>0</v>
      </c>
      <c r="AC117" s="228">
        <v>3</v>
      </c>
      <c r="AZ117" s="228">
        <v>1</v>
      </c>
      <c r="BA117" s="228">
        <f t="shared" si="3"/>
        <v>0</v>
      </c>
      <c r="BB117" s="228">
        <f t="shared" si="4"/>
        <v>0</v>
      </c>
      <c r="BC117" s="228">
        <f t="shared" si="5"/>
        <v>0</v>
      </c>
      <c r="BD117" s="228">
        <f t="shared" si="6"/>
        <v>0</v>
      </c>
      <c r="BE117" s="228">
        <f t="shared" si="7"/>
        <v>0</v>
      </c>
      <c r="CA117" s="255">
        <v>8</v>
      </c>
      <c r="CB117" s="255">
        <v>0</v>
      </c>
    </row>
    <row r="118" spans="1:80" x14ac:dyDescent="0.2">
      <c r="A118" s="256">
        <v>42</v>
      </c>
      <c r="B118" s="257" t="s">
        <v>305</v>
      </c>
      <c r="C118" s="258" t="s">
        <v>306</v>
      </c>
      <c r="D118" s="259" t="s">
        <v>170</v>
      </c>
      <c r="E118" s="260">
        <v>9.5078849999999999</v>
      </c>
      <c r="F118" s="260"/>
      <c r="G118" s="261">
        <f t="shared" si="0"/>
        <v>0</v>
      </c>
      <c r="H118" s="262">
        <v>0</v>
      </c>
      <c r="I118" s="263">
        <f t="shared" si="1"/>
        <v>0</v>
      </c>
      <c r="J118" s="262"/>
      <c r="K118" s="263">
        <f t="shared" si="2"/>
        <v>0</v>
      </c>
      <c r="O118" s="255">
        <v>2</v>
      </c>
      <c r="AA118" s="228">
        <v>8</v>
      </c>
      <c r="AB118" s="228">
        <v>0</v>
      </c>
      <c r="AC118" s="228">
        <v>3</v>
      </c>
      <c r="AZ118" s="228">
        <v>1</v>
      </c>
      <c r="BA118" s="228">
        <f t="shared" si="3"/>
        <v>0</v>
      </c>
      <c r="BB118" s="228">
        <f t="shared" si="4"/>
        <v>0</v>
      </c>
      <c r="BC118" s="228">
        <f t="shared" si="5"/>
        <v>0</v>
      </c>
      <c r="BD118" s="228">
        <f t="shared" si="6"/>
        <v>0</v>
      </c>
      <c r="BE118" s="228">
        <f t="shared" si="7"/>
        <v>0</v>
      </c>
      <c r="CA118" s="255">
        <v>8</v>
      </c>
      <c r="CB118" s="255">
        <v>0</v>
      </c>
    </row>
    <row r="119" spans="1:80" x14ac:dyDescent="0.2">
      <c r="A119" s="256">
        <v>43</v>
      </c>
      <c r="B119" s="257" t="s">
        <v>307</v>
      </c>
      <c r="C119" s="258" t="s">
        <v>308</v>
      </c>
      <c r="D119" s="259" t="s">
        <v>170</v>
      </c>
      <c r="E119" s="260">
        <v>3.169295</v>
      </c>
      <c r="F119" s="260"/>
      <c r="G119" s="261">
        <f t="shared" si="0"/>
        <v>0</v>
      </c>
      <c r="H119" s="262">
        <v>0</v>
      </c>
      <c r="I119" s="263">
        <f t="shared" si="1"/>
        <v>0</v>
      </c>
      <c r="J119" s="262"/>
      <c r="K119" s="263">
        <f t="shared" si="2"/>
        <v>0</v>
      </c>
      <c r="O119" s="255">
        <v>2</v>
      </c>
      <c r="AA119" s="228">
        <v>8</v>
      </c>
      <c r="AB119" s="228">
        <v>0</v>
      </c>
      <c r="AC119" s="228">
        <v>3</v>
      </c>
      <c r="AZ119" s="228">
        <v>1</v>
      </c>
      <c r="BA119" s="228">
        <f t="shared" si="3"/>
        <v>0</v>
      </c>
      <c r="BB119" s="228">
        <f t="shared" si="4"/>
        <v>0</v>
      </c>
      <c r="BC119" s="228">
        <f t="shared" si="5"/>
        <v>0</v>
      </c>
      <c r="BD119" s="228">
        <f t="shared" si="6"/>
        <v>0</v>
      </c>
      <c r="BE119" s="228">
        <f t="shared" si="7"/>
        <v>0</v>
      </c>
      <c r="CA119" s="255">
        <v>8</v>
      </c>
      <c r="CB119" s="255">
        <v>0</v>
      </c>
    </row>
    <row r="120" spans="1:80" x14ac:dyDescent="0.2">
      <c r="A120" s="256">
        <v>44</v>
      </c>
      <c r="B120" s="257" t="s">
        <v>309</v>
      </c>
      <c r="C120" s="258" t="s">
        <v>310</v>
      </c>
      <c r="D120" s="259" t="s">
        <v>170</v>
      </c>
      <c r="E120" s="260">
        <v>3.169295</v>
      </c>
      <c r="F120" s="260"/>
      <c r="G120" s="261">
        <f t="shared" si="0"/>
        <v>0</v>
      </c>
      <c r="H120" s="262">
        <v>0</v>
      </c>
      <c r="I120" s="263">
        <f t="shared" si="1"/>
        <v>0</v>
      </c>
      <c r="J120" s="262"/>
      <c r="K120" s="263">
        <f t="shared" si="2"/>
        <v>0</v>
      </c>
      <c r="O120" s="255">
        <v>2</v>
      </c>
      <c r="AA120" s="228">
        <v>8</v>
      </c>
      <c r="AB120" s="228">
        <v>0</v>
      </c>
      <c r="AC120" s="228">
        <v>3</v>
      </c>
      <c r="AZ120" s="228">
        <v>1</v>
      </c>
      <c r="BA120" s="228">
        <f t="shared" si="3"/>
        <v>0</v>
      </c>
      <c r="BB120" s="228">
        <f t="shared" si="4"/>
        <v>0</v>
      </c>
      <c r="BC120" s="228">
        <f t="shared" si="5"/>
        <v>0</v>
      </c>
      <c r="BD120" s="228">
        <f t="shared" si="6"/>
        <v>0</v>
      </c>
      <c r="BE120" s="228">
        <f t="shared" si="7"/>
        <v>0</v>
      </c>
      <c r="CA120" s="255">
        <v>8</v>
      </c>
      <c r="CB120" s="255">
        <v>0</v>
      </c>
    </row>
    <row r="121" spans="1:80" x14ac:dyDescent="0.2">
      <c r="A121" s="256">
        <v>45</v>
      </c>
      <c r="B121" s="257" t="s">
        <v>311</v>
      </c>
      <c r="C121" s="258" t="s">
        <v>312</v>
      </c>
      <c r="D121" s="259" t="s">
        <v>170</v>
      </c>
      <c r="E121" s="260">
        <v>3.169295</v>
      </c>
      <c r="F121" s="260"/>
      <c r="G121" s="261">
        <f t="shared" si="0"/>
        <v>0</v>
      </c>
      <c r="H121" s="262">
        <v>0</v>
      </c>
      <c r="I121" s="263">
        <f t="shared" si="1"/>
        <v>0</v>
      </c>
      <c r="J121" s="262"/>
      <c r="K121" s="263">
        <f t="shared" si="2"/>
        <v>0</v>
      </c>
      <c r="O121" s="255">
        <v>2</v>
      </c>
      <c r="AA121" s="228">
        <v>8</v>
      </c>
      <c r="AB121" s="228">
        <v>0</v>
      </c>
      <c r="AC121" s="228">
        <v>3</v>
      </c>
      <c r="AZ121" s="228">
        <v>1</v>
      </c>
      <c r="BA121" s="228">
        <f t="shared" si="3"/>
        <v>0</v>
      </c>
      <c r="BB121" s="228">
        <f t="shared" si="4"/>
        <v>0</v>
      </c>
      <c r="BC121" s="228">
        <f t="shared" si="5"/>
        <v>0</v>
      </c>
      <c r="BD121" s="228">
        <f t="shared" si="6"/>
        <v>0</v>
      </c>
      <c r="BE121" s="228">
        <f t="shared" si="7"/>
        <v>0</v>
      </c>
      <c r="CA121" s="255">
        <v>8</v>
      </c>
      <c r="CB121" s="255">
        <v>0</v>
      </c>
    </row>
    <row r="122" spans="1:80" x14ac:dyDescent="0.2">
      <c r="A122" s="274"/>
      <c r="B122" s="275" t="s">
        <v>102</v>
      </c>
      <c r="C122" s="276" t="s">
        <v>298</v>
      </c>
      <c r="D122" s="277"/>
      <c r="E122" s="278"/>
      <c r="F122" s="279"/>
      <c r="G122" s="280">
        <f>SUM(G114:G121)</f>
        <v>0</v>
      </c>
      <c r="H122" s="281"/>
      <c r="I122" s="282">
        <f>SUM(I114:I121)</f>
        <v>0</v>
      </c>
      <c r="J122" s="281"/>
      <c r="K122" s="282">
        <f>SUM(K114:K121)</f>
        <v>0</v>
      </c>
      <c r="O122" s="255">
        <v>4</v>
      </c>
      <c r="BA122" s="283">
        <f>SUM(BA114:BA121)</f>
        <v>0</v>
      </c>
      <c r="BB122" s="283">
        <f>SUM(BB114:BB121)</f>
        <v>0</v>
      </c>
      <c r="BC122" s="283">
        <f>SUM(BC114:BC121)</f>
        <v>0</v>
      </c>
      <c r="BD122" s="283">
        <f>SUM(BD114:BD121)</f>
        <v>0</v>
      </c>
      <c r="BE122" s="283">
        <f>SUM(BE114:BE121)</f>
        <v>0</v>
      </c>
    </row>
    <row r="123" spans="1:80" x14ac:dyDescent="0.2">
      <c r="E123" s="228"/>
    </row>
    <row r="124" spans="1:80" x14ac:dyDescent="0.2">
      <c r="E124" s="228"/>
    </row>
    <row r="125" spans="1:80" x14ac:dyDescent="0.2">
      <c r="E125" s="228"/>
    </row>
    <row r="126" spans="1:80" x14ac:dyDescent="0.2">
      <c r="E126" s="228"/>
    </row>
    <row r="127" spans="1:80" x14ac:dyDescent="0.2">
      <c r="E127" s="228"/>
    </row>
    <row r="128" spans="1:80" x14ac:dyDescent="0.2">
      <c r="E128" s="228"/>
    </row>
    <row r="129" spans="5:5" x14ac:dyDescent="0.2">
      <c r="E129" s="228"/>
    </row>
    <row r="130" spans="5:5" x14ac:dyDescent="0.2">
      <c r="E130" s="228"/>
    </row>
    <row r="131" spans="5:5" x14ac:dyDescent="0.2">
      <c r="E131" s="228"/>
    </row>
    <row r="132" spans="5:5" x14ac:dyDescent="0.2">
      <c r="E132" s="228"/>
    </row>
    <row r="133" spans="5:5" x14ac:dyDescent="0.2">
      <c r="E133" s="228"/>
    </row>
    <row r="134" spans="5:5" x14ac:dyDescent="0.2">
      <c r="E134" s="228"/>
    </row>
    <row r="135" spans="5:5" x14ac:dyDescent="0.2">
      <c r="E135" s="228"/>
    </row>
    <row r="136" spans="5:5" x14ac:dyDescent="0.2">
      <c r="E136" s="228"/>
    </row>
    <row r="137" spans="5:5" x14ac:dyDescent="0.2">
      <c r="E137" s="228"/>
    </row>
    <row r="138" spans="5:5" x14ac:dyDescent="0.2">
      <c r="E138" s="228"/>
    </row>
    <row r="139" spans="5:5" x14ac:dyDescent="0.2">
      <c r="E139" s="228"/>
    </row>
    <row r="140" spans="5:5" x14ac:dyDescent="0.2">
      <c r="E140" s="228"/>
    </row>
    <row r="141" spans="5:5" x14ac:dyDescent="0.2">
      <c r="E141" s="228"/>
    </row>
    <row r="142" spans="5:5" x14ac:dyDescent="0.2">
      <c r="E142" s="228"/>
    </row>
    <row r="143" spans="5:5" x14ac:dyDescent="0.2">
      <c r="E143" s="228"/>
    </row>
    <row r="144" spans="5:5" x14ac:dyDescent="0.2">
      <c r="E144" s="228"/>
    </row>
    <row r="145" spans="1:7" x14ac:dyDescent="0.2">
      <c r="E145" s="228"/>
    </row>
    <row r="146" spans="1:7" x14ac:dyDescent="0.2">
      <c r="A146" s="273"/>
      <c r="B146" s="273"/>
      <c r="C146" s="273"/>
      <c r="D146" s="273"/>
      <c r="E146" s="273"/>
      <c r="F146" s="273"/>
      <c r="G146" s="273"/>
    </row>
    <row r="147" spans="1:7" x14ac:dyDescent="0.2">
      <c r="A147" s="273"/>
      <c r="B147" s="273"/>
      <c r="C147" s="273"/>
      <c r="D147" s="273"/>
      <c r="E147" s="273"/>
      <c r="F147" s="273"/>
      <c r="G147" s="273"/>
    </row>
    <row r="148" spans="1:7" x14ac:dyDescent="0.2">
      <c r="A148" s="273"/>
      <c r="B148" s="273"/>
      <c r="C148" s="273"/>
      <c r="D148" s="273"/>
      <c r="E148" s="273"/>
      <c r="F148" s="273"/>
      <c r="G148" s="273"/>
    </row>
    <row r="149" spans="1:7" x14ac:dyDescent="0.2">
      <c r="A149" s="273"/>
      <c r="B149" s="273"/>
      <c r="C149" s="273"/>
      <c r="D149" s="273"/>
      <c r="E149" s="273"/>
      <c r="F149" s="273"/>
      <c r="G149" s="273"/>
    </row>
    <row r="150" spans="1:7" x14ac:dyDescent="0.2">
      <c r="E150" s="228"/>
    </row>
    <row r="151" spans="1:7" x14ac:dyDescent="0.2">
      <c r="E151" s="228"/>
    </row>
    <row r="152" spans="1:7" x14ac:dyDescent="0.2">
      <c r="E152" s="228"/>
    </row>
    <row r="153" spans="1:7" x14ac:dyDescent="0.2">
      <c r="E153" s="228"/>
    </row>
    <row r="154" spans="1:7" x14ac:dyDescent="0.2">
      <c r="E154" s="228"/>
    </row>
    <row r="155" spans="1:7" x14ac:dyDescent="0.2">
      <c r="E155" s="228"/>
    </row>
    <row r="156" spans="1:7" x14ac:dyDescent="0.2">
      <c r="E156" s="228"/>
    </row>
    <row r="157" spans="1:7" x14ac:dyDescent="0.2">
      <c r="E157" s="228"/>
    </row>
    <row r="158" spans="1:7" x14ac:dyDescent="0.2">
      <c r="E158" s="228"/>
    </row>
    <row r="159" spans="1:7" x14ac:dyDescent="0.2">
      <c r="E159" s="228"/>
    </row>
    <row r="160" spans="1:7" x14ac:dyDescent="0.2">
      <c r="E160" s="228"/>
    </row>
    <row r="161" spans="5:5" x14ac:dyDescent="0.2">
      <c r="E161" s="228"/>
    </row>
    <row r="162" spans="5:5" x14ac:dyDescent="0.2">
      <c r="E162" s="228"/>
    </row>
    <row r="163" spans="5:5" x14ac:dyDescent="0.2">
      <c r="E163" s="228"/>
    </row>
    <row r="164" spans="5:5" x14ac:dyDescent="0.2">
      <c r="E164" s="228"/>
    </row>
    <row r="165" spans="5:5" x14ac:dyDescent="0.2">
      <c r="E165" s="228"/>
    </row>
    <row r="166" spans="5:5" x14ac:dyDescent="0.2">
      <c r="E166" s="228"/>
    </row>
    <row r="167" spans="5:5" x14ac:dyDescent="0.2">
      <c r="E167" s="228"/>
    </row>
    <row r="168" spans="5:5" x14ac:dyDescent="0.2">
      <c r="E168" s="228"/>
    </row>
    <row r="169" spans="5:5" x14ac:dyDescent="0.2">
      <c r="E169" s="228"/>
    </row>
    <row r="170" spans="5:5" x14ac:dyDescent="0.2">
      <c r="E170" s="228"/>
    </row>
    <row r="171" spans="5:5" x14ac:dyDescent="0.2">
      <c r="E171" s="228"/>
    </row>
    <row r="172" spans="5:5" x14ac:dyDescent="0.2">
      <c r="E172" s="228"/>
    </row>
    <row r="173" spans="5:5" x14ac:dyDescent="0.2">
      <c r="E173" s="228"/>
    </row>
    <row r="174" spans="5:5" x14ac:dyDescent="0.2">
      <c r="E174" s="228"/>
    </row>
    <row r="175" spans="5:5" x14ac:dyDescent="0.2">
      <c r="E175" s="228"/>
    </row>
    <row r="176" spans="5:5" x14ac:dyDescent="0.2">
      <c r="E176" s="228"/>
    </row>
    <row r="177" spans="1:7" x14ac:dyDescent="0.2">
      <c r="E177" s="228"/>
    </row>
    <row r="178" spans="1:7" x14ac:dyDescent="0.2">
      <c r="E178" s="228"/>
    </row>
    <row r="179" spans="1:7" x14ac:dyDescent="0.2">
      <c r="E179" s="228"/>
    </row>
    <row r="180" spans="1:7" x14ac:dyDescent="0.2">
      <c r="E180" s="228"/>
    </row>
    <row r="181" spans="1:7" x14ac:dyDescent="0.2">
      <c r="A181" s="284"/>
      <c r="B181" s="284"/>
    </row>
    <row r="182" spans="1:7" x14ac:dyDescent="0.2">
      <c r="A182" s="273"/>
      <c r="B182" s="273"/>
      <c r="C182" s="285"/>
      <c r="D182" s="285"/>
      <c r="E182" s="286"/>
      <c r="F182" s="285"/>
      <c r="G182" s="287"/>
    </row>
    <row r="183" spans="1:7" x14ac:dyDescent="0.2">
      <c r="A183" s="288"/>
      <c r="B183" s="288"/>
      <c r="C183" s="273"/>
      <c r="D183" s="273"/>
      <c r="E183" s="289"/>
      <c r="F183" s="273"/>
      <c r="G183" s="273"/>
    </row>
    <row r="184" spans="1:7" x14ac:dyDescent="0.2">
      <c r="A184" s="273"/>
      <c r="B184" s="273"/>
      <c r="C184" s="273"/>
      <c r="D184" s="273"/>
      <c r="E184" s="289"/>
      <c r="F184" s="273"/>
      <c r="G184" s="273"/>
    </row>
    <row r="185" spans="1:7" x14ac:dyDescent="0.2">
      <c r="A185" s="273"/>
      <c r="B185" s="273"/>
      <c r="C185" s="273"/>
      <c r="D185" s="273"/>
      <c r="E185" s="289"/>
      <c r="F185" s="273"/>
      <c r="G185" s="273"/>
    </row>
    <row r="186" spans="1:7" x14ac:dyDescent="0.2">
      <c r="A186" s="273"/>
      <c r="B186" s="273"/>
      <c r="C186" s="273"/>
      <c r="D186" s="273"/>
      <c r="E186" s="289"/>
      <c r="F186" s="273"/>
      <c r="G186" s="273"/>
    </row>
    <row r="187" spans="1:7" x14ac:dyDescent="0.2">
      <c r="A187" s="273"/>
      <c r="B187" s="273"/>
      <c r="C187" s="273"/>
      <c r="D187" s="273"/>
      <c r="E187" s="289"/>
      <c r="F187" s="273"/>
      <c r="G187" s="273"/>
    </row>
    <row r="188" spans="1:7" x14ac:dyDescent="0.2">
      <c r="A188" s="273"/>
      <c r="B188" s="273"/>
      <c r="C188" s="273"/>
      <c r="D188" s="273"/>
      <c r="E188" s="289"/>
      <c r="F188" s="273"/>
      <c r="G188" s="273"/>
    </row>
    <row r="189" spans="1:7" x14ac:dyDescent="0.2">
      <c r="A189" s="273"/>
      <c r="B189" s="273"/>
      <c r="C189" s="273"/>
      <c r="D189" s="273"/>
      <c r="E189" s="289"/>
      <c r="F189" s="273"/>
      <c r="G189" s="273"/>
    </row>
    <row r="190" spans="1:7" x14ac:dyDescent="0.2">
      <c r="A190" s="273"/>
      <c r="B190" s="273"/>
      <c r="C190" s="273"/>
      <c r="D190" s="273"/>
      <c r="E190" s="289"/>
      <c r="F190" s="273"/>
      <c r="G190" s="273"/>
    </row>
    <row r="191" spans="1:7" x14ac:dyDescent="0.2">
      <c r="A191" s="273"/>
      <c r="B191" s="273"/>
      <c r="C191" s="273"/>
      <c r="D191" s="273"/>
      <c r="E191" s="289"/>
      <c r="F191" s="273"/>
      <c r="G191" s="273"/>
    </row>
    <row r="192" spans="1:7" x14ac:dyDescent="0.2">
      <c r="A192" s="273"/>
      <c r="B192" s="273"/>
      <c r="C192" s="273"/>
      <c r="D192" s="273"/>
      <c r="E192" s="289"/>
      <c r="F192" s="273"/>
      <c r="G192" s="273"/>
    </row>
    <row r="193" spans="1:7" x14ac:dyDescent="0.2">
      <c r="A193" s="273"/>
      <c r="B193" s="273"/>
      <c r="C193" s="273"/>
      <c r="D193" s="273"/>
      <c r="E193" s="289"/>
      <c r="F193" s="273"/>
      <c r="G193" s="273"/>
    </row>
    <row r="194" spans="1:7" x14ac:dyDescent="0.2">
      <c r="A194" s="273"/>
      <c r="B194" s="273"/>
      <c r="C194" s="273"/>
      <c r="D194" s="273"/>
      <c r="E194" s="289"/>
      <c r="F194" s="273"/>
      <c r="G194" s="273"/>
    </row>
    <row r="195" spans="1:7" x14ac:dyDescent="0.2">
      <c r="A195" s="273"/>
      <c r="B195" s="273"/>
      <c r="C195" s="273"/>
      <c r="D195" s="273"/>
      <c r="E195" s="289"/>
      <c r="F195" s="273"/>
      <c r="G195" s="273"/>
    </row>
  </sheetData>
  <mergeCells count="55">
    <mergeCell ref="C10:D10"/>
    <mergeCell ref="C11:D11"/>
    <mergeCell ref="C13:D13"/>
    <mergeCell ref="A1:G1"/>
    <mergeCell ref="A3:B3"/>
    <mergeCell ref="A4:B4"/>
    <mergeCell ref="E4:G4"/>
    <mergeCell ref="C9:D9"/>
    <mergeCell ref="C14:D14"/>
    <mergeCell ref="C15:D15"/>
    <mergeCell ref="C17:D17"/>
    <mergeCell ref="C19:D19"/>
    <mergeCell ref="C23:D23"/>
    <mergeCell ref="C49:D49"/>
    <mergeCell ref="C27:D27"/>
    <mergeCell ref="C31:D31"/>
    <mergeCell ref="C33:D33"/>
    <mergeCell ref="C34:D34"/>
    <mergeCell ref="C36:D36"/>
    <mergeCell ref="C38:D38"/>
    <mergeCell ref="C40:D40"/>
    <mergeCell ref="C42:D42"/>
    <mergeCell ref="C44:D44"/>
    <mergeCell ref="C45:D45"/>
    <mergeCell ref="C47:D47"/>
    <mergeCell ref="C75:D75"/>
    <mergeCell ref="C77:D77"/>
    <mergeCell ref="C79:D79"/>
    <mergeCell ref="C56:D56"/>
    <mergeCell ref="C57:D57"/>
    <mergeCell ref="C58:D58"/>
    <mergeCell ref="C60:D60"/>
    <mergeCell ref="C62:D62"/>
    <mergeCell ref="C67:D67"/>
    <mergeCell ref="C69:D69"/>
    <mergeCell ref="C71:G71"/>
    <mergeCell ref="C72:D72"/>
    <mergeCell ref="C74:G74"/>
    <mergeCell ref="C97:D97"/>
    <mergeCell ref="C81:G81"/>
    <mergeCell ref="C82:D82"/>
    <mergeCell ref="C84:G84"/>
    <mergeCell ref="C85:D85"/>
    <mergeCell ref="C87:G87"/>
    <mergeCell ref="C88:D88"/>
    <mergeCell ref="C90:G90"/>
    <mergeCell ref="C91:D91"/>
    <mergeCell ref="C93:G93"/>
    <mergeCell ref="C94:D94"/>
    <mergeCell ref="C96:G96"/>
    <mergeCell ref="C111:D111"/>
    <mergeCell ref="C99:G99"/>
    <mergeCell ref="C100:D100"/>
    <mergeCell ref="C105:D105"/>
    <mergeCell ref="C107:D10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1"/>
  <sheetViews>
    <sheetView zoomScaleNormal="100" workbookViewId="0">
      <selection activeCell="B1" sqref="B1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9" t="s">
        <v>31</v>
      </c>
      <c r="B1" s="90"/>
      <c r="C1" s="90"/>
      <c r="D1" s="90"/>
      <c r="E1" s="90"/>
      <c r="F1" s="90"/>
      <c r="G1" s="90"/>
    </row>
    <row r="2" spans="1:57" ht="12.75" customHeight="1" x14ac:dyDescent="0.2">
      <c r="A2" s="91" t="s">
        <v>32</v>
      </c>
      <c r="B2" s="92"/>
      <c r="C2" s="93" t="s">
        <v>815</v>
      </c>
      <c r="D2" s="93" t="s">
        <v>816</v>
      </c>
      <c r="E2" s="94"/>
      <c r="F2" s="95" t="s">
        <v>33</v>
      </c>
      <c r="G2" s="96" t="s">
        <v>106</v>
      </c>
    </row>
    <row r="3" spans="1:57" ht="3" hidden="1" customHeight="1" x14ac:dyDescent="0.2">
      <c r="A3" s="97"/>
      <c r="B3" s="98"/>
      <c r="C3" s="99"/>
      <c r="D3" s="99"/>
      <c r="E3" s="100"/>
      <c r="F3" s="101"/>
      <c r="G3" s="102"/>
    </row>
    <row r="4" spans="1:57" ht="12" customHeight="1" x14ac:dyDescent="0.2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57" ht="12.95" customHeight="1" x14ac:dyDescent="0.2">
      <c r="A5" s="105" t="s">
        <v>104</v>
      </c>
      <c r="B5" s="106"/>
      <c r="C5" s="107" t="s">
        <v>103</v>
      </c>
      <c r="D5" s="108"/>
      <c r="E5" s="106"/>
      <c r="F5" s="101" t="s">
        <v>36</v>
      </c>
      <c r="G5" s="102" t="s">
        <v>107</v>
      </c>
    </row>
    <row r="6" spans="1:57" ht="12.95" customHeight="1" x14ac:dyDescent="0.2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57" ht="12.95" customHeight="1" x14ac:dyDescent="0.2">
      <c r="A7" s="112"/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57" x14ac:dyDescent="0.2">
      <c r="A8" s="117" t="s">
        <v>40</v>
      </c>
      <c r="B8" s="101"/>
      <c r="C8" s="313" t="s">
        <v>322</v>
      </c>
      <c r="D8" s="313"/>
      <c r="E8" s="314"/>
      <c r="F8" s="118" t="s">
        <v>41</v>
      </c>
      <c r="G8" s="119"/>
      <c r="H8" s="120"/>
      <c r="I8" s="121"/>
    </row>
    <row r="9" spans="1:57" x14ac:dyDescent="0.2">
      <c r="A9" s="117" t="s">
        <v>42</v>
      </c>
      <c r="B9" s="101"/>
      <c r="C9" s="313"/>
      <c r="D9" s="313"/>
      <c r="E9" s="314"/>
      <c r="F9" s="101"/>
      <c r="G9" s="122"/>
      <c r="H9" s="123"/>
    </row>
    <row r="10" spans="1:57" x14ac:dyDescent="0.2">
      <c r="A10" s="117" t="s">
        <v>43</v>
      </c>
      <c r="B10" s="101"/>
      <c r="C10" s="313" t="s">
        <v>321</v>
      </c>
      <c r="D10" s="313"/>
      <c r="E10" s="313"/>
      <c r="F10" s="124"/>
      <c r="G10" s="125"/>
      <c r="H10" s="126"/>
    </row>
    <row r="11" spans="1:57" ht="13.5" customHeight="1" x14ac:dyDescent="0.2">
      <c r="A11" s="117" t="s">
        <v>44</v>
      </c>
      <c r="B11" s="101"/>
      <c r="C11" s="313"/>
      <c r="D11" s="313"/>
      <c r="E11" s="313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57" ht="12.75" customHeight="1" x14ac:dyDescent="0.2">
      <c r="A12" s="130" t="s">
        <v>46</v>
      </c>
      <c r="B12" s="98"/>
      <c r="C12" s="315"/>
      <c r="D12" s="315"/>
      <c r="E12" s="315"/>
      <c r="F12" s="131" t="s">
        <v>47</v>
      </c>
      <c r="G12" s="132"/>
      <c r="H12" s="123"/>
    </row>
    <row r="13" spans="1:57" ht="28.5" customHeight="1" thickBot="1" x14ac:dyDescent="0.25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57" ht="17.25" customHeight="1" thickBot="1" x14ac:dyDescent="0.25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57" ht="15.95" customHeight="1" x14ac:dyDescent="0.2">
      <c r="A15" s="142"/>
      <c r="B15" s="143" t="s">
        <v>51</v>
      </c>
      <c r="C15" s="144">
        <f>'SO 01 05 Rek'!E17</f>
        <v>0</v>
      </c>
      <c r="D15" s="145" t="str">
        <f>'SO 01 05 Rek'!A22</f>
        <v>Ztížené výrobní podmínky</v>
      </c>
      <c r="E15" s="146"/>
      <c r="F15" s="147"/>
      <c r="G15" s="144">
        <f>'SO 01 05 Rek'!I22</f>
        <v>0</v>
      </c>
    </row>
    <row r="16" spans="1:57" ht="15.95" customHeight="1" x14ac:dyDescent="0.2">
      <c r="A16" s="142" t="s">
        <v>52</v>
      </c>
      <c r="B16" s="143" t="s">
        <v>53</v>
      </c>
      <c r="C16" s="144">
        <f>'SO 01 05 Rek'!F17</f>
        <v>0</v>
      </c>
      <c r="D16" s="97" t="str">
        <f>'SO 01 05 Rek'!A23</f>
        <v>Oborová přirážka</v>
      </c>
      <c r="E16" s="148"/>
      <c r="F16" s="149"/>
      <c r="G16" s="144">
        <f>'SO 01 05 Rek'!I23</f>
        <v>0</v>
      </c>
    </row>
    <row r="17" spans="1:7" ht="15.95" customHeight="1" x14ac:dyDescent="0.2">
      <c r="A17" s="142" t="s">
        <v>54</v>
      </c>
      <c r="B17" s="143" t="s">
        <v>55</v>
      </c>
      <c r="C17" s="144">
        <f>'SO 01 05 Rek'!H17</f>
        <v>0</v>
      </c>
      <c r="D17" s="97" t="str">
        <f>'SO 01 05 Rek'!A24</f>
        <v>Přesun stavebních kapacit</v>
      </c>
      <c r="E17" s="148"/>
      <c r="F17" s="149"/>
      <c r="G17" s="144">
        <f>'SO 01 05 Rek'!I24</f>
        <v>0</v>
      </c>
    </row>
    <row r="18" spans="1:7" ht="15.95" customHeight="1" x14ac:dyDescent="0.2">
      <c r="A18" s="150" t="s">
        <v>56</v>
      </c>
      <c r="B18" s="151" t="s">
        <v>57</v>
      </c>
      <c r="C18" s="144">
        <f>'SO 01 05 Rek'!G17</f>
        <v>0</v>
      </c>
      <c r="D18" s="97" t="str">
        <f>'SO 01 05 Rek'!A25</f>
        <v>Mimostaveništní doprava</v>
      </c>
      <c r="E18" s="148"/>
      <c r="F18" s="149"/>
      <c r="G18" s="144">
        <f>'SO 01 05 Rek'!I25</f>
        <v>0</v>
      </c>
    </row>
    <row r="19" spans="1:7" ht="15.95" customHeight="1" x14ac:dyDescent="0.2">
      <c r="A19" s="152" t="s">
        <v>58</v>
      </c>
      <c r="B19" s="143"/>
      <c r="C19" s="144">
        <f>SUM(C15:C18)</f>
        <v>0</v>
      </c>
      <c r="D19" s="97" t="str">
        <f>'SO 01 05 Rek'!A26</f>
        <v>Zařízení staveniště</v>
      </c>
      <c r="E19" s="148"/>
      <c r="F19" s="149"/>
      <c r="G19" s="144">
        <f>'SO 01 05 Rek'!I26</f>
        <v>0</v>
      </c>
    </row>
    <row r="20" spans="1:7" ht="15.95" customHeight="1" x14ac:dyDescent="0.2">
      <c r="A20" s="152"/>
      <c r="B20" s="143"/>
      <c r="C20" s="144"/>
      <c r="D20" s="97" t="str">
        <f>'SO 01 05 Rek'!A27</f>
        <v>Provoz investora</v>
      </c>
      <c r="E20" s="148"/>
      <c r="F20" s="149"/>
      <c r="G20" s="144">
        <f>'SO 01 05 Rek'!I27</f>
        <v>0</v>
      </c>
    </row>
    <row r="21" spans="1:7" ht="15.95" customHeight="1" x14ac:dyDescent="0.2">
      <c r="A21" s="152" t="s">
        <v>28</v>
      </c>
      <c r="B21" s="143"/>
      <c r="C21" s="144">
        <f>'SO 01 05 Rek'!I17</f>
        <v>0</v>
      </c>
      <c r="D21" s="97" t="str">
        <f>'SO 01 05 Rek'!A28</f>
        <v>Kompletační činnost (IČD)</v>
      </c>
      <c r="E21" s="148"/>
      <c r="F21" s="149"/>
      <c r="G21" s="144">
        <f>'SO 01 05 Rek'!I28</f>
        <v>0</v>
      </c>
    </row>
    <row r="22" spans="1:7" ht="15.95" customHeight="1" x14ac:dyDescent="0.2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 x14ac:dyDescent="0.25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'SO 01 05 Rek'!H30</f>
        <v>0</v>
      </c>
    </row>
    <row r="24" spans="1:7" x14ac:dyDescent="0.2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x14ac:dyDescent="0.2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 x14ac:dyDescent="0.2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x14ac:dyDescent="0.2">
      <c r="A27" s="153"/>
      <c r="B27" s="167"/>
      <c r="C27" s="163"/>
      <c r="D27" s="123"/>
      <c r="F27" s="164"/>
      <c r="G27" s="165"/>
    </row>
    <row r="28" spans="1:7" x14ac:dyDescent="0.2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 x14ac:dyDescent="0.2">
      <c r="A29" s="153"/>
      <c r="B29" s="123"/>
      <c r="C29" s="169"/>
      <c r="D29" s="170"/>
      <c r="E29" s="169"/>
      <c r="F29" s="123"/>
      <c r="G29" s="165"/>
    </row>
    <row r="30" spans="1:7" x14ac:dyDescent="0.2">
      <c r="A30" s="171" t="s">
        <v>12</v>
      </c>
      <c r="B30" s="172"/>
      <c r="C30" s="173">
        <v>21</v>
      </c>
      <c r="D30" s="172" t="s">
        <v>70</v>
      </c>
      <c r="E30" s="174"/>
      <c r="F30" s="308">
        <f>C23-F32</f>
        <v>0</v>
      </c>
      <c r="G30" s="309"/>
    </row>
    <row r="31" spans="1:7" x14ac:dyDescent="0.2">
      <c r="A31" s="171" t="s">
        <v>71</v>
      </c>
      <c r="B31" s="172"/>
      <c r="C31" s="173">
        <f>C30</f>
        <v>21</v>
      </c>
      <c r="D31" s="172" t="s">
        <v>72</v>
      </c>
      <c r="E31" s="174"/>
      <c r="F31" s="308">
        <f>ROUND(PRODUCT(F30,C31/100),0)</f>
        <v>0</v>
      </c>
      <c r="G31" s="309"/>
    </row>
    <row r="32" spans="1:7" x14ac:dyDescent="0.2">
      <c r="A32" s="171" t="s">
        <v>12</v>
      </c>
      <c r="B32" s="172"/>
      <c r="C32" s="173">
        <v>0</v>
      </c>
      <c r="D32" s="172" t="s">
        <v>72</v>
      </c>
      <c r="E32" s="174"/>
      <c r="F32" s="308">
        <v>0</v>
      </c>
      <c r="G32" s="309"/>
    </row>
    <row r="33" spans="1:8" x14ac:dyDescent="0.2">
      <c r="A33" s="171" t="s">
        <v>71</v>
      </c>
      <c r="B33" s="175"/>
      <c r="C33" s="176">
        <f>C32</f>
        <v>0</v>
      </c>
      <c r="D33" s="172" t="s">
        <v>72</v>
      </c>
      <c r="E33" s="149"/>
      <c r="F33" s="308">
        <f>ROUND(PRODUCT(F32,C33/100),0)</f>
        <v>0</v>
      </c>
      <c r="G33" s="309"/>
    </row>
    <row r="34" spans="1:8" s="180" customFormat="1" ht="19.5" customHeight="1" thickBot="1" x14ac:dyDescent="0.3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312"/>
      <c r="C37" s="312"/>
      <c r="D37" s="312"/>
      <c r="E37" s="312"/>
      <c r="F37" s="312"/>
      <c r="G37" s="312"/>
      <c r="H37" s="1" t="s">
        <v>2</v>
      </c>
    </row>
    <row r="38" spans="1:8" ht="12.75" customHeight="1" x14ac:dyDescent="0.2">
      <c r="A38" s="181"/>
      <c r="B38" s="312"/>
      <c r="C38" s="312"/>
      <c r="D38" s="312"/>
      <c r="E38" s="312"/>
      <c r="F38" s="312"/>
      <c r="G38" s="312"/>
      <c r="H38" s="1" t="s">
        <v>2</v>
      </c>
    </row>
    <row r="39" spans="1:8" x14ac:dyDescent="0.2">
      <c r="A39" s="181"/>
      <c r="B39" s="312"/>
      <c r="C39" s="312"/>
      <c r="D39" s="312"/>
      <c r="E39" s="312"/>
      <c r="F39" s="312"/>
      <c r="G39" s="312"/>
      <c r="H39" s="1" t="s">
        <v>2</v>
      </c>
    </row>
    <row r="40" spans="1:8" x14ac:dyDescent="0.2">
      <c r="A40" s="181"/>
      <c r="B40" s="312"/>
      <c r="C40" s="312"/>
      <c r="D40" s="312"/>
      <c r="E40" s="312"/>
      <c r="F40" s="312"/>
      <c r="G40" s="312"/>
      <c r="H40" s="1" t="s">
        <v>2</v>
      </c>
    </row>
    <row r="41" spans="1:8" x14ac:dyDescent="0.2">
      <c r="A41" s="181"/>
      <c r="B41" s="312"/>
      <c r="C41" s="312"/>
      <c r="D41" s="312"/>
      <c r="E41" s="312"/>
      <c r="F41" s="312"/>
      <c r="G41" s="312"/>
      <c r="H41" s="1" t="s">
        <v>2</v>
      </c>
    </row>
    <row r="42" spans="1:8" x14ac:dyDescent="0.2">
      <c r="A42" s="181"/>
      <c r="B42" s="312"/>
      <c r="C42" s="312"/>
      <c r="D42" s="312"/>
      <c r="E42" s="312"/>
      <c r="F42" s="312"/>
      <c r="G42" s="312"/>
      <c r="H42" s="1" t="s">
        <v>2</v>
      </c>
    </row>
    <row r="43" spans="1:8" x14ac:dyDescent="0.2">
      <c r="A43" s="181"/>
      <c r="B43" s="312"/>
      <c r="C43" s="312"/>
      <c r="D43" s="312"/>
      <c r="E43" s="312"/>
      <c r="F43" s="312"/>
      <c r="G43" s="312"/>
      <c r="H43" s="1" t="s">
        <v>2</v>
      </c>
    </row>
    <row r="44" spans="1:8" ht="12.75" customHeight="1" x14ac:dyDescent="0.2">
      <c r="A44" s="181"/>
      <c r="B44" s="312"/>
      <c r="C44" s="312"/>
      <c r="D44" s="312"/>
      <c r="E44" s="312"/>
      <c r="F44" s="312"/>
      <c r="G44" s="312"/>
      <c r="H44" s="1" t="s">
        <v>2</v>
      </c>
    </row>
    <row r="45" spans="1:8" ht="12.75" customHeight="1" x14ac:dyDescent="0.2">
      <c r="A45" s="181"/>
      <c r="B45" s="312"/>
      <c r="C45" s="312"/>
      <c r="D45" s="312"/>
      <c r="E45" s="312"/>
      <c r="F45" s="312"/>
      <c r="G45" s="312"/>
      <c r="H45" s="1" t="s">
        <v>2</v>
      </c>
    </row>
    <row r="46" spans="1:8" x14ac:dyDescent="0.2">
      <c r="B46" s="307"/>
      <c r="C46" s="307"/>
      <c r="D46" s="307"/>
      <c r="E46" s="307"/>
      <c r="F46" s="307"/>
      <c r="G46" s="307"/>
    </row>
    <row r="47" spans="1:8" x14ac:dyDescent="0.2">
      <c r="B47" s="307"/>
      <c r="C47" s="307"/>
      <c r="D47" s="307"/>
      <c r="E47" s="307"/>
      <c r="F47" s="307"/>
      <c r="G47" s="307"/>
    </row>
    <row r="48" spans="1:8" x14ac:dyDescent="0.2">
      <c r="B48" s="307"/>
      <c r="C48" s="307"/>
      <c r="D48" s="307"/>
      <c r="E48" s="307"/>
      <c r="F48" s="307"/>
      <c r="G48" s="307"/>
    </row>
    <row r="49" spans="2:7" x14ac:dyDescent="0.2">
      <c r="B49" s="307"/>
      <c r="C49" s="307"/>
      <c r="D49" s="307"/>
      <c r="E49" s="307"/>
      <c r="F49" s="307"/>
      <c r="G49" s="307"/>
    </row>
    <row r="50" spans="2:7" x14ac:dyDescent="0.2">
      <c r="B50" s="307"/>
      <c r="C50" s="307"/>
      <c r="D50" s="307"/>
      <c r="E50" s="307"/>
      <c r="F50" s="307"/>
      <c r="G50" s="307"/>
    </row>
    <row r="51" spans="2:7" x14ac:dyDescent="0.2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BE81"/>
  <sheetViews>
    <sheetView topLeftCell="A4" workbookViewId="0">
      <selection activeCell="A2" sqref="A2:B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8" t="s">
        <v>3</v>
      </c>
      <c r="B1" s="319"/>
      <c r="C1" s="182" t="s">
        <v>103</v>
      </c>
      <c r="D1" s="183"/>
      <c r="E1" s="184"/>
      <c r="F1" s="183"/>
      <c r="G1" s="185" t="s">
        <v>75</v>
      </c>
      <c r="H1" s="186" t="s">
        <v>815</v>
      </c>
      <c r="I1" s="187"/>
    </row>
    <row r="2" spans="1:9" ht="13.5" thickBot="1" x14ac:dyDescent="0.25">
      <c r="A2" s="320" t="s">
        <v>76</v>
      </c>
      <c r="B2" s="321"/>
      <c r="C2" s="188" t="s">
        <v>105</v>
      </c>
      <c r="D2" s="189"/>
      <c r="E2" s="190"/>
      <c r="F2" s="189"/>
      <c r="G2" s="322" t="s">
        <v>816</v>
      </c>
      <c r="H2" s="323"/>
      <c r="I2" s="324"/>
    </row>
    <row r="3" spans="1:9" ht="13.5" thickTop="1" x14ac:dyDescent="0.2">
      <c r="F3" s="123"/>
    </row>
    <row r="4" spans="1:9" ht="19.5" customHeight="1" x14ac:dyDescent="0.25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spans="1:9" ht="13.5" thickBot="1" x14ac:dyDescent="0.25"/>
    <row r="6" spans="1:9" s="123" customFormat="1" ht="13.5" thickBot="1" x14ac:dyDescent="0.25">
      <c r="A6" s="194"/>
      <c r="B6" s="195" t="s">
        <v>78</v>
      </c>
      <c r="C6" s="195"/>
      <c r="D6" s="196"/>
      <c r="E6" s="197" t="s">
        <v>24</v>
      </c>
      <c r="F6" s="198" t="s">
        <v>25</v>
      </c>
      <c r="G6" s="198" t="s">
        <v>26</v>
      </c>
      <c r="H6" s="198" t="s">
        <v>27</v>
      </c>
      <c r="I6" s="199" t="s">
        <v>28</v>
      </c>
    </row>
    <row r="7" spans="1:9" s="123" customFormat="1" x14ac:dyDescent="0.2">
      <c r="A7" s="290" t="str">
        <f>'SO 01 05 Pol'!B7</f>
        <v>4</v>
      </c>
      <c r="B7" s="62" t="str">
        <f>'SO 01 05 Pol'!C7</f>
        <v>Vodorovné konstrukce</v>
      </c>
      <c r="D7" s="200"/>
      <c r="E7" s="291">
        <f>'SO 01 05 Pol'!BA29</f>
        <v>0</v>
      </c>
      <c r="F7" s="292">
        <f>'SO 01 05 Pol'!BB29</f>
        <v>0</v>
      </c>
      <c r="G7" s="292">
        <f>'SO 01 05 Pol'!BC29</f>
        <v>0</v>
      </c>
      <c r="H7" s="292">
        <f>'SO 01 05 Pol'!BD29</f>
        <v>0</v>
      </c>
      <c r="I7" s="293">
        <f>'SO 01 05 Pol'!BE29</f>
        <v>0</v>
      </c>
    </row>
    <row r="8" spans="1:9" s="123" customFormat="1" x14ac:dyDescent="0.2">
      <c r="A8" s="290" t="str">
        <f>'SO 01 05 Pol'!B30</f>
        <v>62</v>
      </c>
      <c r="B8" s="62" t="str">
        <f>'SO 01 05 Pol'!C30</f>
        <v>Úpravy povrchů vnější</v>
      </c>
      <c r="D8" s="200"/>
      <c r="E8" s="291">
        <f>'SO 01 05 Pol'!BA36</f>
        <v>0</v>
      </c>
      <c r="F8" s="292">
        <f>'SO 01 05 Pol'!BB36</f>
        <v>0</v>
      </c>
      <c r="G8" s="292">
        <f>'SO 01 05 Pol'!BC36</f>
        <v>0</v>
      </c>
      <c r="H8" s="292">
        <f>'SO 01 05 Pol'!BD36</f>
        <v>0</v>
      </c>
      <c r="I8" s="293">
        <f>'SO 01 05 Pol'!BE36</f>
        <v>0</v>
      </c>
    </row>
    <row r="9" spans="1:9" s="123" customFormat="1" x14ac:dyDescent="0.2">
      <c r="A9" s="290" t="str">
        <f>'SO 01 05 Pol'!B37</f>
        <v>99</v>
      </c>
      <c r="B9" s="62" t="str">
        <f>'SO 01 05 Pol'!C37</f>
        <v>Staveništní přesun hmot</v>
      </c>
      <c r="D9" s="200"/>
      <c r="E9" s="291">
        <f>'SO 01 05 Pol'!BA39</f>
        <v>0</v>
      </c>
      <c r="F9" s="292">
        <f>'SO 01 05 Pol'!BB39</f>
        <v>0</v>
      </c>
      <c r="G9" s="292">
        <f>'SO 01 05 Pol'!BC39</f>
        <v>0</v>
      </c>
      <c r="H9" s="292">
        <f>'SO 01 05 Pol'!BD39</f>
        <v>0</v>
      </c>
      <c r="I9" s="293">
        <f>'SO 01 05 Pol'!BE39</f>
        <v>0</v>
      </c>
    </row>
    <row r="10" spans="1:9" s="123" customFormat="1" x14ac:dyDescent="0.2">
      <c r="A10" s="290" t="str">
        <f>'SO 01 05 Pol'!B40</f>
        <v>712</v>
      </c>
      <c r="B10" s="62" t="str">
        <f>'SO 01 05 Pol'!C40</f>
        <v>Živičné krytiny</v>
      </c>
      <c r="D10" s="200"/>
      <c r="E10" s="291">
        <f>'SO 01 05 Pol'!BA64</f>
        <v>0</v>
      </c>
      <c r="F10" s="292">
        <f>'SO 01 05 Pol'!BB64</f>
        <v>0</v>
      </c>
      <c r="G10" s="292">
        <f>'SO 01 05 Pol'!BC64</f>
        <v>0</v>
      </c>
      <c r="H10" s="292">
        <f>'SO 01 05 Pol'!BD64</f>
        <v>0</v>
      </c>
      <c r="I10" s="293">
        <f>'SO 01 05 Pol'!BE64</f>
        <v>0</v>
      </c>
    </row>
    <row r="11" spans="1:9" s="123" customFormat="1" x14ac:dyDescent="0.2">
      <c r="A11" s="290" t="str">
        <f>'SO 01 05 Pol'!B65</f>
        <v>713</v>
      </c>
      <c r="B11" s="62" t="str">
        <f>'SO 01 05 Pol'!C65</f>
        <v>Izolace tepelné</v>
      </c>
      <c r="D11" s="200"/>
      <c r="E11" s="291">
        <f>'SO 01 05 Pol'!BA81</f>
        <v>0</v>
      </c>
      <c r="F11" s="292">
        <f>'SO 01 05 Pol'!BB81</f>
        <v>0</v>
      </c>
      <c r="G11" s="292">
        <f>'SO 01 05 Pol'!BC81</f>
        <v>0</v>
      </c>
      <c r="H11" s="292">
        <f>'SO 01 05 Pol'!BD81</f>
        <v>0</v>
      </c>
      <c r="I11" s="293">
        <f>'SO 01 05 Pol'!BE81</f>
        <v>0</v>
      </c>
    </row>
    <row r="12" spans="1:9" s="123" customFormat="1" x14ac:dyDescent="0.2">
      <c r="A12" s="290" t="str">
        <f>'SO 01 05 Pol'!B82</f>
        <v>721</v>
      </c>
      <c r="B12" s="62" t="str">
        <f>'SO 01 05 Pol'!C82</f>
        <v>Vnitřní kanalizace</v>
      </c>
      <c r="D12" s="200"/>
      <c r="E12" s="291">
        <f>'SO 01 05 Pol'!BA91</f>
        <v>0</v>
      </c>
      <c r="F12" s="292">
        <f>'SO 01 05 Pol'!BB91</f>
        <v>0</v>
      </c>
      <c r="G12" s="292">
        <f>'SO 01 05 Pol'!BC91</f>
        <v>0</v>
      </c>
      <c r="H12" s="292">
        <f>'SO 01 05 Pol'!BD91</f>
        <v>0</v>
      </c>
      <c r="I12" s="293">
        <f>'SO 01 05 Pol'!BE91</f>
        <v>0</v>
      </c>
    </row>
    <row r="13" spans="1:9" s="123" customFormat="1" x14ac:dyDescent="0.2">
      <c r="A13" s="290" t="str">
        <f>'SO 01 05 Pol'!B92</f>
        <v>762</v>
      </c>
      <c r="B13" s="62" t="str">
        <f>'SO 01 05 Pol'!C92</f>
        <v>Konstrukce tesařské</v>
      </c>
      <c r="D13" s="200"/>
      <c r="E13" s="291">
        <f>'SO 01 05 Pol'!BA101</f>
        <v>0</v>
      </c>
      <c r="F13" s="292">
        <f>'SO 01 05 Pol'!BB101</f>
        <v>0</v>
      </c>
      <c r="G13" s="292">
        <f>'SO 01 05 Pol'!BC101</f>
        <v>0</v>
      </c>
      <c r="H13" s="292">
        <f>'SO 01 05 Pol'!BD101</f>
        <v>0</v>
      </c>
      <c r="I13" s="293">
        <f>'SO 01 05 Pol'!BE101</f>
        <v>0</v>
      </c>
    </row>
    <row r="14" spans="1:9" s="123" customFormat="1" x14ac:dyDescent="0.2">
      <c r="A14" s="290" t="str">
        <f>'SO 01 05 Pol'!B102</f>
        <v>764</v>
      </c>
      <c r="B14" s="62" t="str">
        <f>'SO 01 05 Pol'!C102</f>
        <v>Konstrukce klempířské</v>
      </c>
      <c r="D14" s="200"/>
      <c r="E14" s="291">
        <f>'SO 01 05 Pol'!BA116</f>
        <v>0</v>
      </c>
      <c r="F14" s="292">
        <f>'SO 01 05 Pol'!BB116</f>
        <v>0</v>
      </c>
      <c r="G14" s="292">
        <f>'SO 01 05 Pol'!BC116</f>
        <v>0</v>
      </c>
      <c r="H14" s="292">
        <f>'SO 01 05 Pol'!BD116</f>
        <v>0</v>
      </c>
      <c r="I14" s="293">
        <f>'SO 01 05 Pol'!BE116</f>
        <v>0</v>
      </c>
    </row>
    <row r="15" spans="1:9" s="123" customFormat="1" x14ac:dyDescent="0.2">
      <c r="A15" s="290" t="str">
        <f>'SO 01 05 Pol'!B117</f>
        <v>M21</v>
      </c>
      <c r="B15" s="62" t="str">
        <f>'SO 01 05 Pol'!C117</f>
        <v>Elektromontáže</v>
      </c>
      <c r="D15" s="200"/>
      <c r="E15" s="291">
        <f>'SO 01 05 Pol'!BA121</f>
        <v>0</v>
      </c>
      <c r="F15" s="292">
        <f>'SO 01 05 Pol'!BB121</f>
        <v>0</v>
      </c>
      <c r="G15" s="292">
        <f>'SO 01 05 Pol'!BC121</f>
        <v>0</v>
      </c>
      <c r="H15" s="292">
        <f>'SO 01 05 Pol'!BD121</f>
        <v>0</v>
      </c>
      <c r="I15" s="293">
        <f>'SO 01 05 Pol'!BE121</f>
        <v>0</v>
      </c>
    </row>
    <row r="16" spans="1:9" s="123" customFormat="1" ht="13.5" thickBot="1" x14ac:dyDescent="0.25">
      <c r="A16" s="290" t="str">
        <f>'SO 01 05 Pol'!B122</f>
        <v>D96</v>
      </c>
      <c r="B16" s="62" t="str">
        <f>'SO 01 05 Pol'!C122</f>
        <v>Přesuny suti a vybouraných hmot</v>
      </c>
      <c r="D16" s="200"/>
      <c r="E16" s="291">
        <f>'SO 01 05 Pol'!BA133</f>
        <v>0</v>
      </c>
      <c r="F16" s="292">
        <f>'SO 01 05 Pol'!BB133</f>
        <v>0</v>
      </c>
      <c r="G16" s="292">
        <f>'SO 01 05 Pol'!BC133</f>
        <v>0</v>
      </c>
      <c r="H16" s="292">
        <f>'SO 01 05 Pol'!BD133</f>
        <v>0</v>
      </c>
      <c r="I16" s="293">
        <f>'SO 01 05 Pol'!BE133</f>
        <v>0</v>
      </c>
    </row>
    <row r="17" spans="1:57" s="14" customFormat="1" ht="13.5" thickBot="1" x14ac:dyDescent="0.25">
      <c r="A17" s="201"/>
      <c r="B17" s="202" t="s">
        <v>79</v>
      </c>
      <c r="C17" s="202"/>
      <c r="D17" s="203"/>
      <c r="E17" s="204">
        <f>SUM(E7:E16)</f>
        <v>0</v>
      </c>
      <c r="F17" s="205">
        <f>SUM(F7:F16)</f>
        <v>0</v>
      </c>
      <c r="G17" s="205">
        <f>SUM(G7:G16)</f>
        <v>0</v>
      </c>
      <c r="H17" s="205">
        <f>SUM(H7:H16)</f>
        <v>0</v>
      </c>
      <c r="I17" s="206">
        <f>SUM(I7:I16)</f>
        <v>0</v>
      </c>
    </row>
    <row r="18" spans="1:57" x14ac:dyDescent="0.2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57" ht="19.5" customHeight="1" x14ac:dyDescent="0.25">
      <c r="A19" s="192" t="s">
        <v>80</v>
      </c>
      <c r="B19" s="192"/>
      <c r="C19" s="192"/>
      <c r="D19" s="192"/>
      <c r="E19" s="192"/>
      <c r="F19" s="192"/>
      <c r="G19" s="207"/>
      <c r="H19" s="192"/>
      <c r="I19" s="192"/>
      <c r="BA19" s="129"/>
      <c r="BB19" s="129"/>
      <c r="BC19" s="129"/>
      <c r="BD19" s="129"/>
      <c r="BE19" s="129"/>
    </row>
    <row r="20" spans="1:57" ht="13.5" thickBot="1" x14ac:dyDescent="0.25"/>
    <row r="21" spans="1:57" x14ac:dyDescent="0.2">
      <c r="A21" s="158" t="s">
        <v>81</v>
      </c>
      <c r="B21" s="159"/>
      <c r="C21" s="159"/>
      <c r="D21" s="208"/>
      <c r="E21" s="209" t="s">
        <v>82</v>
      </c>
      <c r="F21" s="210" t="s">
        <v>13</v>
      </c>
      <c r="G21" s="211" t="s">
        <v>83</v>
      </c>
      <c r="H21" s="212"/>
      <c r="I21" s="213" t="s">
        <v>82</v>
      </c>
    </row>
    <row r="22" spans="1:57" x14ac:dyDescent="0.2">
      <c r="A22" s="152" t="s">
        <v>313</v>
      </c>
      <c r="B22" s="143"/>
      <c r="C22" s="143"/>
      <c r="D22" s="214"/>
      <c r="E22" s="215">
        <v>0</v>
      </c>
      <c r="F22" s="216">
        <v>0</v>
      </c>
      <c r="G22" s="217">
        <f>SUM(E17:I17)</f>
        <v>0</v>
      </c>
      <c r="H22" s="218"/>
      <c r="I22" s="219">
        <f t="shared" ref="I22:I29" si="0">E22+F22*G22/100</f>
        <v>0</v>
      </c>
      <c r="BA22" s="1">
        <v>0</v>
      </c>
    </row>
    <row r="23" spans="1:57" x14ac:dyDescent="0.2">
      <c r="A23" s="152" t="s">
        <v>314</v>
      </c>
      <c r="B23" s="143"/>
      <c r="C23" s="143"/>
      <c r="D23" s="214"/>
      <c r="E23" s="215">
        <v>0</v>
      </c>
      <c r="F23" s="216">
        <v>0</v>
      </c>
      <c r="G23" s="217">
        <f>SUM(G22)</f>
        <v>0</v>
      </c>
      <c r="H23" s="218"/>
      <c r="I23" s="219">
        <f t="shared" si="0"/>
        <v>0</v>
      </c>
      <c r="BA23" s="1">
        <v>0</v>
      </c>
    </row>
    <row r="24" spans="1:57" x14ac:dyDescent="0.2">
      <c r="A24" s="152" t="s">
        <v>315</v>
      </c>
      <c r="B24" s="143"/>
      <c r="C24" s="143"/>
      <c r="D24" s="214"/>
      <c r="E24" s="215">
        <v>0</v>
      </c>
      <c r="F24" s="216">
        <v>0</v>
      </c>
      <c r="G24" s="217">
        <f t="shared" ref="G24:G29" si="1">SUM(G23)</f>
        <v>0</v>
      </c>
      <c r="H24" s="218"/>
      <c r="I24" s="219">
        <f t="shared" si="0"/>
        <v>0</v>
      </c>
      <c r="BA24" s="1">
        <v>0</v>
      </c>
    </row>
    <row r="25" spans="1:57" x14ac:dyDescent="0.2">
      <c r="A25" s="152" t="s">
        <v>316</v>
      </c>
      <c r="B25" s="143"/>
      <c r="C25" s="143"/>
      <c r="D25" s="214"/>
      <c r="E25" s="215">
        <v>0</v>
      </c>
      <c r="F25" s="216">
        <v>0</v>
      </c>
      <c r="G25" s="217">
        <f t="shared" si="1"/>
        <v>0</v>
      </c>
      <c r="H25" s="218"/>
      <c r="I25" s="219">
        <f t="shared" si="0"/>
        <v>0</v>
      </c>
      <c r="BA25" s="1">
        <v>0</v>
      </c>
    </row>
    <row r="26" spans="1:57" x14ac:dyDescent="0.2">
      <c r="A26" s="152" t="s">
        <v>317</v>
      </c>
      <c r="B26" s="143"/>
      <c r="C26" s="143"/>
      <c r="D26" s="214"/>
      <c r="E26" s="215">
        <v>0</v>
      </c>
      <c r="F26" s="216">
        <v>0</v>
      </c>
      <c r="G26" s="217">
        <f t="shared" si="1"/>
        <v>0</v>
      </c>
      <c r="H26" s="218"/>
      <c r="I26" s="219">
        <f t="shared" si="0"/>
        <v>0</v>
      </c>
      <c r="BA26" s="1">
        <v>1</v>
      </c>
    </row>
    <row r="27" spans="1:57" x14ac:dyDescent="0.2">
      <c r="A27" s="152" t="s">
        <v>318</v>
      </c>
      <c r="B27" s="143"/>
      <c r="C27" s="143"/>
      <c r="D27" s="214"/>
      <c r="E27" s="215">
        <v>0</v>
      </c>
      <c r="F27" s="216">
        <v>0</v>
      </c>
      <c r="G27" s="217">
        <f t="shared" si="1"/>
        <v>0</v>
      </c>
      <c r="H27" s="218"/>
      <c r="I27" s="219">
        <f t="shared" si="0"/>
        <v>0</v>
      </c>
      <c r="BA27" s="1">
        <v>1</v>
      </c>
    </row>
    <row r="28" spans="1:57" x14ac:dyDescent="0.2">
      <c r="A28" s="152" t="s">
        <v>319</v>
      </c>
      <c r="B28" s="143"/>
      <c r="C28" s="143"/>
      <c r="D28" s="214"/>
      <c r="E28" s="215">
        <v>0</v>
      </c>
      <c r="F28" s="216">
        <v>0</v>
      </c>
      <c r="G28" s="217">
        <f t="shared" si="1"/>
        <v>0</v>
      </c>
      <c r="H28" s="218"/>
      <c r="I28" s="219">
        <f t="shared" si="0"/>
        <v>0</v>
      </c>
      <c r="BA28" s="1">
        <v>2</v>
      </c>
    </row>
    <row r="29" spans="1:57" x14ac:dyDescent="0.2">
      <c r="A29" s="152" t="s">
        <v>320</v>
      </c>
      <c r="B29" s="143"/>
      <c r="C29" s="143"/>
      <c r="D29" s="214"/>
      <c r="E29" s="215">
        <v>0</v>
      </c>
      <c r="F29" s="216">
        <v>0</v>
      </c>
      <c r="G29" s="217">
        <f t="shared" si="1"/>
        <v>0</v>
      </c>
      <c r="H29" s="218"/>
      <c r="I29" s="219">
        <f t="shared" si="0"/>
        <v>0</v>
      </c>
      <c r="BA29" s="1">
        <v>2</v>
      </c>
    </row>
    <row r="30" spans="1:57" ht="13.5" thickBot="1" x14ac:dyDescent="0.25">
      <c r="A30" s="220"/>
      <c r="B30" s="221" t="s">
        <v>84</v>
      </c>
      <c r="C30" s="222"/>
      <c r="D30" s="223"/>
      <c r="E30" s="224"/>
      <c r="F30" s="225"/>
      <c r="G30" s="225"/>
      <c r="H30" s="325">
        <f>SUM(I22:I29)</f>
        <v>0</v>
      </c>
      <c r="I30" s="326"/>
    </row>
    <row r="32" spans="1:57" x14ac:dyDescent="0.2">
      <c r="B32" s="14"/>
      <c r="F32" s="226"/>
      <c r="G32" s="227"/>
      <c r="H32" s="227"/>
      <c r="I32" s="46"/>
    </row>
    <row r="33" spans="6:9" x14ac:dyDescent="0.2">
      <c r="F33" s="226"/>
      <c r="G33" s="227"/>
      <c r="H33" s="227"/>
      <c r="I33" s="46"/>
    </row>
    <row r="34" spans="6:9" x14ac:dyDescent="0.2">
      <c r="F34" s="226"/>
      <c r="G34" s="227"/>
      <c r="H34" s="227"/>
      <c r="I34" s="46"/>
    </row>
    <row r="35" spans="6:9" x14ac:dyDescent="0.2">
      <c r="F35" s="226"/>
      <c r="G35" s="227"/>
      <c r="H35" s="227"/>
      <c r="I35" s="46"/>
    </row>
    <row r="36" spans="6:9" x14ac:dyDescent="0.2">
      <c r="F36" s="226"/>
      <c r="G36" s="227"/>
      <c r="H36" s="227"/>
      <c r="I36" s="46"/>
    </row>
    <row r="37" spans="6:9" x14ac:dyDescent="0.2">
      <c r="F37" s="226"/>
      <c r="G37" s="227"/>
      <c r="H37" s="227"/>
      <c r="I37" s="46"/>
    </row>
    <row r="38" spans="6:9" x14ac:dyDescent="0.2">
      <c r="F38" s="226"/>
      <c r="G38" s="227"/>
      <c r="H38" s="227"/>
      <c r="I38" s="46"/>
    </row>
    <row r="39" spans="6:9" x14ac:dyDescent="0.2">
      <c r="F39" s="226"/>
      <c r="G39" s="227"/>
      <c r="H39" s="227"/>
      <c r="I39" s="46"/>
    </row>
    <row r="40" spans="6:9" x14ac:dyDescent="0.2">
      <c r="F40" s="226"/>
      <c r="G40" s="227"/>
      <c r="H40" s="227"/>
      <c r="I40" s="46"/>
    </row>
    <row r="41" spans="6:9" x14ac:dyDescent="0.2">
      <c r="F41" s="226"/>
      <c r="G41" s="227"/>
      <c r="H41" s="227"/>
      <c r="I41" s="46"/>
    </row>
    <row r="42" spans="6:9" x14ac:dyDescent="0.2">
      <c r="F42" s="226"/>
      <c r="G42" s="227"/>
      <c r="H42" s="227"/>
      <c r="I42" s="46"/>
    </row>
    <row r="43" spans="6:9" x14ac:dyDescent="0.2">
      <c r="F43" s="226"/>
      <c r="G43" s="227"/>
      <c r="H43" s="227"/>
      <c r="I43" s="46"/>
    </row>
    <row r="44" spans="6:9" x14ac:dyDescent="0.2">
      <c r="F44" s="226"/>
      <c r="G44" s="227"/>
      <c r="H44" s="227"/>
      <c r="I44" s="46"/>
    </row>
    <row r="45" spans="6:9" x14ac:dyDescent="0.2">
      <c r="F45" s="226"/>
      <c r="G45" s="227"/>
      <c r="H45" s="227"/>
      <c r="I45" s="46"/>
    </row>
    <row r="46" spans="6:9" x14ac:dyDescent="0.2">
      <c r="F46" s="226"/>
      <c r="G46" s="227"/>
      <c r="H46" s="227"/>
      <c r="I46" s="46"/>
    </row>
    <row r="47" spans="6:9" x14ac:dyDescent="0.2">
      <c r="F47" s="226"/>
      <c r="G47" s="227"/>
      <c r="H47" s="227"/>
      <c r="I47" s="46"/>
    </row>
    <row r="48" spans="6:9" x14ac:dyDescent="0.2">
      <c r="F48" s="226"/>
      <c r="G48" s="227"/>
      <c r="H48" s="227"/>
      <c r="I48" s="46"/>
    </row>
    <row r="49" spans="6:9" x14ac:dyDescent="0.2">
      <c r="F49" s="226"/>
      <c r="G49" s="227"/>
      <c r="H49" s="227"/>
      <c r="I49" s="46"/>
    </row>
    <row r="50" spans="6:9" x14ac:dyDescent="0.2">
      <c r="F50" s="226"/>
      <c r="G50" s="227"/>
      <c r="H50" s="227"/>
      <c r="I50" s="46"/>
    </row>
    <row r="51" spans="6:9" x14ac:dyDescent="0.2">
      <c r="F51" s="226"/>
      <c r="G51" s="227"/>
      <c r="H51" s="227"/>
      <c r="I51" s="46"/>
    </row>
    <row r="52" spans="6:9" x14ac:dyDescent="0.2">
      <c r="F52" s="226"/>
      <c r="G52" s="227"/>
      <c r="H52" s="227"/>
      <c r="I52" s="46"/>
    </row>
    <row r="53" spans="6:9" x14ac:dyDescent="0.2">
      <c r="F53" s="226"/>
      <c r="G53" s="227"/>
      <c r="H53" s="227"/>
      <c r="I53" s="46"/>
    </row>
    <row r="54" spans="6:9" x14ac:dyDescent="0.2">
      <c r="F54" s="226"/>
      <c r="G54" s="227"/>
      <c r="H54" s="227"/>
      <c r="I54" s="46"/>
    </row>
    <row r="55" spans="6:9" x14ac:dyDescent="0.2">
      <c r="F55" s="226"/>
      <c r="G55" s="227"/>
      <c r="H55" s="227"/>
      <c r="I55" s="46"/>
    </row>
    <row r="56" spans="6:9" x14ac:dyDescent="0.2">
      <c r="F56" s="226"/>
      <c r="G56" s="227"/>
      <c r="H56" s="227"/>
      <c r="I56" s="46"/>
    </row>
    <row r="57" spans="6:9" x14ac:dyDescent="0.2">
      <c r="F57" s="226"/>
      <c r="G57" s="227"/>
      <c r="H57" s="227"/>
      <c r="I57" s="46"/>
    </row>
    <row r="58" spans="6:9" x14ac:dyDescent="0.2">
      <c r="F58" s="226"/>
      <c r="G58" s="227"/>
      <c r="H58" s="227"/>
      <c r="I58" s="46"/>
    </row>
    <row r="59" spans="6:9" x14ac:dyDescent="0.2">
      <c r="F59" s="226"/>
      <c r="G59" s="227"/>
      <c r="H59" s="227"/>
      <c r="I59" s="46"/>
    </row>
    <row r="60" spans="6:9" x14ac:dyDescent="0.2">
      <c r="F60" s="226"/>
      <c r="G60" s="227"/>
      <c r="H60" s="227"/>
      <c r="I60" s="46"/>
    </row>
    <row r="61" spans="6:9" x14ac:dyDescent="0.2">
      <c r="F61" s="226"/>
      <c r="G61" s="227"/>
      <c r="H61" s="227"/>
      <c r="I61" s="46"/>
    </row>
    <row r="62" spans="6:9" x14ac:dyDescent="0.2">
      <c r="F62" s="226"/>
      <c r="G62" s="227"/>
      <c r="H62" s="227"/>
      <c r="I62" s="46"/>
    </row>
    <row r="63" spans="6:9" x14ac:dyDescent="0.2">
      <c r="F63" s="226"/>
      <c r="G63" s="227"/>
      <c r="H63" s="227"/>
      <c r="I63" s="46"/>
    </row>
    <row r="64" spans="6:9" x14ac:dyDescent="0.2">
      <c r="F64" s="226"/>
      <c r="G64" s="227"/>
      <c r="H64" s="227"/>
      <c r="I64" s="46"/>
    </row>
    <row r="65" spans="6:9" x14ac:dyDescent="0.2">
      <c r="F65" s="226"/>
      <c r="G65" s="227"/>
      <c r="H65" s="227"/>
      <c r="I65" s="46"/>
    </row>
    <row r="66" spans="6:9" x14ac:dyDescent="0.2">
      <c r="F66" s="226"/>
      <c r="G66" s="227"/>
      <c r="H66" s="227"/>
      <c r="I66" s="46"/>
    </row>
    <row r="67" spans="6:9" x14ac:dyDescent="0.2">
      <c r="F67" s="226"/>
      <c r="G67" s="227"/>
      <c r="H67" s="227"/>
      <c r="I67" s="46"/>
    </row>
    <row r="68" spans="6:9" x14ac:dyDescent="0.2">
      <c r="F68" s="226"/>
      <c r="G68" s="227"/>
      <c r="H68" s="227"/>
      <c r="I68" s="46"/>
    </row>
    <row r="69" spans="6:9" x14ac:dyDescent="0.2">
      <c r="F69" s="226"/>
      <c r="G69" s="227"/>
      <c r="H69" s="227"/>
      <c r="I69" s="46"/>
    </row>
    <row r="70" spans="6:9" x14ac:dyDescent="0.2">
      <c r="F70" s="226"/>
      <c r="G70" s="227"/>
      <c r="H70" s="227"/>
      <c r="I70" s="46"/>
    </row>
    <row r="71" spans="6:9" x14ac:dyDescent="0.2">
      <c r="F71" s="226"/>
      <c r="G71" s="227"/>
      <c r="H71" s="227"/>
      <c r="I71" s="46"/>
    </row>
    <row r="72" spans="6:9" x14ac:dyDescent="0.2">
      <c r="F72" s="226"/>
      <c r="G72" s="227"/>
      <c r="H72" s="227"/>
      <c r="I72" s="46"/>
    </row>
    <row r="73" spans="6:9" x14ac:dyDescent="0.2">
      <c r="F73" s="226"/>
      <c r="G73" s="227"/>
      <c r="H73" s="227"/>
      <c r="I73" s="46"/>
    </row>
    <row r="74" spans="6:9" x14ac:dyDescent="0.2">
      <c r="F74" s="226"/>
      <c r="G74" s="227"/>
      <c r="H74" s="227"/>
      <c r="I74" s="46"/>
    </row>
    <row r="75" spans="6:9" x14ac:dyDescent="0.2">
      <c r="F75" s="226"/>
      <c r="G75" s="227"/>
      <c r="H75" s="227"/>
      <c r="I75" s="46"/>
    </row>
    <row r="76" spans="6:9" x14ac:dyDescent="0.2">
      <c r="F76" s="226"/>
      <c r="G76" s="227"/>
      <c r="H76" s="227"/>
      <c r="I76" s="46"/>
    </row>
    <row r="77" spans="6:9" x14ac:dyDescent="0.2">
      <c r="F77" s="226"/>
      <c r="G77" s="227"/>
      <c r="H77" s="227"/>
      <c r="I77" s="46"/>
    </row>
    <row r="78" spans="6:9" x14ac:dyDescent="0.2">
      <c r="F78" s="226"/>
      <c r="G78" s="227"/>
      <c r="H78" s="227"/>
      <c r="I78" s="46"/>
    </row>
    <row r="79" spans="6:9" x14ac:dyDescent="0.2">
      <c r="F79" s="226"/>
      <c r="G79" s="227"/>
      <c r="H79" s="227"/>
      <c r="I79" s="46"/>
    </row>
    <row r="80" spans="6:9" x14ac:dyDescent="0.2">
      <c r="F80" s="226"/>
      <c r="G80" s="227"/>
      <c r="H80" s="227"/>
      <c r="I80" s="46"/>
    </row>
    <row r="81" spans="6:9" x14ac:dyDescent="0.2">
      <c r="F81" s="226"/>
      <c r="G81" s="227"/>
      <c r="H81" s="227"/>
      <c r="I81" s="46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B206"/>
  <sheetViews>
    <sheetView showGridLines="0" showZeros="0" zoomScaleNormal="100" zoomScaleSheetLayoutView="100" workbookViewId="0">
      <selection sqref="A1:G1"/>
    </sheetView>
  </sheetViews>
  <sheetFormatPr defaultRowHeight="12.75" x14ac:dyDescent="0.2"/>
  <cols>
    <col min="1" max="1" width="4.42578125" style="228" customWidth="1"/>
    <col min="2" max="2" width="11.5703125" style="228" customWidth="1"/>
    <col min="3" max="3" width="40.42578125" style="228" customWidth="1"/>
    <col min="4" max="4" width="5.5703125" style="228" customWidth="1"/>
    <col min="5" max="5" width="8.5703125" style="238" customWidth="1"/>
    <col min="6" max="6" width="9.85546875" style="228" customWidth="1"/>
    <col min="7" max="7" width="13.85546875" style="228" customWidth="1"/>
    <col min="8" max="8" width="11.7109375" style="228" hidden="1" customWidth="1"/>
    <col min="9" max="9" width="11.5703125" style="228" hidden="1" customWidth="1"/>
    <col min="10" max="10" width="11" style="228" hidden="1" customWidth="1"/>
    <col min="11" max="11" width="10.42578125" style="228" hidden="1" customWidth="1"/>
    <col min="12" max="12" width="75.42578125" style="228" customWidth="1"/>
    <col min="13" max="13" width="45.28515625" style="228" customWidth="1"/>
    <col min="14" max="16384" width="9.140625" style="228"/>
  </cols>
  <sheetData>
    <row r="1" spans="1:80" ht="15.75" x14ac:dyDescent="0.25">
      <c r="A1" s="332" t="s">
        <v>85</v>
      </c>
      <c r="B1" s="332"/>
      <c r="C1" s="332"/>
      <c r="D1" s="332"/>
      <c r="E1" s="332"/>
      <c r="F1" s="332"/>
      <c r="G1" s="332"/>
    </row>
    <row r="2" spans="1:80" ht="14.25" customHeight="1" thickBot="1" x14ac:dyDescent="0.25">
      <c r="B2" s="229"/>
      <c r="C2" s="230"/>
      <c r="D2" s="230"/>
      <c r="E2" s="231"/>
      <c r="F2" s="230"/>
      <c r="G2" s="230"/>
    </row>
    <row r="3" spans="1:80" ht="13.5" thickTop="1" x14ac:dyDescent="0.2">
      <c r="A3" s="318" t="s">
        <v>3</v>
      </c>
      <c r="B3" s="319"/>
      <c r="C3" s="182" t="s">
        <v>103</v>
      </c>
      <c r="D3" s="232"/>
      <c r="E3" s="233" t="s">
        <v>86</v>
      </c>
      <c r="F3" s="234" t="str">
        <f>'SO 01 05 Rek'!H1</f>
        <v>05</v>
      </c>
      <c r="G3" s="235"/>
    </row>
    <row r="4" spans="1:80" ht="13.5" thickBot="1" x14ac:dyDescent="0.25">
      <c r="A4" s="333" t="s">
        <v>76</v>
      </c>
      <c r="B4" s="321"/>
      <c r="C4" s="188" t="s">
        <v>105</v>
      </c>
      <c r="D4" s="236"/>
      <c r="E4" s="334" t="str">
        <f>'SO 01 05 Rek'!G2</f>
        <v>Zateplení střešního pláště</v>
      </c>
      <c r="F4" s="335"/>
      <c r="G4" s="336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195</v>
      </c>
      <c r="C7" s="247" t="s">
        <v>196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x14ac:dyDescent="0.2">
      <c r="A8" s="256">
        <v>1</v>
      </c>
      <c r="B8" s="257" t="s">
        <v>817</v>
      </c>
      <c r="C8" s="258" t="s">
        <v>818</v>
      </c>
      <c r="D8" s="259" t="s">
        <v>107</v>
      </c>
      <c r="E8" s="260">
        <v>17.896899999999999</v>
      </c>
      <c r="F8" s="260"/>
      <c r="G8" s="261">
        <f>E8*F8</f>
        <v>0</v>
      </c>
      <c r="H8" s="262">
        <v>2.5251700000000001</v>
      </c>
      <c r="I8" s="263">
        <f>E8*H8</f>
        <v>45.192714973000001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x14ac:dyDescent="0.2">
      <c r="A9" s="264"/>
      <c r="B9" s="265"/>
      <c r="C9" s="329" t="s">
        <v>819</v>
      </c>
      <c r="D9" s="330"/>
      <c r="E9" s="330"/>
      <c r="F9" s="330"/>
      <c r="G9" s="331"/>
      <c r="I9" s="266"/>
      <c r="K9" s="266"/>
      <c r="L9" s="267" t="s">
        <v>819</v>
      </c>
      <c r="O9" s="255">
        <v>3</v>
      </c>
    </row>
    <row r="10" spans="1:80" ht="22.5" x14ac:dyDescent="0.2">
      <c r="A10" s="264"/>
      <c r="B10" s="268"/>
      <c r="C10" s="327" t="s">
        <v>820</v>
      </c>
      <c r="D10" s="328"/>
      <c r="E10" s="269">
        <v>5.9625000000000004</v>
      </c>
      <c r="F10" s="270"/>
      <c r="G10" s="271"/>
      <c r="H10" s="272"/>
      <c r="I10" s="266"/>
      <c r="J10" s="273"/>
      <c r="K10" s="266"/>
      <c r="M10" s="267" t="s">
        <v>820</v>
      </c>
      <c r="O10" s="255"/>
    </row>
    <row r="11" spans="1:80" ht="22.5" x14ac:dyDescent="0.2">
      <c r="A11" s="264"/>
      <c r="B11" s="268"/>
      <c r="C11" s="327" t="s">
        <v>821</v>
      </c>
      <c r="D11" s="328"/>
      <c r="E11" s="269">
        <v>5.9625000000000004</v>
      </c>
      <c r="F11" s="270"/>
      <c r="G11" s="271"/>
      <c r="H11" s="272"/>
      <c r="I11" s="266"/>
      <c r="J11" s="273"/>
      <c r="K11" s="266"/>
      <c r="M11" s="267" t="s">
        <v>821</v>
      </c>
      <c r="O11" s="255"/>
    </row>
    <row r="12" spans="1:80" x14ac:dyDescent="0.2">
      <c r="A12" s="264"/>
      <c r="B12" s="268"/>
      <c r="C12" s="327" t="s">
        <v>822</v>
      </c>
      <c r="D12" s="328"/>
      <c r="E12" s="269">
        <v>5.9718999999999998</v>
      </c>
      <c r="F12" s="270"/>
      <c r="G12" s="271"/>
      <c r="H12" s="272"/>
      <c r="I12" s="266"/>
      <c r="J12" s="273"/>
      <c r="K12" s="266"/>
      <c r="M12" s="267" t="s">
        <v>822</v>
      </c>
      <c r="O12" s="255"/>
    </row>
    <row r="13" spans="1:80" x14ac:dyDescent="0.2">
      <c r="A13" s="256">
        <v>2</v>
      </c>
      <c r="B13" s="257" t="s">
        <v>823</v>
      </c>
      <c r="C13" s="258" t="s">
        <v>824</v>
      </c>
      <c r="D13" s="259" t="s">
        <v>112</v>
      </c>
      <c r="E13" s="260">
        <v>144</v>
      </c>
      <c r="F13" s="260"/>
      <c r="G13" s="261">
        <f>E13*F13</f>
        <v>0</v>
      </c>
      <c r="H13" s="262">
        <v>7.8200000000000006E-3</v>
      </c>
      <c r="I13" s="263">
        <f>E13*H13</f>
        <v>1.12608</v>
      </c>
      <c r="J13" s="262">
        <v>0</v>
      </c>
      <c r="K13" s="263">
        <f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1</v>
      </c>
      <c r="CB13" s="255">
        <v>1</v>
      </c>
    </row>
    <row r="14" spans="1:80" ht="33.75" x14ac:dyDescent="0.2">
      <c r="A14" s="264"/>
      <c r="B14" s="268"/>
      <c r="C14" s="327" t="s">
        <v>825</v>
      </c>
      <c r="D14" s="328"/>
      <c r="E14" s="269">
        <v>48.075000000000003</v>
      </c>
      <c r="F14" s="270"/>
      <c r="G14" s="271"/>
      <c r="H14" s="272"/>
      <c r="I14" s="266"/>
      <c r="J14" s="273"/>
      <c r="K14" s="266"/>
      <c r="M14" s="267" t="s">
        <v>825</v>
      </c>
      <c r="O14" s="255"/>
    </row>
    <row r="15" spans="1:80" ht="33.75" x14ac:dyDescent="0.2">
      <c r="A15" s="264"/>
      <c r="B15" s="268"/>
      <c r="C15" s="327" t="s">
        <v>826</v>
      </c>
      <c r="D15" s="328"/>
      <c r="E15" s="269">
        <v>48.075000000000003</v>
      </c>
      <c r="F15" s="270"/>
      <c r="G15" s="271"/>
      <c r="H15" s="272"/>
      <c r="I15" s="266"/>
      <c r="J15" s="273"/>
      <c r="K15" s="266"/>
      <c r="M15" s="267" t="s">
        <v>826</v>
      </c>
      <c r="O15" s="255"/>
    </row>
    <row r="16" spans="1:80" ht="25.5" customHeight="1" x14ac:dyDescent="0.2">
      <c r="A16" s="264"/>
      <c r="B16" s="268"/>
      <c r="C16" s="327" t="s">
        <v>827</v>
      </c>
      <c r="D16" s="328"/>
      <c r="E16" s="269">
        <v>47.85</v>
      </c>
      <c r="F16" s="270"/>
      <c r="G16" s="271"/>
      <c r="H16" s="272"/>
      <c r="I16" s="266"/>
      <c r="J16" s="273"/>
      <c r="K16" s="266"/>
      <c r="M16" s="267" t="s">
        <v>827</v>
      </c>
      <c r="O16" s="255"/>
    </row>
    <row r="17" spans="1:80" x14ac:dyDescent="0.2">
      <c r="A17" s="256">
        <v>3</v>
      </c>
      <c r="B17" s="257" t="s">
        <v>828</v>
      </c>
      <c r="C17" s="258" t="s">
        <v>829</v>
      </c>
      <c r="D17" s="259" t="s">
        <v>112</v>
      </c>
      <c r="E17" s="260">
        <v>144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80" x14ac:dyDescent="0.2">
      <c r="A18" s="264"/>
      <c r="B18" s="268"/>
      <c r="C18" s="327" t="s">
        <v>830</v>
      </c>
      <c r="D18" s="328"/>
      <c r="E18" s="269">
        <v>144</v>
      </c>
      <c r="F18" s="270"/>
      <c r="G18" s="271"/>
      <c r="H18" s="272"/>
      <c r="I18" s="266"/>
      <c r="J18" s="273"/>
      <c r="K18" s="266"/>
      <c r="M18" s="267" t="s">
        <v>830</v>
      </c>
      <c r="O18" s="255"/>
    </row>
    <row r="19" spans="1:80" x14ac:dyDescent="0.2">
      <c r="A19" s="256">
        <v>4</v>
      </c>
      <c r="B19" s="257" t="s">
        <v>831</v>
      </c>
      <c r="C19" s="258" t="s">
        <v>832</v>
      </c>
      <c r="D19" s="259" t="s">
        <v>170</v>
      </c>
      <c r="E19" s="260">
        <v>0.34939999999999999</v>
      </c>
      <c r="F19" s="260"/>
      <c r="G19" s="261">
        <f>E19*F19</f>
        <v>0</v>
      </c>
      <c r="H19" s="262">
        <v>1.0166500000000001</v>
      </c>
      <c r="I19" s="263">
        <f>E19*H19</f>
        <v>0.35521751000000001</v>
      </c>
      <c r="J19" s="262">
        <v>0</v>
      </c>
      <c r="K19" s="263">
        <f>E19*J19</f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5">
        <v>1</v>
      </c>
      <c r="CB19" s="255">
        <v>1</v>
      </c>
    </row>
    <row r="20" spans="1:80" x14ac:dyDescent="0.2">
      <c r="A20" s="264"/>
      <c r="B20" s="265"/>
      <c r="C20" s="329" t="s">
        <v>833</v>
      </c>
      <c r="D20" s="330"/>
      <c r="E20" s="330"/>
      <c r="F20" s="330"/>
      <c r="G20" s="331"/>
      <c r="I20" s="266"/>
      <c r="K20" s="266"/>
      <c r="L20" s="267" t="s">
        <v>833</v>
      </c>
      <c r="O20" s="255">
        <v>3</v>
      </c>
    </row>
    <row r="21" spans="1:80" ht="33.75" x14ac:dyDescent="0.2">
      <c r="A21" s="264"/>
      <c r="B21" s="268"/>
      <c r="C21" s="327" t="s">
        <v>834</v>
      </c>
      <c r="D21" s="328"/>
      <c r="E21" s="269">
        <v>0.1169</v>
      </c>
      <c r="F21" s="270"/>
      <c r="G21" s="271"/>
      <c r="H21" s="272"/>
      <c r="I21" s="266"/>
      <c r="J21" s="273"/>
      <c r="K21" s="266"/>
      <c r="M21" s="267" t="s">
        <v>834</v>
      </c>
      <c r="O21" s="255"/>
    </row>
    <row r="22" spans="1:80" ht="25.5" customHeight="1" x14ac:dyDescent="0.2">
      <c r="A22" s="264"/>
      <c r="B22" s="268"/>
      <c r="C22" s="327" t="s">
        <v>835</v>
      </c>
      <c r="D22" s="328"/>
      <c r="E22" s="269">
        <v>0.1169</v>
      </c>
      <c r="F22" s="270"/>
      <c r="G22" s="271"/>
      <c r="H22" s="272"/>
      <c r="I22" s="266"/>
      <c r="J22" s="273"/>
      <c r="K22" s="266"/>
      <c r="M22" s="267" t="s">
        <v>835</v>
      </c>
      <c r="O22" s="255"/>
    </row>
    <row r="23" spans="1:80" ht="22.5" x14ac:dyDescent="0.2">
      <c r="A23" s="264"/>
      <c r="B23" s="268"/>
      <c r="C23" s="327" t="s">
        <v>836</v>
      </c>
      <c r="D23" s="328"/>
      <c r="E23" s="269">
        <v>0.1157</v>
      </c>
      <c r="F23" s="270"/>
      <c r="G23" s="271"/>
      <c r="H23" s="272"/>
      <c r="I23" s="266"/>
      <c r="J23" s="273"/>
      <c r="K23" s="266"/>
      <c r="M23" s="267" t="s">
        <v>836</v>
      </c>
      <c r="O23" s="255"/>
    </row>
    <row r="24" spans="1:80" x14ac:dyDescent="0.2">
      <c r="A24" s="256">
        <v>5</v>
      </c>
      <c r="B24" s="257" t="s">
        <v>837</v>
      </c>
      <c r="C24" s="258" t="s">
        <v>838</v>
      </c>
      <c r="D24" s="259" t="s">
        <v>170</v>
      </c>
      <c r="E24" s="260">
        <v>0.58689999999999998</v>
      </c>
      <c r="F24" s="260"/>
      <c r="G24" s="261">
        <f>E24*F24</f>
        <v>0</v>
      </c>
      <c r="H24" s="262">
        <v>1.0166500000000001</v>
      </c>
      <c r="I24" s="263">
        <f>E24*H24</f>
        <v>0.59667188500000001</v>
      </c>
      <c r="J24" s="262">
        <v>0</v>
      </c>
      <c r="K24" s="263">
        <f>E24*J24</f>
        <v>0</v>
      </c>
      <c r="O24" s="255">
        <v>2</v>
      </c>
      <c r="AA24" s="228">
        <v>1</v>
      </c>
      <c r="AB24" s="228">
        <v>1</v>
      </c>
      <c r="AC24" s="228">
        <v>1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5">
        <v>1</v>
      </c>
      <c r="CB24" s="255">
        <v>1</v>
      </c>
    </row>
    <row r="25" spans="1:80" x14ac:dyDescent="0.2">
      <c r="A25" s="264"/>
      <c r="B25" s="265"/>
      <c r="C25" s="329" t="s">
        <v>839</v>
      </c>
      <c r="D25" s="330"/>
      <c r="E25" s="330"/>
      <c r="F25" s="330"/>
      <c r="G25" s="331"/>
      <c r="I25" s="266"/>
      <c r="K25" s="266"/>
      <c r="L25" s="267" t="s">
        <v>839</v>
      </c>
      <c r="O25" s="255">
        <v>3</v>
      </c>
    </row>
    <row r="26" spans="1:80" ht="22.5" x14ac:dyDescent="0.2">
      <c r="A26" s="264"/>
      <c r="B26" s="268"/>
      <c r="C26" s="327" t="s">
        <v>840</v>
      </c>
      <c r="D26" s="328"/>
      <c r="E26" s="269">
        <v>0.1963</v>
      </c>
      <c r="F26" s="270"/>
      <c r="G26" s="271"/>
      <c r="H26" s="272"/>
      <c r="I26" s="266"/>
      <c r="J26" s="273"/>
      <c r="K26" s="266"/>
      <c r="M26" s="267" t="s">
        <v>840</v>
      </c>
      <c r="O26" s="255"/>
    </row>
    <row r="27" spans="1:80" ht="22.5" x14ac:dyDescent="0.2">
      <c r="A27" s="264"/>
      <c r="B27" s="268"/>
      <c r="C27" s="327" t="s">
        <v>841</v>
      </c>
      <c r="D27" s="328"/>
      <c r="E27" s="269">
        <v>0.1963</v>
      </c>
      <c r="F27" s="270"/>
      <c r="G27" s="271"/>
      <c r="H27" s="272"/>
      <c r="I27" s="266"/>
      <c r="J27" s="273"/>
      <c r="K27" s="266"/>
      <c r="M27" s="267" t="s">
        <v>841</v>
      </c>
      <c r="O27" s="255"/>
    </row>
    <row r="28" spans="1:80" ht="12.75" customHeight="1" x14ac:dyDescent="0.2">
      <c r="A28" s="264"/>
      <c r="B28" s="268"/>
      <c r="C28" s="327" t="s">
        <v>842</v>
      </c>
      <c r="D28" s="328"/>
      <c r="E28" s="269">
        <v>0.1943</v>
      </c>
      <c r="F28" s="270"/>
      <c r="G28" s="271"/>
      <c r="H28" s="272"/>
      <c r="I28" s="266"/>
      <c r="J28" s="273"/>
      <c r="K28" s="266"/>
      <c r="M28" s="267" t="s">
        <v>842</v>
      </c>
      <c r="O28" s="255"/>
    </row>
    <row r="29" spans="1:80" x14ac:dyDescent="0.2">
      <c r="A29" s="274"/>
      <c r="B29" s="275" t="s">
        <v>102</v>
      </c>
      <c r="C29" s="276" t="s">
        <v>197</v>
      </c>
      <c r="D29" s="277"/>
      <c r="E29" s="278"/>
      <c r="F29" s="279"/>
      <c r="G29" s="280">
        <f>SUM(G7:G28)</f>
        <v>0</v>
      </c>
      <c r="H29" s="281"/>
      <c r="I29" s="282">
        <f>SUM(I7:I28)</f>
        <v>47.270684368000005</v>
      </c>
      <c r="J29" s="281"/>
      <c r="K29" s="282">
        <f>SUM(K7:K28)</f>
        <v>0</v>
      </c>
      <c r="O29" s="255">
        <v>4</v>
      </c>
      <c r="BA29" s="283">
        <f>SUM(BA7:BA28)</f>
        <v>0</v>
      </c>
      <c r="BB29" s="283">
        <f>SUM(BB7:BB28)</f>
        <v>0</v>
      </c>
      <c r="BC29" s="283">
        <f>SUM(BC7:BC28)</f>
        <v>0</v>
      </c>
      <c r="BD29" s="283">
        <f>SUM(BD7:BD28)</f>
        <v>0</v>
      </c>
      <c r="BE29" s="283">
        <f>SUM(BE7:BE28)</f>
        <v>0</v>
      </c>
    </row>
    <row r="30" spans="1:80" x14ac:dyDescent="0.2">
      <c r="A30" s="245" t="s">
        <v>98</v>
      </c>
      <c r="B30" s="246" t="s">
        <v>219</v>
      </c>
      <c r="C30" s="247" t="s">
        <v>220</v>
      </c>
      <c r="D30" s="248"/>
      <c r="E30" s="249"/>
      <c r="F30" s="249"/>
      <c r="G30" s="250"/>
      <c r="H30" s="251"/>
      <c r="I30" s="252"/>
      <c r="J30" s="253"/>
      <c r="K30" s="254"/>
      <c r="O30" s="255">
        <v>1</v>
      </c>
    </row>
    <row r="31" spans="1:80" x14ac:dyDescent="0.2">
      <c r="A31" s="256">
        <v>6</v>
      </c>
      <c r="B31" s="257" t="s">
        <v>843</v>
      </c>
      <c r="C31" s="258" t="s">
        <v>844</v>
      </c>
      <c r="D31" s="259" t="s">
        <v>112</v>
      </c>
      <c r="E31" s="260">
        <v>71.587500000000006</v>
      </c>
      <c r="F31" s="260"/>
      <c r="G31" s="261">
        <f>E31*F31</f>
        <v>0</v>
      </c>
      <c r="H31" s="262">
        <v>2.7000000000000001E-3</v>
      </c>
      <c r="I31" s="263">
        <f>E31*H31</f>
        <v>0.19328625000000002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x14ac:dyDescent="0.2">
      <c r="A32" s="264"/>
      <c r="B32" s="265"/>
      <c r="C32" s="329" t="s">
        <v>845</v>
      </c>
      <c r="D32" s="330"/>
      <c r="E32" s="330"/>
      <c r="F32" s="330"/>
      <c r="G32" s="331"/>
      <c r="I32" s="266"/>
      <c r="K32" s="266"/>
      <c r="L32" s="267" t="s">
        <v>845</v>
      </c>
      <c r="O32" s="255">
        <v>3</v>
      </c>
    </row>
    <row r="33" spans="1:80" x14ac:dyDescent="0.2">
      <c r="A33" s="264"/>
      <c r="B33" s="268"/>
      <c r="C33" s="327" t="s">
        <v>846</v>
      </c>
      <c r="D33" s="328"/>
      <c r="E33" s="269">
        <v>71.587500000000006</v>
      </c>
      <c r="F33" s="270"/>
      <c r="G33" s="271"/>
      <c r="H33" s="272"/>
      <c r="I33" s="266"/>
      <c r="J33" s="273"/>
      <c r="K33" s="266"/>
      <c r="M33" s="267" t="s">
        <v>846</v>
      </c>
      <c r="O33" s="255"/>
    </row>
    <row r="34" spans="1:80" x14ac:dyDescent="0.2">
      <c r="A34" s="256">
        <v>7</v>
      </c>
      <c r="B34" s="257" t="s">
        <v>467</v>
      </c>
      <c r="C34" s="258" t="s">
        <v>468</v>
      </c>
      <c r="D34" s="259" t="s">
        <v>112</v>
      </c>
      <c r="E34" s="260">
        <v>71.587500000000006</v>
      </c>
      <c r="F34" s="260"/>
      <c r="G34" s="261">
        <f>E34*F34</f>
        <v>0</v>
      </c>
      <c r="H34" s="262">
        <v>0</v>
      </c>
      <c r="I34" s="263">
        <f>E34*H34</f>
        <v>0</v>
      </c>
      <c r="J34" s="262">
        <v>0</v>
      </c>
      <c r="K34" s="263">
        <f>E34*J34</f>
        <v>0</v>
      </c>
      <c r="O34" s="255">
        <v>2</v>
      </c>
      <c r="AA34" s="228">
        <v>1</v>
      </c>
      <c r="AB34" s="228">
        <v>1</v>
      </c>
      <c r="AC34" s="228">
        <v>1</v>
      </c>
      <c r="AZ34" s="228">
        <v>1</v>
      </c>
      <c r="BA34" s="228">
        <f>IF(AZ34=1,G34,0)</f>
        <v>0</v>
      </c>
      <c r="BB34" s="228">
        <f>IF(AZ34=2,G34,0)</f>
        <v>0</v>
      </c>
      <c r="BC34" s="228">
        <f>IF(AZ34=3,G34,0)</f>
        <v>0</v>
      </c>
      <c r="BD34" s="228">
        <f>IF(AZ34=4,G34,0)</f>
        <v>0</v>
      </c>
      <c r="BE34" s="228">
        <f>IF(AZ34=5,G34,0)</f>
        <v>0</v>
      </c>
      <c r="CA34" s="255">
        <v>1</v>
      </c>
      <c r="CB34" s="255">
        <v>1</v>
      </c>
    </row>
    <row r="35" spans="1:80" ht="33.75" x14ac:dyDescent="0.2">
      <c r="A35" s="264"/>
      <c r="B35" s="268"/>
      <c r="C35" s="327" t="s">
        <v>847</v>
      </c>
      <c r="D35" s="328"/>
      <c r="E35" s="269">
        <v>71.587500000000006</v>
      </c>
      <c r="F35" s="270"/>
      <c r="G35" s="271"/>
      <c r="H35" s="272"/>
      <c r="I35" s="266"/>
      <c r="J35" s="273"/>
      <c r="K35" s="266"/>
      <c r="M35" s="267" t="s">
        <v>847</v>
      </c>
      <c r="O35" s="255"/>
    </row>
    <row r="36" spans="1:80" x14ac:dyDescent="0.2">
      <c r="A36" s="274"/>
      <c r="B36" s="275" t="s">
        <v>102</v>
      </c>
      <c r="C36" s="276" t="s">
        <v>221</v>
      </c>
      <c r="D36" s="277"/>
      <c r="E36" s="278"/>
      <c r="F36" s="279"/>
      <c r="G36" s="280">
        <f>SUM(G30:G35)</f>
        <v>0</v>
      </c>
      <c r="H36" s="281"/>
      <c r="I36" s="282">
        <f>SUM(I30:I35)</f>
        <v>0.19328625000000002</v>
      </c>
      <c r="J36" s="281"/>
      <c r="K36" s="282">
        <f>SUM(K30:K35)</f>
        <v>0</v>
      </c>
      <c r="O36" s="255">
        <v>4</v>
      </c>
      <c r="BA36" s="283">
        <f>SUM(BA30:BA35)</f>
        <v>0</v>
      </c>
      <c r="BB36" s="283">
        <f>SUM(BB30:BB35)</f>
        <v>0</v>
      </c>
      <c r="BC36" s="283">
        <f>SUM(BC30:BC35)</f>
        <v>0</v>
      </c>
      <c r="BD36" s="283">
        <f>SUM(BD30:BD35)</f>
        <v>0</v>
      </c>
      <c r="BE36" s="283">
        <f>SUM(BE30:BE35)</f>
        <v>0</v>
      </c>
    </row>
    <row r="37" spans="1:80" x14ac:dyDescent="0.2">
      <c r="A37" s="245" t="s">
        <v>98</v>
      </c>
      <c r="B37" s="246" t="s">
        <v>281</v>
      </c>
      <c r="C37" s="247" t="s">
        <v>282</v>
      </c>
      <c r="D37" s="248"/>
      <c r="E37" s="249"/>
      <c r="F37" s="249"/>
      <c r="G37" s="250"/>
      <c r="H37" s="251"/>
      <c r="I37" s="252"/>
      <c r="J37" s="253"/>
      <c r="K37" s="254"/>
      <c r="O37" s="255">
        <v>1</v>
      </c>
    </row>
    <row r="38" spans="1:80" x14ac:dyDescent="0.2">
      <c r="A38" s="256">
        <v>8</v>
      </c>
      <c r="B38" s="257" t="s">
        <v>284</v>
      </c>
      <c r="C38" s="258" t="s">
        <v>285</v>
      </c>
      <c r="D38" s="259" t="s">
        <v>170</v>
      </c>
      <c r="E38" s="260">
        <v>47.463970617999998</v>
      </c>
      <c r="F38" s="260"/>
      <c r="G38" s="261">
        <f>E38*F38</f>
        <v>0</v>
      </c>
      <c r="H38" s="262">
        <v>0</v>
      </c>
      <c r="I38" s="263">
        <f>E38*H38</f>
        <v>0</v>
      </c>
      <c r="J38" s="262"/>
      <c r="K38" s="263">
        <f>E38*J38</f>
        <v>0</v>
      </c>
      <c r="O38" s="255">
        <v>2</v>
      </c>
      <c r="AA38" s="228">
        <v>7</v>
      </c>
      <c r="AB38" s="228">
        <v>1</v>
      </c>
      <c r="AC38" s="228">
        <v>2</v>
      </c>
      <c r="AZ38" s="228">
        <v>1</v>
      </c>
      <c r="BA38" s="228">
        <f>IF(AZ38=1,G38,0)</f>
        <v>0</v>
      </c>
      <c r="BB38" s="228">
        <f>IF(AZ38=2,G38,0)</f>
        <v>0</v>
      </c>
      <c r="BC38" s="228">
        <f>IF(AZ38=3,G38,0)</f>
        <v>0</v>
      </c>
      <c r="BD38" s="228">
        <f>IF(AZ38=4,G38,0)</f>
        <v>0</v>
      </c>
      <c r="BE38" s="228">
        <f>IF(AZ38=5,G38,0)</f>
        <v>0</v>
      </c>
      <c r="CA38" s="255">
        <v>7</v>
      </c>
      <c r="CB38" s="255">
        <v>1</v>
      </c>
    </row>
    <row r="39" spans="1:80" x14ac:dyDescent="0.2">
      <c r="A39" s="274"/>
      <c r="B39" s="275" t="s">
        <v>102</v>
      </c>
      <c r="C39" s="276" t="s">
        <v>283</v>
      </c>
      <c r="D39" s="277"/>
      <c r="E39" s="278"/>
      <c r="F39" s="279"/>
      <c r="G39" s="280">
        <f>SUM(G37:G38)</f>
        <v>0</v>
      </c>
      <c r="H39" s="281"/>
      <c r="I39" s="282">
        <f>SUM(I37:I38)</f>
        <v>0</v>
      </c>
      <c r="J39" s="281"/>
      <c r="K39" s="282">
        <f>SUM(K37:K38)</f>
        <v>0</v>
      </c>
      <c r="O39" s="255">
        <v>4</v>
      </c>
      <c r="BA39" s="283">
        <f>SUM(BA37:BA38)</f>
        <v>0</v>
      </c>
      <c r="BB39" s="283">
        <f>SUM(BB37:BB38)</f>
        <v>0</v>
      </c>
      <c r="BC39" s="283">
        <f>SUM(BC37:BC38)</f>
        <v>0</v>
      </c>
      <c r="BD39" s="283">
        <f>SUM(BD37:BD38)</f>
        <v>0</v>
      </c>
      <c r="BE39" s="283">
        <f>SUM(BE37:BE38)</f>
        <v>0</v>
      </c>
    </row>
    <row r="40" spans="1:80" x14ac:dyDescent="0.2">
      <c r="A40" s="245" t="s">
        <v>98</v>
      </c>
      <c r="B40" s="246" t="s">
        <v>848</v>
      </c>
      <c r="C40" s="247" t="s">
        <v>849</v>
      </c>
      <c r="D40" s="248"/>
      <c r="E40" s="249"/>
      <c r="F40" s="249"/>
      <c r="G40" s="250"/>
      <c r="H40" s="251"/>
      <c r="I40" s="252"/>
      <c r="J40" s="253"/>
      <c r="K40" s="254"/>
      <c r="O40" s="255">
        <v>1</v>
      </c>
    </row>
    <row r="41" spans="1:80" x14ac:dyDescent="0.2">
      <c r="A41" s="256">
        <v>9</v>
      </c>
      <c r="B41" s="257" t="s">
        <v>851</v>
      </c>
      <c r="C41" s="258" t="s">
        <v>852</v>
      </c>
      <c r="D41" s="259" t="s">
        <v>112</v>
      </c>
      <c r="E41" s="260">
        <v>90.124399999999994</v>
      </c>
      <c r="F41" s="260"/>
      <c r="G41" s="261">
        <f>E41*F41</f>
        <v>0</v>
      </c>
      <c r="H41" s="262">
        <v>0</v>
      </c>
      <c r="I41" s="263">
        <f>E41*H41</f>
        <v>0</v>
      </c>
      <c r="J41" s="262">
        <v>-6.0000000000000001E-3</v>
      </c>
      <c r="K41" s="263">
        <f>E41*J41</f>
        <v>-0.54074639999999996</v>
      </c>
      <c r="O41" s="255">
        <v>2</v>
      </c>
      <c r="AA41" s="228">
        <v>1</v>
      </c>
      <c r="AB41" s="228">
        <v>7</v>
      </c>
      <c r="AC41" s="228">
        <v>7</v>
      </c>
      <c r="AZ41" s="228">
        <v>2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1</v>
      </c>
      <c r="CB41" s="255">
        <v>7</v>
      </c>
    </row>
    <row r="42" spans="1:80" x14ac:dyDescent="0.2">
      <c r="A42" s="264"/>
      <c r="B42" s="265"/>
      <c r="C42" s="329" t="s">
        <v>853</v>
      </c>
      <c r="D42" s="330"/>
      <c r="E42" s="330"/>
      <c r="F42" s="330"/>
      <c r="G42" s="331"/>
      <c r="I42" s="266"/>
      <c r="K42" s="266"/>
      <c r="L42" s="267" t="s">
        <v>853</v>
      </c>
      <c r="O42" s="255">
        <v>3</v>
      </c>
    </row>
    <row r="43" spans="1:80" x14ac:dyDescent="0.2">
      <c r="A43" s="264"/>
      <c r="B43" s="268"/>
      <c r="C43" s="327" t="s">
        <v>854</v>
      </c>
      <c r="D43" s="328"/>
      <c r="E43" s="269">
        <v>71.446899999999999</v>
      </c>
      <c r="F43" s="270"/>
      <c r="G43" s="271"/>
      <c r="H43" s="272"/>
      <c r="I43" s="266"/>
      <c r="J43" s="273"/>
      <c r="K43" s="266"/>
      <c r="M43" s="267" t="s">
        <v>854</v>
      </c>
      <c r="O43" s="255"/>
    </row>
    <row r="44" spans="1:80" ht="33.75" x14ac:dyDescent="0.2">
      <c r="A44" s="264"/>
      <c r="B44" s="268"/>
      <c r="C44" s="327" t="s">
        <v>855</v>
      </c>
      <c r="D44" s="328"/>
      <c r="E44" s="269">
        <v>18.677499999999998</v>
      </c>
      <c r="F44" s="270"/>
      <c r="G44" s="271"/>
      <c r="H44" s="272"/>
      <c r="I44" s="266"/>
      <c r="J44" s="273"/>
      <c r="K44" s="266"/>
      <c r="M44" s="267" t="s">
        <v>855</v>
      </c>
      <c r="O44" s="255"/>
    </row>
    <row r="45" spans="1:80" ht="22.5" x14ac:dyDescent="0.2">
      <c r="A45" s="256">
        <v>10</v>
      </c>
      <c r="B45" s="257" t="s">
        <v>856</v>
      </c>
      <c r="C45" s="258" t="s">
        <v>857</v>
      </c>
      <c r="D45" s="259" t="s">
        <v>112</v>
      </c>
      <c r="E45" s="260">
        <v>98.6203</v>
      </c>
      <c r="F45" s="260"/>
      <c r="G45" s="261">
        <f>E45*F45</f>
        <v>0</v>
      </c>
      <c r="H45" s="262">
        <v>5.5500000000000002E-3</v>
      </c>
      <c r="I45" s="263">
        <f>E45*H45</f>
        <v>0.54734266500000006</v>
      </c>
      <c r="J45" s="262">
        <v>-1.4E-2</v>
      </c>
      <c r="K45" s="263">
        <f>E45*J45</f>
        <v>-1.3806842000000001</v>
      </c>
      <c r="O45" s="255">
        <v>2</v>
      </c>
      <c r="AA45" s="228">
        <v>1</v>
      </c>
      <c r="AB45" s="228">
        <v>0</v>
      </c>
      <c r="AC45" s="228">
        <v>0</v>
      </c>
      <c r="AZ45" s="228">
        <v>2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0</v>
      </c>
    </row>
    <row r="46" spans="1:80" ht="22.5" x14ac:dyDescent="0.2">
      <c r="A46" s="264"/>
      <c r="B46" s="265"/>
      <c r="C46" s="329" t="s">
        <v>858</v>
      </c>
      <c r="D46" s="330"/>
      <c r="E46" s="330"/>
      <c r="F46" s="330"/>
      <c r="G46" s="331"/>
      <c r="I46" s="266"/>
      <c r="K46" s="266"/>
      <c r="L46" s="267" t="s">
        <v>858</v>
      </c>
      <c r="O46" s="255">
        <v>3</v>
      </c>
    </row>
    <row r="47" spans="1:80" x14ac:dyDescent="0.2">
      <c r="A47" s="264"/>
      <c r="B47" s="268"/>
      <c r="C47" s="327" t="s">
        <v>859</v>
      </c>
      <c r="D47" s="328"/>
      <c r="E47" s="269">
        <v>98.6203</v>
      </c>
      <c r="F47" s="270"/>
      <c r="G47" s="271"/>
      <c r="H47" s="272"/>
      <c r="I47" s="266"/>
      <c r="J47" s="273"/>
      <c r="K47" s="266"/>
      <c r="M47" s="267" t="s">
        <v>859</v>
      </c>
      <c r="O47" s="255"/>
    </row>
    <row r="48" spans="1:80" ht="22.5" x14ac:dyDescent="0.2">
      <c r="A48" s="256">
        <v>11</v>
      </c>
      <c r="B48" s="257" t="s">
        <v>860</v>
      </c>
      <c r="C48" s="258" t="s">
        <v>861</v>
      </c>
      <c r="D48" s="259" t="s">
        <v>112</v>
      </c>
      <c r="E48" s="260">
        <v>755.52560000000005</v>
      </c>
      <c r="F48" s="260"/>
      <c r="G48" s="261">
        <f>E48*F48</f>
        <v>0</v>
      </c>
      <c r="H48" s="262">
        <v>5.3E-3</v>
      </c>
      <c r="I48" s="263">
        <f>E48*H48</f>
        <v>4.0042856800000006</v>
      </c>
      <c r="J48" s="262">
        <v>0</v>
      </c>
      <c r="K48" s="263">
        <f>E48*J48</f>
        <v>0</v>
      </c>
      <c r="O48" s="255">
        <v>2</v>
      </c>
      <c r="AA48" s="228">
        <v>1</v>
      </c>
      <c r="AB48" s="228">
        <v>0</v>
      </c>
      <c r="AC48" s="228">
        <v>0</v>
      </c>
      <c r="AZ48" s="228">
        <v>2</v>
      </c>
      <c r="BA48" s="228">
        <f>IF(AZ48=1,G48,0)</f>
        <v>0</v>
      </c>
      <c r="BB48" s="228">
        <f>IF(AZ48=2,G48,0)</f>
        <v>0</v>
      </c>
      <c r="BC48" s="228">
        <f>IF(AZ48=3,G48,0)</f>
        <v>0</v>
      </c>
      <c r="BD48" s="228">
        <f>IF(AZ48=4,G48,0)</f>
        <v>0</v>
      </c>
      <c r="BE48" s="228">
        <f>IF(AZ48=5,G48,0)</f>
        <v>0</v>
      </c>
      <c r="CA48" s="255">
        <v>1</v>
      </c>
      <c r="CB48" s="255">
        <v>0</v>
      </c>
    </row>
    <row r="49" spans="1:80" ht="33.75" x14ac:dyDescent="0.2">
      <c r="A49" s="264"/>
      <c r="B49" s="265"/>
      <c r="C49" s="329" t="s">
        <v>862</v>
      </c>
      <c r="D49" s="330"/>
      <c r="E49" s="330"/>
      <c r="F49" s="330"/>
      <c r="G49" s="331"/>
      <c r="I49" s="266"/>
      <c r="K49" s="266"/>
      <c r="L49" s="267" t="s">
        <v>862</v>
      </c>
      <c r="O49" s="255">
        <v>3</v>
      </c>
    </row>
    <row r="50" spans="1:80" ht="22.5" x14ac:dyDescent="0.2">
      <c r="A50" s="264"/>
      <c r="B50" s="268"/>
      <c r="C50" s="327" t="s">
        <v>863</v>
      </c>
      <c r="D50" s="328"/>
      <c r="E50" s="269">
        <v>244.53370000000001</v>
      </c>
      <c r="F50" s="270"/>
      <c r="G50" s="271"/>
      <c r="H50" s="272"/>
      <c r="I50" s="266"/>
      <c r="J50" s="273"/>
      <c r="K50" s="266"/>
      <c r="M50" s="267" t="s">
        <v>863</v>
      </c>
      <c r="O50" s="255"/>
    </row>
    <row r="51" spans="1:80" ht="22.5" x14ac:dyDescent="0.2">
      <c r="A51" s="264"/>
      <c r="B51" s="268"/>
      <c r="C51" s="327" t="s">
        <v>864</v>
      </c>
      <c r="D51" s="328"/>
      <c r="E51" s="269">
        <v>244.33690000000001</v>
      </c>
      <c r="F51" s="270"/>
      <c r="G51" s="271"/>
      <c r="H51" s="272"/>
      <c r="I51" s="266"/>
      <c r="J51" s="273"/>
      <c r="K51" s="266"/>
      <c r="M51" s="267" t="s">
        <v>864</v>
      </c>
      <c r="O51" s="255"/>
    </row>
    <row r="52" spans="1:80" x14ac:dyDescent="0.2">
      <c r="A52" s="264"/>
      <c r="B52" s="268"/>
      <c r="C52" s="327" t="s">
        <v>865</v>
      </c>
      <c r="D52" s="328"/>
      <c r="E52" s="269">
        <v>266.65499999999997</v>
      </c>
      <c r="F52" s="270"/>
      <c r="G52" s="271"/>
      <c r="H52" s="272"/>
      <c r="I52" s="266"/>
      <c r="J52" s="273"/>
      <c r="K52" s="266"/>
      <c r="M52" s="267" t="s">
        <v>865</v>
      </c>
      <c r="O52" s="255"/>
    </row>
    <row r="53" spans="1:80" x14ac:dyDescent="0.2">
      <c r="A53" s="256">
        <v>12</v>
      </c>
      <c r="B53" s="257" t="s">
        <v>866</v>
      </c>
      <c r="C53" s="258" t="s">
        <v>867</v>
      </c>
      <c r="D53" s="259" t="s">
        <v>112</v>
      </c>
      <c r="E53" s="260">
        <v>657.46879999999999</v>
      </c>
      <c r="F53" s="260"/>
      <c r="G53" s="261">
        <f>E53*F53</f>
        <v>0</v>
      </c>
      <c r="H53" s="262">
        <v>0</v>
      </c>
      <c r="I53" s="263">
        <f>E53*H53</f>
        <v>0</v>
      </c>
      <c r="J53" s="262">
        <v>-2E-3</v>
      </c>
      <c r="K53" s="263">
        <f>E53*J53</f>
        <v>-1.3149375999999999</v>
      </c>
      <c r="O53" s="255">
        <v>2</v>
      </c>
      <c r="AA53" s="228">
        <v>1</v>
      </c>
      <c r="AB53" s="228">
        <v>7</v>
      </c>
      <c r="AC53" s="228">
        <v>7</v>
      </c>
      <c r="AZ53" s="228">
        <v>2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7</v>
      </c>
    </row>
    <row r="54" spans="1:80" x14ac:dyDescent="0.2">
      <c r="A54" s="264"/>
      <c r="B54" s="265"/>
      <c r="C54" s="329" t="s">
        <v>868</v>
      </c>
      <c r="D54" s="330"/>
      <c r="E54" s="330"/>
      <c r="F54" s="330"/>
      <c r="G54" s="331"/>
      <c r="I54" s="266"/>
      <c r="K54" s="266"/>
      <c r="L54" s="267" t="s">
        <v>868</v>
      </c>
      <c r="O54" s="255">
        <v>3</v>
      </c>
    </row>
    <row r="55" spans="1:80" x14ac:dyDescent="0.2">
      <c r="A55" s="264"/>
      <c r="B55" s="268"/>
      <c r="C55" s="327" t="s">
        <v>869</v>
      </c>
      <c r="D55" s="328"/>
      <c r="E55" s="269">
        <v>211.73439999999999</v>
      </c>
      <c r="F55" s="270"/>
      <c r="G55" s="271"/>
      <c r="H55" s="272"/>
      <c r="I55" s="266"/>
      <c r="J55" s="273"/>
      <c r="K55" s="266"/>
      <c r="M55" s="267" t="s">
        <v>869</v>
      </c>
      <c r="O55" s="255"/>
    </row>
    <row r="56" spans="1:80" x14ac:dyDescent="0.2">
      <c r="A56" s="264"/>
      <c r="B56" s="268"/>
      <c r="C56" s="327" t="s">
        <v>870</v>
      </c>
      <c r="D56" s="328"/>
      <c r="E56" s="269">
        <v>211.73439999999999</v>
      </c>
      <c r="F56" s="270"/>
      <c r="G56" s="271"/>
      <c r="H56" s="272"/>
      <c r="I56" s="266"/>
      <c r="J56" s="273"/>
      <c r="K56" s="266"/>
      <c r="M56" s="267" t="s">
        <v>870</v>
      </c>
      <c r="O56" s="255"/>
    </row>
    <row r="57" spans="1:80" x14ac:dyDescent="0.2">
      <c r="A57" s="264"/>
      <c r="B57" s="268"/>
      <c r="C57" s="327" t="s">
        <v>871</v>
      </c>
      <c r="D57" s="328"/>
      <c r="E57" s="269">
        <v>234</v>
      </c>
      <c r="F57" s="270"/>
      <c r="G57" s="271"/>
      <c r="H57" s="272"/>
      <c r="I57" s="266"/>
      <c r="J57" s="273"/>
      <c r="K57" s="266"/>
      <c r="M57" s="267" t="s">
        <v>871</v>
      </c>
      <c r="O57" s="255"/>
    </row>
    <row r="58" spans="1:80" ht="22.5" x14ac:dyDescent="0.2">
      <c r="A58" s="256">
        <v>13</v>
      </c>
      <c r="B58" s="257" t="s">
        <v>872</v>
      </c>
      <c r="C58" s="258" t="s">
        <v>873</v>
      </c>
      <c r="D58" s="259" t="s">
        <v>247</v>
      </c>
      <c r="E58" s="260">
        <v>13</v>
      </c>
      <c r="F58" s="260"/>
      <c r="G58" s="261">
        <f>E58*F58</f>
        <v>0</v>
      </c>
      <c r="H58" s="262">
        <v>1.1999999999999999E-3</v>
      </c>
      <c r="I58" s="263">
        <f>E58*H58</f>
        <v>1.5599999999999999E-2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7</v>
      </c>
      <c r="AC58" s="228">
        <v>7</v>
      </c>
      <c r="AZ58" s="228">
        <v>2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7</v>
      </c>
    </row>
    <row r="59" spans="1:80" x14ac:dyDescent="0.2">
      <c r="A59" s="264"/>
      <c r="B59" s="268"/>
      <c r="C59" s="327" t="s">
        <v>874</v>
      </c>
      <c r="D59" s="328"/>
      <c r="E59" s="269">
        <v>13</v>
      </c>
      <c r="F59" s="270"/>
      <c r="G59" s="271"/>
      <c r="H59" s="272"/>
      <c r="I59" s="266"/>
      <c r="J59" s="273"/>
      <c r="K59" s="266"/>
      <c r="M59" s="267" t="s">
        <v>874</v>
      </c>
      <c r="O59" s="255"/>
    </row>
    <row r="60" spans="1:80" ht="22.5" x14ac:dyDescent="0.2">
      <c r="A60" s="256">
        <v>14</v>
      </c>
      <c r="B60" s="257" t="s">
        <v>875</v>
      </c>
      <c r="C60" s="258" t="s">
        <v>876</v>
      </c>
      <c r="D60" s="259" t="s">
        <v>247</v>
      </c>
      <c r="E60" s="260">
        <v>13</v>
      </c>
      <c r="F60" s="260"/>
      <c r="G60" s="261">
        <f>E60*F60</f>
        <v>0</v>
      </c>
      <c r="H60" s="262">
        <v>4.7000000000000002E-3</v>
      </c>
      <c r="I60" s="263">
        <f>E60*H60</f>
        <v>6.1100000000000002E-2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7</v>
      </c>
      <c r="AC60" s="228">
        <v>7</v>
      </c>
      <c r="AZ60" s="228">
        <v>2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7</v>
      </c>
    </row>
    <row r="61" spans="1:80" x14ac:dyDescent="0.2">
      <c r="A61" s="264"/>
      <c r="B61" s="268"/>
      <c r="C61" s="327" t="s">
        <v>877</v>
      </c>
      <c r="D61" s="328"/>
      <c r="E61" s="269">
        <v>7</v>
      </c>
      <c r="F61" s="270"/>
      <c r="G61" s="271"/>
      <c r="H61" s="272"/>
      <c r="I61" s="266"/>
      <c r="J61" s="273"/>
      <c r="K61" s="266"/>
      <c r="M61" s="267" t="s">
        <v>877</v>
      </c>
      <c r="O61" s="255"/>
    </row>
    <row r="62" spans="1:80" x14ac:dyDescent="0.2">
      <c r="A62" s="264"/>
      <c r="B62" s="268"/>
      <c r="C62" s="327" t="s">
        <v>878</v>
      </c>
      <c r="D62" s="328"/>
      <c r="E62" s="269">
        <v>6</v>
      </c>
      <c r="F62" s="270"/>
      <c r="G62" s="271"/>
      <c r="H62" s="272"/>
      <c r="I62" s="266"/>
      <c r="J62" s="273"/>
      <c r="K62" s="266"/>
      <c r="M62" s="267" t="s">
        <v>878</v>
      </c>
      <c r="O62" s="255"/>
    </row>
    <row r="63" spans="1:80" x14ac:dyDescent="0.2">
      <c r="A63" s="256">
        <v>15</v>
      </c>
      <c r="B63" s="257" t="s">
        <v>879</v>
      </c>
      <c r="C63" s="258" t="s">
        <v>880</v>
      </c>
      <c r="D63" s="259" t="s">
        <v>13</v>
      </c>
      <c r="E63" s="260">
        <v>3.35</v>
      </c>
      <c r="F63" s="337">
        <f>SUM(G41+G45+G48+G53+G58+G60)/100</f>
        <v>0</v>
      </c>
      <c r="G63" s="261">
        <f>E63*F63</f>
        <v>0</v>
      </c>
      <c r="H63" s="262">
        <v>0</v>
      </c>
      <c r="I63" s="263">
        <f>E63*H63</f>
        <v>0</v>
      </c>
      <c r="J63" s="262"/>
      <c r="K63" s="263">
        <f>E63*J63</f>
        <v>0</v>
      </c>
      <c r="O63" s="255">
        <v>2</v>
      </c>
      <c r="AA63" s="228">
        <v>7</v>
      </c>
      <c r="AB63" s="228">
        <v>1002</v>
      </c>
      <c r="AC63" s="228">
        <v>5</v>
      </c>
      <c r="AZ63" s="228">
        <v>2</v>
      </c>
      <c r="BA63" s="228">
        <f>IF(AZ63=1,G63,0)</f>
        <v>0</v>
      </c>
      <c r="BB63" s="228">
        <f>IF(AZ63=2,G63,0)</f>
        <v>0</v>
      </c>
      <c r="BC63" s="228">
        <f>IF(AZ63=3,G63,0)</f>
        <v>0</v>
      </c>
      <c r="BD63" s="228">
        <f>IF(AZ63=4,G63,0)</f>
        <v>0</v>
      </c>
      <c r="BE63" s="228">
        <f>IF(AZ63=5,G63,0)</f>
        <v>0</v>
      </c>
      <c r="CA63" s="255">
        <v>7</v>
      </c>
      <c r="CB63" s="255">
        <v>1002</v>
      </c>
    </row>
    <row r="64" spans="1:80" x14ac:dyDescent="0.2">
      <c r="A64" s="274"/>
      <c r="B64" s="275" t="s">
        <v>102</v>
      </c>
      <c r="C64" s="276" t="s">
        <v>850</v>
      </c>
      <c r="D64" s="277"/>
      <c r="E64" s="278"/>
      <c r="F64" s="279"/>
      <c r="G64" s="280">
        <f>SUM(G40:G63)</f>
        <v>0</v>
      </c>
      <c r="H64" s="281"/>
      <c r="I64" s="282">
        <f>SUM(I40:I63)</f>
        <v>4.6283283450000008</v>
      </c>
      <c r="J64" s="281"/>
      <c r="K64" s="282">
        <f>SUM(K40:K63)</f>
        <v>-3.2363682000000003</v>
      </c>
      <c r="O64" s="255">
        <v>4</v>
      </c>
      <c r="BA64" s="283">
        <f>SUM(BA40:BA63)</f>
        <v>0</v>
      </c>
      <c r="BB64" s="283">
        <f>SUM(BB40:BB63)</f>
        <v>0</v>
      </c>
      <c r="BC64" s="283">
        <f>SUM(BC40:BC63)</f>
        <v>0</v>
      </c>
      <c r="BD64" s="283">
        <f>SUM(BD40:BD63)</f>
        <v>0</v>
      </c>
      <c r="BE64" s="283">
        <f>SUM(BE40:BE63)</f>
        <v>0</v>
      </c>
    </row>
    <row r="65" spans="1:80" x14ac:dyDescent="0.2">
      <c r="A65" s="245" t="s">
        <v>98</v>
      </c>
      <c r="B65" s="246" t="s">
        <v>881</v>
      </c>
      <c r="C65" s="247" t="s">
        <v>882</v>
      </c>
      <c r="D65" s="248"/>
      <c r="E65" s="249"/>
      <c r="F65" s="249"/>
      <c r="G65" s="250"/>
      <c r="H65" s="251"/>
      <c r="I65" s="252"/>
      <c r="J65" s="253"/>
      <c r="K65" s="254"/>
      <c r="O65" s="255">
        <v>1</v>
      </c>
    </row>
    <row r="66" spans="1:80" x14ac:dyDescent="0.2">
      <c r="A66" s="256">
        <v>16</v>
      </c>
      <c r="B66" s="257" t="s">
        <v>884</v>
      </c>
      <c r="C66" s="258" t="s">
        <v>885</v>
      </c>
      <c r="D66" s="259" t="s">
        <v>112</v>
      </c>
      <c r="E66" s="260">
        <v>657.46879999999999</v>
      </c>
      <c r="F66" s="260"/>
      <c r="G66" s="261">
        <f>E66*F66</f>
        <v>0</v>
      </c>
      <c r="H66" s="262">
        <v>3.1E-4</v>
      </c>
      <c r="I66" s="263">
        <f>E66*H66</f>
        <v>0.20381532799999999</v>
      </c>
      <c r="J66" s="262">
        <v>0</v>
      </c>
      <c r="K66" s="263">
        <f>E66*J66</f>
        <v>0</v>
      </c>
      <c r="O66" s="255">
        <v>2</v>
      </c>
      <c r="AA66" s="228">
        <v>1</v>
      </c>
      <c r="AB66" s="228">
        <v>7</v>
      </c>
      <c r="AC66" s="228">
        <v>7</v>
      </c>
      <c r="AZ66" s="228">
        <v>2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</v>
      </c>
      <c r="CB66" s="255">
        <v>7</v>
      </c>
    </row>
    <row r="67" spans="1:80" x14ac:dyDescent="0.2">
      <c r="A67" s="264"/>
      <c r="B67" s="268"/>
      <c r="C67" s="327" t="s">
        <v>886</v>
      </c>
      <c r="D67" s="328"/>
      <c r="E67" s="269">
        <v>657.46879999999999</v>
      </c>
      <c r="F67" s="270"/>
      <c r="G67" s="271"/>
      <c r="H67" s="272"/>
      <c r="I67" s="266"/>
      <c r="J67" s="273"/>
      <c r="K67" s="266"/>
      <c r="M67" s="267" t="s">
        <v>886</v>
      </c>
      <c r="O67" s="255"/>
    </row>
    <row r="68" spans="1:80" ht="22.5" x14ac:dyDescent="0.2">
      <c r="A68" s="256">
        <v>17</v>
      </c>
      <c r="B68" s="257" t="s">
        <v>887</v>
      </c>
      <c r="C68" s="258" t="s">
        <v>888</v>
      </c>
      <c r="D68" s="259" t="s">
        <v>112</v>
      </c>
      <c r="E68" s="260">
        <v>657.46879999999999</v>
      </c>
      <c r="F68" s="260"/>
      <c r="G68" s="261">
        <f>E68*F68</f>
        <v>0</v>
      </c>
      <c r="H68" s="262">
        <v>1.6000000000000001E-4</v>
      </c>
      <c r="I68" s="263">
        <f>E68*H68</f>
        <v>0.10519500800000001</v>
      </c>
      <c r="J68" s="262">
        <v>0</v>
      </c>
      <c r="K68" s="263">
        <f>E68*J68</f>
        <v>0</v>
      </c>
      <c r="O68" s="255">
        <v>2</v>
      </c>
      <c r="AA68" s="228">
        <v>1</v>
      </c>
      <c r="AB68" s="228">
        <v>0</v>
      </c>
      <c r="AC68" s="228">
        <v>0</v>
      </c>
      <c r="AZ68" s="228">
        <v>2</v>
      </c>
      <c r="BA68" s="228">
        <f>IF(AZ68=1,G68,0)</f>
        <v>0</v>
      </c>
      <c r="BB68" s="228">
        <f>IF(AZ68=2,G68,0)</f>
        <v>0</v>
      </c>
      <c r="BC68" s="228">
        <f>IF(AZ68=3,G68,0)</f>
        <v>0</v>
      </c>
      <c r="BD68" s="228">
        <f>IF(AZ68=4,G68,0)</f>
        <v>0</v>
      </c>
      <c r="BE68" s="228">
        <f>IF(AZ68=5,G68,0)</f>
        <v>0</v>
      </c>
      <c r="CA68" s="255">
        <v>1</v>
      </c>
      <c r="CB68" s="255">
        <v>0</v>
      </c>
    </row>
    <row r="69" spans="1:80" ht="45" x14ac:dyDescent="0.2">
      <c r="A69" s="264"/>
      <c r="B69" s="265"/>
      <c r="C69" s="329" t="s">
        <v>889</v>
      </c>
      <c r="D69" s="330"/>
      <c r="E69" s="330"/>
      <c r="F69" s="330"/>
      <c r="G69" s="331"/>
      <c r="I69" s="266"/>
      <c r="K69" s="266"/>
      <c r="L69" s="267" t="s">
        <v>889</v>
      </c>
      <c r="O69" s="255">
        <v>3</v>
      </c>
    </row>
    <row r="70" spans="1:80" x14ac:dyDescent="0.2">
      <c r="A70" s="264"/>
      <c r="B70" s="268"/>
      <c r="C70" s="327" t="s">
        <v>886</v>
      </c>
      <c r="D70" s="328"/>
      <c r="E70" s="269">
        <v>657.46879999999999</v>
      </c>
      <c r="F70" s="270"/>
      <c r="G70" s="271"/>
      <c r="H70" s="272"/>
      <c r="I70" s="266"/>
      <c r="J70" s="273"/>
      <c r="K70" s="266"/>
      <c r="M70" s="267" t="s">
        <v>886</v>
      </c>
      <c r="O70" s="255"/>
    </row>
    <row r="71" spans="1:80" x14ac:dyDescent="0.2">
      <c r="A71" s="256">
        <v>18</v>
      </c>
      <c r="B71" s="257" t="s">
        <v>890</v>
      </c>
      <c r="C71" s="258" t="s">
        <v>891</v>
      </c>
      <c r="D71" s="259" t="s">
        <v>293</v>
      </c>
      <c r="E71" s="260">
        <v>3</v>
      </c>
      <c r="F71" s="260"/>
      <c r="G71" s="261">
        <f>E71*F71</f>
        <v>0</v>
      </c>
      <c r="H71" s="262">
        <v>1E-4</v>
      </c>
      <c r="I71" s="263">
        <f>E71*H71</f>
        <v>3.0000000000000003E-4</v>
      </c>
      <c r="J71" s="262">
        <v>0</v>
      </c>
      <c r="K71" s="263">
        <f>E71*J71</f>
        <v>0</v>
      </c>
      <c r="O71" s="255">
        <v>2</v>
      </c>
      <c r="AA71" s="228">
        <v>1</v>
      </c>
      <c r="AB71" s="228">
        <v>7</v>
      </c>
      <c r="AC71" s="228">
        <v>7</v>
      </c>
      <c r="AZ71" s="228">
        <v>2</v>
      </c>
      <c r="BA71" s="228">
        <f>IF(AZ71=1,G71,0)</f>
        <v>0</v>
      </c>
      <c r="BB71" s="228">
        <f>IF(AZ71=2,G71,0)</f>
        <v>0</v>
      </c>
      <c r="BC71" s="228">
        <f>IF(AZ71=3,G71,0)</f>
        <v>0</v>
      </c>
      <c r="BD71" s="228">
        <f>IF(AZ71=4,G71,0)</f>
        <v>0</v>
      </c>
      <c r="BE71" s="228">
        <f>IF(AZ71=5,G71,0)</f>
        <v>0</v>
      </c>
      <c r="CA71" s="255">
        <v>1</v>
      </c>
      <c r="CB71" s="255">
        <v>7</v>
      </c>
    </row>
    <row r="72" spans="1:80" x14ac:dyDescent="0.2">
      <c r="A72" s="256">
        <v>19</v>
      </c>
      <c r="B72" s="257" t="s">
        <v>892</v>
      </c>
      <c r="C72" s="258" t="s">
        <v>893</v>
      </c>
      <c r="D72" s="259" t="s">
        <v>153</v>
      </c>
      <c r="E72" s="260">
        <v>78.896299999999997</v>
      </c>
      <c r="F72" s="260"/>
      <c r="G72" s="261">
        <f>E72*F72</f>
        <v>0</v>
      </c>
      <c r="H72" s="262">
        <v>1E-3</v>
      </c>
      <c r="I72" s="263">
        <f>E72*H72</f>
        <v>7.8896300000000003E-2</v>
      </c>
      <c r="J72" s="262"/>
      <c r="K72" s="263">
        <f>E72*J72</f>
        <v>0</v>
      </c>
      <c r="O72" s="255">
        <v>2</v>
      </c>
      <c r="AA72" s="228">
        <v>3</v>
      </c>
      <c r="AB72" s="228">
        <v>7</v>
      </c>
      <c r="AC72" s="228">
        <v>24742210</v>
      </c>
      <c r="AZ72" s="228">
        <v>2</v>
      </c>
      <c r="BA72" s="228">
        <f>IF(AZ72=1,G72,0)</f>
        <v>0</v>
      </c>
      <c r="BB72" s="228">
        <f>IF(AZ72=2,G72,0)</f>
        <v>0</v>
      </c>
      <c r="BC72" s="228">
        <f>IF(AZ72=3,G72,0)</f>
        <v>0</v>
      </c>
      <c r="BD72" s="228">
        <f>IF(AZ72=4,G72,0)</f>
        <v>0</v>
      </c>
      <c r="BE72" s="228">
        <f>IF(AZ72=5,G72,0)</f>
        <v>0</v>
      </c>
      <c r="CA72" s="255">
        <v>3</v>
      </c>
      <c r="CB72" s="255">
        <v>7</v>
      </c>
    </row>
    <row r="73" spans="1:80" x14ac:dyDescent="0.2">
      <c r="A73" s="264"/>
      <c r="B73" s="268"/>
      <c r="C73" s="327" t="s">
        <v>894</v>
      </c>
      <c r="D73" s="328"/>
      <c r="E73" s="269">
        <v>78.896299999999997</v>
      </c>
      <c r="F73" s="270"/>
      <c r="G73" s="271"/>
      <c r="H73" s="272"/>
      <c r="I73" s="266"/>
      <c r="J73" s="273"/>
      <c r="K73" s="266"/>
      <c r="M73" s="267" t="s">
        <v>894</v>
      </c>
      <c r="O73" s="255"/>
    </row>
    <row r="74" spans="1:80" x14ac:dyDescent="0.2">
      <c r="A74" s="256">
        <v>20</v>
      </c>
      <c r="B74" s="257" t="s">
        <v>895</v>
      </c>
      <c r="C74" s="258" t="s">
        <v>896</v>
      </c>
      <c r="D74" s="259" t="s">
        <v>107</v>
      </c>
      <c r="E74" s="260">
        <v>101.5789</v>
      </c>
      <c r="F74" s="260"/>
      <c r="G74" s="261">
        <f>E74*F74</f>
        <v>0</v>
      </c>
      <c r="H74" s="262">
        <v>2.5000000000000001E-2</v>
      </c>
      <c r="I74" s="263">
        <f>E74*H74</f>
        <v>2.5394725000000005</v>
      </c>
      <c r="J74" s="262"/>
      <c r="K74" s="263">
        <f>E74*J74</f>
        <v>0</v>
      </c>
      <c r="O74" s="255">
        <v>2</v>
      </c>
      <c r="AA74" s="228">
        <v>3</v>
      </c>
      <c r="AB74" s="228">
        <v>7</v>
      </c>
      <c r="AC74" s="228" t="s">
        <v>895</v>
      </c>
      <c r="AZ74" s="228">
        <v>2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5">
        <v>3</v>
      </c>
      <c r="CB74" s="255">
        <v>7</v>
      </c>
    </row>
    <row r="75" spans="1:80" x14ac:dyDescent="0.2">
      <c r="A75" s="264"/>
      <c r="B75" s="265"/>
      <c r="C75" s="329" t="s">
        <v>897</v>
      </c>
      <c r="D75" s="330"/>
      <c r="E75" s="330"/>
      <c r="F75" s="330"/>
      <c r="G75" s="331"/>
      <c r="I75" s="266"/>
      <c r="K75" s="266"/>
      <c r="L75" s="267" t="s">
        <v>897</v>
      </c>
      <c r="O75" s="255">
        <v>3</v>
      </c>
    </row>
    <row r="76" spans="1:80" x14ac:dyDescent="0.2">
      <c r="A76" s="264"/>
      <c r="B76" s="268"/>
      <c r="C76" s="327" t="s">
        <v>898</v>
      </c>
      <c r="D76" s="328"/>
      <c r="E76" s="269">
        <v>101.5789</v>
      </c>
      <c r="F76" s="270"/>
      <c r="G76" s="271"/>
      <c r="H76" s="272"/>
      <c r="I76" s="266"/>
      <c r="J76" s="273"/>
      <c r="K76" s="266"/>
      <c r="M76" s="267" t="s">
        <v>898</v>
      </c>
      <c r="O76" s="255"/>
    </row>
    <row r="77" spans="1:80" x14ac:dyDescent="0.2">
      <c r="A77" s="256">
        <v>21</v>
      </c>
      <c r="B77" s="257" t="s">
        <v>899</v>
      </c>
      <c r="C77" s="258" t="s">
        <v>900</v>
      </c>
      <c r="D77" s="259" t="s">
        <v>112</v>
      </c>
      <c r="E77" s="260">
        <v>677.19290000000001</v>
      </c>
      <c r="F77" s="260"/>
      <c r="G77" s="261">
        <f>E77*F77</f>
        <v>0</v>
      </c>
      <c r="H77" s="262">
        <v>4.8799999999999998E-3</v>
      </c>
      <c r="I77" s="263">
        <f>E77*H77</f>
        <v>3.3047013519999999</v>
      </c>
      <c r="J77" s="262"/>
      <c r="K77" s="263">
        <f>E77*J77</f>
        <v>0</v>
      </c>
      <c r="O77" s="255">
        <v>2</v>
      </c>
      <c r="AA77" s="228">
        <v>3</v>
      </c>
      <c r="AB77" s="228">
        <v>7</v>
      </c>
      <c r="AC77" s="228">
        <v>28375794</v>
      </c>
      <c r="AZ77" s="228">
        <v>2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3</v>
      </c>
      <c r="CB77" s="255">
        <v>7</v>
      </c>
    </row>
    <row r="78" spans="1:80" ht="76.5" customHeight="1" x14ac:dyDescent="0.2">
      <c r="A78" s="264"/>
      <c r="B78" s="265"/>
      <c r="C78" s="329" t="s">
        <v>901</v>
      </c>
      <c r="D78" s="330"/>
      <c r="E78" s="330"/>
      <c r="F78" s="330"/>
      <c r="G78" s="331"/>
      <c r="I78" s="266"/>
      <c r="K78" s="266"/>
      <c r="L78" s="267" t="s">
        <v>901</v>
      </c>
      <c r="O78" s="255">
        <v>3</v>
      </c>
    </row>
    <row r="79" spans="1:80" x14ac:dyDescent="0.2">
      <c r="A79" s="264"/>
      <c r="B79" s="268"/>
      <c r="C79" s="327" t="s">
        <v>902</v>
      </c>
      <c r="D79" s="328"/>
      <c r="E79" s="269">
        <v>677.19290000000001</v>
      </c>
      <c r="F79" s="270"/>
      <c r="G79" s="271"/>
      <c r="H79" s="272"/>
      <c r="I79" s="266"/>
      <c r="J79" s="273"/>
      <c r="K79" s="266"/>
      <c r="M79" s="267" t="s">
        <v>902</v>
      </c>
      <c r="O79" s="255"/>
    </row>
    <row r="80" spans="1:80" x14ac:dyDescent="0.2">
      <c r="A80" s="256">
        <v>22</v>
      </c>
      <c r="B80" s="257" t="s">
        <v>903</v>
      </c>
      <c r="C80" s="258" t="s">
        <v>904</v>
      </c>
      <c r="D80" s="259" t="s">
        <v>13</v>
      </c>
      <c r="E80" s="260">
        <v>1.9</v>
      </c>
      <c r="F80" s="337">
        <f>SUM(G66+G68+G71+G72+G74+G77)/100</f>
        <v>0</v>
      </c>
      <c r="G80" s="261">
        <f>E80*F80</f>
        <v>0</v>
      </c>
      <c r="H80" s="262">
        <v>0</v>
      </c>
      <c r="I80" s="263">
        <f>E80*H80</f>
        <v>0</v>
      </c>
      <c r="J80" s="262"/>
      <c r="K80" s="263">
        <f>E80*J80</f>
        <v>0</v>
      </c>
      <c r="O80" s="255">
        <v>2</v>
      </c>
      <c r="AA80" s="228">
        <v>7</v>
      </c>
      <c r="AB80" s="228">
        <v>1002</v>
      </c>
      <c r="AC80" s="228">
        <v>5</v>
      </c>
      <c r="AZ80" s="228">
        <v>2</v>
      </c>
      <c r="BA80" s="228">
        <f>IF(AZ80=1,G80,0)</f>
        <v>0</v>
      </c>
      <c r="BB80" s="228">
        <f>IF(AZ80=2,G80,0)</f>
        <v>0</v>
      </c>
      <c r="BC80" s="228">
        <f>IF(AZ80=3,G80,0)</f>
        <v>0</v>
      </c>
      <c r="BD80" s="228">
        <f>IF(AZ80=4,G80,0)</f>
        <v>0</v>
      </c>
      <c r="BE80" s="228">
        <f>IF(AZ80=5,G80,0)</f>
        <v>0</v>
      </c>
      <c r="CA80" s="255">
        <v>7</v>
      </c>
      <c r="CB80" s="255">
        <v>1002</v>
      </c>
    </row>
    <row r="81" spans="1:80" x14ac:dyDescent="0.2">
      <c r="A81" s="274"/>
      <c r="B81" s="275" t="s">
        <v>102</v>
      </c>
      <c r="C81" s="276" t="s">
        <v>883</v>
      </c>
      <c r="D81" s="277"/>
      <c r="E81" s="278"/>
      <c r="F81" s="279"/>
      <c r="G81" s="280">
        <f>SUM(G65:G80)</f>
        <v>0</v>
      </c>
      <c r="H81" s="281"/>
      <c r="I81" s="282">
        <f>SUM(I65:I80)</f>
        <v>6.2323804880000004</v>
      </c>
      <c r="J81" s="281"/>
      <c r="K81" s="282">
        <f>SUM(K65:K80)</f>
        <v>0</v>
      </c>
      <c r="O81" s="255">
        <v>4</v>
      </c>
      <c r="BA81" s="283">
        <f>SUM(BA65:BA80)</f>
        <v>0</v>
      </c>
      <c r="BB81" s="283">
        <f>SUM(BB65:BB80)</f>
        <v>0</v>
      </c>
      <c r="BC81" s="283">
        <f>SUM(BC65:BC80)</f>
        <v>0</v>
      </c>
      <c r="BD81" s="283">
        <f>SUM(BD65:BD80)</f>
        <v>0</v>
      </c>
      <c r="BE81" s="283">
        <f>SUM(BE65:BE80)</f>
        <v>0</v>
      </c>
    </row>
    <row r="82" spans="1:80" x14ac:dyDescent="0.2">
      <c r="A82" s="245" t="s">
        <v>98</v>
      </c>
      <c r="B82" s="246" t="s">
        <v>905</v>
      </c>
      <c r="C82" s="247" t="s">
        <v>906</v>
      </c>
      <c r="D82" s="248"/>
      <c r="E82" s="249"/>
      <c r="F82" s="249"/>
      <c r="G82" s="250"/>
      <c r="H82" s="251"/>
      <c r="I82" s="252"/>
      <c r="J82" s="253"/>
      <c r="K82" s="254"/>
      <c r="O82" s="255">
        <v>1</v>
      </c>
    </row>
    <row r="83" spans="1:80" x14ac:dyDescent="0.2">
      <c r="A83" s="256">
        <v>23</v>
      </c>
      <c r="B83" s="257" t="s">
        <v>908</v>
      </c>
      <c r="C83" s="258" t="s">
        <v>909</v>
      </c>
      <c r="D83" s="259" t="s">
        <v>247</v>
      </c>
      <c r="E83" s="260">
        <v>6</v>
      </c>
      <c r="F83" s="260"/>
      <c r="G83" s="261">
        <f>E83*F83</f>
        <v>0</v>
      </c>
      <c r="H83" s="262">
        <v>0</v>
      </c>
      <c r="I83" s="263">
        <f>E83*H83</f>
        <v>0</v>
      </c>
      <c r="J83" s="262">
        <v>-2.0109999999999999E-2</v>
      </c>
      <c r="K83" s="263">
        <f>E83*J83</f>
        <v>-0.12065999999999999</v>
      </c>
      <c r="O83" s="255">
        <v>2</v>
      </c>
      <c r="AA83" s="228">
        <v>1</v>
      </c>
      <c r="AB83" s="228">
        <v>7</v>
      </c>
      <c r="AC83" s="228">
        <v>7</v>
      </c>
      <c r="AZ83" s="228">
        <v>2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5">
        <v>1</v>
      </c>
      <c r="CB83" s="255">
        <v>7</v>
      </c>
    </row>
    <row r="84" spans="1:80" x14ac:dyDescent="0.2">
      <c r="A84" s="264"/>
      <c r="B84" s="268"/>
      <c r="C84" s="327" t="s">
        <v>910</v>
      </c>
      <c r="D84" s="328"/>
      <c r="E84" s="269">
        <v>6</v>
      </c>
      <c r="F84" s="270"/>
      <c r="G84" s="271"/>
      <c r="H84" s="272"/>
      <c r="I84" s="266"/>
      <c r="J84" s="273"/>
      <c r="K84" s="266"/>
      <c r="M84" s="267" t="s">
        <v>910</v>
      </c>
      <c r="O84" s="255"/>
    </row>
    <row r="85" spans="1:80" x14ac:dyDescent="0.2">
      <c r="A85" s="256">
        <v>24</v>
      </c>
      <c r="B85" s="257" t="s">
        <v>911</v>
      </c>
      <c r="C85" s="258" t="s">
        <v>912</v>
      </c>
      <c r="D85" s="259" t="s">
        <v>247</v>
      </c>
      <c r="E85" s="260">
        <v>6</v>
      </c>
      <c r="F85" s="260"/>
      <c r="G85" s="261">
        <f>E85*F85</f>
        <v>0</v>
      </c>
      <c r="H85" s="262">
        <v>3.9100000000000003E-3</v>
      </c>
      <c r="I85" s="263">
        <f>E85*H85</f>
        <v>2.3460000000000002E-2</v>
      </c>
      <c r="J85" s="262">
        <v>0</v>
      </c>
      <c r="K85" s="263">
        <f>E85*J85</f>
        <v>0</v>
      </c>
      <c r="O85" s="255">
        <v>2</v>
      </c>
      <c r="AA85" s="228">
        <v>1</v>
      </c>
      <c r="AB85" s="228">
        <v>7</v>
      </c>
      <c r="AC85" s="228">
        <v>7</v>
      </c>
      <c r="AZ85" s="228">
        <v>2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5">
        <v>1</v>
      </c>
      <c r="CB85" s="255">
        <v>7</v>
      </c>
    </row>
    <row r="86" spans="1:80" x14ac:dyDescent="0.2">
      <c r="A86" s="264"/>
      <c r="B86" s="265"/>
      <c r="C86" s="329" t="s">
        <v>913</v>
      </c>
      <c r="D86" s="330"/>
      <c r="E86" s="330"/>
      <c r="F86" s="330"/>
      <c r="G86" s="331"/>
      <c r="I86" s="266"/>
      <c r="K86" s="266"/>
      <c r="L86" s="267" t="s">
        <v>913</v>
      </c>
      <c r="O86" s="255">
        <v>3</v>
      </c>
    </row>
    <row r="87" spans="1:80" x14ac:dyDescent="0.2">
      <c r="A87" s="256">
        <v>25</v>
      </c>
      <c r="B87" s="257" t="s">
        <v>914</v>
      </c>
      <c r="C87" s="258" t="s">
        <v>915</v>
      </c>
      <c r="D87" s="259" t="s">
        <v>247</v>
      </c>
      <c r="E87" s="260">
        <v>7</v>
      </c>
      <c r="F87" s="260"/>
      <c r="G87" s="261">
        <f>E87*F87</f>
        <v>0</v>
      </c>
      <c r="H87" s="262">
        <v>1.5559999999999999E-2</v>
      </c>
      <c r="I87" s="263">
        <f>E87*H87</f>
        <v>0.10891999999999999</v>
      </c>
      <c r="J87" s="262">
        <v>0</v>
      </c>
      <c r="K87" s="263">
        <f>E87*J87</f>
        <v>0</v>
      </c>
      <c r="O87" s="255">
        <v>2</v>
      </c>
      <c r="AA87" s="228">
        <v>1</v>
      </c>
      <c r="AB87" s="228">
        <v>7</v>
      </c>
      <c r="AC87" s="228">
        <v>7</v>
      </c>
      <c r="AZ87" s="228">
        <v>2</v>
      </c>
      <c r="BA87" s="228">
        <f>IF(AZ87=1,G87,0)</f>
        <v>0</v>
      </c>
      <c r="BB87" s="228">
        <f>IF(AZ87=2,G87,0)</f>
        <v>0</v>
      </c>
      <c r="BC87" s="228">
        <f>IF(AZ87=3,G87,0)</f>
        <v>0</v>
      </c>
      <c r="BD87" s="228">
        <f>IF(AZ87=4,G87,0)</f>
        <v>0</v>
      </c>
      <c r="BE87" s="228">
        <f>IF(AZ87=5,G87,0)</f>
        <v>0</v>
      </c>
      <c r="CA87" s="255">
        <v>1</v>
      </c>
      <c r="CB87" s="255">
        <v>7</v>
      </c>
    </row>
    <row r="88" spans="1:80" ht="22.5" x14ac:dyDescent="0.2">
      <c r="A88" s="264"/>
      <c r="B88" s="265"/>
      <c r="C88" s="329" t="s">
        <v>916</v>
      </c>
      <c r="D88" s="330"/>
      <c r="E88" s="330"/>
      <c r="F88" s="330"/>
      <c r="G88" s="331"/>
      <c r="I88" s="266"/>
      <c r="K88" s="266"/>
      <c r="L88" s="267" t="s">
        <v>916</v>
      </c>
      <c r="O88" s="255">
        <v>3</v>
      </c>
    </row>
    <row r="89" spans="1:80" x14ac:dyDescent="0.2">
      <c r="A89" s="264"/>
      <c r="B89" s="268"/>
      <c r="C89" s="327" t="s">
        <v>917</v>
      </c>
      <c r="D89" s="328"/>
      <c r="E89" s="269">
        <v>7</v>
      </c>
      <c r="F89" s="270"/>
      <c r="G89" s="271"/>
      <c r="H89" s="272"/>
      <c r="I89" s="266"/>
      <c r="J89" s="273"/>
      <c r="K89" s="266"/>
      <c r="M89" s="267" t="s">
        <v>917</v>
      </c>
      <c r="O89" s="255"/>
    </row>
    <row r="90" spans="1:80" x14ac:dyDescent="0.2">
      <c r="A90" s="256">
        <v>26</v>
      </c>
      <c r="B90" s="257" t="s">
        <v>918</v>
      </c>
      <c r="C90" s="258" t="s">
        <v>919</v>
      </c>
      <c r="D90" s="259" t="s">
        <v>13</v>
      </c>
      <c r="E90" s="260">
        <v>1.65</v>
      </c>
      <c r="F90" s="337">
        <f>SUM(G83+G85+G87)/100</f>
        <v>0</v>
      </c>
      <c r="G90" s="261">
        <f>E90*F90</f>
        <v>0</v>
      </c>
      <c r="H90" s="262">
        <v>0</v>
      </c>
      <c r="I90" s="263">
        <f>E90*H90</f>
        <v>0</v>
      </c>
      <c r="J90" s="262"/>
      <c r="K90" s="263">
        <f>E90*J90</f>
        <v>0</v>
      </c>
      <c r="O90" s="255">
        <v>2</v>
      </c>
      <c r="AA90" s="228">
        <v>7</v>
      </c>
      <c r="AB90" s="228">
        <v>1002</v>
      </c>
      <c r="AC90" s="228">
        <v>5</v>
      </c>
      <c r="AZ90" s="228">
        <v>2</v>
      </c>
      <c r="BA90" s="228">
        <f>IF(AZ90=1,G90,0)</f>
        <v>0</v>
      </c>
      <c r="BB90" s="228">
        <f>IF(AZ90=2,G90,0)</f>
        <v>0</v>
      </c>
      <c r="BC90" s="228">
        <f>IF(AZ90=3,G90,0)</f>
        <v>0</v>
      </c>
      <c r="BD90" s="228">
        <f>IF(AZ90=4,G90,0)</f>
        <v>0</v>
      </c>
      <c r="BE90" s="228">
        <f>IF(AZ90=5,G90,0)</f>
        <v>0</v>
      </c>
      <c r="CA90" s="255">
        <v>7</v>
      </c>
      <c r="CB90" s="255">
        <v>1002</v>
      </c>
    </row>
    <row r="91" spans="1:80" x14ac:dyDescent="0.2">
      <c r="A91" s="274"/>
      <c r="B91" s="275" t="s">
        <v>102</v>
      </c>
      <c r="C91" s="276" t="s">
        <v>907</v>
      </c>
      <c r="D91" s="277"/>
      <c r="E91" s="278"/>
      <c r="F91" s="279"/>
      <c r="G91" s="280">
        <f>SUM(G82:G90)</f>
        <v>0</v>
      </c>
      <c r="H91" s="281"/>
      <c r="I91" s="282">
        <f>SUM(I82:I90)</f>
        <v>0.13238</v>
      </c>
      <c r="J91" s="281"/>
      <c r="K91" s="282">
        <f>SUM(K82:K90)</f>
        <v>-0.12065999999999999</v>
      </c>
      <c r="O91" s="255">
        <v>4</v>
      </c>
      <c r="BA91" s="283">
        <f>SUM(BA82:BA90)</f>
        <v>0</v>
      </c>
      <c r="BB91" s="283">
        <f>SUM(BB82:BB90)</f>
        <v>0</v>
      </c>
      <c r="BC91" s="283">
        <f>SUM(BC82:BC90)</f>
        <v>0</v>
      </c>
      <c r="BD91" s="283">
        <f>SUM(BD82:BD90)</f>
        <v>0</v>
      </c>
      <c r="BE91" s="283">
        <f>SUM(BE82:BE90)</f>
        <v>0</v>
      </c>
    </row>
    <row r="92" spans="1:80" x14ac:dyDescent="0.2">
      <c r="A92" s="245" t="s">
        <v>98</v>
      </c>
      <c r="B92" s="246" t="s">
        <v>920</v>
      </c>
      <c r="C92" s="247" t="s">
        <v>921</v>
      </c>
      <c r="D92" s="248"/>
      <c r="E92" s="249"/>
      <c r="F92" s="249"/>
      <c r="G92" s="250"/>
      <c r="H92" s="251"/>
      <c r="I92" s="252"/>
      <c r="J92" s="253"/>
      <c r="K92" s="254"/>
      <c r="O92" s="255">
        <v>1</v>
      </c>
    </row>
    <row r="93" spans="1:80" x14ac:dyDescent="0.2">
      <c r="A93" s="256">
        <v>27</v>
      </c>
      <c r="B93" s="257" t="s">
        <v>923</v>
      </c>
      <c r="C93" s="258" t="s">
        <v>924</v>
      </c>
      <c r="D93" s="259" t="s">
        <v>112</v>
      </c>
      <c r="E93" s="260">
        <v>71.446899999999999</v>
      </c>
      <c r="F93" s="260"/>
      <c r="G93" s="261">
        <f>E93*F93</f>
        <v>0</v>
      </c>
      <c r="H93" s="262">
        <v>0</v>
      </c>
      <c r="I93" s="263">
        <f>E93*H93</f>
        <v>0</v>
      </c>
      <c r="J93" s="262">
        <v>0</v>
      </c>
      <c r="K93" s="263">
        <f>E93*J93</f>
        <v>0</v>
      </c>
      <c r="O93" s="255">
        <v>2</v>
      </c>
      <c r="AA93" s="228">
        <v>1</v>
      </c>
      <c r="AB93" s="228">
        <v>7</v>
      </c>
      <c r="AC93" s="228">
        <v>7</v>
      </c>
      <c r="AZ93" s="228">
        <v>2</v>
      </c>
      <c r="BA93" s="228">
        <f>IF(AZ93=1,G93,0)</f>
        <v>0</v>
      </c>
      <c r="BB93" s="228">
        <f>IF(AZ93=2,G93,0)</f>
        <v>0</v>
      </c>
      <c r="BC93" s="228">
        <f>IF(AZ93=3,G93,0)</f>
        <v>0</v>
      </c>
      <c r="BD93" s="228">
        <f>IF(AZ93=4,G93,0)</f>
        <v>0</v>
      </c>
      <c r="BE93" s="228">
        <f>IF(AZ93=5,G93,0)</f>
        <v>0</v>
      </c>
      <c r="CA93" s="255">
        <v>1</v>
      </c>
      <c r="CB93" s="255">
        <v>7</v>
      </c>
    </row>
    <row r="94" spans="1:80" x14ac:dyDescent="0.2">
      <c r="A94" s="264"/>
      <c r="B94" s="268"/>
      <c r="C94" s="327" t="s">
        <v>854</v>
      </c>
      <c r="D94" s="328"/>
      <c r="E94" s="269">
        <v>71.446899999999999</v>
      </c>
      <c r="F94" s="270"/>
      <c r="G94" s="271"/>
      <c r="H94" s="272"/>
      <c r="I94" s="266"/>
      <c r="J94" s="273"/>
      <c r="K94" s="266"/>
      <c r="M94" s="267" t="s">
        <v>854</v>
      </c>
      <c r="O94" s="255"/>
    </row>
    <row r="95" spans="1:80" x14ac:dyDescent="0.2">
      <c r="A95" s="256">
        <v>28</v>
      </c>
      <c r="B95" s="257" t="s">
        <v>925</v>
      </c>
      <c r="C95" s="258" t="s">
        <v>926</v>
      </c>
      <c r="D95" s="259" t="s">
        <v>107</v>
      </c>
      <c r="E95" s="260">
        <v>1.286</v>
      </c>
      <c r="F95" s="260"/>
      <c r="G95" s="261">
        <f>E95*F95</f>
        <v>0</v>
      </c>
      <c r="H95" s="262">
        <v>2.3570000000000001E-2</v>
      </c>
      <c r="I95" s="263">
        <f>E95*H95</f>
        <v>3.0311020000000001E-2</v>
      </c>
      <c r="J95" s="262">
        <v>0</v>
      </c>
      <c r="K95" s="263">
        <f>E95*J95</f>
        <v>0</v>
      </c>
      <c r="O95" s="255">
        <v>2</v>
      </c>
      <c r="AA95" s="228">
        <v>1</v>
      </c>
      <c r="AB95" s="228">
        <v>7</v>
      </c>
      <c r="AC95" s="228">
        <v>7</v>
      </c>
      <c r="AZ95" s="228">
        <v>2</v>
      </c>
      <c r="BA95" s="228">
        <f>IF(AZ95=1,G95,0)</f>
        <v>0</v>
      </c>
      <c r="BB95" s="228">
        <f>IF(AZ95=2,G95,0)</f>
        <v>0</v>
      </c>
      <c r="BC95" s="228">
        <f>IF(AZ95=3,G95,0)</f>
        <v>0</v>
      </c>
      <c r="BD95" s="228">
        <f>IF(AZ95=4,G95,0)</f>
        <v>0</v>
      </c>
      <c r="BE95" s="228">
        <f>IF(AZ95=5,G95,0)</f>
        <v>0</v>
      </c>
      <c r="CA95" s="255">
        <v>1</v>
      </c>
      <c r="CB95" s="255">
        <v>7</v>
      </c>
    </row>
    <row r="96" spans="1:80" x14ac:dyDescent="0.2">
      <c r="A96" s="264"/>
      <c r="B96" s="268"/>
      <c r="C96" s="327" t="s">
        <v>927</v>
      </c>
      <c r="D96" s="328"/>
      <c r="E96" s="269">
        <v>1.286</v>
      </c>
      <c r="F96" s="270"/>
      <c r="G96" s="271"/>
      <c r="H96" s="272"/>
      <c r="I96" s="266"/>
      <c r="J96" s="273"/>
      <c r="K96" s="266"/>
      <c r="M96" s="267" t="s">
        <v>927</v>
      </c>
      <c r="O96" s="255"/>
    </row>
    <row r="97" spans="1:80" x14ac:dyDescent="0.2">
      <c r="A97" s="256">
        <v>29</v>
      </c>
      <c r="B97" s="257" t="s">
        <v>928</v>
      </c>
      <c r="C97" s="258" t="s">
        <v>929</v>
      </c>
      <c r="D97" s="259" t="s">
        <v>112</v>
      </c>
      <c r="E97" s="260">
        <v>77.314499999999995</v>
      </c>
      <c r="F97" s="260"/>
      <c r="G97" s="261">
        <f>E97*F97</f>
        <v>0</v>
      </c>
      <c r="H97" s="262">
        <v>9.9000000000000008E-3</v>
      </c>
      <c r="I97" s="263">
        <f>E97*H97</f>
        <v>0.76541355</v>
      </c>
      <c r="J97" s="262"/>
      <c r="K97" s="263">
        <f>E97*J97</f>
        <v>0</v>
      </c>
      <c r="O97" s="255">
        <v>2</v>
      </c>
      <c r="AA97" s="228">
        <v>3</v>
      </c>
      <c r="AB97" s="228">
        <v>7</v>
      </c>
      <c r="AC97" s="228">
        <v>60725034</v>
      </c>
      <c r="AZ97" s="228">
        <v>2</v>
      </c>
      <c r="BA97" s="228">
        <f>IF(AZ97=1,G97,0)</f>
        <v>0</v>
      </c>
      <c r="BB97" s="228">
        <f>IF(AZ97=2,G97,0)</f>
        <v>0</v>
      </c>
      <c r="BC97" s="228">
        <f>IF(AZ97=3,G97,0)</f>
        <v>0</v>
      </c>
      <c r="BD97" s="228">
        <f>IF(AZ97=4,G97,0)</f>
        <v>0</v>
      </c>
      <c r="BE97" s="228">
        <f>IF(AZ97=5,G97,0)</f>
        <v>0</v>
      </c>
      <c r="CA97" s="255">
        <v>3</v>
      </c>
      <c r="CB97" s="255">
        <v>7</v>
      </c>
    </row>
    <row r="98" spans="1:80" x14ac:dyDescent="0.2">
      <c r="A98" s="264"/>
      <c r="B98" s="265"/>
      <c r="C98" s="329" t="s">
        <v>930</v>
      </c>
      <c r="D98" s="330"/>
      <c r="E98" s="330"/>
      <c r="F98" s="330"/>
      <c r="G98" s="331"/>
      <c r="I98" s="266"/>
      <c r="K98" s="266"/>
      <c r="L98" s="267" t="s">
        <v>930</v>
      </c>
      <c r="O98" s="255">
        <v>3</v>
      </c>
    </row>
    <row r="99" spans="1:80" x14ac:dyDescent="0.2">
      <c r="A99" s="264"/>
      <c r="B99" s="268"/>
      <c r="C99" s="327" t="s">
        <v>931</v>
      </c>
      <c r="D99" s="328"/>
      <c r="E99" s="269">
        <v>77.314499999999995</v>
      </c>
      <c r="F99" s="270"/>
      <c r="G99" s="271"/>
      <c r="H99" s="272"/>
      <c r="I99" s="266"/>
      <c r="J99" s="273"/>
      <c r="K99" s="266"/>
      <c r="M99" s="267" t="s">
        <v>931</v>
      </c>
      <c r="O99" s="255"/>
    </row>
    <row r="100" spans="1:80" x14ac:dyDescent="0.2">
      <c r="A100" s="256">
        <v>30</v>
      </c>
      <c r="B100" s="257" t="s">
        <v>932</v>
      </c>
      <c r="C100" s="258" t="s">
        <v>933</v>
      </c>
      <c r="D100" s="259" t="s">
        <v>13</v>
      </c>
      <c r="E100" s="260">
        <v>6.6</v>
      </c>
      <c r="F100" s="337">
        <f>SUM(G93+G95+G97)/100</f>
        <v>0</v>
      </c>
      <c r="G100" s="261">
        <f>E100*F100</f>
        <v>0</v>
      </c>
      <c r="H100" s="262">
        <v>0</v>
      </c>
      <c r="I100" s="263">
        <f>E100*H100</f>
        <v>0</v>
      </c>
      <c r="J100" s="262"/>
      <c r="K100" s="263">
        <f>E100*J100</f>
        <v>0</v>
      </c>
      <c r="O100" s="255">
        <v>2</v>
      </c>
      <c r="AA100" s="228">
        <v>7</v>
      </c>
      <c r="AB100" s="228">
        <v>1002</v>
      </c>
      <c r="AC100" s="228">
        <v>5</v>
      </c>
      <c r="AZ100" s="228">
        <v>2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7</v>
      </c>
      <c r="CB100" s="255">
        <v>1002</v>
      </c>
    </row>
    <row r="101" spans="1:80" x14ac:dyDescent="0.2">
      <c r="A101" s="274"/>
      <c r="B101" s="275" t="s">
        <v>102</v>
      </c>
      <c r="C101" s="276" t="s">
        <v>922</v>
      </c>
      <c r="D101" s="277"/>
      <c r="E101" s="278"/>
      <c r="F101" s="279"/>
      <c r="G101" s="280">
        <f>SUM(G92:G100)</f>
        <v>0</v>
      </c>
      <c r="H101" s="281"/>
      <c r="I101" s="282">
        <f>SUM(I92:I100)</f>
        <v>0.79572456999999996</v>
      </c>
      <c r="J101" s="281"/>
      <c r="K101" s="282">
        <f>SUM(K92:K100)</f>
        <v>0</v>
      </c>
      <c r="O101" s="255">
        <v>4</v>
      </c>
      <c r="BA101" s="283">
        <f>SUM(BA92:BA100)</f>
        <v>0</v>
      </c>
      <c r="BB101" s="283">
        <f>SUM(BB92:BB100)</f>
        <v>0</v>
      </c>
      <c r="BC101" s="283">
        <f>SUM(BC92:BC100)</f>
        <v>0</v>
      </c>
      <c r="BD101" s="283">
        <f>SUM(BD92:BD100)</f>
        <v>0</v>
      </c>
      <c r="BE101" s="283">
        <f>SUM(BE92:BE100)</f>
        <v>0</v>
      </c>
    </row>
    <row r="102" spans="1:80" x14ac:dyDescent="0.2">
      <c r="A102" s="245" t="s">
        <v>98</v>
      </c>
      <c r="B102" s="246" t="s">
        <v>658</v>
      </c>
      <c r="C102" s="247" t="s">
        <v>659</v>
      </c>
      <c r="D102" s="248"/>
      <c r="E102" s="249"/>
      <c r="F102" s="249"/>
      <c r="G102" s="250"/>
      <c r="H102" s="251"/>
      <c r="I102" s="252"/>
      <c r="J102" s="253"/>
      <c r="K102" s="254"/>
      <c r="O102" s="255">
        <v>1</v>
      </c>
    </row>
    <row r="103" spans="1:80" x14ac:dyDescent="0.2">
      <c r="A103" s="256">
        <v>31</v>
      </c>
      <c r="B103" s="257" t="s">
        <v>664</v>
      </c>
      <c r="C103" s="258" t="s">
        <v>934</v>
      </c>
      <c r="D103" s="259" t="s">
        <v>235</v>
      </c>
      <c r="E103" s="260">
        <v>4</v>
      </c>
      <c r="F103" s="260"/>
      <c r="G103" s="261">
        <f>E103*F103</f>
        <v>0</v>
      </c>
      <c r="H103" s="262">
        <v>1.8699999999999999E-3</v>
      </c>
      <c r="I103" s="263">
        <f>E103*H103</f>
        <v>7.4799999999999997E-3</v>
      </c>
      <c r="J103" s="262">
        <v>0</v>
      </c>
      <c r="K103" s="263">
        <f>E103*J103</f>
        <v>0</v>
      </c>
      <c r="O103" s="255">
        <v>2</v>
      </c>
      <c r="AA103" s="228">
        <v>1</v>
      </c>
      <c r="AB103" s="228">
        <v>7</v>
      </c>
      <c r="AC103" s="228">
        <v>7</v>
      </c>
      <c r="AZ103" s="228">
        <v>2</v>
      </c>
      <c r="BA103" s="228">
        <f>IF(AZ103=1,G103,0)</f>
        <v>0</v>
      </c>
      <c r="BB103" s="228">
        <f>IF(AZ103=2,G103,0)</f>
        <v>0</v>
      </c>
      <c r="BC103" s="228">
        <f>IF(AZ103=3,G103,0)</f>
        <v>0</v>
      </c>
      <c r="BD103" s="228">
        <f>IF(AZ103=4,G103,0)</f>
        <v>0</v>
      </c>
      <c r="BE103" s="228">
        <f>IF(AZ103=5,G103,0)</f>
        <v>0</v>
      </c>
      <c r="CA103" s="255">
        <v>1</v>
      </c>
      <c r="CB103" s="255">
        <v>7</v>
      </c>
    </row>
    <row r="104" spans="1:80" x14ac:dyDescent="0.2">
      <c r="A104" s="264"/>
      <c r="B104" s="268"/>
      <c r="C104" s="327" t="s">
        <v>935</v>
      </c>
      <c r="D104" s="328"/>
      <c r="E104" s="269">
        <v>4</v>
      </c>
      <c r="F104" s="270"/>
      <c r="G104" s="271"/>
      <c r="H104" s="272"/>
      <c r="I104" s="266"/>
      <c r="J104" s="273"/>
      <c r="K104" s="266"/>
      <c r="M104" s="267" t="s">
        <v>935</v>
      </c>
      <c r="O104" s="255"/>
    </row>
    <row r="105" spans="1:80" x14ac:dyDescent="0.2">
      <c r="A105" s="256">
        <v>32</v>
      </c>
      <c r="B105" s="257" t="s">
        <v>936</v>
      </c>
      <c r="C105" s="258" t="s">
        <v>937</v>
      </c>
      <c r="D105" s="259" t="s">
        <v>235</v>
      </c>
      <c r="E105" s="260">
        <v>196.9</v>
      </c>
      <c r="F105" s="260"/>
      <c r="G105" s="261">
        <f>E105*F105</f>
        <v>0</v>
      </c>
      <c r="H105" s="262">
        <v>0</v>
      </c>
      <c r="I105" s="263">
        <f>E105*H105</f>
        <v>0</v>
      </c>
      <c r="J105" s="262">
        <v>-4.2599999999999999E-3</v>
      </c>
      <c r="K105" s="263">
        <f>E105*J105</f>
        <v>-0.83879400000000004</v>
      </c>
      <c r="O105" s="255">
        <v>2</v>
      </c>
      <c r="AA105" s="228">
        <v>1</v>
      </c>
      <c r="AB105" s="228">
        <v>7</v>
      </c>
      <c r="AC105" s="228">
        <v>7</v>
      </c>
      <c r="AZ105" s="228">
        <v>2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</v>
      </c>
      <c r="CB105" s="255">
        <v>7</v>
      </c>
    </row>
    <row r="106" spans="1:80" x14ac:dyDescent="0.2">
      <c r="A106" s="264"/>
      <c r="B106" s="268"/>
      <c r="C106" s="327" t="s">
        <v>938</v>
      </c>
      <c r="D106" s="328"/>
      <c r="E106" s="269">
        <v>65.849999999999994</v>
      </c>
      <c r="F106" s="270"/>
      <c r="G106" s="271"/>
      <c r="H106" s="272"/>
      <c r="I106" s="266"/>
      <c r="J106" s="273"/>
      <c r="K106" s="266"/>
      <c r="M106" s="267" t="s">
        <v>938</v>
      </c>
      <c r="O106" s="255"/>
    </row>
    <row r="107" spans="1:80" x14ac:dyDescent="0.2">
      <c r="A107" s="264"/>
      <c r="B107" s="268"/>
      <c r="C107" s="327" t="s">
        <v>939</v>
      </c>
      <c r="D107" s="328"/>
      <c r="E107" s="269">
        <v>65.849999999999994</v>
      </c>
      <c r="F107" s="270"/>
      <c r="G107" s="271"/>
      <c r="H107" s="272"/>
      <c r="I107" s="266"/>
      <c r="J107" s="273"/>
      <c r="K107" s="266"/>
      <c r="M107" s="267" t="s">
        <v>939</v>
      </c>
      <c r="O107" s="255"/>
    </row>
    <row r="108" spans="1:80" x14ac:dyDescent="0.2">
      <c r="A108" s="264"/>
      <c r="B108" s="268"/>
      <c r="C108" s="327" t="s">
        <v>940</v>
      </c>
      <c r="D108" s="328"/>
      <c r="E108" s="269">
        <v>65.2</v>
      </c>
      <c r="F108" s="270"/>
      <c r="G108" s="271"/>
      <c r="H108" s="272"/>
      <c r="I108" s="266"/>
      <c r="J108" s="273"/>
      <c r="K108" s="266"/>
      <c r="M108" s="267" t="s">
        <v>940</v>
      </c>
      <c r="O108" s="255"/>
    </row>
    <row r="109" spans="1:80" x14ac:dyDescent="0.2">
      <c r="A109" s="256">
        <v>33</v>
      </c>
      <c r="B109" s="257" t="s">
        <v>941</v>
      </c>
      <c r="C109" s="258" t="s">
        <v>942</v>
      </c>
      <c r="D109" s="259" t="s">
        <v>235</v>
      </c>
      <c r="E109" s="260">
        <v>4</v>
      </c>
      <c r="F109" s="260"/>
      <c r="G109" s="261">
        <f>E109*F109</f>
        <v>0</v>
      </c>
      <c r="H109" s="262">
        <v>0</v>
      </c>
      <c r="I109" s="263">
        <f>E109*H109</f>
        <v>0</v>
      </c>
      <c r="J109" s="262">
        <v>-2.0500000000000002E-3</v>
      </c>
      <c r="K109" s="263">
        <f>E109*J109</f>
        <v>-8.2000000000000007E-3</v>
      </c>
      <c r="O109" s="255">
        <v>2</v>
      </c>
      <c r="AA109" s="228">
        <v>1</v>
      </c>
      <c r="AB109" s="228">
        <v>7</v>
      </c>
      <c r="AC109" s="228">
        <v>7</v>
      </c>
      <c r="AZ109" s="228">
        <v>2</v>
      </c>
      <c r="BA109" s="228">
        <f>IF(AZ109=1,G109,0)</f>
        <v>0</v>
      </c>
      <c r="BB109" s="228">
        <f>IF(AZ109=2,G109,0)</f>
        <v>0</v>
      </c>
      <c r="BC109" s="228">
        <f>IF(AZ109=3,G109,0)</f>
        <v>0</v>
      </c>
      <c r="BD109" s="228">
        <f>IF(AZ109=4,G109,0)</f>
        <v>0</v>
      </c>
      <c r="BE109" s="228">
        <f>IF(AZ109=5,G109,0)</f>
        <v>0</v>
      </c>
      <c r="CA109" s="255">
        <v>1</v>
      </c>
      <c r="CB109" s="255">
        <v>7</v>
      </c>
    </row>
    <row r="110" spans="1:80" x14ac:dyDescent="0.2">
      <c r="A110" s="264"/>
      <c r="B110" s="268"/>
      <c r="C110" s="327" t="s">
        <v>943</v>
      </c>
      <c r="D110" s="328"/>
      <c r="E110" s="269">
        <v>4</v>
      </c>
      <c r="F110" s="270"/>
      <c r="G110" s="271"/>
      <c r="H110" s="272"/>
      <c r="I110" s="266"/>
      <c r="J110" s="273"/>
      <c r="K110" s="266"/>
      <c r="M110" s="267" t="s">
        <v>943</v>
      </c>
      <c r="O110" s="255"/>
    </row>
    <row r="111" spans="1:80" x14ac:dyDescent="0.2">
      <c r="A111" s="256">
        <v>34</v>
      </c>
      <c r="B111" s="257" t="s">
        <v>944</v>
      </c>
      <c r="C111" s="258" t="s">
        <v>945</v>
      </c>
      <c r="D111" s="259" t="s">
        <v>235</v>
      </c>
      <c r="E111" s="260">
        <v>4.5</v>
      </c>
      <c r="F111" s="260"/>
      <c r="G111" s="261">
        <f>E111*F111</f>
        <v>0</v>
      </c>
      <c r="H111" s="262">
        <v>5.5599999999999998E-3</v>
      </c>
      <c r="I111" s="263">
        <f>E111*H111</f>
        <v>2.5020000000000001E-2</v>
      </c>
      <c r="J111" s="262">
        <v>0</v>
      </c>
      <c r="K111" s="263">
        <f>E111*J111</f>
        <v>0</v>
      </c>
      <c r="O111" s="255">
        <v>2</v>
      </c>
      <c r="AA111" s="228">
        <v>1</v>
      </c>
      <c r="AB111" s="228">
        <v>7</v>
      </c>
      <c r="AC111" s="228">
        <v>7</v>
      </c>
      <c r="AZ111" s="228">
        <v>2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1</v>
      </c>
      <c r="CB111" s="255">
        <v>7</v>
      </c>
    </row>
    <row r="112" spans="1:80" x14ac:dyDescent="0.2">
      <c r="A112" s="264"/>
      <c r="B112" s="268"/>
      <c r="C112" s="327" t="s">
        <v>946</v>
      </c>
      <c r="D112" s="328"/>
      <c r="E112" s="269">
        <v>4.5</v>
      </c>
      <c r="F112" s="270"/>
      <c r="G112" s="271"/>
      <c r="H112" s="272"/>
      <c r="I112" s="266"/>
      <c r="J112" s="273"/>
      <c r="K112" s="266"/>
      <c r="M112" s="267" t="s">
        <v>946</v>
      </c>
      <c r="O112" s="255"/>
    </row>
    <row r="113" spans="1:80" x14ac:dyDescent="0.2">
      <c r="A113" s="256">
        <v>35</v>
      </c>
      <c r="B113" s="257" t="s">
        <v>947</v>
      </c>
      <c r="C113" s="258" t="s">
        <v>948</v>
      </c>
      <c r="D113" s="259" t="s">
        <v>235</v>
      </c>
      <c r="E113" s="260">
        <v>192.4</v>
      </c>
      <c r="F113" s="260"/>
      <c r="G113" s="261">
        <f>E113*F113</f>
        <v>0</v>
      </c>
      <c r="H113" s="262">
        <v>6.9800000000000001E-3</v>
      </c>
      <c r="I113" s="263">
        <f>E113*H113</f>
        <v>1.3429520000000001</v>
      </c>
      <c r="J113" s="262">
        <v>0</v>
      </c>
      <c r="K113" s="263">
        <f>E113*J113</f>
        <v>0</v>
      </c>
      <c r="O113" s="255">
        <v>2</v>
      </c>
      <c r="AA113" s="228">
        <v>1</v>
      </c>
      <c r="AB113" s="228">
        <v>7</v>
      </c>
      <c r="AC113" s="228">
        <v>7</v>
      </c>
      <c r="AZ113" s="228">
        <v>2</v>
      </c>
      <c r="BA113" s="228">
        <f>IF(AZ113=1,G113,0)</f>
        <v>0</v>
      </c>
      <c r="BB113" s="228">
        <f>IF(AZ113=2,G113,0)</f>
        <v>0</v>
      </c>
      <c r="BC113" s="228">
        <f>IF(AZ113=3,G113,0)</f>
        <v>0</v>
      </c>
      <c r="BD113" s="228">
        <f>IF(AZ113=4,G113,0)</f>
        <v>0</v>
      </c>
      <c r="BE113" s="228">
        <f>IF(AZ113=5,G113,0)</f>
        <v>0</v>
      </c>
      <c r="CA113" s="255">
        <v>1</v>
      </c>
      <c r="CB113" s="255">
        <v>7</v>
      </c>
    </row>
    <row r="114" spans="1:80" x14ac:dyDescent="0.2">
      <c r="A114" s="264"/>
      <c r="B114" s="268"/>
      <c r="C114" s="327" t="s">
        <v>949</v>
      </c>
      <c r="D114" s="328"/>
      <c r="E114" s="269">
        <v>192.4</v>
      </c>
      <c r="F114" s="270"/>
      <c r="G114" s="271"/>
      <c r="H114" s="272"/>
      <c r="I114" s="266"/>
      <c r="J114" s="273"/>
      <c r="K114" s="266"/>
      <c r="M114" s="267" t="s">
        <v>949</v>
      </c>
      <c r="O114" s="255"/>
    </row>
    <row r="115" spans="1:80" x14ac:dyDescent="0.2">
      <c r="A115" s="256">
        <v>36</v>
      </c>
      <c r="B115" s="257" t="s">
        <v>950</v>
      </c>
      <c r="C115" s="258" t="s">
        <v>951</v>
      </c>
      <c r="D115" s="259" t="s">
        <v>13</v>
      </c>
      <c r="E115" s="260">
        <v>2.1</v>
      </c>
      <c r="F115" s="337">
        <f>SUM(G103+G105+G109+G111+G113)/100</f>
        <v>0</v>
      </c>
      <c r="G115" s="261">
        <f>E115*F115</f>
        <v>0</v>
      </c>
      <c r="H115" s="262">
        <v>0</v>
      </c>
      <c r="I115" s="263">
        <f>E115*H115</f>
        <v>0</v>
      </c>
      <c r="J115" s="262"/>
      <c r="K115" s="263">
        <f>E115*J115</f>
        <v>0</v>
      </c>
      <c r="O115" s="255">
        <v>2</v>
      </c>
      <c r="AA115" s="228">
        <v>7</v>
      </c>
      <c r="AB115" s="228">
        <v>1002</v>
      </c>
      <c r="AC115" s="228">
        <v>5</v>
      </c>
      <c r="AZ115" s="228">
        <v>2</v>
      </c>
      <c r="BA115" s="228">
        <f>IF(AZ115=1,G115,0)</f>
        <v>0</v>
      </c>
      <c r="BB115" s="228">
        <f>IF(AZ115=2,G115,0)</f>
        <v>0</v>
      </c>
      <c r="BC115" s="228">
        <f>IF(AZ115=3,G115,0)</f>
        <v>0</v>
      </c>
      <c r="BD115" s="228">
        <f>IF(AZ115=4,G115,0)</f>
        <v>0</v>
      </c>
      <c r="BE115" s="228">
        <f>IF(AZ115=5,G115,0)</f>
        <v>0</v>
      </c>
      <c r="CA115" s="255">
        <v>7</v>
      </c>
      <c r="CB115" s="255">
        <v>1002</v>
      </c>
    </row>
    <row r="116" spans="1:80" x14ac:dyDescent="0.2">
      <c r="A116" s="274"/>
      <c r="B116" s="275" t="s">
        <v>102</v>
      </c>
      <c r="C116" s="276" t="s">
        <v>660</v>
      </c>
      <c r="D116" s="277"/>
      <c r="E116" s="278"/>
      <c r="F116" s="279"/>
      <c r="G116" s="280">
        <f>SUM(G102:G115)</f>
        <v>0</v>
      </c>
      <c r="H116" s="281"/>
      <c r="I116" s="282">
        <f>SUM(I102:I115)</f>
        <v>1.3754520000000001</v>
      </c>
      <c r="J116" s="281"/>
      <c r="K116" s="282">
        <f>SUM(K102:K115)</f>
        <v>-0.84699400000000002</v>
      </c>
      <c r="O116" s="255">
        <v>4</v>
      </c>
      <c r="BA116" s="283">
        <f>SUM(BA102:BA115)</f>
        <v>0</v>
      </c>
      <c r="BB116" s="283">
        <f>SUM(BB102:BB115)</f>
        <v>0</v>
      </c>
      <c r="BC116" s="283">
        <f>SUM(BC102:BC115)</f>
        <v>0</v>
      </c>
      <c r="BD116" s="283">
        <f>SUM(BD102:BD115)</f>
        <v>0</v>
      </c>
      <c r="BE116" s="283">
        <f>SUM(BE102:BE115)</f>
        <v>0</v>
      </c>
    </row>
    <row r="117" spans="1:80" x14ac:dyDescent="0.2">
      <c r="A117" s="245" t="s">
        <v>98</v>
      </c>
      <c r="B117" s="246" t="s">
        <v>598</v>
      </c>
      <c r="C117" s="247" t="s">
        <v>599</v>
      </c>
      <c r="D117" s="248"/>
      <c r="E117" s="249"/>
      <c r="F117" s="249"/>
      <c r="G117" s="250"/>
      <c r="H117" s="251"/>
      <c r="I117" s="252"/>
      <c r="J117" s="253"/>
      <c r="K117" s="254"/>
      <c r="O117" s="255">
        <v>1</v>
      </c>
    </row>
    <row r="118" spans="1:80" x14ac:dyDescent="0.2">
      <c r="A118" s="256">
        <v>37</v>
      </c>
      <c r="B118" s="257" t="s">
        <v>601</v>
      </c>
      <c r="C118" s="258" t="s">
        <v>602</v>
      </c>
      <c r="D118" s="259" t="s">
        <v>235</v>
      </c>
      <c r="E118" s="260">
        <v>186.4</v>
      </c>
      <c r="F118" s="260"/>
      <c r="G118" s="261">
        <f>E118*F118</f>
        <v>0</v>
      </c>
      <c r="H118" s="262">
        <v>0</v>
      </c>
      <c r="I118" s="263">
        <f>E118*H118</f>
        <v>0</v>
      </c>
      <c r="J118" s="262">
        <v>0</v>
      </c>
      <c r="K118" s="263">
        <f>E118*J118</f>
        <v>0</v>
      </c>
      <c r="O118" s="255">
        <v>2</v>
      </c>
      <c r="AA118" s="228">
        <v>1</v>
      </c>
      <c r="AB118" s="228">
        <v>0</v>
      </c>
      <c r="AC118" s="228">
        <v>0</v>
      </c>
      <c r="AZ118" s="228">
        <v>4</v>
      </c>
      <c r="BA118" s="228">
        <f>IF(AZ118=1,G118,0)</f>
        <v>0</v>
      </c>
      <c r="BB118" s="228">
        <f>IF(AZ118=2,G118,0)</f>
        <v>0</v>
      </c>
      <c r="BC118" s="228">
        <f>IF(AZ118=3,G118,0)</f>
        <v>0</v>
      </c>
      <c r="BD118" s="228">
        <f>IF(AZ118=4,G118,0)</f>
        <v>0</v>
      </c>
      <c r="BE118" s="228">
        <f>IF(AZ118=5,G118,0)</f>
        <v>0</v>
      </c>
      <c r="CA118" s="255">
        <v>1</v>
      </c>
      <c r="CB118" s="255">
        <v>0</v>
      </c>
    </row>
    <row r="119" spans="1:80" ht="45" x14ac:dyDescent="0.2">
      <c r="A119" s="264"/>
      <c r="B119" s="265"/>
      <c r="C119" s="329" t="s">
        <v>952</v>
      </c>
      <c r="D119" s="330"/>
      <c r="E119" s="330"/>
      <c r="F119" s="330"/>
      <c r="G119" s="331"/>
      <c r="I119" s="266"/>
      <c r="K119" s="266"/>
      <c r="L119" s="267" t="s">
        <v>952</v>
      </c>
      <c r="O119" s="255">
        <v>3</v>
      </c>
    </row>
    <row r="120" spans="1:80" ht="33.75" x14ac:dyDescent="0.2">
      <c r="A120" s="264"/>
      <c r="B120" s="268"/>
      <c r="C120" s="327" t="s">
        <v>953</v>
      </c>
      <c r="D120" s="328"/>
      <c r="E120" s="269">
        <v>186.4</v>
      </c>
      <c r="F120" s="270"/>
      <c r="G120" s="271"/>
      <c r="H120" s="272"/>
      <c r="I120" s="266"/>
      <c r="J120" s="273"/>
      <c r="K120" s="266"/>
      <c r="M120" s="267" t="s">
        <v>953</v>
      </c>
      <c r="O120" s="255"/>
    </row>
    <row r="121" spans="1:80" x14ac:dyDescent="0.2">
      <c r="A121" s="274"/>
      <c r="B121" s="275" t="s">
        <v>102</v>
      </c>
      <c r="C121" s="276" t="s">
        <v>600</v>
      </c>
      <c r="D121" s="277"/>
      <c r="E121" s="278"/>
      <c r="F121" s="279"/>
      <c r="G121" s="280">
        <f>SUM(G117:G120)</f>
        <v>0</v>
      </c>
      <c r="H121" s="281"/>
      <c r="I121" s="282">
        <f>SUM(I117:I120)</f>
        <v>0</v>
      </c>
      <c r="J121" s="281"/>
      <c r="K121" s="282">
        <f>SUM(K117:K120)</f>
        <v>0</v>
      </c>
      <c r="O121" s="255">
        <v>4</v>
      </c>
      <c r="BA121" s="283">
        <f>SUM(BA117:BA120)</f>
        <v>0</v>
      </c>
      <c r="BB121" s="283">
        <f>SUM(BB117:BB120)</f>
        <v>0</v>
      </c>
      <c r="BC121" s="283">
        <f>SUM(BC117:BC120)</f>
        <v>0</v>
      </c>
      <c r="BD121" s="283">
        <f>SUM(BD117:BD120)</f>
        <v>0</v>
      </c>
      <c r="BE121" s="283">
        <f>SUM(BE117:BE120)</f>
        <v>0</v>
      </c>
    </row>
    <row r="122" spans="1:80" x14ac:dyDescent="0.2">
      <c r="A122" s="245" t="s">
        <v>98</v>
      </c>
      <c r="B122" s="246" t="s">
        <v>296</v>
      </c>
      <c r="C122" s="247" t="s">
        <v>297</v>
      </c>
      <c r="D122" s="248"/>
      <c r="E122" s="249"/>
      <c r="F122" s="249"/>
      <c r="G122" s="250"/>
      <c r="H122" s="251"/>
      <c r="I122" s="252"/>
      <c r="J122" s="253"/>
      <c r="K122" s="254"/>
      <c r="O122" s="255">
        <v>1</v>
      </c>
    </row>
    <row r="123" spans="1:80" x14ac:dyDescent="0.2">
      <c r="A123" s="256">
        <v>38</v>
      </c>
      <c r="B123" s="257" t="s">
        <v>954</v>
      </c>
      <c r="C123" s="258" t="s">
        <v>955</v>
      </c>
      <c r="D123" s="259" t="s">
        <v>170</v>
      </c>
      <c r="E123" s="260">
        <v>4.2040221999999998</v>
      </c>
      <c r="F123" s="260"/>
      <c r="G123" s="261">
        <f t="shared" ref="G123:G132" si="0">E123*F123</f>
        <v>0</v>
      </c>
      <c r="H123" s="262">
        <v>0</v>
      </c>
      <c r="I123" s="263">
        <f t="shared" ref="I123:I132" si="1">E123*H123</f>
        <v>0</v>
      </c>
      <c r="J123" s="262"/>
      <c r="K123" s="263">
        <f t="shared" ref="K123:K132" si="2">E123*J123</f>
        <v>0</v>
      </c>
      <c r="O123" s="255">
        <v>2</v>
      </c>
      <c r="AA123" s="228">
        <v>8</v>
      </c>
      <c r="AB123" s="228">
        <v>0</v>
      </c>
      <c r="AC123" s="228">
        <v>3</v>
      </c>
      <c r="AZ123" s="228">
        <v>1</v>
      </c>
      <c r="BA123" s="228">
        <f t="shared" ref="BA123:BA132" si="3">IF(AZ123=1,G123,0)</f>
        <v>0</v>
      </c>
      <c r="BB123" s="228">
        <f t="shared" ref="BB123:BB132" si="4">IF(AZ123=2,G123,0)</f>
        <v>0</v>
      </c>
      <c r="BC123" s="228">
        <f t="shared" ref="BC123:BC132" si="5">IF(AZ123=3,G123,0)</f>
        <v>0</v>
      </c>
      <c r="BD123" s="228">
        <f t="shared" ref="BD123:BD132" si="6">IF(AZ123=4,G123,0)</f>
        <v>0</v>
      </c>
      <c r="BE123" s="228">
        <f t="shared" ref="BE123:BE132" si="7">IF(AZ123=5,G123,0)</f>
        <v>0</v>
      </c>
      <c r="CA123" s="255">
        <v>8</v>
      </c>
      <c r="CB123" s="255">
        <v>0</v>
      </c>
    </row>
    <row r="124" spans="1:80" x14ac:dyDescent="0.2">
      <c r="A124" s="256">
        <v>39</v>
      </c>
      <c r="B124" s="257" t="s">
        <v>956</v>
      </c>
      <c r="C124" s="258" t="s">
        <v>957</v>
      </c>
      <c r="D124" s="259" t="s">
        <v>170</v>
      </c>
      <c r="E124" s="260">
        <v>4.2040221999999998</v>
      </c>
      <c r="F124" s="260"/>
      <c r="G124" s="261">
        <f t="shared" si="0"/>
        <v>0</v>
      </c>
      <c r="H124" s="262">
        <v>0</v>
      </c>
      <c r="I124" s="263">
        <f t="shared" si="1"/>
        <v>0</v>
      </c>
      <c r="J124" s="262"/>
      <c r="K124" s="263">
        <f t="shared" si="2"/>
        <v>0</v>
      </c>
      <c r="O124" s="255">
        <v>2</v>
      </c>
      <c r="AA124" s="228">
        <v>8</v>
      </c>
      <c r="AB124" s="228">
        <v>0</v>
      </c>
      <c r="AC124" s="228">
        <v>3</v>
      </c>
      <c r="AZ124" s="228">
        <v>1</v>
      </c>
      <c r="BA124" s="228">
        <f t="shared" si="3"/>
        <v>0</v>
      </c>
      <c r="BB124" s="228">
        <f t="shared" si="4"/>
        <v>0</v>
      </c>
      <c r="BC124" s="228">
        <f t="shared" si="5"/>
        <v>0</v>
      </c>
      <c r="BD124" s="228">
        <f t="shared" si="6"/>
        <v>0</v>
      </c>
      <c r="BE124" s="228">
        <f t="shared" si="7"/>
        <v>0</v>
      </c>
      <c r="CA124" s="255">
        <v>8</v>
      </c>
      <c r="CB124" s="255">
        <v>0</v>
      </c>
    </row>
    <row r="125" spans="1:80" x14ac:dyDescent="0.2">
      <c r="A125" s="256">
        <v>40</v>
      </c>
      <c r="B125" s="257" t="s">
        <v>299</v>
      </c>
      <c r="C125" s="258" t="s">
        <v>300</v>
      </c>
      <c r="D125" s="259" t="s">
        <v>170</v>
      </c>
      <c r="E125" s="260">
        <v>4.2040221999999998</v>
      </c>
      <c r="F125" s="260"/>
      <c r="G125" s="261">
        <f t="shared" si="0"/>
        <v>0</v>
      </c>
      <c r="H125" s="262">
        <v>0</v>
      </c>
      <c r="I125" s="263">
        <f t="shared" si="1"/>
        <v>0</v>
      </c>
      <c r="J125" s="262"/>
      <c r="K125" s="263">
        <f t="shared" si="2"/>
        <v>0</v>
      </c>
      <c r="O125" s="255">
        <v>2</v>
      </c>
      <c r="AA125" s="228">
        <v>8</v>
      </c>
      <c r="AB125" s="228">
        <v>0</v>
      </c>
      <c r="AC125" s="228">
        <v>3</v>
      </c>
      <c r="AZ125" s="228">
        <v>1</v>
      </c>
      <c r="BA125" s="228">
        <f t="shared" si="3"/>
        <v>0</v>
      </c>
      <c r="BB125" s="228">
        <f t="shared" si="4"/>
        <v>0</v>
      </c>
      <c r="BC125" s="228">
        <f t="shared" si="5"/>
        <v>0</v>
      </c>
      <c r="BD125" s="228">
        <f t="shared" si="6"/>
        <v>0</v>
      </c>
      <c r="BE125" s="228">
        <f t="shared" si="7"/>
        <v>0</v>
      </c>
      <c r="CA125" s="255">
        <v>8</v>
      </c>
      <c r="CB125" s="255">
        <v>0</v>
      </c>
    </row>
    <row r="126" spans="1:80" x14ac:dyDescent="0.2">
      <c r="A126" s="256">
        <v>41</v>
      </c>
      <c r="B126" s="257" t="s">
        <v>301</v>
      </c>
      <c r="C126" s="258" t="s">
        <v>302</v>
      </c>
      <c r="D126" s="259" t="s">
        <v>170</v>
      </c>
      <c r="E126" s="260">
        <v>75.672399600000006</v>
      </c>
      <c r="F126" s="260"/>
      <c r="G126" s="261">
        <f t="shared" si="0"/>
        <v>0</v>
      </c>
      <c r="H126" s="262">
        <v>0</v>
      </c>
      <c r="I126" s="263">
        <f t="shared" si="1"/>
        <v>0</v>
      </c>
      <c r="J126" s="262"/>
      <c r="K126" s="263">
        <f t="shared" si="2"/>
        <v>0</v>
      </c>
      <c r="O126" s="255">
        <v>2</v>
      </c>
      <c r="AA126" s="228">
        <v>8</v>
      </c>
      <c r="AB126" s="228">
        <v>0</v>
      </c>
      <c r="AC126" s="228">
        <v>3</v>
      </c>
      <c r="AZ126" s="228">
        <v>1</v>
      </c>
      <c r="BA126" s="228">
        <f t="shared" si="3"/>
        <v>0</v>
      </c>
      <c r="BB126" s="228">
        <f t="shared" si="4"/>
        <v>0</v>
      </c>
      <c r="BC126" s="228">
        <f t="shared" si="5"/>
        <v>0</v>
      </c>
      <c r="BD126" s="228">
        <f t="shared" si="6"/>
        <v>0</v>
      </c>
      <c r="BE126" s="228">
        <f t="shared" si="7"/>
        <v>0</v>
      </c>
      <c r="CA126" s="255">
        <v>8</v>
      </c>
      <c r="CB126" s="255">
        <v>0</v>
      </c>
    </row>
    <row r="127" spans="1:80" x14ac:dyDescent="0.2">
      <c r="A127" s="256">
        <v>42</v>
      </c>
      <c r="B127" s="257" t="s">
        <v>303</v>
      </c>
      <c r="C127" s="258" t="s">
        <v>304</v>
      </c>
      <c r="D127" s="259" t="s">
        <v>170</v>
      </c>
      <c r="E127" s="260">
        <v>4.2040221999999998</v>
      </c>
      <c r="F127" s="260"/>
      <c r="G127" s="261">
        <f t="shared" si="0"/>
        <v>0</v>
      </c>
      <c r="H127" s="262">
        <v>0</v>
      </c>
      <c r="I127" s="263">
        <f t="shared" si="1"/>
        <v>0</v>
      </c>
      <c r="J127" s="262"/>
      <c r="K127" s="263">
        <f t="shared" si="2"/>
        <v>0</v>
      </c>
      <c r="O127" s="255">
        <v>2</v>
      </c>
      <c r="AA127" s="228">
        <v>8</v>
      </c>
      <c r="AB127" s="228">
        <v>0</v>
      </c>
      <c r="AC127" s="228">
        <v>3</v>
      </c>
      <c r="AZ127" s="228">
        <v>1</v>
      </c>
      <c r="BA127" s="228">
        <f t="shared" si="3"/>
        <v>0</v>
      </c>
      <c r="BB127" s="228">
        <f t="shared" si="4"/>
        <v>0</v>
      </c>
      <c r="BC127" s="228">
        <f t="shared" si="5"/>
        <v>0</v>
      </c>
      <c r="BD127" s="228">
        <f t="shared" si="6"/>
        <v>0</v>
      </c>
      <c r="BE127" s="228">
        <f t="shared" si="7"/>
        <v>0</v>
      </c>
      <c r="CA127" s="255">
        <v>8</v>
      </c>
      <c r="CB127" s="255">
        <v>0</v>
      </c>
    </row>
    <row r="128" spans="1:80" x14ac:dyDescent="0.2">
      <c r="A128" s="256">
        <v>43</v>
      </c>
      <c r="B128" s="257" t="s">
        <v>305</v>
      </c>
      <c r="C128" s="258" t="s">
        <v>306</v>
      </c>
      <c r="D128" s="259" t="s">
        <v>170</v>
      </c>
      <c r="E128" s="260">
        <v>75.672399600000006</v>
      </c>
      <c r="F128" s="260"/>
      <c r="G128" s="261">
        <f t="shared" si="0"/>
        <v>0</v>
      </c>
      <c r="H128" s="262">
        <v>0</v>
      </c>
      <c r="I128" s="263">
        <f t="shared" si="1"/>
        <v>0</v>
      </c>
      <c r="J128" s="262"/>
      <c r="K128" s="263">
        <f t="shared" si="2"/>
        <v>0</v>
      </c>
      <c r="O128" s="255">
        <v>2</v>
      </c>
      <c r="AA128" s="228">
        <v>8</v>
      </c>
      <c r="AB128" s="228">
        <v>0</v>
      </c>
      <c r="AC128" s="228">
        <v>3</v>
      </c>
      <c r="AZ128" s="228">
        <v>1</v>
      </c>
      <c r="BA128" s="228">
        <f t="shared" si="3"/>
        <v>0</v>
      </c>
      <c r="BB128" s="228">
        <f t="shared" si="4"/>
        <v>0</v>
      </c>
      <c r="BC128" s="228">
        <f t="shared" si="5"/>
        <v>0</v>
      </c>
      <c r="BD128" s="228">
        <f t="shared" si="6"/>
        <v>0</v>
      </c>
      <c r="BE128" s="228">
        <f t="shared" si="7"/>
        <v>0</v>
      </c>
      <c r="CA128" s="255">
        <v>8</v>
      </c>
      <c r="CB128" s="255">
        <v>0</v>
      </c>
    </row>
    <row r="129" spans="1:80" x14ac:dyDescent="0.2">
      <c r="A129" s="256">
        <v>44</v>
      </c>
      <c r="B129" s="257" t="s">
        <v>307</v>
      </c>
      <c r="C129" s="258" t="s">
        <v>308</v>
      </c>
      <c r="D129" s="259" t="s">
        <v>170</v>
      </c>
      <c r="E129" s="260">
        <v>4.2040221999999998</v>
      </c>
      <c r="F129" s="260"/>
      <c r="G129" s="261">
        <f t="shared" si="0"/>
        <v>0</v>
      </c>
      <c r="H129" s="262">
        <v>0</v>
      </c>
      <c r="I129" s="263">
        <f t="shared" si="1"/>
        <v>0</v>
      </c>
      <c r="J129" s="262"/>
      <c r="K129" s="263">
        <f t="shared" si="2"/>
        <v>0</v>
      </c>
      <c r="O129" s="255">
        <v>2</v>
      </c>
      <c r="AA129" s="228">
        <v>8</v>
      </c>
      <c r="AB129" s="228">
        <v>0</v>
      </c>
      <c r="AC129" s="228">
        <v>3</v>
      </c>
      <c r="AZ129" s="228">
        <v>1</v>
      </c>
      <c r="BA129" s="228">
        <f t="shared" si="3"/>
        <v>0</v>
      </c>
      <c r="BB129" s="228">
        <f t="shared" si="4"/>
        <v>0</v>
      </c>
      <c r="BC129" s="228">
        <f t="shared" si="5"/>
        <v>0</v>
      </c>
      <c r="BD129" s="228">
        <f t="shared" si="6"/>
        <v>0</v>
      </c>
      <c r="BE129" s="228">
        <f t="shared" si="7"/>
        <v>0</v>
      </c>
      <c r="CA129" s="255">
        <v>8</v>
      </c>
      <c r="CB129" s="255">
        <v>0</v>
      </c>
    </row>
    <row r="130" spans="1:80" x14ac:dyDescent="0.2">
      <c r="A130" s="256">
        <v>45</v>
      </c>
      <c r="B130" s="257" t="s">
        <v>309</v>
      </c>
      <c r="C130" s="258" t="s">
        <v>310</v>
      </c>
      <c r="D130" s="259" t="s">
        <v>170</v>
      </c>
      <c r="E130" s="260">
        <v>4.2040221999999998</v>
      </c>
      <c r="F130" s="260"/>
      <c r="G130" s="261">
        <f t="shared" si="0"/>
        <v>0</v>
      </c>
      <c r="H130" s="262">
        <v>0</v>
      </c>
      <c r="I130" s="263">
        <f t="shared" si="1"/>
        <v>0</v>
      </c>
      <c r="J130" s="262"/>
      <c r="K130" s="263">
        <f t="shared" si="2"/>
        <v>0</v>
      </c>
      <c r="O130" s="255">
        <v>2</v>
      </c>
      <c r="AA130" s="228">
        <v>8</v>
      </c>
      <c r="AB130" s="228">
        <v>0</v>
      </c>
      <c r="AC130" s="228">
        <v>3</v>
      </c>
      <c r="AZ130" s="228">
        <v>1</v>
      </c>
      <c r="BA130" s="228">
        <f t="shared" si="3"/>
        <v>0</v>
      </c>
      <c r="BB130" s="228">
        <f t="shared" si="4"/>
        <v>0</v>
      </c>
      <c r="BC130" s="228">
        <f t="shared" si="5"/>
        <v>0</v>
      </c>
      <c r="BD130" s="228">
        <f t="shared" si="6"/>
        <v>0</v>
      </c>
      <c r="BE130" s="228">
        <f t="shared" si="7"/>
        <v>0</v>
      </c>
      <c r="CA130" s="255">
        <v>8</v>
      </c>
      <c r="CB130" s="255">
        <v>0</v>
      </c>
    </row>
    <row r="131" spans="1:80" x14ac:dyDescent="0.2">
      <c r="A131" s="256">
        <v>46</v>
      </c>
      <c r="B131" s="257" t="s">
        <v>311</v>
      </c>
      <c r="C131" s="258" t="s">
        <v>312</v>
      </c>
      <c r="D131" s="259" t="s">
        <v>170</v>
      </c>
      <c r="E131" s="260">
        <v>3.6633849450799998</v>
      </c>
      <c r="F131" s="260"/>
      <c r="G131" s="261">
        <f t="shared" si="0"/>
        <v>0</v>
      </c>
      <c r="H131" s="262">
        <v>0</v>
      </c>
      <c r="I131" s="263">
        <f t="shared" si="1"/>
        <v>0</v>
      </c>
      <c r="J131" s="262"/>
      <c r="K131" s="263">
        <f t="shared" si="2"/>
        <v>0</v>
      </c>
      <c r="O131" s="255">
        <v>2</v>
      </c>
      <c r="AA131" s="228">
        <v>8</v>
      </c>
      <c r="AB131" s="228">
        <v>0</v>
      </c>
      <c r="AC131" s="228">
        <v>3</v>
      </c>
      <c r="AZ131" s="228">
        <v>1</v>
      </c>
      <c r="BA131" s="228">
        <f t="shared" si="3"/>
        <v>0</v>
      </c>
      <c r="BB131" s="228">
        <f t="shared" si="4"/>
        <v>0</v>
      </c>
      <c r="BC131" s="228">
        <f t="shared" si="5"/>
        <v>0</v>
      </c>
      <c r="BD131" s="228">
        <f t="shared" si="6"/>
        <v>0</v>
      </c>
      <c r="BE131" s="228">
        <f t="shared" si="7"/>
        <v>0</v>
      </c>
      <c r="CA131" s="255">
        <v>8</v>
      </c>
      <c r="CB131" s="255">
        <v>0</v>
      </c>
    </row>
    <row r="132" spans="1:80" x14ac:dyDescent="0.2">
      <c r="A132" s="256">
        <v>47</v>
      </c>
      <c r="B132" s="257" t="s">
        <v>958</v>
      </c>
      <c r="C132" s="258" t="s">
        <v>959</v>
      </c>
      <c r="D132" s="259" t="s">
        <v>170</v>
      </c>
      <c r="E132" s="260">
        <v>0.54063725492000003</v>
      </c>
      <c r="F132" s="260"/>
      <c r="G132" s="261">
        <f t="shared" si="0"/>
        <v>0</v>
      </c>
      <c r="H132" s="262">
        <v>0</v>
      </c>
      <c r="I132" s="263">
        <f t="shared" si="1"/>
        <v>0</v>
      </c>
      <c r="J132" s="262"/>
      <c r="K132" s="263">
        <f t="shared" si="2"/>
        <v>0</v>
      </c>
      <c r="O132" s="255">
        <v>2</v>
      </c>
      <c r="AA132" s="228">
        <v>8</v>
      </c>
      <c r="AB132" s="228">
        <v>0</v>
      </c>
      <c r="AC132" s="228">
        <v>3</v>
      </c>
      <c r="AZ132" s="228">
        <v>1</v>
      </c>
      <c r="BA132" s="228">
        <f t="shared" si="3"/>
        <v>0</v>
      </c>
      <c r="BB132" s="228">
        <f t="shared" si="4"/>
        <v>0</v>
      </c>
      <c r="BC132" s="228">
        <f t="shared" si="5"/>
        <v>0</v>
      </c>
      <c r="BD132" s="228">
        <f t="shared" si="6"/>
        <v>0</v>
      </c>
      <c r="BE132" s="228">
        <f t="shared" si="7"/>
        <v>0</v>
      </c>
      <c r="CA132" s="255">
        <v>8</v>
      </c>
      <c r="CB132" s="255">
        <v>0</v>
      </c>
    </row>
    <row r="133" spans="1:80" x14ac:dyDescent="0.2">
      <c r="A133" s="274"/>
      <c r="B133" s="275" t="s">
        <v>102</v>
      </c>
      <c r="C133" s="276" t="s">
        <v>298</v>
      </c>
      <c r="D133" s="277"/>
      <c r="E133" s="278"/>
      <c r="F133" s="279"/>
      <c r="G133" s="280">
        <f>SUM(G122:G132)</f>
        <v>0</v>
      </c>
      <c r="H133" s="281"/>
      <c r="I133" s="282">
        <f>SUM(I122:I132)</f>
        <v>0</v>
      </c>
      <c r="J133" s="281"/>
      <c r="K133" s="282">
        <f>SUM(K122:K132)</f>
        <v>0</v>
      </c>
      <c r="O133" s="255">
        <v>4</v>
      </c>
      <c r="BA133" s="283">
        <f>SUM(BA122:BA132)</f>
        <v>0</v>
      </c>
      <c r="BB133" s="283">
        <f>SUM(BB122:BB132)</f>
        <v>0</v>
      </c>
      <c r="BC133" s="283">
        <f>SUM(BC122:BC132)</f>
        <v>0</v>
      </c>
      <c r="BD133" s="283">
        <f>SUM(BD122:BD132)</f>
        <v>0</v>
      </c>
      <c r="BE133" s="283">
        <f>SUM(BE122:BE132)</f>
        <v>0</v>
      </c>
    </row>
    <row r="134" spans="1:80" x14ac:dyDescent="0.2">
      <c r="E134" s="228"/>
    </row>
    <row r="135" spans="1:80" x14ac:dyDescent="0.2">
      <c r="E135" s="228"/>
    </row>
    <row r="136" spans="1:80" x14ac:dyDescent="0.2">
      <c r="E136" s="228"/>
    </row>
    <row r="137" spans="1:80" x14ac:dyDescent="0.2">
      <c r="E137" s="228"/>
    </row>
    <row r="138" spans="1:80" x14ac:dyDescent="0.2">
      <c r="E138" s="228"/>
    </row>
    <row r="139" spans="1:80" x14ac:dyDescent="0.2">
      <c r="E139" s="228"/>
    </row>
    <row r="140" spans="1:80" x14ac:dyDescent="0.2">
      <c r="E140" s="228"/>
    </row>
    <row r="141" spans="1:80" x14ac:dyDescent="0.2">
      <c r="E141" s="228"/>
    </row>
    <row r="142" spans="1:80" x14ac:dyDescent="0.2">
      <c r="E142" s="228"/>
    </row>
    <row r="143" spans="1:80" x14ac:dyDescent="0.2">
      <c r="E143" s="228"/>
    </row>
    <row r="144" spans="1:80" x14ac:dyDescent="0.2">
      <c r="E144" s="228"/>
    </row>
    <row r="145" spans="1:7" x14ac:dyDescent="0.2">
      <c r="E145" s="228"/>
    </row>
    <row r="146" spans="1:7" x14ac:dyDescent="0.2">
      <c r="E146" s="228"/>
    </row>
    <row r="147" spans="1:7" x14ac:dyDescent="0.2">
      <c r="E147" s="228"/>
    </row>
    <row r="148" spans="1:7" x14ac:dyDescent="0.2">
      <c r="E148" s="228"/>
    </row>
    <row r="149" spans="1:7" x14ac:dyDescent="0.2">
      <c r="E149" s="228"/>
    </row>
    <row r="150" spans="1:7" x14ac:dyDescent="0.2">
      <c r="E150" s="228"/>
    </row>
    <row r="151" spans="1:7" x14ac:dyDescent="0.2">
      <c r="E151" s="228"/>
    </row>
    <row r="152" spans="1:7" x14ac:dyDescent="0.2">
      <c r="E152" s="228"/>
    </row>
    <row r="153" spans="1:7" x14ac:dyDescent="0.2">
      <c r="E153" s="228"/>
    </row>
    <row r="154" spans="1:7" x14ac:dyDescent="0.2">
      <c r="E154" s="228"/>
    </row>
    <row r="155" spans="1:7" x14ac:dyDescent="0.2">
      <c r="E155" s="228"/>
    </row>
    <row r="156" spans="1:7" x14ac:dyDescent="0.2">
      <c r="E156" s="228"/>
    </row>
    <row r="157" spans="1:7" x14ac:dyDescent="0.2">
      <c r="A157" s="273"/>
      <c r="B157" s="273"/>
      <c r="C157" s="273"/>
      <c r="D157" s="273"/>
      <c r="E157" s="273"/>
      <c r="F157" s="273"/>
      <c r="G157" s="273"/>
    </row>
    <row r="158" spans="1:7" x14ac:dyDescent="0.2">
      <c r="A158" s="273"/>
      <c r="B158" s="273"/>
      <c r="C158" s="273"/>
      <c r="D158" s="273"/>
      <c r="E158" s="273"/>
      <c r="F158" s="273"/>
      <c r="G158" s="273"/>
    </row>
    <row r="159" spans="1:7" x14ac:dyDescent="0.2">
      <c r="A159" s="273"/>
      <c r="B159" s="273"/>
      <c r="C159" s="273"/>
      <c r="D159" s="273"/>
      <c r="E159" s="273"/>
      <c r="F159" s="273"/>
      <c r="G159" s="273"/>
    </row>
    <row r="160" spans="1:7" x14ac:dyDescent="0.2">
      <c r="A160" s="273"/>
      <c r="B160" s="273"/>
      <c r="C160" s="273"/>
      <c r="D160" s="273"/>
      <c r="E160" s="273"/>
      <c r="F160" s="273"/>
      <c r="G160" s="273"/>
    </row>
    <row r="161" spans="5:5" x14ac:dyDescent="0.2">
      <c r="E161" s="228"/>
    </row>
    <row r="162" spans="5:5" x14ac:dyDescent="0.2">
      <c r="E162" s="228"/>
    </row>
    <row r="163" spans="5:5" x14ac:dyDescent="0.2">
      <c r="E163" s="228"/>
    </row>
    <row r="164" spans="5:5" x14ac:dyDescent="0.2">
      <c r="E164" s="228"/>
    </row>
    <row r="165" spans="5:5" x14ac:dyDescent="0.2">
      <c r="E165" s="228"/>
    </row>
    <row r="166" spans="5:5" x14ac:dyDescent="0.2">
      <c r="E166" s="228"/>
    </row>
    <row r="167" spans="5:5" x14ac:dyDescent="0.2">
      <c r="E167" s="228"/>
    </row>
    <row r="168" spans="5:5" x14ac:dyDescent="0.2">
      <c r="E168" s="228"/>
    </row>
    <row r="169" spans="5:5" x14ac:dyDescent="0.2">
      <c r="E169" s="228"/>
    </row>
    <row r="170" spans="5:5" x14ac:dyDescent="0.2">
      <c r="E170" s="228"/>
    </row>
    <row r="171" spans="5:5" x14ac:dyDescent="0.2">
      <c r="E171" s="228"/>
    </row>
    <row r="172" spans="5:5" x14ac:dyDescent="0.2">
      <c r="E172" s="228"/>
    </row>
    <row r="173" spans="5:5" x14ac:dyDescent="0.2">
      <c r="E173" s="228"/>
    </row>
    <row r="174" spans="5:5" x14ac:dyDescent="0.2">
      <c r="E174" s="228"/>
    </row>
    <row r="175" spans="5:5" x14ac:dyDescent="0.2">
      <c r="E175" s="228"/>
    </row>
    <row r="176" spans="5:5" x14ac:dyDescent="0.2">
      <c r="E176" s="228"/>
    </row>
    <row r="177" spans="1:5" x14ac:dyDescent="0.2">
      <c r="E177" s="228"/>
    </row>
    <row r="178" spans="1:5" x14ac:dyDescent="0.2">
      <c r="E178" s="228"/>
    </row>
    <row r="179" spans="1:5" x14ac:dyDescent="0.2">
      <c r="E179" s="228"/>
    </row>
    <row r="180" spans="1:5" x14ac:dyDescent="0.2">
      <c r="E180" s="228"/>
    </row>
    <row r="181" spans="1:5" x14ac:dyDescent="0.2">
      <c r="E181" s="228"/>
    </row>
    <row r="182" spans="1:5" x14ac:dyDescent="0.2">
      <c r="E182" s="228"/>
    </row>
    <row r="183" spans="1:5" x14ac:dyDescent="0.2">
      <c r="E183" s="228"/>
    </row>
    <row r="184" spans="1:5" x14ac:dyDescent="0.2">
      <c r="E184" s="228"/>
    </row>
    <row r="185" spans="1:5" x14ac:dyDescent="0.2">
      <c r="E185" s="228"/>
    </row>
    <row r="186" spans="1:5" x14ac:dyDescent="0.2">
      <c r="E186" s="228"/>
    </row>
    <row r="187" spans="1:5" x14ac:dyDescent="0.2">
      <c r="E187" s="228"/>
    </row>
    <row r="188" spans="1:5" x14ac:dyDescent="0.2">
      <c r="E188" s="228"/>
    </row>
    <row r="189" spans="1:5" x14ac:dyDescent="0.2">
      <c r="E189" s="228"/>
    </row>
    <row r="190" spans="1:5" x14ac:dyDescent="0.2">
      <c r="E190" s="228"/>
    </row>
    <row r="191" spans="1:5" x14ac:dyDescent="0.2">
      <c r="E191" s="228"/>
    </row>
    <row r="192" spans="1:5" x14ac:dyDescent="0.2">
      <c r="A192" s="284"/>
      <c r="B192" s="284"/>
    </row>
    <row r="193" spans="1:7" x14ac:dyDescent="0.2">
      <c r="A193" s="273"/>
      <c r="B193" s="273"/>
      <c r="C193" s="285"/>
      <c r="D193" s="285"/>
      <c r="E193" s="286"/>
      <c r="F193" s="285"/>
      <c r="G193" s="287"/>
    </row>
    <row r="194" spans="1:7" x14ac:dyDescent="0.2">
      <c r="A194" s="288"/>
      <c r="B194" s="288"/>
      <c r="C194" s="273"/>
      <c r="D194" s="273"/>
      <c r="E194" s="289"/>
      <c r="F194" s="273"/>
      <c r="G194" s="273"/>
    </row>
    <row r="195" spans="1:7" x14ac:dyDescent="0.2">
      <c r="A195" s="273"/>
      <c r="B195" s="273"/>
      <c r="C195" s="273"/>
      <c r="D195" s="273"/>
      <c r="E195" s="289"/>
      <c r="F195" s="273"/>
      <c r="G195" s="273"/>
    </row>
    <row r="196" spans="1:7" x14ac:dyDescent="0.2">
      <c r="A196" s="273"/>
      <c r="B196" s="273"/>
      <c r="C196" s="273"/>
      <c r="D196" s="273"/>
      <c r="E196" s="289"/>
      <c r="F196" s="273"/>
      <c r="G196" s="273"/>
    </row>
    <row r="197" spans="1:7" x14ac:dyDescent="0.2">
      <c r="A197" s="273"/>
      <c r="B197" s="273"/>
      <c r="C197" s="273"/>
      <c r="D197" s="273"/>
      <c r="E197" s="289"/>
      <c r="F197" s="273"/>
      <c r="G197" s="273"/>
    </row>
    <row r="198" spans="1:7" x14ac:dyDescent="0.2">
      <c r="A198" s="273"/>
      <c r="B198" s="273"/>
      <c r="C198" s="273"/>
      <c r="D198" s="273"/>
      <c r="E198" s="289"/>
      <c r="F198" s="273"/>
      <c r="G198" s="273"/>
    </row>
    <row r="199" spans="1:7" x14ac:dyDescent="0.2">
      <c r="A199" s="273"/>
      <c r="B199" s="273"/>
      <c r="C199" s="273"/>
      <c r="D199" s="273"/>
      <c r="E199" s="289"/>
      <c r="F199" s="273"/>
      <c r="G199" s="273"/>
    </row>
    <row r="200" spans="1:7" x14ac:dyDescent="0.2">
      <c r="A200" s="273"/>
      <c r="B200" s="273"/>
      <c r="C200" s="273"/>
      <c r="D200" s="273"/>
      <c r="E200" s="289"/>
      <c r="F200" s="273"/>
      <c r="G200" s="273"/>
    </row>
    <row r="201" spans="1:7" x14ac:dyDescent="0.2">
      <c r="A201" s="273"/>
      <c r="B201" s="273"/>
      <c r="C201" s="273"/>
      <c r="D201" s="273"/>
      <c r="E201" s="289"/>
      <c r="F201" s="273"/>
      <c r="G201" s="273"/>
    </row>
    <row r="202" spans="1:7" x14ac:dyDescent="0.2">
      <c r="A202" s="273"/>
      <c r="B202" s="273"/>
      <c r="C202" s="273"/>
      <c r="D202" s="273"/>
      <c r="E202" s="289"/>
      <c r="F202" s="273"/>
      <c r="G202" s="273"/>
    </row>
    <row r="203" spans="1:7" x14ac:dyDescent="0.2">
      <c r="A203" s="273"/>
      <c r="B203" s="273"/>
      <c r="C203" s="273"/>
      <c r="D203" s="273"/>
      <c r="E203" s="289"/>
      <c r="F203" s="273"/>
      <c r="G203" s="273"/>
    </row>
    <row r="204" spans="1:7" x14ac:dyDescent="0.2">
      <c r="A204" s="273"/>
      <c r="B204" s="273"/>
      <c r="C204" s="273"/>
      <c r="D204" s="273"/>
      <c r="E204" s="289"/>
      <c r="F204" s="273"/>
      <c r="G204" s="273"/>
    </row>
    <row r="205" spans="1:7" x14ac:dyDescent="0.2">
      <c r="A205" s="273"/>
      <c r="B205" s="273"/>
      <c r="C205" s="273"/>
      <c r="D205" s="273"/>
      <c r="E205" s="289"/>
      <c r="F205" s="273"/>
      <c r="G205" s="273"/>
    </row>
    <row r="206" spans="1:7" x14ac:dyDescent="0.2">
      <c r="A206" s="273"/>
      <c r="B206" s="273"/>
      <c r="C206" s="273"/>
      <c r="D206" s="273"/>
      <c r="E206" s="289"/>
      <c r="F206" s="273"/>
      <c r="G206" s="273"/>
    </row>
  </sheetData>
  <mergeCells count="64">
    <mergeCell ref="C10:D10"/>
    <mergeCell ref="C11:D11"/>
    <mergeCell ref="C12:D12"/>
    <mergeCell ref="A1:G1"/>
    <mergeCell ref="A3:B3"/>
    <mergeCell ref="A4:B4"/>
    <mergeCell ref="E4:G4"/>
    <mergeCell ref="C9:G9"/>
    <mergeCell ref="C28:D28"/>
    <mergeCell ref="C14:D14"/>
    <mergeCell ref="C15:D15"/>
    <mergeCell ref="C16:D16"/>
    <mergeCell ref="C18:D18"/>
    <mergeCell ref="C20:G20"/>
    <mergeCell ref="C21:D21"/>
    <mergeCell ref="C22:D22"/>
    <mergeCell ref="C23:D23"/>
    <mergeCell ref="C25:G25"/>
    <mergeCell ref="C26:D26"/>
    <mergeCell ref="C27:D27"/>
    <mergeCell ref="C49:G49"/>
    <mergeCell ref="C50:D50"/>
    <mergeCell ref="C32:G32"/>
    <mergeCell ref="C33:D33"/>
    <mergeCell ref="C35:D35"/>
    <mergeCell ref="C42:G42"/>
    <mergeCell ref="C43:D43"/>
    <mergeCell ref="C44:D44"/>
    <mergeCell ref="C46:G46"/>
    <mergeCell ref="C47:D47"/>
    <mergeCell ref="C70:D70"/>
    <mergeCell ref="C73:D73"/>
    <mergeCell ref="C75:G75"/>
    <mergeCell ref="C51:D51"/>
    <mergeCell ref="C52:D52"/>
    <mergeCell ref="C54:G54"/>
    <mergeCell ref="C55:D55"/>
    <mergeCell ref="C56:D56"/>
    <mergeCell ref="C57:D57"/>
    <mergeCell ref="C59:D59"/>
    <mergeCell ref="C61:D61"/>
    <mergeCell ref="C62:D62"/>
    <mergeCell ref="C67:D67"/>
    <mergeCell ref="C69:G69"/>
    <mergeCell ref="C94:D94"/>
    <mergeCell ref="C96:D96"/>
    <mergeCell ref="C98:G98"/>
    <mergeCell ref="C99:D99"/>
    <mergeCell ref="C76:D76"/>
    <mergeCell ref="C78:G78"/>
    <mergeCell ref="C79:D79"/>
    <mergeCell ref="C84:D84"/>
    <mergeCell ref="C86:G86"/>
    <mergeCell ref="C88:G88"/>
    <mergeCell ref="C89:D89"/>
    <mergeCell ref="C119:G119"/>
    <mergeCell ref="C120:D120"/>
    <mergeCell ref="C104:D104"/>
    <mergeCell ref="C106:D106"/>
    <mergeCell ref="C107:D107"/>
    <mergeCell ref="C108:D108"/>
    <mergeCell ref="C110:D110"/>
    <mergeCell ref="C112:D112"/>
    <mergeCell ref="C114:D11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9" t="s">
        <v>31</v>
      </c>
      <c r="B1" s="90"/>
      <c r="C1" s="90"/>
      <c r="D1" s="90"/>
      <c r="E1" s="90"/>
      <c r="F1" s="90"/>
      <c r="G1" s="90"/>
    </row>
    <row r="2" spans="1:57" ht="12.75" customHeight="1" x14ac:dyDescent="0.2">
      <c r="A2" s="91" t="s">
        <v>32</v>
      </c>
      <c r="B2" s="92"/>
      <c r="C2" s="93" t="s">
        <v>108</v>
      </c>
      <c r="D2" s="93" t="s">
        <v>965</v>
      </c>
      <c r="E2" s="94"/>
      <c r="F2" s="95" t="s">
        <v>33</v>
      </c>
      <c r="G2" s="96" t="s">
        <v>106</v>
      </c>
    </row>
    <row r="3" spans="1:57" ht="3" hidden="1" customHeight="1" x14ac:dyDescent="0.2">
      <c r="A3" s="97"/>
      <c r="B3" s="98"/>
      <c r="C3" s="99"/>
      <c r="D3" s="99"/>
      <c r="E3" s="100"/>
      <c r="F3" s="101"/>
      <c r="G3" s="102"/>
    </row>
    <row r="4" spans="1:57" ht="12" customHeight="1" x14ac:dyDescent="0.2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57" ht="12.95" customHeight="1" x14ac:dyDescent="0.2">
      <c r="A5" s="105" t="s">
        <v>104</v>
      </c>
      <c r="B5" s="106"/>
      <c r="C5" s="107" t="s">
        <v>103</v>
      </c>
      <c r="D5" s="108"/>
      <c r="E5" s="106"/>
      <c r="F5" s="101" t="s">
        <v>36</v>
      </c>
      <c r="G5" s="102" t="s">
        <v>107</v>
      </c>
    </row>
    <row r="6" spans="1:57" ht="12.95" customHeight="1" x14ac:dyDescent="0.2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57" ht="12.95" customHeight="1" x14ac:dyDescent="0.2">
      <c r="A7" s="112"/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57" x14ac:dyDescent="0.2">
      <c r="A8" s="117" t="s">
        <v>40</v>
      </c>
      <c r="B8" s="101"/>
      <c r="C8" s="313" t="s">
        <v>322</v>
      </c>
      <c r="D8" s="313"/>
      <c r="E8" s="314"/>
      <c r="F8" s="118" t="s">
        <v>41</v>
      </c>
      <c r="G8" s="119"/>
      <c r="H8" s="120"/>
      <c r="I8" s="121"/>
    </row>
    <row r="9" spans="1:57" x14ac:dyDescent="0.2">
      <c r="A9" s="117" t="s">
        <v>42</v>
      </c>
      <c r="B9" s="101"/>
      <c r="C9" s="313"/>
      <c r="D9" s="313"/>
      <c r="E9" s="314"/>
      <c r="F9" s="101"/>
      <c r="G9" s="122"/>
      <c r="H9" s="123"/>
    </row>
    <row r="10" spans="1:57" x14ac:dyDescent="0.2">
      <c r="A10" s="117" t="s">
        <v>43</v>
      </c>
      <c r="B10" s="101"/>
      <c r="C10" s="313" t="s">
        <v>321</v>
      </c>
      <c r="D10" s="313"/>
      <c r="E10" s="313"/>
      <c r="F10" s="124"/>
      <c r="G10" s="125"/>
      <c r="H10" s="126"/>
    </row>
    <row r="11" spans="1:57" ht="13.5" customHeight="1" x14ac:dyDescent="0.2">
      <c r="A11" s="117" t="s">
        <v>44</v>
      </c>
      <c r="B11" s="101"/>
      <c r="C11" s="313"/>
      <c r="D11" s="313"/>
      <c r="E11" s="313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57" ht="12.75" customHeight="1" x14ac:dyDescent="0.2">
      <c r="A12" s="130" t="s">
        <v>46</v>
      </c>
      <c r="B12" s="98"/>
      <c r="C12" s="315"/>
      <c r="D12" s="315"/>
      <c r="E12" s="315"/>
      <c r="F12" s="131" t="s">
        <v>47</v>
      </c>
      <c r="G12" s="132"/>
      <c r="H12" s="123"/>
    </row>
    <row r="13" spans="1:57" ht="28.5" customHeight="1" thickBot="1" x14ac:dyDescent="0.25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57" ht="17.25" customHeight="1" thickBot="1" x14ac:dyDescent="0.25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57" ht="15.95" customHeight="1" x14ac:dyDescent="0.2">
      <c r="A15" s="142"/>
      <c r="B15" s="143" t="s">
        <v>51</v>
      </c>
      <c r="C15" s="144">
        <f>'SO 01 01 Rek'!E19</f>
        <v>0</v>
      </c>
      <c r="D15" s="145" t="str">
        <f>'SO 01 01 Rek'!A24</f>
        <v>Ztížené výrobní podmínky</v>
      </c>
      <c r="E15" s="146"/>
      <c r="F15" s="147"/>
      <c r="G15" s="144">
        <f>'SO 01 01 Rek'!I24</f>
        <v>0</v>
      </c>
    </row>
    <row r="16" spans="1:57" ht="15.95" customHeight="1" x14ac:dyDescent="0.2">
      <c r="A16" s="142" t="s">
        <v>52</v>
      </c>
      <c r="B16" s="143" t="s">
        <v>53</v>
      </c>
      <c r="C16" s="144">
        <f>'SO 01 01 Rek'!F19</f>
        <v>0</v>
      </c>
      <c r="D16" s="97" t="str">
        <f>'SO 01 01 Rek'!A25</f>
        <v>Oborová přirážka</v>
      </c>
      <c r="E16" s="148"/>
      <c r="F16" s="149"/>
      <c r="G16" s="144">
        <f>'SO 01 01 Rek'!I25</f>
        <v>0</v>
      </c>
    </row>
    <row r="17" spans="1:7" ht="15.95" customHeight="1" x14ac:dyDescent="0.2">
      <c r="A17" s="142" t="s">
        <v>54</v>
      </c>
      <c r="B17" s="143" t="s">
        <v>55</v>
      </c>
      <c r="C17" s="144">
        <f>'SO 01 01 Rek'!H19</f>
        <v>0</v>
      </c>
      <c r="D17" s="97" t="str">
        <f>'SO 01 01 Rek'!A26</f>
        <v>Přesun stavebních kapacit</v>
      </c>
      <c r="E17" s="148"/>
      <c r="F17" s="149"/>
      <c r="G17" s="144">
        <f>'SO 01 01 Rek'!I26</f>
        <v>0</v>
      </c>
    </row>
    <row r="18" spans="1:7" ht="15.95" customHeight="1" x14ac:dyDescent="0.2">
      <c r="A18" s="150" t="s">
        <v>56</v>
      </c>
      <c r="B18" s="151" t="s">
        <v>57</v>
      </c>
      <c r="C18" s="144">
        <f>'SO 01 01 Rek'!G19</f>
        <v>0</v>
      </c>
      <c r="D18" s="97" t="str">
        <f>'SO 01 01 Rek'!A27</f>
        <v>Mimostaveništní doprava</v>
      </c>
      <c r="E18" s="148"/>
      <c r="F18" s="149"/>
      <c r="G18" s="144">
        <f>'SO 01 01 Rek'!I27</f>
        <v>0</v>
      </c>
    </row>
    <row r="19" spans="1:7" ht="15.95" customHeight="1" x14ac:dyDescent="0.2">
      <c r="A19" s="152" t="s">
        <v>58</v>
      </c>
      <c r="B19" s="143"/>
      <c r="C19" s="144">
        <f>SUM(C15:C18)</f>
        <v>0</v>
      </c>
      <c r="D19" s="97" t="str">
        <f>'SO 01 01 Rek'!A28</f>
        <v>Zařízení staveniště</v>
      </c>
      <c r="E19" s="148"/>
      <c r="F19" s="149"/>
      <c r="G19" s="144">
        <f>'SO 01 01 Rek'!I28</f>
        <v>0</v>
      </c>
    </row>
    <row r="20" spans="1:7" ht="15.95" customHeight="1" x14ac:dyDescent="0.2">
      <c r="A20" s="152"/>
      <c r="B20" s="143"/>
      <c r="C20" s="144"/>
      <c r="D20" s="97" t="str">
        <f>'SO 01 01 Rek'!A29</f>
        <v>Provoz investora</v>
      </c>
      <c r="E20" s="148"/>
      <c r="F20" s="149"/>
      <c r="G20" s="144">
        <f>'SO 01 01 Rek'!I29</f>
        <v>0</v>
      </c>
    </row>
    <row r="21" spans="1:7" ht="15.95" customHeight="1" x14ac:dyDescent="0.2">
      <c r="A21" s="152" t="s">
        <v>28</v>
      </c>
      <c r="B21" s="143"/>
      <c r="C21" s="144">
        <f>'SO 01 01 Rek'!I19</f>
        <v>0</v>
      </c>
      <c r="D21" s="97" t="str">
        <f>'SO 01 01 Rek'!A30</f>
        <v>Kompletační činnost (IČD)</v>
      </c>
      <c r="E21" s="148"/>
      <c r="F21" s="149"/>
      <c r="G21" s="144">
        <f>'SO 01 01 Rek'!I30</f>
        <v>0</v>
      </c>
    </row>
    <row r="22" spans="1:7" ht="15.95" customHeight="1" x14ac:dyDescent="0.2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 x14ac:dyDescent="0.25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'SO 01 01 Rek'!H32</f>
        <v>0</v>
      </c>
    </row>
    <row r="24" spans="1:7" x14ac:dyDescent="0.2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x14ac:dyDescent="0.2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 x14ac:dyDescent="0.2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x14ac:dyDescent="0.2">
      <c r="A27" s="153"/>
      <c r="B27" s="167"/>
      <c r="C27" s="163"/>
      <c r="D27" s="123"/>
      <c r="F27" s="164"/>
      <c r="G27" s="165"/>
    </row>
    <row r="28" spans="1:7" x14ac:dyDescent="0.2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 x14ac:dyDescent="0.2">
      <c r="A29" s="153"/>
      <c r="B29" s="123"/>
      <c r="C29" s="169"/>
      <c r="D29" s="170"/>
      <c r="E29" s="169"/>
      <c r="F29" s="123"/>
      <c r="G29" s="165"/>
    </row>
    <row r="30" spans="1:7" x14ac:dyDescent="0.2">
      <c r="A30" s="171" t="s">
        <v>12</v>
      </c>
      <c r="B30" s="172"/>
      <c r="C30" s="173">
        <v>21</v>
      </c>
      <c r="D30" s="172" t="s">
        <v>70</v>
      </c>
      <c r="E30" s="174"/>
      <c r="F30" s="308">
        <f>C23-F32</f>
        <v>0</v>
      </c>
      <c r="G30" s="309"/>
    </row>
    <row r="31" spans="1:7" x14ac:dyDescent="0.2">
      <c r="A31" s="171" t="s">
        <v>71</v>
      </c>
      <c r="B31" s="172"/>
      <c r="C31" s="173">
        <f>C30</f>
        <v>21</v>
      </c>
      <c r="D31" s="172" t="s">
        <v>72</v>
      </c>
      <c r="E31" s="174"/>
      <c r="F31" s="308">
        <f>ROUND(PRODUCT(F30,C31/100),0)</f>
        <v>0</v>
      </c>
      <c r="G31" s="309"/>
    </row>
    <row r="32" spans="1:7" x14ac:dyDescent="0.2">
      <c r="A32" s="171" t="s">
        <v>12</v>
      </c>
      <c r="B32" s="172"/>
      <c r="C32" s="173">
        <v>0</v>
      </c>
      <c r="D32" s="172" t="s">
        <v>72</v>
      </c>
      <c r="E32" s="174"/>
      <c r="F32" s="308">
        <v>0</v>
      </c>
      <c r="G32" s="309"/>
    </row>
    <row r="33" spans="1:8" x14ac:dyDescent="0.2">
      <c r="A33" s="171" t="s">
        <v>71</v>
      </c>
      <c r="B33" s="175"/>
      <c r="C33" s="176">
        <f>C32</f>
        <v>0</v>
      </c>
      <c r="D33" s="172" t="s">
        <v>72</v>
      </c>
      <c r="E33" s="149"/>
      <c r="F33" s="308">
        <f>ROUND(PRODUCT(F32,C33/100),0)</f>
        <v>0</v>
      </c>
      <c r="G33" s="309"/>
    </row>
    <row r="34" spans="1:8" s="180" customFormat="1" ht="19.5" customHeight="1" thickBot="1" x14ac:dyDescent="0.3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312"/>
      <c r="C37" s="312"/>
      <c r="D37" s="312"/>
      <c r="E37" s="312"/>
      <c r="F37" s="312"/>
      <c r="G37" s="312"/>
      <c r="H37" s="1" t="s">
        <v>2</v>
      </c>
    </row>
    <row r="38" spans="1:8" ht="12.75" customHeight="1" x14ac:dyDescent="0.2">
      <c r="A38" s="181"/>
      <c r="B38" s="312"/>
      <c r="C38" s="312"/>
      <c r="D38" s="312"/>
      <c r="E38" s="312"/>
      <c r="F38" s="312"/>
      <c r="G38" s="312"/>
      <c r="H38" s="1" t="s">
        <v>2</v>
      </c>
    </row>
    <row r="39" spans="1:8" x14ac:dyDescent="0.2">
      <c r="A39" s="181"/>
      <c r="B39" s="312"/>
      <c r="C39" s="312"/>
      <c r="D39" s="312"/>
      <c r="E39" s="312"/>
      <c r="F39" s="312"/>
      <c r="G39" s="312"/>
      <c r="H39" s="1" t="s">
        <v>2</v>
      </c>
    </row>
    <row r="40" spans="1:8" x14ac:dyDescent="0.2">
      <c r="A40" s="181"/>
      <c r="B40" s="312"/>
      <c r="C40" s="312"/>
      <c r="D40" s="312"/>
      <c r="E40" s="312"/>
      <c r="F40" s="312"/>
      <c r="G40" s="312"/>
      <c r="H40" s="1" t="s">
        <v>2</v>
      </c>
    </row>
    <row r="41" spans="1:8" x14ac:dyDescent="0.2">
      <c r="A41" s="181"/>
      <c r="B41" s="312"/>
      <c r="C41" s="312"/>
      <c r="D41" s="312"/>
      <c r="E41" s="312"/>
      <c r="F41" s="312"/>
      <c r="G41" s="312"/>
      <c r="H41" s="1" t="s">
        <v>2</v>
      </c>
    </row>
    <row r="42" spans="1:8" x14ac:dyDescent="0.2">
      <c r="A42" s="181"/>
      <c r="B42" s="312"/>
      <c r="C42" s="312"/>
      <c r="D42" s="312"/>
      <c r="E42" s="312"/>
      <c r="F42" s="312"/>
      <c r="G42" s="312"/>
      <c r="H42" s="1" t="s">
        <v>2</v>
      </c>
    </row>
    <row r="43" spans="1:8" x14ac:dyDescent="0.2">
      <c r="A43" s="181"/>
      <c r="B43" s="312"/>
      <c r="C43" s="312"/>
      <c r="D43" s="312"/>
      <c r="E43" s="312"/>
      <c r="F43" s="312"/>
      <c r="G43" s="312"/>
      <c r="H43" s="1" t="s">
        <v>2</v>
      </c>
    </row>
    <row r="44" spans="1:8" ht="12.75" customHeight="1" x14ac:dyDescent="0.2">
      <c r="A44" s="181"/>
      <c r="B44" s="312"/>
      <c r="C44" s="312"/>
      <c r="D44" s="312"/>
      <c r="E44" s="312"/>
      <c r="F44" s="312"/>
      <c r="G44" s="312"/>
      <c r="H44" s="1" t="s">
        <v>2</v>
      </c>
    </row>
    <row r="45" spans="1:8" ht="12.75" customHeight="1" x14ac:dyDescent="0.2">
      <c r="A45" s="181"/>
      <c r="B45" s="312"/>
      <c r="C45" s="312"/>
      <c r="D45" s="312"/>
      <c r="E45" s="312"/>
      <c r="F45" s="312"/>
      <c r="G45" s="312"/>
      <c r="H45" s="1" t="s">
        <v>2</v>
      </c>
    </row>
    <row r="46" spans="1:8" x14ac:dyDescent="0.2">
      <c r="B46" s="307"/>
      <c r="C46" s="307"/>
      <c r="D46" s="307"/>
      <c r="E46" s="307"/>
      <c r="F46" s="307"/>
      <c r="G46" s="307"/>
    </row>
    <row r="47" spans="1:8" x14ac:dyDescent="0.2">
      <c r="B47" s="307"/>
      <c r="C47" s="307"/>
      <c r="D47" s="307"/>
      <c r="E47" s="307"/>
      <c r="F47" s="307"/>
      <c r="G47" s="307"/>
    </row>
    <row r="48" spans="1:8" x14ac:dyDescent="0.2">
      <c r="B48" s="307"/>
      <c r="C48" s="307"/>
      <c r="D48" s="307"/>
      <c r="E48" s="307"/>
      <c r="F48" s="307"/>
      <c r="G48" s="307"/>
    </row>
    <row r="49" spans="2:7" x14ac:dyDescent="0.2">
      <c r="B49" s="307"/>
      <c r="C49" s="307"/>
      <c r="D49" s="307"/>
      <c r="E49" s="307"/>
      <c r="F49" s="307"/>
      <c r="G49" s="307"/>
    </row>
    <row r="50" spans="2:7" x14ac:dyDescent="0.2">
      <c r="B50" s="307"/>
      <c r="C50" s="307"/>
      <c r="D50" s="307"/>
      <c r="E50" s="307"/>
      <c r="F50" s="307"/>
      <c r="G50" s="307"/>
    </row>
    <row r="51" spans="2:7" x14ac:dyDescent="0.2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3"/>
  <sheetViews>
    <sheetView topLeftCell="A10" workbookViewId="0">
      <selection activeCell="F32" sqref="F3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8" t="s">
        <v>3</v>
      </c>
      <c r="B1" s="319"/>
      <c r="C1" s="182" t="s">
        <v>103</v>
      </c>
      <c r="D1" s="183"/>
      <c r="E1" s="184"/>
      <c r="F1" s="183"/>
      <c r="G1" s="185" t="s">
        <v>75</v>
      </c>
      <c r="H1" s="186" t="s">
        <v>108</v>
      </c>
      <c r="I1" s="187"/>
    </row>
    <row r="2" spans="1:9" ht="13.5" thickBot="1" x14ac:dyDescent="0.25">
      <c r="A2" s="320" t="s">
        <v>76</v>
      </c>
      <c r="B2" s="321"/>
      <c r="C2" s="188" t="s">
        <v>105</v>
      </c>
      <c r="D2" s="189"/>
      <c r="E2" s="190"/>
      <c r="F2" s="189"/>
      <c r="G2" s="322" t="s">
        <v>966</v>
      </c>
      <c r="H2" s="323"/>
      <c r="I2" s="324"/>
    </row>
    <row r="3" spans="1:9" ht="13.5" thickTop="1" x14ac:dyDescent="0.2">
      <c r="F3" s="123"/>
    </row>
    <row r="4" spans="1:9" ht="19.5" customHeight="1" x14ac:dyDescent="0.25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spans="1:9" ht="13.5" thickBot="1" x14ac:dyDescent="0.25"/>
    <row r="6" spans="1:9" s="123" customFormat="1" ht="13.5" thickBot="1" x14ac:dyDescent="0.25">
      <c r="A6" s="194"/>
      <c r="B6" s="195" t="s">
        <v>78</v>
      </c>
      <c r="C6" s="195"/>
      <c r="D6" s="196"/>
      <c r="E6" s="197" t="s">
        <v>24</v>
      </c>
      <c r="F6" s="198" t="s">
        <v>25</v>
      </c>
      <c r="G6" s="198" t="s">
        <v>26</v>
      </c>
      <c r="H6" s="198" t="s">
        <v>27</v>
      </c>
      <c r="I6" s="199" t="s">
        <v>28</v>
      </c>
    </row>
    <row r="7" spans="1:9" s="123" customFormat="1" x14ac:dyDescent="0.2">
      <c r="A7" s="290" t="str">
        <f>'SO 01 01 Pol'!B7</f>
        <v>1</v>
      </c>
      <c r="B7" s="62" t="str">
        <f>'SO 01 01 Pol'!C7</f>
        <v>Zemní práce</v>
      </c>
      <c r="D7" s="200"/>
      <c r="E7" s="291">
        <f>'SO 01 01 Pol'!BA39</f>
        <v>0</v>
      </c>
      <c r="F7" s="292">
        <f>'SO 01 01 Pol'!BB39</f>
        <v>0</v>
      </c>
      <c r="G7" s="292">
        <f>'SO 01 01 Pol'!BC39</f>
        <v>0</v>
      </c>
      <c r="H7" s="292">
        <f>'SO 01 01 Pol'!BD39</f>
        <v>0</v>
      </c>
      <c r="I7" s="293">
        <f>'SO 01 01 Pol'!BE39</f>
        <v>0</v>
      </c>
    </row>
    <row r="8" spans="1:9" s="123" customFormat="1" x14ac:dyDescent="0.2">
      <c r="A8" s="290" t="str">
        <f>'SO 01 01 Pol'!B40</f>
        <v>2</v>
      </c>
      <c r="B8" s="62" t="str">
        <f>'SO 01 01 Pol'!C40</f>
        <v>Základy a zvláštní zakládání</v>
      </c>
      <c r="D8" s="200"/>
      <c r="E8" s="291">
        <f>'SO 01 01 Pol'!BA51</f>
        <v>0</v>
      </c>
      <c r="F8" s="292">
        <f>'SO 01 01 Pol'!BB51</f>
        <v>0</v>
      </c>
      <c r="G8" s="292">
        <f>'SO 01 01 Pol'!BC51</f>
        <v>0</v>
      </c>
      <c r="H8" s="292">
        <f>'SO 01 01 Pol'!BD51</f>
        <v>0</v>
      </c>
      <c r="I8" s="293">
        <f>'SO 01 01 Pol'!BE51</f>
        <v>0</v>
      </c>
    </row>
    <row r="9" spans="1:9" s="123" customFormat="1" x14ac:dyDescent="0.2">
      <c r="A9" s="290" t="str">
        <f>'SO 01 01 Pol'!B52</f>
        <v>3</v>
      </c>
      <c r="B9" s="62" t="str">
        <f>'SO 01 01 Pol'!C52</f>
        <v>Svislé a kompletní konstrukce</v>
      </c>
      <c r="D9" s="200"/>
      <c r="E9" s="291">
        <f>'SO 01 01 Pol'!BA64</f>
        <v>0</v>
      </c>
      <c r="F9" s="292">
        <f>'SO 01 01 Pol'!BB64</f>
        <v>0</v>
      </c>
      <c r="G9" s="292">
        <f>'SO 01 01 Pol'!BC64</f>
        <v>0</v>
      </c>
      <c r="H9" s="292">
        <f>'SO 01 01 Pol'!BD64</f>
        <v>0</v>
      </c>
      <c r="I9" s="293">
        <f>'SO 01 01 Pol'!BE64</f>
        <v>0</v>
      </c>
    </row>
    <row r="10" spans="1:9" s="123" customFormat="1" x14ac:dyDescent="0.2">
      <c r="A10" s="290" t="str">
        <f>'SO 01 01 Pol'!B65</f>
        <v>4</v>
      </c>
      <c r="B10" s="62" t="str">
        <f>'SO 01 01 Pol'!C65</f>
        <v>Vodorovné konstrukce</v>
      </c>
      <c r="D10" s="200"/>
      <c r="E10" s="291">
        <f>'SO 01 01 Pol'!BA73</f>
        <v>0</v>
      </c>
      <c r="F10" s="292">
        <f>'SO 01 01 Pol'!BB73</f>
        <v>0</v>
      </c>
      <c r="G10" s="292">
        <f>'SO 01 01 Pol'!BC73</f>
        <v>0</v>
      </c>
      <c r="H10" s="292">
        <f>'SO 01 01 Pol'!BD73</f>
        <v>0</v>
      </c>
      <c r="I10" s="293">
        <f>'SO 01 01 Pol'!BE73</f>
        <v>0</v>
      </c>
    </row>
    <row r="11" spans="1:9" s="123" customFormat="1" x14ac:dyDescent="0.2">
      <c r="A11" s="290" t="str">
        <f>'SO 01 01 Pol'!B74</f>
        <v>5</v>
      </c>
      <c r="B11" s="62" t="str">
        <f>'SO 01 01 Pol'!C74</f>
        <v>Komunikace</v>
      </c>
      <c r="D11" s="200"/>
      <c r="E11" s="291">
        <f>'SO 01 01 Pol'!BA80</f>
        <v>0</v>
      </c>
      <c r="F11" s="292">
        <f>'SO 01 01 Pol'!BB80</f>
        <v>0</v>
      </c>
      <c r="G11" s="292">
        <f>'SO 01 01 Pol'!BC80</f>
        <v>0</v>
      </c>
      <c r="H11" s="292">
        <f>'SO 01 01 Pol'!BD80</f>
        <v>0</v>
      </c>
      <c r="I11" s="293">
        <f>'SO 01 01 Pol'!BE80</f>
        <v>0</v>
      </c>
    </row>
    <row r="12" spans="1:9" s="123" customFormat="1" x14ac:dyDescent="0.2">
      <c r="A12" s="290" t="str">
        <f>'SO 01 01 Pol'!B81</f>
        <v>62</v>
      </c>
      <c r="B12" s="62" t="str">
        <f>'SO 01 01 Pol'!C81</f>
        <v>Úpravy povrchů vnější</v>
      </c>
      <c r="D12" s="200"/>
      <c r="E12" s="291">
        <f>'SO 01 01 Pol'!BA98</f>
        <v>0</v>
      </c>
      <c r="F12" s="292">
        <f>'SO 01 01 Pol'!BB98</f>
        <v>0</v>
      </c>
      <c r="G12" s="292">
        <f>'SO 01 01 Pol'!BC98</f>
        <v>0</v>
      </c>
      <c r="H12" s="292">
        <f>'SO 01 01 Pol'!BD98</f>
        <v>0</v>
      </c>
      <c r="I12" s="293">
        <f>'SO 01 01 Pol'!BE98</f>
        <v>0</v>
      </c>
    </row>
    <row r="13" spans="1:9" s="123" customFormat="1" x14ac:dyDescent="0.2">
      <c r="A13" s="290" t="str">
        <f>'SO 01 01 Pol'!B99</f>
        <v>95</v>
      </c>
      <c r="B13" s="62" t="str">
        <f>'SO 01 01 Pol'!C99</f>
        <v>Dokončovací konstrukce na pozemních stavbách</v>
      </c>
      <c r="D13" s="200"/>
      <c r="E13" s="291">
        <f>'SO 01 01 Pol'!BA103</f>
        <v>0</v>
      </c>
      <c r="F13" s="292">
        <f>'SO 01 01 Pol'!BB103</f>
        <v>0</v>
      </c>
      <c r="G13" s="292">
        <f>'SO 01 01 Pol'!BC103</f>
        <v>0</v>
      </c>
      <c r="H13" s="292">
        <f>'SO 01 01 Pol'!BD103</f>
        <v>0</v>
      </c>
      <c r="I13" s="293">
        <f>'SO 01 01 Pol'!BE103</f>
        <v>0</v>
      </c>
    </row>
    <row r="14" spans="1:9" s="123" customFormat="1" x14ac:dyDescent="0.2">
      <c r="A14" s="290" t="str">
        <f>'SO 01 01 Pol'!B104</f>
        <v>96</v>
      </c>
      <c r="B14" s="62" t="str">
        <f>'SO 01 01 Pol'!C104</f>
        <v>Bourání konstrukcí</v>
      </c>
      <c r="D14" s="200"/>
      <c r="E14" s="291">
        <f>'SO 01 01 Pol'!BA120</f>
        <v>0</v>
      </c>
      <c r="F14" s="292">
        <f>'SO 01 01 Pol'!BB120</f>
        <v>0</v>
      </c>
      <c r="G14" s="292">
        <f>'SO 01 01 Pol'!BC120</f>
        <v>0</v>
      </c>
      <c r="H14" s="292">
        <f>'SO 01 01 Pol'!BD120</f>
        <v>0</v>
      </c>
      <c r="I14" s="293">
        <f>'SO 01 01 Pol'!BE120</f>
        <v>0</v>
      </c>
    </row>
    <row r="15" spans="1:9" s="123" customFormat="1" x14ac:dyDescent="0.2">
      <c r="A15" s="290" t="str">
        <f>'SO 01 01 Pol'!B121</f>
        <v>97</v>
      </c>
      <c r="B15" s="62" t="str">
        <f>'SO 01 01 Pol'!C121</f>
        <v>Prorážení otvorů</v>
      </c>
      <c r="D15" s="200"/>
      <c r="E15" s="291">
        <f>'SO 01 01 Pol'!BA127</f>
        <v>0</v>
      </c>
      <c r="F15" s="292">
        <f>'SO 01 01 Pol'!BB127</f>
        <v>0</v>
      </c>
      <c r="G15" s="292">
        <f>'SO 01 01 Pol'!BC127</f>
        <v>0</v>
      </c>
      <c r="H15" s="292">
        <f>'SO 01 01 Pol'!BD127</f>
        <v>0</v>
      </c>
      <c r="I15" s="293">
        <f>'SO 01 01 Pol'!BE127</f>
        <v>0</v>
      </c>
    </row>
    <row r="16" spans="1:9" s="123" customFormat="1" x14ac:dyDescent="0.2">
      <c r="A16" s="290" t="str">
        <f>'SO 01 01 Pol'!B128</f>
        <v>99</v>
      </c>
      <c r="B16" s="62" t="str">
        <f>'SO 01 01 Pol'!C128</f>
        <v>Staveništní přesun hmot</v>
      </c>
      <c r="D16" s="200"/>
      <c r="E16" s="291">
        <f>'SO 01 01 Pol'!BA130</f>
        <v>0</v>
      </c>
      <c r="F16" s="292">
        <f>'SO 01 01 Pol'!BB130</f>
        <v>0</v>
      </c>
      <c r="G16" s="292">
        <f>'SO 01 01 Pol'!BC130</f>
        <v>0</v>
      </c>
      <c r="H16" s="292">
        <f>'SO 01 01 Pol'!BD130</f>
        <v>0</v>
      </c>
      <c r="I16" s="293">
        <f>'SO 01 01 Pol'!BE130</f>
        <v>0</v>
      </c>
    </row>
    <row r="17" spans="1:57" s="123" customFormat="1" x14ac:dyDescent="0.2">
      <c r="A17" s="290" t="str">
        <f>'SO 01 01 Pol'!B131</f>
        <v>767</v>
      </c>
      <c r="B17" s="62" t="str">
        <f>'SO 01 01 Pol'!C131</f>
        <v>Konstrukce zámečnické</v>
      </c>
      <c r="D17" s="200"/>
      <c r="E17" s="291">
        <f>'SO 01 01 Pol'!BA135</f>
        <v>0</v>
      </c>
      <c r="F17" s="292">
        <f>'SO 01 01 Pol'!BB135</f>
        <v>0</v>
      </c>
      <c r="G17" s="292">
        <f>'SO 01 01 Pol'!BC135</f>
        <v>0</v>
      </c>
      <c r="H17" s="292">
        <f>'SO 01 01 Pol'!BD135</f>
        <v>0</v>
      </c>
      <c r="I17" s="293">
        <f>'SO 01 01 Pol'!BE135</f>
        <v>0</v>
      </c>
    </row>
    <row r="18" spans="1:57" s="123" customFormat="1" ht="13.5" thickBot="1" x14ac:dyDescent="0.25">
      <c r="A18" s="290" t="str">
        <f>'SO 01 01 Pol'!B136</f>
        <v>D96</v>
      </c>
      <c r="B18" s="62" t="str">
        <f>'SO 01 01 Pol'!C136</f>
        <v>Přesuny suti a vybouraných hmot</v>
      </c>
      <c r="D18" s="200"/>
      <c r="E18" s="291">
        <f>'SO 01 01 Pol'!BA144</f>
        <v>0</v>
      </c>
      <c r="F18" s="292">
        <f>'SO 01 01 Pol'!BB144</f>
        <v>0</v>
      </c>
      <c r="G18" s="292">
        <f>'SO 01 01 Pol'!BC144</f>
        <v>0</v>
      </c>
      <c r="H18" s="292">
        <f>'SO 01 01 Pol'!BD144</f>
        <v>0</v>
      </c>
      <c r="I18" s="293">
        <f>'SO 01 01 Pol'!BE144</f>
        <v>0</v>
      </c>
    </row>
    <row r="19" spans="1:57" s="14" customFormat="1" ht="13.5" thickBot="1" x14ac:dyDescent="0.25">
      <c r="A19" s="201"/>
      <c r="B19" s="202" t="s">
        <v>79</v>
      </c>
      <c r="C19" s="202"/>
      <c r="D19" s="203"/>
      <c r="E19" s="204">
        <f>SUM(E7:E18)</f>
        <v>0</v>
      </c>
      <c r="F19" s="205">
        <f>SUM(F7:F18)</f>
        <v>0</v>
      </c>
      <c r="G19" s="205">
        <f>SUM(G7:G18)</f>
        <v>0</v>
      </c>
      <c r="H19" s="205">
        <f>SUM(H7:H18)</f>
        <v>0</v>
      </c>
      <c r="I19" s="206">
        <f>SUM(I7:I18)</f>
        <v>0</v>
      </c>
    </row>
    <row r="20" spans="1:57" x14ac:dyDescent="0.2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57" ht="19.5" customHeight="1" x14ac:dyDescent="0.25">
      <c r="A21" s="192" t="s">
        <v>80</v>
      </c>
      <c r="B21" s="192"/>
      <c r="C21" s="192"/>
      <c r="D21" s="192"/>
      <c r="E21" s="192"/>
      <c r="F21" s="192"/>
      <c r="G21" s="207"/>
      <c r="H21" s="192"/>
      <c r="I21" s="192"/>
      <c r="BA21" s="129"/>
      <c r="BB21" s="129"/>
      <c r="BC21" s="129"/>
      <c r="BD21" s="129"/>
      <c r="BE21" s="129"/>
    </row>
    <row r="22" spans="1:57" ht="13.5" thickBot="1" x14ac:dyDescent="0.25"/>
    <row r="23" spans="1:57" x14ac:dyDescent="0.2">
      <c r="A23" s="158" t="s">
        <v>81</v>
      </c>
      <c r="B23" s="159"/>
      <c r="C23" s="159"/>
      <c r="D23" s="208"/>
      <c r="E23" s="209" t="s">
        <v>82</v>
      </c>
      <c r="F23" s="210" t="s">
        <v>13</v>
      </c>
      <c r="G23" s="211" t="s">
        <v>83</v>
      </c>
      <c r="H23" s="212"/>
      <c r="I23" s="213" t="s">
        <v>82</v>
      </c>
    </row>
    <row r="24" spans="1:57" x14ac:dyDescent="0.2">
      <c r="A24" s="152" t="s">
        <v>313</v>
      </c>
      <c r="B24" s="143"/>
      <c r="C24" s="143"/>
      <c r="D24" s="214"/>
      <c r="E24" s="215">
        <v>0</v>
      </c>
      <c r="F24" s="216">
        <v>0</v>
      </c>
      <c r="G24" s="217">
        <f>SUM(E19:I19)</f>
        <v>0</v>
      </c>
      <c r="H24" s="218"/>
      <c r="I24" s="219">
        <f t="shared" ref="I24:I31" si="0">E24+F24*G24/100</f>
        <v>0</v>
      </c>
      <c r="BA24" s="1">
        <v>0</v>
      </c>
    </row>
    <row r="25" spans="1:57" x14ac:dyDescent="0.2">
      <c r="A25" s="152" t="s">
        <v>314</v>
      </c>
      <c r="B25" s="143"/>
      <c r="C25" s="143"/>
      <c r="D25" s="214"/>
      <c r="E25" s="215">
        <v>0</v>
      </c>
      <c r="F25" s="216">
        <v>0</v>
      </c>
      <c r="G25" s="217">
        <f>SUM(G24)</f>
        <v>0</v>
      </c>
      <c r="H25" s="218"/>
      <c r="I25" s="219">
        <f t="shared" si="0"/>
        <v>0</v>
      </c>
      <c r="BA25" s="1">
        <v>0</v>
      </c>
    </row>
    <row r="26" spans="1:57" x14ac:dyDescent="0.2">
      <c r="A26" s="152" t="s">
        <v>315</v>
      </c>
      <c r="B26" s="143"/>
      <c r="C26" s="143"/>
      <c r="D26" s="214"/>
      <c r="E26" s="215">
        <v>0</v>
      </c>
      <c r="F26" s="216">
        <v>0</v>
      </c>
      <c r="G26" s="217">
        <f t="shared" ref="G26:G31" si="1">SUM(G25)</f>
        <v>0</v>
      </c>
      <c r="H26" s="218"/>
      <c r="I26" s="219">
        <f t="shared" si="0"/>
        <v>0</v>
      </c>
      <c r="BA26" s="1">
        <v>0</v>
      </c>
    </row>
    <row r="27" spans="1:57" x14ac:dyDescent="0.2">
      <c r="A27" s="152" t="s">
        <v>316</v>
      </c>
      <c r="B27" s="143"/>
      <c r="C27" s="143"/>
      <c r="D27" s="214"/>
      <c r="E27" s="215">
        <v>0</v>
      </c>
      <c r="F27" s="216">
        <v>0</v>
      </c>
      <c r="G27" s="217">
        <f t="shared" si="1"/>
        <v>0</v>
      </c>
      <c r="H27" s="218"/>
      <c r="I27" s="219">
        <f t="shared" si="0"/>
        <v>0</v>
      </c>
      <c r="BA27" s="1">
        <v>0</v>
      </c>
    </row>
    <row r="28" spans="1:57" x14ac:dyDescent="0.2">
      <c r="A28" s="152" t="s">
        <v>317</v>
      </c>
      <c r="B28" s="143"/>
      <c r="C28" s="143"/>
      <c r="D28" s="214"/>
      <c r="E28" s="215">
        <v>0</v>
      </c>
      <c r="F28" s="216">
        <v>0</v>
      </c>
      <c r="G28" s="217">
        <f t="shared" si="1"/>
        <v>0</v>
      </c>
      <c r="H28" s="218"/>
      <c r="I28" s="219">
        <f t="shared" si="0"/>
        <v>0</v>
      </c>
      <c r="BA28" s="1">
        <v>1</v>
      </c>
    </row>
    <row r="29" spans="1:57" x14ac:dyDescent="0.2">
      <c r="A29" s="152" t="s">
        <v>318</v>
      </c>
      <c r="B29" s="143"/>
      <c r="C29" s="143"/>
      <c r="D29" s="214"/>
      <c r="E29" s="215">
        <v>0</v>
      </c>
      <c r="F29" s="216">
        <v>0</v>
      </c>
      <c r="G29" s="217">
        <f t="shared" si="1"/>
        <v>0</v>
      </c>
      <c r="H29" s="218"/>
      <c r="I29" s="219">
        <f t="shared" si="0"/>
        <v>0</v>
      </c>
      <c r="BA29" s="1">
        <v>1</v>
      </c>
    </row>
    <row r="30" spans="1:57" x14ac:dyDescent="0.2">
      <c r="A30" s="152" t="s">
        <v>319</v>
      </c>
      <c r="B30" s="143"/>
      <c r="C30" s="143"/>
      <c r="D30" s="214"/>
      <c r="E30" s="215">
        <v>0</v>
      </c>
      <c r="F30" s="216">
        <v>0</v>
      </c>
      <c r="G30" s="217">
        <f t="shared" si="1"/>
        <v>0</v>
      </c>
      <c r="H30" s="218"/>
      <c r="I30" s="219">
        <f t="shared" si="0"/>
        <v>0</v>
      </c>
      <c r="BA30" s="1">
        <v>2</v>
      </c>
    </row>
    <row r="31" spans="1:57" x14ac:dyDescent="0.2">
      <c r="A31" s="152" t="s">
        <v>320</v>
      </c>
      <c r="B31" s="143"/>
      <c r="C31" s="143"/>
      <c r="D31" s="214"/>
      <c r="E31" s="215">
        <v>0</v>
      </c>
      <c r="F31" s="216">
        <v>0</v>
      </c>
      <c r="G31" s="217">
        <f t="shared" si="1"/>
        <v>0</v>
      </c>
      <c r="H31" s="218"/>
      <c r="I31" s="219">
        <f t="shared" si="0"/>
        <v>0</v>
      </c>
      <c r="BA31" s="1">
        <v>2</v>
      </c>
    </row>
    <row r="32" spans="1:57" ht="13.5" thickBot="1" x14ac:dyDescent="0.25">
      <c r="A32" s="220"/>
      <c r="B32" s="221" t="s">
        <v>84</v>
      </c>
      <c r="C32" s="222"/>
      <c r="D32" s="223"/>
      <c r="E32" s="224"/>
      <c r="F32" s="225"/>
      <c r="G32" s="225"/>
      <c r="H32" s="325">
        <f>SUM(I24:I31)</f>
        <v>0</v>
      </c>
      <c r="I32" s="326"/>
    </row>
    <row r="34" spans="2:9" x14ac:dyDescent="0.2">
      <c r="B34" s="14"/>
      <c r="F34" s="226"/>
      <c r="G34" s="227"/>
      <c r="H34" s="227"/>
      <c r="I34" s="46"/>
    </row>
    <row r="35" spans="2:9" x14ac:dyDescent="0.2">
      <c r="F35" s="226"/>
      <c r="G35" s="227"/>
      <c r="H35" s="227"/>
      <c r="I35" s="46"/>
    </row>
    <row r="36" spans="2:9" x14ac:dyDescent="0.2">
      <c r="F36" s="226"/>
      <c r="G36" s="227"/>
      <c r="H36" s="227"/>
      <c r="I36" s="46"/>
    </row>
    <row r="37" spans="2:9" x14ac:dyDescent="0.2">
      <c r="F37" s="226"/>
      <c r="G37" s="227"/>
      <c r="H37" s="227"/>
      <c r="I37" s="46"/>
    </row>
    <row r="38" spans="2:9" x14ac:dyDescent="0.2">
      <c r="F38" s="226"/>
      <c r="G38" s="227"/>
      <c r="H38" s="227"/>
      <c r="I38" s="46"/>
    </row>
    <row r="39" spans="2:9" x14ac:dyDescent="0.2">
      <c r="F39" s="226"/>
      <c r="G39" s="227"/>
      <c r="H39" s="227"/>
      <c r="I39" s="46"/>
    </row>
    <row r="40" spans="2:9" x14ac:dyDescent="0.2">
      <c r="F40" s="226"/>
      <c r="G40" s="227"/>
      <c r="H40" s="227"/>
      <c r="I40" s="46"/>
    </row>
    <row r="41" spans="2:9" x14ac:dyDescent="0.2">
      <c r="F41" s="226"/>
      <c r="G41" s="227"/>
      <c r="H41" s="227"/>
      <c r="I41" s="46"/>
    </row>
    <row r="42" spans="2:9" x14ac:dyDescent="0.2">
      <c r="F42" s="226"/>
      <c r="G42" s="227"/>
      <c r="H42" s="227"/>
      <c r="I42" s="46"/>
    </row>
    <row r="43" spans="2:9" x14ac:dyDescent="0.2">
      <c r="F43" s="226"/>
      <c r="G43" s="227"/>
      <c r="H43" s="227"/>
      <c r="I43" s="46"/>
    </row>
    <row r="44" spans="2:9" x14ac:dyDescent="0.2">
      <c r="F44" s="226"/>
      <c r="G44" s="227"/>
      <c r="H44" s="227"/>
      <c r="I44" s="46"/>
    </row>
    <row r="45" spans="2:9" x14ac:dyDescent="0.2">
      <c r="F45" s="226"/>
      <c r="G45" s="227"/>
      <c r="H45" s="227"/>
      <c r="I45" s="46"/>
    </row>
    <row r="46" spans="2:9" x14ac:dyDescent="0.2">
      <c r="F46" s="226"/>
      <c r="G46" s="227"/>
      <c r="H46" s="227"/>
      <c r="I46" s="46"/>
    </row>
    <row r="47" spans="2:9" x14ac:dyDescent="0.2">
      <c r="F47" s="226"/>
      <c r="G47" s="227"/>
      <c r="H47" s="227"/>
      <c r="I47" s="46"/>
    </row>
    <row r="48" spans="2:9" x14ac:dyDescent="0.2">
      <c r="F48" s="226"/>
      <c r="G48" s="227"/>
      <c r="H48" s="227"/>
      <c r="I48" s="46"/>
    </row>
    <row r="49" spans="6:9" x14ac:dyDescent="0.2">
      <c r="F49" s="226"/>
      <c r="G49" s="227"/>
      <c r="H49" s="227"/>
      <c r="I49" s="46"/>
    </row>
    <row r="50" spans="6:9" x14ac:dyDescent="0.2">
      <c r="F50" s="226"/>
      <c r="G50" s="227"/>
      <c r="H50" s="227"/>
      <c r="I50" s="46"/>
    </row>
    <row r="51" spans="6:9" x14ac:dyDescent="0.2">
      <c r="F51" s="226"/>
      <c r="G51" s="227"/>
      <c r="H51" s="227"/>
      <c r="I51" s="46"/>
    </row>
    <row r="52" spans="6:9" x14ac:dyDescent="0.2">
      <c r="F52" s="226"/>
      <c r="G52" s="227"/>
      <c r="H52" s="227"/>
      <c r="I52" s="46"/>
    </row>
    <row r="53" spans="6:9" x14ac:dyDescent="0.2">
      <c r="F53" s="226"/>
      <c r="G53" s="227"/>
      <c r="H53" s="227"/>
      <c r="I53" s="46"/>
    </row>
    <row r="54" spans="6:9" x14ac:dyDescent="0.2">
      <c r="F54" s="226"/>
      <c r="G54" s="227"/>
      <c r="H54" s="227"/>
      <c r="I54" s="46"/>
    </row>
    <row r="55" spans="6:9" x14ac:dyDescent="0.2">
      <c r="F55" s="226"/>
      <c r="G55" s="227"/>
      <c r="H55" s="227"/>
      <c r="I55" s="46"/>
    </row>
    <row r="56" spans="6:9" x14ac:dyDescent="0.2">
      <c r="F56" s="226"/>
      <c r="G56" s="227"/>
      <c r="H56" s="227"/>
      <c r="I56" s="46"/>
    </row>
    <row r="57" spans="6:9" x14ac:dyDescent="0.2">
      <c r="F57" s="226"/>
      <c r="G57" s="227"/>
      <c r="H57" s="227"/>
      <c r="I57" s="46"/>
    </row>
    <row r="58" spans="6:9" x14ac:dyDescent="0.2">
      <c r="F58" s="226"/>
      <c r="G58" s="227"/>
      <c r="H58" s="227"/>
      <c r="I58" s="46"/>
    </row>
    <row r="59" spans="6:9" x14ac:dyDescent="0.2">
      <c r="F59" s="226"/>
      <c r="G59" s="227"/>
      <c r="H59" s="227"/>
      <c r="I59" s="46"/>
    </row>
    <row r="60" spans="6:9" x14ac:dyDescent="0.2">
      <c r="F60" s="226"/>
      <c r="G60" s="227"/>
      <c r="H60" s="227"/>
      <c r="I60" s="46"/>
    </row>
    <row r="61" spans="6:9" x14ac:dyDescent="0.2">
      <c r="F61" s="226"/>
      <c r="G61" s="227"/>
      <c r="H61" s="227"/>
      <c r="I61" s="46"/>
    </row>
    <row r="62" spans="6:9" x14ac:dyDescent="0.2">
      <c r="F62" s="226"/>
      <c r="G62" s="227"/>
      <c r="H62" s="227"/>
      <c r="I62" s="46"/>
    </row>
    <row r="63" spans="6:9" x14ac:dyDescent="0.2">
      <c r="F63" s="226"/>
      <c r="G63" s="227"/>
      <c r="H63" s="227"/>
      <c r="I63" s="46"/>
    </row>
    <row r="64" spans="6:9" x14ac:dyDescent="0.2">
      <c r="F64" s="226"/>
      <c r="G64" s="227"/>
      <c r="H64" s="227"/>
      <c r="I64" s="46"/>
    </row>
    <row r="65" spans="6:9" x14ac:dyDescent="0.2">
      <c r="F65" s="226"/>
      <c r="G65" s="227"/>
      <c r="H65" s="227"/>
      <c r="I65" s="46"/>
    </row>
    <row r="66" spans="6:9" x14ac:dyDescent="0.2">
      <c r="F66" s="226"/>
      <c r="G66" s="227"/>
      <c r="H66" s="227"/>
      <c r="I66" s="46"/>
    </row>
    <row r="67" spans="6:9" x14ac:dyDescent="0.2">
      <c r="F67" s="226"/>
      <c r="G67" s="227"/>
      <c r="H67" s="227"/>
      <c r="I67" s="46"/>
    </row>
    <row r="68" spans="6:9" x14ac:dyDescent="0.2">
      <c r="F68" s="226"/>
      <c r="G68" s="227"/>
      <c r="H68" s="227"/>
      <c r="I68" s="46"/>
    </row>
    <row r="69" spans="6:9" x14ac:dyDescent="0.2">
      <c r="F69" s="226"/>
      <c r="G69" s="227"/>
      <c r="H69" s="227"/>
      <c r="I69" s="46"/>
    </row>
    <row r="70" spans="6:9" x14ac:dyDescent="0.2">
      <c r="F70" s="226"/>
      <c r="G70" s="227"/>
      <c r="H70" s="227"/>
      <c r="I70" s="46"/>
    </row>
    <row r="71" spans="6:9" x14ac:dyDescent="0.2">
      <c r="F71" s="226"/>
      <c r="G71" s="227"/>
      <c r="H71" s="227"/>
      <c r="I71" s="46"/>
    </row>
    <row r="72" spans="6:9" x14ac:dyDescent="0.2">
      <c r="F72" s="226"/>
      <c r="G72" s="227"/>
      <c r="H72" s="227"/>
      <c r="I72" s="46"/>
    </row>
    <row r="73" spans="6:9" x14ac:dyDescent="0.2">
      <c r="F73" s="226"/>
      <c r="G73" s="227"/>
      <c r="H73" s="227"/>
      <c r="I73" s="46"/>
    </row>
    <row r="74" spans="6:9" x14ac:dyDescent="0.2">
      <c r="F74" s="226"/>
      <c r="G74" s="227"/>
      <c r="H74" s="227"/>
      <c r="I74" s="46"/>
    </row>
    <row r="75" spans="6:9" x14ac:dyDescent="0.2">
      <c r="F75" s="226"/>
      <c r="G75" s="227"/>
      <c r="H75" s="227"/>
      <c r="I75" s="46"/>
    </row>
    <row r="76" spans="6:9" x14ac:dyDescent="0.2">
      <c r="F76" s="226"/>
      <c r="G76" s="227"/>
      <c r="H76" s="227"/>
      <c r="I76" s="46"/>
    </row>
    <row r="77" spans="6:9" x14ac:dyDescent="0.2">
      <c r="F77" s="226"/>
      <c r="G77" s="227"/>
      <c r="H77" s="227"/>
      <c r="I77" s="46"/>
    </row>
    <row r="78" spans="6:9" x14ac:dyDescent="0.2">
      <c r="F78" s="226"/>
      <c r="G78" s="227"/>
      <c r="H78" s="227"/>
      <c r="I78" s="46"/>
    </row>
    <row r="79" spans="6:9" x14ac:dyDescent="0.2">
      <c r="F79" s="226"/>
      <c r="G79" s="227"/>
      <c r="H79" s="227"/>
      <c r="I79" s="46"/>
    </row>
    <row r="80" spans="6:9" x14ac:dyDescent="0.2">
      <c r="F80" s="226"/>
      <c r="G80" s="227"/>
      <c r="H80" s="227"/>
      <c r="I80" s="46"/>
    </row>
    <row r="81" spans="6:9" x14ac:dyDescent="0.2">
      <c r="F81" s="226"/>
      <c r="G81" s="227"/>
      <c r="H81" s="227"/>
      <c r="I81" s="46"/>
    </row>
    <row r="82" spans="6:9" x14ac:dyDescent="0.2">
      <c r="F82" s="226"/>
      <c r="G82" s="227"/>
      <c r="H82" s="227"/>
      <c r="I82" s="46"/>
    </row>
    <row r="83" spans="6:9" x14ac:dyDescent="0.2">
      <c r="F83" s="226"/>
      <c r="G83" s="227"/>
      <c r="H83" s="227"/>
      <c r="I83" s="46"/>
    </row>
  </sheetData>
  <mergeCells count="4">
    <mergeCell ref="A1:B1"/>
    <mergeCell ref="A2:B2"/>
    <mergeCell ref="G2:I2"/>
    <mergeCell ref="H32:I3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217"/>
  <sheetViews>
    <sheetView showGridLines="0" showZeros="0" topLeftCell="A127" zoomScaleNormal="100" zoomScaleSheetLayoutView="100" workbookViewId="0">
      <selection activeCell="F137" sqref="F137:F143"/>
    </sheetView>
  </sheetViews>
  <sheetFormatPr defaultRowHeight="12.75" x14ac:dyDescent="0.2"/>
  <cols>
    <col min="1" max="1" width="4.42578125" style="228" customWidth="1"/>
    <col min="2" max="2" width="11.5703125" style="228" customWidth="1"/>
    <col min="3" max="3" width="40.42578125" style="228" customWidth="1"/>
    <col min="4" max="4" width="5.5703125" style="228" customWidth="1"/>
    <col min="5" max="5" width="8.5703125" style="238" customWidth="1"/>
    <col min="6" max="6" width="9.85546875" style="228" customWidth="1"/>
    <col min="7" max="7" width="13.85546875" style="228" customWidth="1"/>
    <col min="8" max="8" width="11.7109375" style="228" hidden="1" customWidth="1"/>
    <col min="9" max="9" width="11.5703125" style="228" hidden="1" customWidth="1"/>
    <col min="10" max="10" width="11" style="228" hidden="1" customWidth="1"/>
    <col min="11" max="11" width="10.42578125" style="228" hidden="1" customWidth="1"/>
    <col min="12" max="12" width="75.42578125" style="228" customWidth="1"/>
    <col min="13" max="13" width="45.28515625" style="228" customWidth="1"/>
    <col min="14" max="16384" width="9.140625" style="228"/>
  </cols>
  <sheetData>
    <row r="1" spans="1:80" ht="15.75" x14ac:dyDescent="0.25">
      <c r="A1" s="332" t="s">
        <v>85</v>
      </c>
      <c r="B1" s="332"/>
      <c r="C1" s="332"/>
      <c r="D1" s="332"/>
      <c r="E1" s="332"/>
      <c r="F1" s="332"/>
      <c r="G1" s="332"/>
    </row>
    <row r="2" spans="1:80" ht="14.25" customHeight="1" thickBot="1" x14ac:dyDescent="0.25">
      <c r="B2" s="229"/>
      <c r="C2" s="230"/>
      <c r="D2" s="230"/>
      <c r="E2" s="231"/>
      <c r="F2" s="230"/>
      <c r="G2" s="230"/>
    </row>
    <row r="3" spans="1:80" ht="13.5" thickTop="1" x14ac:dyDescent="0.2">
      <c r="A3" s="318" t="s">
        <v>3</v>
      </c>
      <c r="B3" s="319"/>
      <c r="C3" s="182" t="s">
        <v>103</v>
      </c>
      <c r="D3" s="232"/>
      <c r="E3" s="233" t="s">
        <v>86</v>
      </c>
      <c r="F3" s="234" t="str">
        <f>'SO 01 01 Rek'!H1</f>
        <v>01</v>
      </c>
      <c r="G3" s="235"/>
    </row>
    <row r="4" spans="1:80" ht="13.5" thickBot="1" x14ac:dyDescent="0.25">
      <c r="A4" s="333" t="s">
        <v>76</v>
      </c>
      <c r="B4" s="321"/>
      <c r="C4" s="188" t="s">
        <v>105</v>
      </c>
      <c r="D4" s="236"/>
      <c r="E4" s="334" t="str">
        <f>'SO 01 01 Rek'!G2</f>
        <v>Stav. úpr. - terasy, rampy, schodiště</v>
      </c>
      <c r="F4" s="335"/>
      <c r="G4" s="336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99</v>
      </c>
      <c r="C7" s="247" t="s">
        <v>100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 x14ac:dyDescent="0.2">
      <c r="A8" s="256">
        <v>1</v>
      </c>
      <c r="B8" s="257" t="s">
        <v>110</v>
      </c>
      <c r="C8" s="258" t="s">
        <v>111</v>
      </c>
      <c r="D8" s="259" t="s">
        <v>112</v>
      </c>
      <c r="E8" s="260">
        <v>3.06</v>
      </c>
      <c r="F8" s="260"/>
      <c r="G8" s="261">
        <f>E8*F8</f>
        <v>0</v>
      </c>
      <c r="H8" s="262">
        <v>0</v>
      </c>
      <c r="I8" s="263">
        <f>E8*H8</f>
        <v>0</v>
      </c>
      <c r="J8" s="262">
        <v>-0.13800000000000001</v>
      </c>
      <c r="K8" s="263">
        <f>E8*J8</f>
        <v>-0.42228000000000004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x14ac:dyDescent="0.2">
      <c r="A9" s="264"/>
      <c r="B9" s="268"/>
      <c r="C9" s="327" t="s">
        <v>113</v>
      </c>
      <c r="D9" s="328"/>
      <c r="E9" s="269">
        <v>3.06</v>
      </c>
      <c r="F9" s="270"/>
      <c r="G9" s="271"/>
      <c r="H9" s="272"/>
      <c r="I9" s="266"/>
      <c r="J9" s="273"/>
      <c r="K9" s="266"/>
      <c r="M9" s="267" t="s">
        <v>113</v>
      </c>
      <c r="O9" s="255"/>
    </row>
    <row r="10" spans="1:80" x14ac:dyDescent="0.2">
      <c r="A10" s="256">
        <v>2</v>
      </c>
      <c r="B10" s="257" t="s">
        <v>114</v>
      </c>
      <c r="C10" s="258" t="s">
        <v>115</v>
      </c>
      <c r="D10" s="259" t="s">
        <v>112</v>
      </c>
      <c r="E10" s="260">
        <v>3.06</v>
      </c>
      <c r="F10" s="260"/>
      <c r="G10" s="261">
        <f>E10*F10</f>
        <v>0</v>
      </c>
      <c r="H10" s="262">
        <v>0</v>
      </c>
      <c r="I10" s="263">
        <f>E10*H10</f>
        <v>0</v>
      </c>
      <c r="J10" s="262">
        <v>-0.22</v>
      </c>
      <c r="K10" s="263">
        <f>E10*J10</f>
        <v>-0.67320000000000002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1</v>
      </c>
    </row>
    <row r="11" spans="1:80" x14ac:dyDescent="0.2">
      <c r="A11" s="264"/>
      <c r="B11" s="268"/>
      <c r="C11" s="327" t="s">
        <v>116</v>
      </c>
      <c r="D11" s="328"/>
      <c r="E11" s="269">
        <v>3.06</v>
      </c>
      <c r="F11" s="270"/>
      <c r="G11" s="271"/>
      <c r="H11" s="272"/>
      <c r="I11" s="266"/>
      <c r="J11" s="273"/>
      <c r="K11" s="266"/>
      <c r="M11" s="267" t="s">
        <v>116</v>
      </c>
      <c r="O11" s="255"/>
    </row>
    <row r="12" spans="1:80" x14ac:dyDescent="0.2">
      <c r="A12" s="256">
        <v>3</v>
      </c>
      <c r="B12" s="257" t="s">
        <v>117</v>
      </c>
      <c r="C12" s="258" t="s">
        <v>118</v>
      </c>
      <c r="D12" s="259" t="s">
        <v>107</v>
      </c>
      <c r="E12" s="260">
        <v>0.27</v>
      </c>
      <c r="F12" s="260"/>
      <c r="G12" s="261">
        <f>E12*F12</f>
        <v>0</v>
      </c>
      <c r="H12" s="262">
        <v>0</v>
      </c>
      <c r="I12" s="263">
        <f>E12*H12</f>
        <v>0</v>
      </c>
      <c r="J12" s="262">
        <v>-1.3</v>
      </c>
      <c r="K12" s="263">
        <f>E12*J12</f>
        <v>-0.35100000000000003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</v>
      </c>
      <c r="CB12" s="255">
        <v>1</v>
      </c>
    </row>
    <row r="13" spans="1:80" x14ac:dyDescent="0.2">
      <c r="A13" s="264"/>
      <c r="B13" s="268"/>
      <c r="C13" s="327" t="s">
        <v>119</v>
      </c>
      <c r="D13" s="328"/>
      <c r="E13" s="269">
        <v>0.27</v>
      </c>
      <c r="F13" s="270"/>
      <c r="G13" s="271"/>
      <c r="H13" s="272"/>
      <c r="I13" s="266"/>
      <c r="J13" s="273"/>
      <c r="K13" s="266"/>
      <c r="M13" s="267" t="s">
        <v>119</v>
      </c>
      <c r="O13" s="255"/>
    </row>
    <row r="14" spans="1:80" x14ac:dyDescent="0.2">
      <c r="A14" s="256">
        <v>4</v>
      </c>
      <c r="B14" s="257" t="s">
        <v>120</v>
      </c>
      <c r="C14" s="258" t="s">
        <v>121</v>
      </c>
      <c r="D14" s="259" t="s">
        <v>107</v>
      </c>
      <c r="E14" s="260">
        <v>4.6243999999999996</v>
      </c>
      <c r="F14" s="260"/>
      <c r="G14" s="261">
        <f>E14*F14</f>
        <v>0</v>
      </c>
      <c r="H14" s="262">
        <v>0</v>
      </c>
      <c r="I14" s="263">
        <f>E14*H14</f>
        <v>0</v>
      </c>
      <c r="J14" s="262">
        <v>0</v>
      </c>
      <c r="K14" s="263">
        <f>E14*J14</f>
        <v>0</v>
      </c>
      <c r="O14" s="255">
        <v>2</v>
      </c>
      <c r="AA14" s="228">
        <v>1</v>
      </c>
      <c r="AB14" s="228">
        <v>1</v>
      </c>
      <c r="AC14" s="228">
        <v>1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1</v>
      </c>
    </row>
    <row r="15" spans="1:80" x14ac:dyDescent="0.2">
      <c r="A15" s="264"/>
      <c r="B15" s="268"/>
      <c r="C15" s="327" t="s">
        <v>122</v>
      </c>
      <c r="D15" s="328"/>
      <c r="E15" s="269">
        <v>2.7563</v>
      </c>
      <c r="F15" s="270"/>
      <c r="G15" s="271"/>
      <c r="H15" s="272"/>
      <c r="I15" s="266"/>
      <c r="J15" s="273"/>
      <c r="K15" s="266"/>
      <c r="M15" s="267" t="s">
        <v>122</v>
      </c>
      <c r="O15" s="255"/>
    </row>
    <row r="16" spans="1:80" x14ac:dyDescent="0.2">
      <c r="A16" s="264"/>
      <c r="B16" s="268"/>
      <c r="C16" s="327" t="s">
        <v>123</v>
      </c>
      <c r="D16" s="328"/>
      <c r="E16" s="269">
        <v>1.8681000000000001</v>
      </c>
      <c r="F16" s="270"/>
      <c r="G16" s="271"/>
      <c r="H16" s="272"/>
      <c r="I16" s="266"/>
      <c r="J16" s="273"/>
      <c r="K16" s="266"/>
      <c r="M16" s="267" t="s">
        <v>123</v>
      </c>
      <c r="O16" s="255"/>
    </row>
    <row r="17" spans="1:80" x14ac:dyDescent="0.2">
      <c r="A17" s="256">
        <v>5</v>
      </c>
      <c r="B17" s="257" t="s">
        <v>124</v>
      </c>
      <c r="C17" s="258" t="s">
        <v>125</v>
      </c>
      <c r="D17" s="259" t="s">
        <v>107</v>
      </c>
      <c r="E17" s="260">
        <v>2.3121999999999998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80" x14ac:dyDescent="0.2">
      <c r="A18" s="264"/>
      <c r="B18" s="268"/>
      <c r="C18" s="327" t="s">
        <v>126</v>
      </c>
      <c r="D18" s="328"/>
      <c r="E18" s="269">
        <v>2.3121999999999998</v>
      </c>
      <c r="F18" s="270"/>
      <c r="G18" s="271"/>
      <c r="H18" s="272"/>
      <c r="I18" s="266"/>
      <c r="J18" s="273"/>
      <c r="K18" s="266"/>
      <c r="M18" s="267" t="s">
        <v>126</v>
      </c>
      <c r="O18" s="255"/>
    </row>
    <row r="19" spans="1:80" x14ac:dyDescent="0.2">
      <c r="A19" s="256">
        <v>6</v>
      </c>
      <c r="B19" s="257" t="s">
        <v>127</v>
      </c>
      <c r="C19" s="258" t="s">
        <v>128</v>
      </c>
      <c r="D19" s="259" t="s">
        <v>107</v>
      </c>
      <c r="E19" s="260">
        <v>4.32</v>
      </c>
      <c r="F19" s="260"/>
      <c r="G19" s="261">
        <f>E19*F19</f>
        <v>0</v>
      </c>
      <c r="H19" s="262">
        <v>0</v>
      </c>
      <c r="I19" s="263">
        <f>E19*H19</f>
        <v>0</v>
      </c>
      <c r="J19" s="262">
        <v>0</v>
      </c>
      <c r="K19" s="263">
        <f>E19*J19</f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5">
        <v>1</v>
      </c>
      <c r="CB19" s="255">
        <v>1</v>
      </c>
    </row>
    <row r="20" spans="1:80" x14ac:dyDescent="0.2">
      <c r="A20" s="264"/>
      <c r="B20" s="268"/>
      <c r="C20" s="327" t="s">
        <v>129</v>
      </c>
      <c r="D20" s="328"/>
      <c r="E20" s="269">
        <v>2.4300000000000002</v>
      </c>
      <c r="F20" s="270"/>
      <c r="G20" s="271"/>
      <c r="H20" s="272"/>
      <c r="I20" s="266"/>
      <c r="J20" s="273"/>
      <c r="K20" s="266"/>
      <c r="M20" s="267" t="s">
        <v>129</v>
      </c>
      <c r="O20" s="255"/>
    </row>
    <row r="21" spans="1:80" x14ac:dyDescent="0.2">
      <c r="A21" s="264"/>
      <c r="B21" s="268"/>
      <c r="C21" s="327" t="s">
        <v>130</v>
      </c>
      <c r="D21" s="328"/>
      <c r="E21" s="269">
        <v>1.89</v>
      </c>
      <c r="F21" s="270"/>
      <c r="G21" s="271"/>
      <c r="H21" s="272"/>
      <c r="I21" s="266"/>
      <c r="J21" s="273"/>
      <c r="K21" s="266"/>
      <c r="M21" s="267" t="s">
        <v>130</v>
      </c>
      <c r="O21" s="255"/>
    </row>
    <row r="22" spans="1:80" x14ac:dyDescent="0.2">
      <c r="A22" s="256">
        <v>7</v>
      </c>
      <c r="B22" s="257" t="s">
        <v>131</v>
      </c>
      <c r="C22" s="258" t="s">
        <v>132</v>
      </c>
      <c r="D22" s="259" t="s">
        <v>107</v>
      </c>
      <c r="E22" s="260">
        <v>2.16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80" x14ac:dyDescent="0.2">
      <c r="A23" s="264"/>
      <c r="B23" s="268"/>
      <c r="C23" s="327" t="s">
        <v>133</v>
      </c>
      <c r="D23" s="328"/>
      <c r="E23" s="269">
        <v>2.16</v>
      </c>
      <c r="F23" s="270"/>
      <c r="G23" s="271"/>
      <c r="H23" s="272"/>
      <c r="I23" s="266"/>
      <c r="J23" s="273"/>
      <c r="K23" s="266"/>
      <c r="M23" s="267" t="s">
        <v>133</v>
      </c>
      <c r="O23" s="255"/>
    </row>
    <row r="24" spans="1:80" x14ac:dyDescent="0.2">
      <c r="A24" s="256">
        <v>8</v>
      </c>
      <c r="B24" s="257" t="s">
        <v>134</v>
      </c>
      <c r="C24" s="258" t="s">
        <v>135</v>
      </c>
      <c r="D24" s="259" t="s">
        <v>107</v>
      </c>
      <c r="E24" s="260">
        <v>8.9443999999999999</v>
      </c>
      <c r="F24" s="260"/>
      <c r="G24" s="261">
        <f>E24*F24</f>
        <v>0</v>
      </c>
      <c r="H24" s="262">
        <v>0</v>
      </c>
      <c r="I24" s="263">
        <f>E24*H24</f>
        <v>0</v>
      </c>
      <c r="J24" s="262">
        <v>0</v>
      </c>
      <c r="K24" s="263">
        <f>E24*J24</f>
        <v>0</v>
      </c>
      <c r="O24" s="255">
        <v>2</v>
      </c>
      <c r="AA24" s="228">
        <v>1</v>
      </c>
      <c r="AB24" s="228">
        <v>1</v>
      </c>
      <c r="AC24" s="228">
        <v>1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5">
        <v>1</v>
      </c>
      <c r="CB24" s="255">
        <v>1</v>
      </c>
    </row>
    <row r="25" spans="1:80" x14ac:dyDescent="0.2">
      <c r="A25" s="264"/>
      <c r="B25" s="268"/>
      <c r="C25" s="327" t="s">
        <v>136</v>
      </c>
      <c r="D25" s="328"/>
      <c r="E25" s="269">
        <v>8.9443999999999999</v>
      </c>
      <c r="F25" s="270"/>
      <c r="G25" s="271"/>
      <c r="H25" s="272"/>
      <c r="I25" s="266"/>
      <c r="J25" s="273"/>
      <c r="K25" s="266"/>
      <c r="M25" s="267" t="s">
        <v>136</v>
      </c>
      <c r="O25" s="255"/>
    </row>
    <row r="26" spans="1:80" x14ac:dyDescent="0.2">
      <c r="A26" s="256">
        <v>9</v>
      </c>
      <c r="B26" s="257" t="s">
        <v>137</v>
      </c>
      <c r="C26" s="258" t="s">
        <v>138</v>
      </c>
      <c r="D26" s="259" t="s">
        <v>107</v>
      </c>
      <c r="E26" s="260">
        <v>160.9992</v>
      </c>
      <c r="F26" s="260"/>
      <c r="G26" s="261">
        <f>E26*F26</f>
        <v>0</v>
      </c>
      <c r="H26" s="262">
        <v>0</v>
      </c>
      <c r="I26" s="263">
        <f>E26*H26</f>
        <v>0</v>
      </c>
      <c r="J26" s="262">
        <v>0</v>
      </c>
      <c r="K26" s="263">
        <f>E26*J26</f>
        <v>0</v>
      </c>
      <c r="O26" s="255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>IF(AZ26=1,G26,0)</f>
        <v>0</v>
      </c>
      <c r="BB26" s="228">
        <f>IF(AZ26=2,G26,0)</f>
        <v>0</v>
      </c>
      <c r="BC26" s="228">
        <f>IF(AZ26=3,G26,0)</f>
        <v>0</v>
      </c>
      <c r="BD26" s="228">
        <f>IF(AZ26=4,G26,0)</f>
        <v>0</v>
      </c>
      <c r="BE26" s="228">
        <f>IF(AZ26=5,G26,0)</f>
        <v>0</v>
      </c>
      <c r="CA26" s="255">
        <v>1</v>
      </c>
      <c r="CB26" s="255">
        <v>1</v>
      </c>
    </row>
    <row r="27" spans="1:80" x14ac:dyDescent="0.2">
      <c r="A27" s="264"/>
      <c r="B27" s="268"/>
      <c r="C27" s="327" t="s">
        <v>139</v>
      </c>
      <c r="D27" s="328"/>
      <c r="E27" s="269">
        <v>160.9992</v>
      </c>
      <c r="F27" s="270"/>
      <c r="G27" s="271"/>
      <c r="H27" s="272"/>
      <c r="I27" s="266"/>
      <c r="J27" s="273"/>
      <c r="K27" s="266"/>
      <c r="M27" s="267" t="s">
        <v>139</v>
      </c>
      <c r="O27" s="255"/>
    </row>
    <row r="28" spans="1:80" x14ac:dyDescent="0.2">
      <c r="A28" s="256">
        <v>10</v>
      </c>
      <c r="B28" s="257" t="s">
        <v>140</v>
      </c>
      <c r="C28" s="258" t="s">
        <v>141</v>
      </c>
      <c r="D28" s="259" t="s">
        <v>107</v>
      </c>
      <c r="E28" s="260">
        <v>8.9443999999999999</v>
      </c>
      <c r="F28" s="260"/>
      <c r="G28" s="261">
        <f>E28*F28</f>
        <v>0</v>
      </c>
      <c r="H28" s="262">
        <v>0</v>
      </c>
      <c r="I28" s="263">
        <f>E28*H28</f>
        <v>0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80" x14ac:dyDescent="0.2">
      <c r="A29" s="256">
        <v>11</v>
      </c>
      <c r="B29" s="257" t="s">
        <v>142</v>
      </c>
      <c r="C29" s="258" t="s">
        <v>143</v>
      </c>
      <c r="D29" s="259" t="s">
        <v>107</v>
      </c>
      <c r="E29" s="260">
        <v>8.9443999999999999</v>
      </c>
      <c r="F29" s="260"/>
      <c r="G29" s="261">
        <f>E29*F29</f>
        <v>0</v>
      </c>
      <c r="H29" s="262">
        <v>0</v>
      </c>
      <c r="I29" s="263">
        <f>E29*H29</f>
        <v>0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80" x14ac:dyDescent="0.2">
      <c r="A30" s="256">
        <v>12</v>
      </c>
      <c r="B30" s="257" t="s">
        <v>144</v>
      </c>
      <c r="C30" s="258" t="s">
        <v>145</v>
      </c>
      <c r="D30" s="259" t="s">
        <v>112</v>
      </c>
      <c r="E30" s="260">
        <v>81.547499999999999</v>
      </c>
      <c r="F30" s="260"/>
      <c r="G30" s="261">
        <f>E30*F30</f>
        <v>0</v>
      </c>
      <c r="H30" s="262">
        <v>0</v>
      </c>
      <c r="I30" s="263">
        <f>E30*H30</f>
        <v>0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80" x14ac:dyDescent="0.2">
      <c r="A31" s="264"/>
      <c r="B31" s="268"/>
      <c r="C31" s="327" t="s">
        <v>146</v>
      </c>
      <c r="D31" s="328"/>
      <c r="E31" s="269">
        <v>81.547499999999999</v>
      </c>
      <c r="F31" s="270"/>
      <c r="G31" s="271"/>
      <c r="H31" s="272"/>
      <c r="I31" s="266"/>
      <c r="J31" s="273"/>
      <c r="K31" s="266"/>
      <c r="M31" s="267" t="s">
        <v>146</v>
      </c>
      <c r="O31" s="255"/>
    </row>
    <row r="32" spans="1:80" x14ac:dyDescent="0.2">
      <c r="A32" s="256">
        <v>13</v>
      </c>
      <c r="B32" s="257" t="s">
        <v>147</v>
      </c>
      <c r="C32" s="258" t="s">
        <v>148</v>
      </c>
      <c r="D32" s="259" t="s">
        <v>112</v>
      </c>
      <c r="E32" s="260">
        <v>81.547499999999999</v>
      </c>
      <c r="F32" s="260"/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80" x14ac:dyDescent="0.2">
      <c r="A33" s="264"/>
      <c r="B33" s="265"/>
      <c r="C33" s="329" t="s">
        <v>149</v>
      </c>
      <c r="D33" s="330"/>
      <c r="E33" s="330"/>
      <c r="F33" s="330"/>
      <c r="G33" s="331"/>
      <c r="I33" s="266"/>
      <c r="K33" s="266"/>
      <c r="L33" s="267" t="s">
        <v>149</v>
      </c>
      <c r="O33" s="255">
        <v>3</v>
      </c>
    </row>
    <row r="34" spans="1:80" x14ac:dyDescent="0.2">
      <c r="A34" s="264"/>
      <c r="B34" s="268"/>
      <c r="C34" s="327" t="s">
        <v>150</v>
      </c>
      <c r="D34" s="328"/>
      <c r="E34" s="269">
        <v>81.547499999999999</v>
      </c>
      <c r="F34" s="270"/>
      <c r="G34" s="271"/>
      <c r="H34" s="272"/>
      <c r="I34" s="266"/>
      <c r="J34" s="273"/>
      <c r="K34" s="266"/>
      <c r="M34" s="267" t="s">
        <v>150</v>
      </c>
      <c r="O34" s="255"/>
    </row>
    <row r="35" spans="1:80" x14ac:dyDescent="0.2">
      <c r="A35" s="256">
        <v>14</v>
      </c>
      <c r="B35" s="257" t="s">
        <v>151</v>
      </c>
      <c r="C35" s="258" t="s">
        <v>152</v>
      </c>
      <c r="D35" s="259" t="s">
        <v>153</v>
      </c>
      <c r="E35" s="260">
        <v>2.0387</v>
      </c>
      <c r="F35" s="260"/>
      <c r="G35" s="261">
        <f>E35*F35</f>
        <v>0</v>
      </c>
      <c r="H35" s="262">
        <v>1E-3</v>
      </c>
      <c r="I35" s="263">
        <f>E35*H35</f>
        <v>2.0387000000000001E-3</v>
      </c>
      <c r="J35" s="262"/>
      <c r="K35" s="263">
        <f>E35*J35</f>
        <v>0</v>
      </c>
      <c r="O35" s="255">
        <v>2</v>
      </c>
      <c r="AA35" s="228">
        <v>3</v>
      </c>
      <c r="AB35" s="228">
        <v>1</v>
      </c>
      <c r="AC35" s="228">
        <v>572400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3</v>
      </c>
      <c r="CB35" s="255">
        <v>1</v>
      </c>
    </row>
    <row r="36" spans="1:80" x14ac:dyDescent="0.2">
      <c r="A36" s="264"/>
      <c r="B36" s="268"/>
      <c r="C36" s="327" t="s">
        <v>154</v>
      </c>
      <c r="D36" s="328"/>
      <c r="E36" s="269">
        <v>2.0387</v>
      </c>
      <c r="F36" s="270"/>
      <c r="G36" s="271"/>
      <c r="H36" s="272"/>
      <c r="I36" s="266"/>
      <c r="J36" s="273"/>
      <c r="K36" s="266"/>
      <c r="M36" s="267" t="s">
        <v>154</v>
      </c>
      <c r="O36" s="255"/>
    </row>
    <row r="37" spans="1:80" x14ac:dyDescent="0.2">
      <c r="A37" s="256">
        <v>15</v>
      </c>
      <c r="B37" s="257" t="s">
        <v>155</v>
      </c>
      <c r="C37" s="258" t="s">
        <v>156</v>
      </c>
      <c r="D37" s="259" t="s">
        <v>107</v>
      </c>
      <c r="E37" s="260">
        <v>12.232100000000001</v>
      </c>
      <c r="F37" s="260"/>
      <c r="G37" s="261">
        <f>E37*F37</f>
        <v>0</v>
      </c>
      <c r="H37" s="262">
        <v>1.67</v>
      </c>
      <c r="I37" s="263">
        <f>E37*H37</f>
        <v>20.427607000000002</v>
      </c>
      <c r="J37" s="262"/>
      <c r="K37" s="263">
        <f>E37*J37</f>
        <v>0</v>
      </c>
      <c r="O37" s="255">
        <v>2</v>
      </c>
      <c r="AA37" s="228">
        <v>3</v>
      </c>
      <c r="AB37" s="228">
        <v>1</v>
      </c>
      <c r="AC37" s="228">
        <v>10364200</v>
      </c>
      <c r="AZ37" s="228">
        <v>1</v>
      </c>
      <c r="BA37" s="228">
        <f>IF(AZ37=1,G37,0)</f>
        <v>0</v>
      </c>
      <c r="BB37" s="228">
        <f>IF(AZ37=2,G37,0)</f>
        <v>0</v>
      </c>
      <c r="BC37" s="228">
        <f>IF(AZ37=3,G37,0)</f>
        <v>0</v>
      </c>
      <c r="BD37" s="228">
        <f>IF(AZ37=4,G37,0)</f>
        <v>0</v>
      </c>
      <c r="BE37" s="228">
        <f>IF(AZ37=5,G37,0)</f>
        <v>0</v>
      </c>
      <c r="CA37" s="255">
        <v>3</v>
      </c>
      <c r="CB37" s="255">
        <v>1</v>
      </c>
    </row>
    <row r="38" spans="1:80" x14ac:dyDescent="0.2">
      <c r="A38" s="264"/>
      <c r="B38" s="268"/>
      <c r="C38" s="327" t="s">
        <v>157</v>
      </c>
      <c r="D38" s="328"/>
      <c r="E38" s="269">
        <v>12.232100000000001</v>
      </c>
      <c r="F38" s="270"/>
      <c r="G38" s="271"/>
      <c r="H38" s="272"/>
      <c r="I38" s="266"/>
      <c r="J38" s="273"/>
      <c r="K38" s="266"/>
      <c r="M38" s="267" t="s">
        <v>157</v>
      </c>
      <c r="O38" s="255"/>
    </row>
    <row r="39" spans="1:80" x14ac:dyDescent="0.2">
      <c r="A39" s="274"/>
      <c r="B39" s="275" t="s">
        <v>102</v>
      </c>
      <c r="C39" s="276" t="s">
        <v>109</v>
      </c>
      <c r="D39" s="277"/>
      <c r="E39" s="278"/>
      <c r="F39" s="279"/>
      <c r="G39" s="280">
        <f>SUM(G7:G38)</f>
        <v>0</v>
      </c>
      <c r="H39" s="281"/>
      <c r="I39" s="282">
        <f>SUM(I7:I38)</f>
        <v>20.429645700000002</v>
      </c>
      <c r="J39" s="281"/>
      <c r="K39" s="282">
        <f>SUM(K7:K38)</f>
        <v>-1.44648</v>
      </c>
      <c r="O39" s="255">
        <v>4</v>
      </c>
      <c r="BA39" s="283">
        <f>SUM(BA7:BA38)</f>
        <v>0</v>
      </c>
      <c r="BB39" s="283">
        <f>SUM(BB7:BB38)</f>
        <v>0</v>
      </c>
      <c r="BC39" s="283">
        <f>SUM(BC7:BC38)</f>
        <v>0</v>
      </c>
      <c r="BD39" s="283">
        <f>SUM(BD7:BD38)</f>
        <v>0</v>
      </c>
      <c r="BE39" s="283">
        <f>SUM(BE7:BE38)</f>
        <v>0</v>
      </c>
    </row>
    <row r="40" spans="1:80" x14ac:dyDescent="0.2">
      <c r="A40" s="245" t="s">
        <v>98</v>
      </c>
      <c r="B40" s="246" t="s">
        <v>158</v>
      </c>
      <c r="C40" s="247" t="s">
        <v>159</v>
      </c>
      <c r="D40" s="248"/>
      <c r="E40" s="249"/>
      <c r="F40" s="249"/>
      <c r="G40" s="250"/>
      <c r="H40" s="251"/>
      <c r="I40" s="252"/>
      <c r="J40" s="253"/>
      <c r="K40" s="254"/>
      <c r="O40" s="255">
        <v>1</v>
      </c>
    </row>
    <row r="41" spans="1:80" x14ac:dyDescent="0.2">
      <c r="A41" s="256">
        <v>16</v>
      </c>
      <c r="B41" s="257" t="s">
        <v>161</v>
      </c>
      <c r="C41" s="258" t="s">
        <v>162</v>
      </c>
      <c r="D41" s="259" t="s">
        <v>107</v>
      </c>
      <c r="E41" s="260">
        <v>0.96</v>
      </c>
      <c r="F41" s="260"/>
      <c r="G41" s="261">
        <f>E41*F41</f>
        <v>0</v>
      </c>
      <c r="H41" s="262">
        <v>1.7816399999999999</v>
      </c>
      <c r="I41" s="263">
        <f>E41*H41</f>
        <v>1.7103743999999999</v>
      </c>
      <c r="J41" s="262">
        <v>0</v>
      </c>
      <c r="K41" s="263">
        <f>E41*J41</f>
        <v>0</v>
      </c>
      <c r="O41" s="255">
        <v>2</v>
      </c>
      <c r="AA41" s="228">
        <v>1</v>
      </c>
      <c r="AB41" s="228">
        <v>1</v>
      </c>
      <c r="AC41" s="228">
        <v>1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1</v>
      </c>
      <c r="CB41" s="255">
        <v>1</v>
      </c>
    </row>
    <row r="42" spans="1:80" x14ac:dyDescent="0.2">
      <c r="A42" s="264"/>
      <c r="B42" s="268"/>
      <c r="C42" s="327" t="s">
        <v>163</v>
      </c>
      <c r="D42" s="328"/>
      <c r="E42" s="269">
        <v>0.54</v>
      </c>
      <c r="F42" s="270"/>
      <c r="G42" s="271"/>
      <c r="H42" s="272"/>
      <c r="I42" s="266"/>
      <c r="J42" s="273"/>
      <c r="K42" s="266"/>
      <c r="M42" s="267" t="s">
        <v>163</v>
      </c>
      <c r="O42" s="255"/>
    </row>
    <row r="43" spans="1:80" x14ac:dyDescent="0.2">
      <c r="A43" s="264"/>
      <c r="B43" s="268"/>
      <c r="C43" s="327" t="s">
        <v>164</v>
      </c>
      <c r="D43" s="328"/>
      <c r="E43" s="269">
        <v>0.42</v>
      </c>
      <c r="F43" s="270"/>
      <c r="G43" s="271"/>
      <c r="H43" s="272"/>
      <c r="I43" s="266"/>
      <c r="J43" s="273"/>
      <c r="K43" s="266"/>
      <c r="M43" s="267" t="s">
        <v>164</v>
      </c>
      <c r="O43" s="255"/>
    </row>
    <row r="44" spans="1:80" x14ac:dyDescent="0.2">
      <c r="A44" s="256">
        <v>17</v>
      </c>
      <c r="B44" s="257" t="s">
        <v>165</v>
      </c>
      <c r="C44" s="258" t="s">
        <v>166</v>
      </c>
      <c r="D44" s="259" t="s">
        <v>107</v>
      </c>
      <c r="E44" s="260">
        <v>6.2319000000000004</v>
      </c>
      <c r="F44" s="260"/>
      <c r="G44" s="261">
        <f>E44*F44</f>
        <v>0</v>
      </c>
      <c r="H44" s="262">
        <v>2.5249999999999999</v>
      </c>
      <c r="I44" s="263">
        <f>E44*H44</f>
        <v>15.735547500000001</v>
      </c>
      <c r="J44" s="262">
        <v>0</v>
      </c>
      <c r="K44" s="263">
        <f>E44*J44</f>
        <v>0</v>
      </c>
      <c r="O44" s="255">
        <v>2</v>
      </c>
      <c r="AA44" s="228">
        <v>1</v>
      </c>
      <c r="AB44" s="228">
        <v>1</v>
      </c>
      <c r="AC44" s="228">
        <v>1</v>
      </c>
      <c r="AZ44" s="228">
        <v>1</v>
      </c>
      <c r="BA44" s="228">
        <f>IF(AZ44=1,G44,0)</f>
        <v>0</v>
      </c>
      <c r="BB44" s="228">
        <f>IF(AZ44=2,G44,0)</f>
        <v>0</v>
      </c>
      <c r="BC44" s="228">
        <f>IF(AZ44=3,G44,0)</f>
        <v>0</v>
      </c>
      <c r="BD44" s="228">
        <f>IF(AZ44=4,G44,0)</f>
        <v>0</v>
      </c>
      <c r="BE44" s="228">
        <f>IF(AZ44=5,G44,0)</f>
        <v>0</v>
      </c>
      <c r="CA44" s="255">
        <v>1</v>
      </c>
      <c r="CB44" s="255">
        <v>1</v>
      </c>
    </row>
    <row r="45" spans="1:80" ht="22.5" x14ac:dyDescent="0.2">
      <c r="A45" s="264"/>
      <c r="B45" s="268"/>
      <c r="C45" s="327" t="s">
        <v>167</v>
      </c>
      <c r="D45" s="328"/>
      <c r="E45" s="269">
        <v>6.2319000000000004</v>
      </c>
      <c r="F45" s="270"/>
      <c r="G45" s="271"/>
      <c r="H45" s="272"/>
      <c r="I45" s="266"/>
      <c r="J45" s="273"/>
      <c r="K45" s="266"/>
      <c r="M45" s="267" t="s">
        <v>167</v>
      </c>
      <c r="O45" s="255"/>
    </row>
    <row r="46" spans="1:80" ht="22.5" x14ac:dyDescent="0.2">
      <c r="A46" s="256">
        <v>18</v>
      </c>
      <c r="B46" s="257" t="s">
        <v>168</v>
      </c>
      <c r="C46" s="258" t="s">
        <v>169</v>
      </c>
      <c r="D46" s="259" t="s">
        <v>170</v>
      </c>
      <c r="E46" s="260">
        <v>0.21210000000000001</v>
      </c>
      <c r="F46" s="260"/>
      <c r="G46" s="261">
        <f>E46*F46</f>
        <v>0</v>
      </c>
      <c r="H46" s="262">
        <v>1.0543899999999999</v>
      </c>
      <c r="I46" s="263">
        <f>E46*H46</f>
        <v>0.22363611899999999</v>
      </c>
      <c r="J46" s="262">
        <v>0</v>
      </c>
      <c r="K46" s="263">
        <f>E46*J46</f>
        <v>0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80" x14ac:dyDescent="0.2">
      <c r="A47" s="264"/>
      <c r="B47" s="268"/>
      <c r="C47" s="327" t="s">
        <v>171</v>
      </c>
      <c r="D47" s="328"/>
      <c r="E47" s="269">
        <v>0.21210000000000001</v>
      </c>
      <c r="F47" s="270"/>
      <c r="G47" s="271"/>
      <c r="H47" s="272"/>
      <c r="I47" s="266"/>
      <c r="J47" s="273"/>
      <c r="K47" s="266"/>
      <c r="M47" s="267" t="s">
        <v>171</v>
      </c>
      <c r="O47" s="255"/>
    </row>
    <row r="48" spans="1:80" x14ac:dyDescent="0.2">
      <c r="A48" s="256">
        <v>19</v>
      </c>
      <c r="B48" s="257" t="s">
        <v>172</v>
      </c>
      <c r="C48" s="258" t="s">
        <v>173</v>
      </c>
      <c r="D48" s="259" t="s">
        <v>107</v>
      </c>
      <c r="E48" s="260">
        <v>7.68</v>
      </c>
      <c r="F48" s="260"/>
      <c r="G48" s="261">
        <f>E48*F48</f>
        <v>0</v>
      </c>
      <c r="H48" s="262">
        <v>2.5249999999999999</v>
      </c>
      <c r="I48" s="263">
        <f>E48*H48</f>
        <v>19.391999999999999</v>
      </c>
      <c r="J48" s="262">
        <v>0</v>
      </c>
      <c r="K48" s="263">
        <f>E48*J48</f>
        <v>0</v>
      </c>
      <c r="O48" s="255">
        <v>2</v>
      </c>
      <c r="AA48" s="228">
        <v>1</v>
      </c>
      <c r="AB48" s="228">
        <v>1</v>
      </c>
      <c r="AC48" s="228">
        <v>1</v>
      </c>
      <c r="AZ48" s="228">
        <v>1</v>
      </c>
      <c r="BA48" s="228">
        <f>IF(AZ48=1,G48,0)</f>
        <v>0</v>
      </c>
      <c r="BB48" s="228">
        <f>IF(AZ48=2,G48,0)</f>
        <v>0</v>
      </c>
      <c r="BC48" s="228">
        <f>IF(AZ48=3,G48,0)</f>
        <v>0</v>
      </c>
      <c r="BD48" s="228">
        <f>IF(AZ48=4,G48,0)</f>
        <v>0</v>
      </c>
      <c r="BE48" s="228">
        <f>IF(AZ48=5,G48,0)</f>
        <v>0</v>
      </c>
      <c r="CA48" s="255">
        <v>1</v>
      </c>
      <c r="CB48" s="255">
        <v>1</v>
      </c>
    </row>
    <row r="49" spans="1:80" x14ac:dyDescent="0.2">
      <c r="A49" s="264"/>
      <c r="B49" s="268"/>
      <c r="C49" s="327" t="s">
        <v>174</v>
      </c>
      <c r="D49" s="328"/>
      <c r="E49" s="269">
        <v>4.32</v>
      </c>
      <c r="F49" s="270"/>
      <c r="G49" s="271"/>
      <c r="H49" s="272"/>
      <c r="I49" s="266"/>
      <c r="J49" s="273"/>
      <c r="K49" s="266"/>
      <c r="M49" s="267" t="s">
        <v>174</v>
      </c>
      <c r="O49" s="255"/>
    </row>
    <row r="50" spans="1:80" x14ac:dyDescent="0.2">
      <c r="A50" s="264"/>
      <c r="B50" s="268"/>
      <c r="C50" s="327" t="s">
        <v>175</v>
      </c>
      <c r="D50" s="328"/>
      <c r="E50" s="269">
        <v>3.36</v>
      </c>
      <c r="F50" s="270"/>
      <c r="G50" s="271"/>
      <c r="H50" s="272"/>
      <c r="I50" s="266"/>
      <c r="J50" s="273"/>
      <c r="K50" s="266"/>
      <c r="M50" s="267" t="s">
        <v>175</v>
      </c>
      <c r="O50" s="255"/>
    </row>
    <row r="51" spans="1:80" x14ac:dyDescent="0.2">
      <c r="A51" s="274"/>
      <c r="B51" s="275" t="s">
        <v>102</v>
      </c>
      <c r="C51" s="276" t="s">
        <v>160</v>
      </c>
      <c r="D51" s="277"/>
      <c r="E51" s="278"/>
      <c r="F51" s="279"/>
      <c r="G51" s="280">
        <f>SUM(G40:G50)</f>
        <v>0</v>
      </c>
      <c r="H51" s="281"/>
      <c r="I51" s="282">
        <f>SUM(I40:I50)</f>
        <v>37.061558019000003</v>
      </c>
      <c r="J51" s="281"/>
      <c r="K51" s="282">
        <f>SUM(K40:K50)</f>
        <v>0</v>
      </c>
      <c r="O51" s="255">
        <v>4</v>
      </c>
      <c r="BA51" s="283">
        <f>SUM(BA40:BA50)</f>
        <v>0</v>
      </c>
      <c r="BB51" s="283">
        <f>SUM(BB40:BB50)</f>
        <v>0</v>
      </c>
      <c r="BC51" s="283">
        <f>SUM(BC40:BC50)</f>
        <v>0</v>
      </c>
      <c r="BD51" s="283">
        <f>SUM(BD40:BD50)</f>
        <v>0</v>
      </c>
      <c r="BE51" s="283">
        <f>SUM(BE40:BE50)</f>
        <v>0</v>
      </c>
    </row>
    <row r="52" spans="1:80" x14ac:dyDescent="0.2">
      <c r="A52" s="245" t="s">
        <v>98</v>
      </c>
      <c r="B52" s="246" t="s">
        <v>176</v>
      </c>
      <c r="C52" s="247" t="s">
        <v>177</v>
      </c>
      <c r="D52" s="248"/>
      <c r="E52" s="249"/>
      <c r="F52" s="249"/>
      <c r="G52" s="250"/>
      <c r="H52" s="251"/>
      <c r="I52" s="252"/>
      <c r="J52" s="253"/>
      <c r="K52" s="254"/>
      <c r="O52" s="255">
        <v>1</v>
      </c>
    </row>
    <row r="53" spans="1:80" ht="22.5" x14ac:dyDescent="0.2">
      <c r="A53" s="256">
        <v>20</v>
      </c>
      <c r="B53" s="257" t="s">
        <v>179</v>
      </c>
      <c r="C53" s="258" t="s">
        <v>180</v>
      </c>
      <c r="D53" s="259" t="s">
        <v>112</v>
      </c>
      <c r="E53" s="260">
        <v>9.7750000000000004</v>
      </c>
      <c r="F53" s="260"/>
      <c r="G53" s="261">
        <f>E53*F53</f>
        <v>0</v>
      </c>
      <c r="H53" s="262">
        <v>0.37564999999999998</v>
      </c>
      <c r="I53" s="263">
        <f>E53*H53</f>
        <v>3.6719787500000001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80" x14ac:dyDescent="0.2">
      <c r="A54" s="264"/>
      <c r="B54" s="268"/>
      <c r="C54" s="327" t="s">
        <v>181</v>
      </c>
      <c r="D54" s="328"/>
      <c r="E54" s="269">
        <v>7.2</v>
      </c>
      <c r="F54" s="270"/>
      <c r="G54" s="271"/>
      <c r="H54" s="272"/>
      <c r="I54" s="266"/>
      <c r="J54" s="273"/>
      <c r="K54" s="266"/>
      <c r="M54" s="267" t="s">
        <v>181</v>
      </c>
      <c r="O54" s="255"/>
    </row>
    <row r="55" spans="1:80" x14ac:dyDescent="0.2">
      <c r="A55" s="264"/>
      <c r="B55" s="268"/>
      <c r="C55" s="327" t="s">
        <v>182</v>
      </c>
      <c r="D55" s="328"/>
      <c r="E55" s="269">
        <v>2.5750000000000002</v>
      </c>
      <c r="F55" s="270"/>
      <c r="G55" s="271"/>
      <c r="H55" s="272"/>
      <c r="I55" s="266"/>
      <c r="J55" s="273"/>
      <c r="K55" s="266"/>
      <c r="M55" s="267" t="s">
        <v>182</v>
      </c>
      <c r="O55" s="255"/>
    </row>
    <row r="56" spans="1:80" x14ac:dyDescent="0.2">
      <c r="A56" s="256">
        <v>21</v>
      </c>
      <c r="B56" s="257" t="s">
        <v>183</v>
      </c>
      <c r="C56" s="258" t="s">
        <v>184</v>
      </c>
      <c r="D56" s="259" t="s">
        <v>107</v>
      </c>
      <c r="E56" s="260">
        <v>7.3099999999999998E-2</v>
      </c>
      <c r="F56" s="260"/>
      <c r="G56" s="261">
        <f>E56*F56</f>
        <v>0</v>
      </c>
      <c r="H56" s="262">
        <v>2.5276700000000001</v>
      </c>
      <c r="I56" s="263">
        <f>E56*H56</f>
        <v>0.184772677</v>
      </c>
      <c r="J56" s="262">
        <v>0</v>
      </c>
      <c r="K56" s="263">
        <f>E56*J56</f>
        <v>0</v>
      </c>
      <c r="O56" s="255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>IF(AZ56=1,G56,0)</f>
        <v>0</v>
      </c>
      <c r="BB56" s="228">
        <f>IF(AZ56=2,G56,0)</f>
        <v>0</v>
      </c>
      <c r="BC56" s="228">
        <f>IF(AZ56=3,G56,0)</f>
        <v>0</v>
      </c>
      <c r="BD56" s="228">
        <f>IF(AZ56=4,G56,0)</f>
        <v>0</v>
      </c>
      <c r="BE56" s="228">
        <f>IF(AZ56=5,G56,0)</f>
        <v>0</v>
      </c>
      <c r="CA56" s="255">
        <v>1</v>
      </c>
      <c r="CB56" s="255">
        <v>1</v>
      </c>
    </row>
    <row r="57" spans="1:80" x14ac:dyDescent="0.2">
      <c r="A57" s="264"/>
      <c r="B57" s="268"/>
      <c r="C57" s="327" t="s">
        <v>185</v>
      </c>
      <c r="D57" s="328"/>
      <c r="E57" s="269">
        <v>7.3099999999999998E-2</v>
      </c>
      <c r="F57" s="270"/>
      <c r="G57" s="271"/>
      <c r="H57" s="272"/>
      <c r="I57" s="266"/>
      <c r="J57" s="273"/>
      <c r="K57" s="266"/>
      <c r="M57" s="267" t="s">
        <v>185</v>
      </c>
      <c r="O57" s="255"/>
    </row>
    <row r="58" spans="1:80" x14ac:dyDescent="0.2">
      <c r="A58" s="256">
        <v>22</v>
      </c>
      <c r="B58" s="257" t="s">
        <v>186</v>
      </c>
      <c r="C58" s="258" t="s">
        <v>187</v>
      </c>
      <c r="D58" s="259" t="s">
        <v>112</v>
      </c>
      <c r="E58" s="260">
        <v>1.6</v>
      </c>
      <c r="F58" s="260"/>
      <c r="G58" s="261">
        <f>E58*F58</f>
        <v>0</v>
      </c>
      <c r="H58" s="262">
        <v>3.9309999999999998E-2</v>
      </c>
      <c r="I58" s="263">
        <f>E58*H58</f>
        <v>6.2895999999999994E-2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1</v>
      </c>
      <c r="AC58" s="228">
        <v>1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1</v>
      </c>
    </row>
    <row r="59" spans="1:80" x14ac:dyDescent="0.2">
      <c r="A59" s="264"/>
      <c r="B59" s="268"/>
      <c r="C59" s="327" t="s">
        <v>188</v>
      </c>
      <c r="D59" s="328"/>
      <c r="E59" s="269">
        <v>1.6</v>
      </c>
      <c r="F59" s="270"/>
      <c r="G59" s="271"/>
      <c r="H59" s="272"/>
      <c r="I59" s="266"/>
      <c r="J59" s="273"/>
      <c r="K59" s="266"/>
      <c r="M59" s="267" t="s">
        <v>188</v>
      </c>
      <c r="O59" s="255"/>
    </row>
    <row r="60" spans="1:80" x14ac:dyDescent="0.2">
      <c r="A60" s="256">
        <v>23</v>
      </c>
      <c r="B60" s="257" t="s">
        <v>189</v>
      </c>
      <c r="C60" s="258" t="s">
        <v>190</v>
      </c>
      <c r="D60" s="259" t="s">
        <v>112</v>
      </c>
      <c r="E60" s="260">
        <v>1.6</v>
      </c>
      <c r="F60" s="260"/>
      <c r="G60" s="261">
        <f>E60*F60</f>
        <v>0</v>
      </c>
      <c r="H60" s="262">
        <v>0</v>
      </c>
      <c r="I60" s="263">
        <f>E60*H60</f>
        <v>0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80" x14ac:dyDescent="0.2">
      <c r="A61" s="256">
        <v>24</v>
      </c>
      <c r="B61" s="257" t="s">
        <v>191</v>
      </c>
      <c r="C61" s="258" t="s">
        <v>192</v>
      </c>
      <c r="D61" s="259" t="s">
        <v>170</v>
      </c>
      <c r="E61" s="260">
        <v>0.31030000000000002</v>
      </c>
      <c r="F61" s="260"/>
      <c r="G61" s="261">
        <f>E61*F61</f>
        <v>0</v>
      </c>
      <c r="H61" s="262">
        <v>1.0202899999999999</v>
      </c>
      <c r="I61" s="263">
        <f>E61*H61</f>
        <v>0.31659598700000002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1</v>
      </c>
    </row>
    <row r="62" spans="1:80" x14ac:dyDescent="0.2">
      <c r="A62" s="264"/>
      <c r="B62" s="268"/>
      <c r="C62" s="327" t="s">
        <v>193</v>
      </c>
      <c r="D62" s="328"/>
      <c r="E62" s="269">
        <v>0.20349999999999999</v>
      </c>
      <c r="F62" s="270"/>
      <c r="G62" s="271"/>
      <c r="H62" s="272"/>
      <c r="I62" s="266"/>
      <c r="J62" s="273"/>
      <c r="K62" s="266"/>
      <c r="M62" s="267" t="s">
        <v>193</v>
      </c>
      <c r="O62" s="255"/>
    </row>
    <row r="63" spans="1:80" x14ac:dyDescent="0.2">
      <c r="A63" s="264"/>
      <c r="B63" s="268"/>
      <c r="C63" s="327" t="s">
        <v>194</v>
      </c>
      <c r="D63" s="328"/>
      <c r="E63" s="269">
        <v>0.10680000000000001</v>
      </c>
      <c r="F63" s="270"/>
      <c r="G63" s="271"/>
      <c r="H63" s="272"/>
      <c r="I63" s="266"/>
      <c r="J63" s="273"/>
      <c r="K63" s="266"/>
      <c r="M63" s="267" t="s">
        <v>194</v>
      </c>
      <c r="O63" s="255"/>
    </row>
    <row r="64" spans="1:80" x14ac:dyDescent="0.2">
      <c r="A64" s="274"/>
      <c r="B64" s="275" t="s">
        <v>102</v>
      </c>
      <c r="C64" s="276" t="s">
        <v>178</v>
      </c>
      <c r="D64" s="277"/>
      <c r="E64" s="278"/>
      <c r="F64" s="279"/>
      <c r="G64" s="280">
        <f>SUM(G52:G63)</f>
        <v>0</v>
      </c>
      <c r="H64" s="281"/>
      <c r="I64" s="282">
        <f>SUM(I52:I63)</f>
        <v>4.2362434139999996</v>
      </c>
      <c r="J64" s="281"/>
      <c r="K64" s="282">
        <f>SUM(K52:K63)</f>
        <v>0</v>
      </c>
      <c r="O64" s="255">
        <v>4</v>
      </c>
      <c r="BA64" s="283">
        <f>SUM(BA52:BA63)</f>
        <v>0</v>
      </c>
      <c r="BB64" s="283">
        <f>SUM(BB52:BB63)</f>
        <v>0</v>
      </c>
      <c r="BC64" s="283">
        <f>SUM(BC52:BC63)</f>
        <v>0</v>
      </c>
      <c r="BD64" s="283">
        <f>SUM(BD52:BD63)</f>
        <v>0</v>
      </c>
      <c r="BE64" s="283">
        <f>SUM(BE52:BE63)</f>
        <v>0</v>
      </c>
    </row>
    <row r="65" spans="1:80" x14ac:dyDescent="0.2">
      <c r="A65" s="245" t="s">
        <v>98</v>
      </c>
      <c r="B65" s="246" t="s">
        <v>195</v>
      </c>
      <c r="C65" s="247" t="s">
        <v>196</v>
      </c>
      <c r="D65" s="248"/>
      <c r="E65" s="249"/>
      <c r="F65" s="249"/>
      <c r="G65" s="250"/>
      <c r="H65" s="251"/>
      <c r="I65" s="252"/>
      <c r="J65" s="253"/>
      <c r="K65" s="254"/>
      <c r="O65" s="255">
        <v>1</v>
      </c>
    </row>
    <row r="66" spans="1:80" x14ac:dyDescent="0.2">
      <c r="A66" s="256">
        <v>25</v>
      </c>
      <c r="B66" s="257" t="s">
        <v>198</v>
      </c>
      <c r="C66" s="258" t="s">
        <v>199</v>
      </c>
      <c r="D66" s="259" t="s">
        <v>107</v>
      </c>
      <c r="E66" s="260">
        <v>4.9781000000000004</v>
      </c>
      <c r="F66" s="260"/>
      <c r="G66" s="261">
        <f>E66*F66</f>
        <v>0</v>
      </c>
      <c r="H66" s="262">
        <v>2.5251199999999998</v>
      </c>
      <c r="I66" s="263">
        <f>E66*H66</f>
        <v>12.570299872</v>
      </c>
      <c r="J66" s="262">
        <v>0</v>
      </c>
      <c r="K66" s="263">
        <f>E66*J66</f>
        <v>0</v>
      </c>
      <c r="O66" s="255">
        <v>2</v>
      </c>
      <c r="AA66" s="228">
        <v>1</v>
      </c>
      <c r="AB66" s="228">
        <v>1</v>
      </c>
      <c r="AC66" s="228">
        <v>1</v>
      </c>
      <c r="AZ66" s="228">
        <v>1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</v>
      </c>
      <c r="CB66" s="255">
        <v>1</v>
      </c>
    </row>
    <row r="67" spans="1:80" x14ac:dyDescent="0.2">
      <c r="A67" s="264"/>
      <c r="B67" s="268"/>
      <c r="C67" s="327" t="s">
        <v>200</v>
      </c>
      <c r="D67" s="328"/>
      <c r="E67" s="269">
        <v>4.9781000000000004</v>
      </c>
      <c r="F67" s="270"/>
      <c r="G67" s="271"/>
      <c r="H67" s="272"/>
      <c r="I67" s="266"/>
      <c r="J67" s="273"/>
      <c r="K67" s="266"/>
      <c r="M67" s="267" t="s">
        <v>200</v>
      </c>
      <c r="O67" s="255"/>
    </row>
    <row r="68" spans="1:80" ht="22.5" x14ac:dyDescent="0.2">
      <c r="A68" s="256">
        <v>26</v>
      </c>
      <c r="B68" s="257" t="s">
        <v>201</v>
      </c>
      <c r="C68" s="258" t="s">
        <v>202</v>
      </c>
      <c r="D68" s="259" t="s">
        <v>170</v>
      </c>
      <c r="E68" s="260">
        <v>6.6600000000000006E-2</v>
      </c>
      <c r="F68" s="260"/>
      <c r="G68" s="261">
        <f>E68*F68</f>
        <v>0</v>
      </c>
      <c r="H68" s="262">
        <v>1.05738</v>
      </c>
      <c r="I68" s="263">
        <f>E68*H68</f>
        <v>7.0421508000000008E-2</v>
      </c>
      <c r="J68" s="262">
        <v>0</v>
      </c>
      <c r="K68" s="263">
        <f>E68*J68</f>
        <v>0</v>
      </c>
      <c r="O68" s="255">
        <v>2</v>
      </c>
      <c r="AA68" s="228">
        <v>1</v>
      </c>
      <c r="AB68" s="228">
        <v>1</v>
      </c>
      <c r="AC68" s="228">
        <v>1</v>
      </c>
      <c r="AZ68" s="228">
        <v>1</v>
      </c>
      <c r="BA68" s="228">
        <f>IF(AZ68=1,G68,0)</f>
        <v>0</v>
      </c>
      <c r="BB68" s="228">
        <f>IF(AZ68=2,G68,0)</f>
        <v>0</v>
      </c>
      <c r="BC68" s="228">
        <f>IF(AZ68=3,G68,0)</f>
        <v>0</v>
      </c>
      <c r="BD68" s="228">
        <f>IF(AZ68=4,G68,0)</f>
        <v>0</v>
      </c>
      <c r="BE68" s="228">
        <f>IF(AZ68=5,G68,0)</f>
        <v>0</v>
      </c>
      <c r="CA68" s="255">
        <v>1</v>
      </c>
      <c r="CB68" s="255">
        <v>1</v>
      </c>
    </row>
    <row r="69" spans="1:80" ht="12.75" customHeight="1" x14ac:dyDescent="0.2">
      <c r="A69" s="264"/>
      <c r="B69" s="268"/>
      <c r="C69" s="327" t="s">
        <v>203</v>
      </c>
      <c r="D69" s="328"/>
      <c r="E69" s="269">
        <v>6.6600000000000006E-2</v>
      </c>
      <c r="F69" s="270"/>
      <c r="G69" s="271"/>
      <c r="H69" s="272"/>
      <c r="I69" s="266"/>
      <c r="J69" s="273"/>
      <c r="K69" s="266"/>
      <c r="M69" s="267" t="s">
        <v>203</v>
      </c>
      <c r="O69" s="255"/>
    </row>
    <row r="70" spans="1:80" x14ac:dyDescent="0.2">
      <c r="A70" s="256">
        <v>27</v>
      </c>
      <c r="B70" s="257" t="s">
        <v>204</v>
      </c>
      <c r="C70" s="258" t="s">
        <v>205</v>
      </c>
      <c r="D70" s="259" t="s">
        <v>112</v>
      </c>
      <c r="E70" s="260">
        <v>2.2124999999999999</v>
      </c>
      <c r="F70" s="260"/>
      <c r="G70" s="261">
        <f>E70*F70</f>
        <v>0</v>
      </c>
      <c r="H70" s="262">
        <v>3.2399999999999998E-2</v>
      </c>
      <c r="I70" s="263">
        <f>E70*H70</f>
        <v>7.1684999999999999E-2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80" x14ac:dyDescent="0.2">
      <c r="A71" s="264"/>
      <c r="B71" s="268"/>
      <c r="C71" s="327" t="s">
        <v>206</v>
      </c>
      <c r="D71" s="328"/>
      <c r="E71" s="269">
        <v>2.2124999999999999</v>
      </c>
      <c r="F71" s="270"/>
      <c r="G71" s="271"/>
      <c r="H71" s="272"/>
      <c r="I71" s="266"/>
      <c r="J71" s="273"/>
      <c r="K71" s="266"/>
      <c r="M71" s="267" t="s">
        <v>206</v>
      </c>
      <c r="O71" s="255"/>
    </row>
    <row r="72" spans="1:80" x14ac:dyDescent="0.2">
      <c r="A72" s="256">
        <v>28</v>
      </c>
      <c r="B72" s="257" t="s">
        <v>207</v>
      </c>
      <c r="C72" s="258" t="s">
        <v>208</v>
      </c>
      <c r="D72" s="259" t="s">
        <v>112</v>
      </c>
      <c r="E72" s="260">
        <v>2.2124999999999999</v>
      </c>
      <c r="F72" s="260"/>
      <c r="G72" s="261">
        <f>E72*F72</f>
        <v>0</v>
      </c>
      <c r="H72" s="262">
        <v>0</v>
      </c>
      <c r="I72" s="263">
        <f>E72*H72</f>
        <v>0</v>
      </c>
      <c r="J72" s="262">
        <v>0</v>
      </c>
      <c r="K72" s="263">
        <f>E72*J72</f>
        <v>0</v>
      </c>
      <c r="O72" s="255">
        <v>2</v>
      </c>
      <c r="AA72" s="228">
        <v>1</v>
      </c>
      <c r="AB72" s="228">
        <v>1</v>
      </c>
      <c r="AC72" s="228">
        <v>1</v>
      </c>
      <c r="AZ72" s="228">
        <v>1</v>
      </c>
      <c r="BA72" s="228">
        <f>IF(AZ72=1,G72,0)</f>
        <v>0</v>
      </c>
      <c r="BB72" s="228">
        <f>IF(AZ72=2,G72,0)</f>
        <v>0</v>
      </c>
      <c r="BC72" s="228">
        <f>IF(AZ72=3,G72,0)</f>
        <v>0</v>
      </c>
      <c r="BD72" s="228">
        <f>IF(AZ72=4,G72,0)</f>
        <v>0</v>
      </c>
      <c r="BE72" s="228">
        <f>IF(AZ72=5,G72,0)</f>
        <v>0</v>
      </c>
      <c r="CA72" s="255">
        <v>1</v>
      </c>
      <c r="CB72" s="255">
        <v>1</v>
      </c>
    </row>
    <row r="73" spans="1:80" x14ac:dyDescent="0.2">
      <c r="A73" s="274"/>
      <c r="B73" s="275" t="s">
        <v>102</v>
      </c>
      <c r="C73" s="276" t="s">
        <v>197</v>
      </c>
      <c r="D73" s="277"/>
      <c r="E73" s="278"/>
      <c r="F73" s="279"/>
      <c r="G73" s="280">
        <f>SUM(G65:G72)</f>
        <v>0</v>
      </c>
      <c r="H73" s="281"/>
      <c r="I73" s="282">
        <f>SUM(I65:I72)</f>
        <v>12.712406380000001</v>
      </c>
      <c r="J73" s="281"/>
      <c r="K73" s="282">
        <f>SUM(K65:K72)</f>
        <v>0</v>
      </c>
      <c r="O73" s="255">
        <v>4</v>
      </c>
      <c r="BA73" s="283">
        <f>SUM(BA65:BA72)</f>
        <v>0</v>
      </c>
      <c r="BB73" s="283">
        <f>SUM(BB65:BB72)</f>
        <v>0</v>
      </c>
      <c r="BC73" s="283">
        <f>SUM(BC65:BC72)</f>
        <v>0</v>
      </c>
      <c r="BD73" s="283">
        <f>SUM(BD65:BD72)</f>
        <v>0</v>
      </c>
      <c r="BE73" s="283">
        <f>SUM(BE65:BE72)</f>
        <v>0</v>
      </c>
    </row>
    <row r="74" spans="1:80" x14ac:dyDescent="0.2">
      <c r="A74" s="245" t="s">
        <v>98</v>
      </c>
      <c r="B74" s="246" t="s">
        <v>209</v>
      </c>
      <c r="C74" s="247" t="s">
        <v>210</v>
      </c>
      <c r="D74" s="248"/>
      <c r="E74" s="249"/>
      <c r="F74" s="249"/>
      <c r="G74" s="250"/>
      <c r="H74" s="251"/>
      <c r="I74" s="252"/>
      <c r="J74" s="253"/>
      <c r="K74" s="254"/>
      <c r="O74" s="255">
        <v>1</v>
      </c>
    </row>
    <row r="75" spans="1:80" x14ac:dyDescent="0.2">
      <c r="A75" s="256">
        <v>29</v>
      </c>
      <c r="B75" s="257" t="s">
        <v>212</v>
      </c>
      <c r="C75" s="258" t="s">
        <v>213</v>
      </c>
      <c r="D75" s="259" t="s">
        <v>112</v>
      </c>
      <c r="E75" s="260">
        <v>2.76</v>
      </c>
      <c r="F75" s="260"/>
      <c r="G75" s="261">
        <f>E75*F75</f>
        <v>0</v>
      </c>
      <c r="H75" s="262">
        <v>0.2024</v>
      </c>
      <c r="I75" s="263">
        <f>E75*H75</f>
        <v>0.5586239999999999</v>
      </c>
      <c r="J75" s="262">
        <v>0</v>
      </c>
      <c r="K75" s="263">
        <f>E75*J75</f>
        <v>0</v>
      </c>
      <c r="O75" s="255">
        <v>2</v>
      </c>
      <c r="AA75" s="228">
        <v>1</v>
      </c>
      <c r="AB75" s="228">
        <v>1</v>
      </c>
      <c r="AC75" s="228">
        <v>1</v>
      </c>
      <c r="AZ75" s="228">
        <v>1</v>
      </c>
      <c r="BA75" s="228">
        <f>IF(AZ75=1,G75,0)</f>
        <v>0</v>
      </c>
      <c r="BB75" s="228">
        <f>IF(AZ75=2,G75,0)</f>
        <v>0</v>
      </c>
      <c r="BC75" s="228">
        <f>IF(AZ75=3,G75,0)</f>
        <v>0</v>
      </c>
      <c r="BD75" s="228">
        <f>IF(AZ75=4,G75,0)</f>
        <v>0</v>
      </c>
      <c r="BE75" s="228">
        <f>IF(AZ75=5,G75,0)</f>
        <v>0</v>
      </c>
      <c r="CA75" s="255">
        <v>1</v>
      </c>
      <c r="CB75" s="255">
        <v>1</v>
      </c>
    </row>
    <row r="76" spans="1:80" x14ac:dyDescent="0.2">
      <c r="A76" s="264"/>
      <c r="B76" s="268"/>
      <c r="C76" s="327" t="s">
        <v>214</v>
      </c>
      <c r="D76" s="328"/>
      <c r="E76" s="269">
        <v>2.76</v>
      </c>
      <c r="F76" s="270"/>
      <c r="G76" s="271"/>
      <c r="H76" s="272"/>
      <c r="I76" s="266"/>
      <c r="J76" s="273"/>
      <c r="K76" s="266"/>
      <c r="M76" s="267" t="s">
        <v>214</v>
      </c>
      <c r="O76" s="255"/>
    </row>
    <row r="77" spans="1:80" x14ac:dyDescent="0.2">
      <c r="A77" s="256">
        <v>30</v>
      </c>
      <c r="B77" s="257" t="s">
        <v>215</v>
      </c>
      <c r="C77" s="258" t="s">
        <v>216</v>
      </c>
      <c r="D77" s="259" t="s">
        <v>112</v>
      </c>
      <c r="E77" s="260">
        <v>2.76</v>
      </c>
      <c r="F77" s="260"/>
      <c r="G77" s="261">
        <f>E77*F77</f>
        <v>0</v>
      </c>
      <c r="H77" s="262">
        <v>0.16847999999999999</v>
      </c>
      <c r="I77" s="263">
        <f>E77*H77</f>
        <v>0.46500479999999994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80" x14ac:dyDescent="0.2">
      <c r="A78" s="264"/>
      <c r="B78" s="265"/>
      <c r="C78" s="329" t="s">
        <v>217</v>
      </c>
      <c r="D78" s="330"/>
      <c r="E78" s="330"/>
      <c r="F78" s="330"/>
      <c r="G78" s="331"/>
      <c r="I78" s="266"/>
      <c r="K78" s="266"/>
      <c r="L78" s="267" t="s">
        <v>217</v>
      </c>
      <c r="O78" s="255">
        <v>3</v>
      </c>
    </row>
    <row r="79" spans="1:80" x14ac:dyDescent="0.2">
      <c r="A79" s="264"/>
      <c r="B79" s="268"/>
      <c r="C79" s="327" t="s">
        <v>218</v>
      </c>
      <c r="D79" s="328"/>
      <c r="E79" s="269">
        <v>2.76</v>
      </c>
      <c r="F79" s="270"/>
      <c r="G79" s="271"/>
      <c r="H79" s="272"/>
      <c r="I79" s="266"/>
      <c r="J79" s="273"/>
      <c r="K79" s="266"/>
      <c r="M79" s="267" t="s">
        <v>218</v>
      </c>
      <c r="O79" s="255"/>
    </row>
    <row r="80" spans="1:80" x14ac:dyDescent="0.2">
      <c r="A80" s="274"/>
      <c r="B80" s="275" t="s">
        <v>102</v>
      </c>
      <c r="C80" s="276" t="s">
        <v>211</v>
      </c>
      <c r="D80" s="277"/>
      <c r="E80" s="278"/>
      <c r="F80" s="279"/>
      <c r="G80" s="280">
        <f>SUM(G74:G79)</f>
        <v>0</v>
      </c>
      <c r="H80" s="281"/>
      <c r="I80" s="282">
        <f>SUM(I74:I79)</f>
        <v>1.0236287999999998</v>
      </c>
      <c r="J80" s="281"/>
      <c r="K80" s="282">
        <f>SUM(K74:K79)</f>
        <v>0</v>
      </c>
      <c r="O80" s="255">
        <v>4</v>
      </c>
      <c r="BA80" s="283">
        <f>SUM(BA74:BA79)</f>
        <v>0</v>
      </c>
      <c r="BB80" s="283">
        <f>SUM(BB74:BB79)</f>
        <v>0</v>
      </c>
      <c r="BC80" s="283">
        <f>SUM(BC74:BC79)</f>
        <v>0</v>
      </c>
      <c r="BD80" s="283">
        <f>SUM(BD74:BD79)</f>
        <v>0</v>
      </c>
      <c r="BE80" s="283">
        <f>SUM(BE74:BE79)</f>
        <v>0</v>
      </c>
    </row>
    <row r="81" spans="1:80" x14ac:dyDescent="0.2">
      <c r="A81" s="245" t="s">
        <v>98</v>
      </c>
      <c r="B81" s="246" t="s">
        <v>219</v>
      </c>
      <c r="C81" s="247" t="s">
        <v>220</v>
      </c>
      <c r="D81" s="248"/>
      <c r="E81" s="249"/>
      <c r="F81" s="249"/>
      <c r="G81" s="250"/>
      <c r="H81" s="251"/>
      <c r="I81" s="252"/>
      <c r="J81" s="253"/>
      <c r="K81" s="254"/>
      <c r="O81" s="255">
        <v>1</v>
      </c>
    </row>
    <row r="82" spans="1:80" x14ac:dyDescent="0.2">
      <c r="A82" s="256">
        <v>31</v>
      </c>
      <c r="B82" s="257" t="s">
        <v>222</v>
      </c>
      <c r="C82" s="258" t="s">
        <v>223</v>
      </c>
      <c r="D82" s="259" t="s">
        <v>112</v>
      </c>
      <c r="E82" s="260">
        <v>17.6737</v>
      </c>
      <c r="F82" s="260"/>
      <c r="G82" s="261">
        <f>E82*F82</f>
        <v>0</v>
      </c>
      <c r="H82" s="262">
        <v>2.3000000000000001E-4</v>
      </c>
      <c r="I82" s="263">
        <f>E82*H82</f>
        <v>4.0649509999999998E-3</v>
      </c>
      <c r="J82" s="262">
        <v>0</v>
      </c>
      <c r="K82" s="263">
        <f>E82*J82</f>
        <v>0</v>
      </c>
      <c r="O82" s="255">
        <v>2</v>
      </c>
      <c r="AA82" s="228">
        <v>1</v>
      </c>
      <c r="AB82" s="228">
        <v>0</v>
      </c>
      <c r="AC82" s="228">
        <v>0</v>
      </c>
      <c r="AZ82" s="228">
        <v>1</v>
      </c>
      <c r="BA82" s="228">
        <f>IF(AZ82=1,G82,0)</f>
        <v>0</v>
      </c>
      <c r="BB82" s="228">
        <f>IF(AZ82=2,G82,0)</f>
        <v>0</v>
      </c>
      <c r="BC82" s="228">
        <f>IF(AZ82=3,G82,0)</f>
        <v>0</v>
      </c>
      <c r="BD82" s="228">
        <f>IF(AZ82=4,G82,0)</f>
        <v>0</v>
      </c>
      <c r="BE82" s="228">
        <f>IF(AZ82=5,G82,0)</f>
        <v>0</v>
      </c>
      <c r="CA82" s="255">
        <v>1</v>
      </c>
      <c r="CB82" s="255">
        <v>0</v>
      </c>
    </row>
    <row r="83" spans="1:80" x14ac:dyDescent="0.2">
      <c r="A83" s="264"/>
      <c r="B83" s="268"/>
      <c r="C83" s="327" t="s">
        <v>224</v>
      </c>
      <c r="D83" s="328"/>
      <c r="E83" s="269">
        <v>17.6737</v>
      </c>
      <c r="F83" s="270"/>
      <c r="G83" s="271"/>
      <c r="H83" s="272"/>
      <c r="I83" s="266"/>
      <c r="J83" s="273"/>
      <c r="K83" s="266"/>
      <c r="M83" s="267" t="s">
        <v>224</v>
      </c>
      <c r="O83" s="255"/>
    </row>
    <row r="84" spans="1:80" ht="22.5" x14ac:dyDescent="0.2">
      <c r="A84" s="256">
        <v>32</v>
      </c>
      <c r="B84" s="257" t="s">
        <v>225</v>
      </c>
      <c r="C84" s="258" t="s">
        <v>226</v>
      </c>
      <c r="D84" s="259" t="s">
        <v>112</v>
      </c>
      <c r="E84" s="260">
        <v>17.6737</v>
      </c>
      <c r="F84" s="260"/>
      <c r="G84" s="261">
        <f>E84*F84</f>
        <v>0</v>
      </c>
      <c r="H84" s="262">
        <v>1.8000000000000001E-4</v>
      </c>
      <c r="I84" s="263">
        <f>E84*H84</f>
        <v>3.1812660000000003E-3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80" x14ac:dyDescent="0.2">
      <c r="A85" s="264"/>
      <c r="B85" s="268"/>
      <c r="C85" s="327" t="s">
        <v>224</v>
      </c>
      <c r="D85" s="328"/>
      <c r="E85" s="269">
        <v>17.6737</v>
      </c>
      <c r="F85" s="270"/>
      <c r="G85" s="271"/>
      <c r="H85" s="272"/>
      <c r="I85" s="266"/>
      <c r="J85" s="273"/>
      <c r="K85" s="266"/>
      <c r="M85" s="267" t="s">
        <v>224</v>
      </c>
      <c r="O85" s="255"/>
    </row>
    <row r="86" spans="1:80" x14ac:dyDescent="0.2">
      <c r="A86" s="256">
        <v>33</v>
      </c>
      <c r="B86" s="257" t="s">
        <v>227</v>
      </c>
      <c r="C86" s="258" t="s">
        <v>228</v>
      </c>
      <c r="D86" s="259" t="s">
        <v>112</v>
      </c>
      <c r="E86" s="260">
        <v>17.6737</v>
      </c>
      <c r="F86" s="260"/>
      <c r="G86" s="261">
        <f>E86*F86</f>
        <v>0</v>
      </c>
      <c r="H86" s="262">
        <v>1.1310000000000001E-2</v>
      </c>
      <c r="I86" s="263">
        <f>E86*H86</f>
        <v>0.199889547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80" ht="22.5" x14ac:dyDescent="0.2">
      <c r="A87" s="264"/>
      <c r="B87" s="268"/>
      <c r="C87" s="327" t="s">
        <v>229</v>
      </c>
      <c r="D87" s="328"/>
      <c r="E87" s="269">
        <v>13.8775</v>
      </c>
      <c r="F87" s="270"/>
      <c r="G87" s="271"/>
      <c r="H87" s="272"/>
      <c r="I87" s="266"/>
      <c r="J87" s="273"/>
      <c r="K87" s="266"/>
      <c r="M87" s="267" t="s">
        <v>229</v>
      </c>
      <c r="O87" s="255"/>
    </row>
    <row r="88" spans="1:80" ht="22.5" x14ac:dyDescent="0.2">
      <c r="A88" s="264"/>
      <c r="B88" s="268"/>
      <c r="C88" s="327" t="s">
        <v>230</v>
      </c>
      <c r="D88" s="328"/>
      <c r="E88" s="269">
        <v>3.7963</v>
      </c>
      <c r="F88" s="270"/>
      <c r="G88" s="271"/>
      <c r="H88" s="272"/>
      <c r="I88" s="266"/>
      <c r="J88" s="273"/>
      <c r="K88" s="266"/>
      <c r="M88" s="267" t="s">
        <v>230</v>
      </c>
      <c r="O88" s="255"/>
    </row>
    <row r="89" spans="1:80" x14ac:dyDescent="0.2">
      <c r="A89" s="256">
        <v>34</v>
      </c>
      <c r="B89" s="257" t="s">
        <v>231</v>
      </c>
      <c r="C89" s="258" t="s">
        <v>232</v>
      </c>
      <c r="D89" s="259" t="s">
        <v>112</v>
      </c>
      <c r="E89" s="260">
        <v>17.6737</v>
      </c>
      <c r="F89" s="260"/>
      <c r="G89" s="261">
        <f>E89*F89</f>
        <v>0</v>
      </c>
      <c r="H89" s="262">
        <v>4.8169999999999998E-2</v>
      </c>
      <c r="I89" s="263">
        <f>E89*H89</f>
        <v>0.85134212899999995</v>
      </c>
      <c r="J89" s="262">
        <v>0</v>
      </c>
      <c r="K89" s="263">
        <f>E89*J89</f>
        <v>0</v>
      </c>
      <c r="O89" s="255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</v>
      </c>
      <c r="CB89" s="255">
        <v>1</v>
      </c>
    </row>
    <row r="90" spans="1:80" x14ac:dyDescent="0.2">
      <c r="A90" s="264"/>
      <c r="B90" s="268"/>
      <c r="C90" s="327" t="s">
        <v>224</v>
      </c>
      <c r="D90" s="328"/>
      <c r="E90" s="269">
        <v>17.6737</v>
      </c>
      <c r="F90" s="270"/>
      <c r="G90" s="271"/>
      <c r="H90" s="272"/>
      <c r="I90" s="266"/>
      <c r="J90" s="273"/>
      <c r="K90" s="266"/>
      <c r="M90" s="267" t="s">
        <v>224</v>
      </c>
      <c r="O90" s="255"/>
    </row>
    <row r="91" spans="1:80" ht="22.5" x14ac:dyDescent="0.2">
      <c r="A91" s="256">
        <v>35</v>
      </c>
      <c r="B91" s="257" t="s">
        <v>233</v>
      </c>
      <c r="C91" s="258" t="s">
        <v>234</v>
      </c>
      <c r="D91" s="259" t="s">
        <v>235</v>
      </c>
      <c r="E91" s="260">
        <v>20.2</v>
      </c>
      <c r="F91" s="260"/>
      <c r="G91" s="261">
        <f>E91*F91</f>
        <v>0</v>
      </c>
      <c r="H91" s="262">
        <v>1.1E-4</v>
      </c>
      <c r="I91" s="263">
        <f>E91*H91</f>
        <v>2.222E-3</v>
      </c>
      <c r="J91" s="262">
        <v>0</v>
      </c>
      <c r="K91" s="263">
        <f>E91*J91</f>
        <v>0</v>
      </c>
      <c r="O91" s="255">
        <v>2</v>
      </c>
      <c r="AA91" s="228">
        <v>1</v>
      </c>
      <c r="AB91" s="228">
        <v>1</v>
      </c>
      <c r="AC91" s="228">
        <v>1</v>
      </c>
      <c r="AZ91" s="228">
        <v>1</v>
      </c>
      <c r="BA91" s="228">
        <f>IF(AZ91=1,G91,0)</f>
        <v>0</v>
      </c>
      <c r="BB91" s="228">
        <f>IF(AZ91=2,G91,0)</f>
        <v>0</v>
      </c>
      <c r="BC91" s="228">
        <f>IF(AZ91=3,G91,0)</f>
        <v>0</v>
      </c>
      <c r="BD91" s="228">
        <f>IF(AZ91=4,G91,0)</f>
        <v>0</v>
      </c>
      <c r="BE91" s="228">
        <f>IF(AZ91=5,G91,0)</f>
        <v>0</v>
      </c>
      <c r="CA91" s="255">
        <v>1</v>
      </c>
      <c r="CB91" s="255">
        <v>1</v>
      </c>
    </row>
    <row r="92" spans="1:80" x14ac:dyDescent="0.2">
      <c r="A92" s="264"/>
      <c r="B92" s="268"/>
      <c r="C92" s="327" t="s">
        <v>236</v>
      </c>
      <c r="D92" s="328"/>
      <c r="E92" s="269">
        <v>12.35</v>
      </c>
      <c r="F92" s="270"/>
      <c r="G92" s="271"/>
      <c r="H92" s="272"/>
      <c r="I92" s="266"/>
      <c r="J92" s="273"/>
      <c r="K92" s="266"/>
      <c r="M92" s="267" t="s">
        <v>236</v>
      </c>
      <c r="O92" s="255"/>
    </row>
    <row r="93" spans="1:80" x14ac:dyDescent="0.2">
      <c r="A93" s="264"/>
      <c r="B93" s="268"/>
      <c r="C93" s="327" t="s">
        <v>237</v>
      </c>
      <c r="D93" s="328"/>
      <c r="E93" s="269">
        <v>7.85</v>
      </c>
      <c r="F93" s="270"/>
      <c r="G93" s="271"/>
      <c r="H93" s="272"/>
      <c r="I93" s="266"/>
      <c r="J93" s="273"/>
      <c r="K93" s="266"/>
      <c r="M93" s="267" t="s">
        <v>237</v>
      </c>
      <c r="O93" s="255"/>
    </row>
    <row r="94" spans="1:80" x14ac:dyDescent="0.2">
      <c r="A94" s="256">
        <v>36</v>
      </c>
      <c r="B94" s="257" t="s">
        <v>238</v>
      </c>
      <c r="C94" s="258" t="s">
        <v>239</v>
      </c>
      <c r="D94" s="259" t="s">
        <v>112</v>
      </c>
      <c r="E94" s="260">
        <v>17.6737</v>
      </c>
      <c r="F94" s="260"/>
      <c r="G94" s="261">
        <f>E94*F94</f>
        <v>0</v>
      </c>
      <c r="H94" s="262">
        <v>6.1799999999999997E-3</v>
      </c>
      <c r="I94" s="263">
        <f>E94*H94</f>
        <v>0.10922346599999999</v>
      </c>
      <c r="J94" s="262">
        <v>0</v>
      </c>
      <c r="K94" s="263">
        <f>E94*J94</f>
        <v>0</v>
      </c>
      <c r="O94" s="255">
        <v>2</v>
      </c>
      <c r="AA94" s="228">
        <v>1</v>
      </c>
      <c r="AB94" s="228">
        <v>0</v>
      </c>
      <c r="AC94" s="228">
        <v>0</v>
      </c>
      <c r="AZ94" s="228">
        <v>1</v>
      </c>
      <c r="BA94" s="228">
        <f>IF(AZ94=1,G94,0)</f>
        <v>0</v>
      </c>
      <c r="BB94" s="228">
        <f>IF(AZ94=2,G94,0)</f>
        <v>0</v>
      </c>
      <c r="BC94" s="228">
        <f>IF(AZ94=3,G94,0)</f>
        <v>0</v>
      </c>
      <c r="BD94" s="228">
        <f>IF(AZ94=4,G94,0)</f>
        <v>0</v>
      </c>
      <c r="BE94" s="228">
        <f>IF(AZ94=5,G94,0)</f>
        <v>0</v>
      </c>
      <c r="CA94" s="255">
        <v>1</v>
      </c>
      <c r="CB94" s="255">
        <v>0</v>
      </c>
    </row>
    <row r="95" spans="1:80" x14ac:dyDescent="0.2">
      <c r="A95" s="264"/>
      <c r="B95" s="268"/>
      <c r="C95" s="327" t="s">
        <v>224</v>
      </c>
      <c r="D95" s="328"/>
      <c r="E95" s="269">
        <v>17.6737</v>
      </c>
      <c r="F95" s="270"/>
      <c r="G95" s="271"/>
      <c r="H95" s="272"/>
      <c r="I95" s="266"/>
      <c r="J95" s="273"/>
      <c r="K95" s="266"/>
      <c r="M95" s="267" t="s">
        <v>224</v>
      </c>
      <c r="O95" s="255"/>
    </row>
    <row r="96" spans="1:80" ht="22.5" x14ac:dyDescent="0.2">
      <c r="A96" s="256">
        <v>37</v>
      </c>
      <c r="B96" s="257" t="s">
        <v>240</v>
      </c>
      <c r="C96" s="258" t="s">
        <v>241</v>
      </c>
      <c r="D96" s="259" t="s">
        <v>112</v>
      </c>
      <c r="E96" s="260">
        <v>17.6737</v>
      </c>
      <c r="F96" s="260"/>
      <c r="G96" s="261">
        <f>E96*F96</f>
        <v>0</v>
      </c>
      <c r="H96" s="262">
        <v>3.6700000000000001E-3</v>
      </c>
      <c r="I96" s="263">
        <f>E96*H96</f>
        <v>6.4862479000000001E-2</v>
      </c>
      <c r="J96" s="262">
        <v>0</v>
      </c>
      <c r="K96" s="263">
        <f>E96*J96</f>
        <v>0</v>
      </c>
      <c r="O96" s="255">
        <v>2</v>
      </c>
      <c r="AA96" s="228">
        <v>1</v>
      </c>
      <c r="AB96" s="228">
        <v>1</v>
      </c>
      <c r="AC96" s="228">
        <v>1</v>
      </c>
      <c r="AZ96" s="228">
        <v>1</v>
      </c>
      <c r="BA96" s="228">
        <f>IF(AZ96=1,G96,0)</f>
        <v>0</v>
      </c>
      <c r="BB96" s="228">
        <f>IF(AZ96=2,G96,0)</f>
        <v>0</v>
      </c>
      <c r="BC96" s="228">
        <f>IF(AZ96=3,G96,0)</f>
        <v>0</v>
      </c>
      <c r="BD96" s="228">
        <f>IF(AZ96=4,G96,0)</f>
        <v>0</v>
      </c>
      <c r="BE96" s="228">
        <f>IF(AZ96=5,G96,0)</f>
        <v>0</v>
      </c>
      <c r="CA96" s="255">
        <v>1</v>
      </c>
      <c r="CB96" s="255">
        <v>1</v>
      </c>
    </row>
    <row r="97" spans="1:80" x14ac:dyDescent="0.2">
      <c r="A97" s="264"/>
      <c r="B97" s="268"/>
      <c r="C97" s="327" t="s">
        <v>224</v>
      </c>
      <c r="D97" s="328"/>
      <c r="E97" s="269">
        <v>17.6737</v>
      </c>
      <c r="F97" s="270"/>
      <c r="G97" s="271"/>
      <c r="H97" s="272"/>
      <c r="I97" s="266"/>
      <c r="J97" s="273"/>
      <c r="K97" s="266"/>
      <c r="M97" s="267" t="s">
        <v>224</v>
      </c>
      <c r="O97" s="255"/>
    </row>
    <row r="98" spans="1:80" x14ac:dyDescent="0.2">
      <c r="A98" s="274"/>
      <c r="B98" s="275" t="s">
        <v>102</v>
      </c>
      <c r="C98" s="276" t="s">
        <v>221</v>
      </c>
      <c r="D98" s="277"/>
      <c r="E98" s="278"/>
      <c r="F98" s="279"/>
      <c r="G98" s="280">
        <f>SUM(G81:G97)</f>
        <v>0</v>
      </c>
      <c r="H98" s="281"/>
      <c r="I98" s="282">
        <f>SUM(I81:I97)</f>
        <v>1.2347858380000001</v>
      </c>
      <c r="J98" s="281"/>
      <c r="K98" s="282">
        <f>SUM(K81:K97)</f>
        <v>0</v>
      </c>
      <c r="O98" s="255">
        <v>4</v>
      </c>
      <c r="BA98" s="283">
        <f>SUM(BA81:BA97)</f>
        <v>0</v>
      </c>
      <c r="BB98" s="283">
        <f>SUM(BB81:BB97)</f>
        <v>0</v>
      </c>
      <c r="BC98" s="283">
        <f>SUM(BC81:BC97)</f>
        <v>0</v>
      </c>
      <c r="BD98" s="283">
        <f>SUM(BD81:BD97)</f>
        <v>0</v>
      </c>
      <c r="BE98" s="283">
        <f>SUM(BE81:BE97)</f>
        <v>0</v>
      </c>
    </row>
    <row r="99" spans="1:80" x14ac:dyDescent="0.2">
      <c r="A99" s="245" t="s">
        <v>98</v>
      </c>
      <c r="B99" s="246" t="s">
        <v>242</v>
      </c>
      <c r="C99" s="247" t="s">
        <v>243</v>
      </c>
      <c r="D99" s="248"/>
      <c r="E99" s="249"/>
      <c r="F99" s="249"/>
      <c r="G99" s="250"/>
      <c r="H99" s="251"/>
      <c r="I99" s="252"/>
      <c r="J99" s="253"/>
      <c r="K99" s="254"/>
      <c r="O99" s="255">
        <v>1</v>
      </c>
    </row>
    <row r="100" spans="1:80" x14ac:dyDescent="0.2">
      <c r="A100" s="256">
        <v>38</v>
      </c>
      <c r="B100" s="257" t="s">
        <v>245</v>
      </c>
      <c r="C100" s="258" t="s">
        <v>246</v>
      </c>
      <c r="D100" s="259" t="s">
        <v>247</v>
      </c>
      <c r="E100" s="260">
        <v>10</v>
      </c>
      <c r="F100" s="260"/>
      <c r="G100" s="261">
        <f>E100*F100</f>
        <v>0</v>
      </c>
      <c r="H100" s="262">
        <v>0</v>
      </c>
      <c r="I100" s="263">
        <f>E100*H100</f>
        <v>0</v>
      </c>
      <c r="J100" s="262">
        <v>0</v>
      </c>
      <c r="K100" s="263">
        <f>E100*J100</f>
        <v>0</v>
      </c>
      <c r="O100" s="255">
        <v>2</v>
      </c>
      <c r="AA100" s="228">
        <v>1</v>
      </c>
      <c r="AB100" s="228">
        <v>0</v>
      </c>
      <c r="AC100" s="228">
        <v>0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</v>
      </c>
      <c r="CB100" s="255">
        <v>0</v>
      </c>
    </row>
    <row r="101" spans="1:80" ht="22.5" x14ac:dyDescent="0.2">
      <c r="A101" s="264"/>
      <c r="B101" s="265"/>
      <c r="C101" s="329" t="s">
        <v>248</v>
      </c>
      <c r="D101" s="330"/>
      <c r="E101" s="330"/>
      <c r="F101" s="330"/>
      <c r="G101" s="331"/>
      <c r="I101" s="266"/>
      <c r="K101" s="266"/>
      <c r="L101" s="267" t="s">
        <v>248</v>
      </c>
      <c r="O101" s="255">
        <v>3</v>
      </c>
    </row>
    <row r="102" spans="1:80" x14ac:dyDescent="0.2">
      <c r="A102" s="264"/>
      <c r="B102" s="268"/>
      <c r="C102" s="327" t="s">
        <v>249</v>
      </c>
      <c r="D102" s="328"/>
      <c r="E102" s="269">
        <v>10</v>
      </c>
      <c r="F102" s="270"/>
      <c r="G102" s="271"/>
      <c r="H102" s="272"/>
      <c r="I102" s="266"/>
      <c r="J102" s="273"/>
      <c r="K102" s="266"/>
      <c r="M102" s="267" t="s">
        <v>249</v>
      </c>
      <c r="O102" s="255"/>
    </row>
    <row r="103" spans="1:80" x14ac:dyDescent="0.2">
      <c r="A103" s="274"/>
      <c r="B103" s="275" t="s">
        <v>102</v>
      </c>
      <c r="C103" s="276" t="s">
        <v>244</v>
      </c>
      <c r="D103" s="277"/>
      <c r="E103" s="278"/>
      <c r="F103" s="279"/>
      <c r="G103" s="280">
        <f>SUM(G99:G102)</f>
        <v>0</v>
      </c>
      <c r="H103" s="281"/>
      <c r="I103" s="282">
        <f>SUM(I99:I102)</f>
        <v>0</v>
      </c>
      <c r="J103" s="281"/>
      <c r="K103" s="282">
        <f>SUM(K99:K102)</f>
        <v>0</v>
      </c>
      <c r="O103" s="255">
        <v>4</v>
      </c>
      <c r="BA103" s="283">
        <f>SUM(BA99:BA102)</f>
        <v>0</v>
      </c>
      <c r="BB103" s="283">
        <f>SUM(BB99:BB102)</f>
        <v>0</v>
      </c>
      <c r="BC103" s="283">
        <f>SUM(BC99:BC102)</f>
        <v>0</v>
      </c>
      <c r="BD103" s="283">
        <f>SUM(BD99:BD102)</f>
        <v>0</v>
      </c>
      <c r="BE103" s="283">
        <f>SUM(BE99:BE102)</f>
        <v>0</v>
      </c>
    </row>
    <row r="104" spans="1:80" x14ac:dyDescent="0.2">
      <c r="A104" s="245" t="s">
        <v>98</v>
      </c>
      <c r="B104" s="246" t="s">
        <v>250</v>
      </c>
      <c r="C104" s="247" t="s">
        <v>251</v>
      </c>
      <c r="D104" s="248"/>
      <c r="E104" s="249"/>
      <c r="F104" s="249"/>
      <c r="G104" s="250"/>
      <c r="H104" s="251"/>
      <c r="I104" s="252"/>
      <c r="J104" s="253"/>
      <c r="K104" s="254"/>
      <c r="O104" s="255">
        <v>1</v>
      </c>
    </row>
    <row r="105" spans="1:80" x14ac:dyDescent="0.2">
      <c r="A105" s="256">
        <v>39</v>
      </c>
      <c r="B105" s="257" t="s">
        <v>253</v>
      </c>
      <c r="C105" s="258" t="s">
        <v>254</v>
      </c>
      <c r="D105" s="259" t="s">
        <v>107</v>
      </c>
      <c r="E105" s="260">
        <v>11.589600000000001</v>
      </c>
      <c r="F105" s="260"/>
      <c r="G105" s="261">
        <f>E105*F105</f>
        <v>0</v>
      </c>
      <c r="H105" s="262">
        <v>0</v>
      </c>
      <c r="I105" s="263">
        <f>E105*H105</f>
        <v>0</v>
      </c>
      <c r="J105" s="262">
        <v>-2</v>
      </c>
      <c r="K105" s="263">
        <f>E105*J105</f>
        <v>-23.179200000000002</v>
      </c>
      <c r="O105" s="255">
        <v>2</v>
      </c>
      <c r="AA105" s="228">
        <v>1</v>
      </c>
      <c r="AB105" s="228">
        <v>1</v>
      </c>
      <c r="AC105" s="228">
        <v>1</v>
      </c>
      <c r="AZ105" s="228">
        <v>1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</v>
      </c>
      <c r="CB105" s="255">
        <v>1</v>
      </c>
    </row>
    <row r="106" spans="1:80" x14ac:dyDescent="0.2">
      <c r="A106" s="264"/>
      <c r="B106" s="268"/>
      <c r="C106" s="327" t="s">
        <v>255</v>
      </c>
      <c r="D106" s="328"/>
      <c r="E106" s="269">
        <v>0</v>
      </c>
      <c r="F106" s="270"/>
      <c r="G106" s="271"/>
      <c r="H106" s="272"/>
      <c r="I106" s="266"/>
      <c r="J106" s="273"/>
      <c r="K106" s="266"/>
      <c r="M106" s="267" t="s">
        <v>255</v>
      </c>
      <c r="O106" s="255"/>
    </row>
    <row r="107" spans="1:80" ht="22.5" x14ac:dyDescent="0.2">
      <c r="A107" s="264"/>
      <c r="B107" s="268"/>
      <c r="C107" s="327" t="s">
        <v>256</v>
      </c>
      <c r="D107" s="328"/>
      <c r="E107" s="269">
        <v>4.1496000000000004</v>
      </c>
      <c r="F107" s="270"/>
      <c r="G107" s="271"/>
      <c r="H107" s="272"/>
      <c r="I107" s="266"/>
      <c r="J107" s="273"/>
      <c r="K107" s="266"/>
      <c r="M107" s="267" t="s">
        <v>256</v>
      </c>
      <c r="O107" s="255"/>
    </row>
    <row r="108" spans="1:80" x14ac:dyDescent="0.2">
      <c r="A108" s="264"/>
      <c r="B108" s="268"/>
      <c r="C108" s="327" t="s">
        <v>257</v>
      </c>
      <c r="D108" s="328"/>
      <c r="E108" s="269">
        <v>3.12</v>
      </c>
      <c r="F108" s="270"/>
      <c r="G108" s="271"/>
      <c r="H108" s="272"/>
      <c r="I108" s="266"/>
      <c r="J108" s="273"/>
      <c r="K108" s="266"/>
      <c r="M108" s="267" t="s">
        <v>257</v>
      </c>
      <c r="O108" s="255"/>
    </row>
    <row r="109" spans="1:80" x14ac:dyDescent="0.2">
      <c r="A109" s="264"/>
      <c r="B109" s="268"/>
      <c r="C109" s="327" t="s">
        <v>258</v>
      </c>
      <c r="D109" s="328"/>
      <c r="E109" s="269">
        <v>4.32</v>
      </c>
      <c r="F109" s="270"/>
      <c r="G109" s="271"/>
      <c r="H109" s="272"/>
      <c r="I109" s="266"/>
      <c r="J109" s="273"/>
      <c r="K109" s="266"/>
      <c r="M109" s="267" t="s">
        <v>258</v>
      </c>
      <c r="O109" s="255"/>
    </row>
    <row r="110" spans="1:80" x14ac:dyDescent="0.2">
      <c r="A110" s="256">
        <v>40</v>
      </c>
      <c r="B110" s="257" t="s">
        <v>259</v>
      </c>
      <c r="C110" s="258" t="s">
        <v>260</v>
      </c>
      <c r="D110" s="259" t="s">
        <v>107</v>
      </c>
      <c r="E110" s="260">
        <v>13.3058</v>
      </c>
      <c r="F110" s="260"/>
      <c r="G110" s="261">
        <f>E110*F110</f>
        <v>0</v>
      </c>
      <c r="H110" s="262">
        <v>1.47E-3</v>
      </c>
      <c r="I110" s="263">
        <f>E110*H110</f>
        <v>1.9559525999999997E-2</v>
      </c>
      <c r="J110" s="262">
        <v>-2.2000000000000002</v>
      </c>
      <c r="K110" s="263">
        <f>E110*J110</f>
        <v>-29.272760000000002</v>
      </c>
      <c r="O110" s="255">
        <v>2</v>
      </c>
      <c r="AA110" s="228">
        <v>1</v>
      </c>
      <c r="AB110" s="228">
        <v>1</v>
      </c>
      <c r="AC110" s="228">
        <v>1</v>
      </c>
      <c r="AZ110" s="228">
        <v>1</v>
      </c>
      <c r="BA110" s="228">
        <f>IF(AZ110=1,G110,0)</f>
        <v>0</v>
      </c>
      <c r="BB110" s="228">
        <f>IF(AZ110=2,G110,0)</f>
        <v>0</v>
      </c>
      <c r="BC110" s="228">
        <f>IF(AZ110=3,G110,0)</f>
        <v>0</v>
      </c>
      <c r="BD110" s="228">
        <f>IF(AZ110=4,G110,0)</f>
        <v>0</v>
      </c>
      <c r="BE110" s="228">
        <f>IF(AZ110=5,G110,0)</f>
        <v>0</v>
      </c>
      <c r="CA110" s="255">
        <v>1</v>
      </c>
      <c r="CB110" s="255">
        <v>1</v>
      </c>
    </row>
    <row r="111" spans="1:80" ht="22.5" x14ac:dyDescent="0.2">
      <c r="A111" s="264"/>
      <c r="B111" s="268"/>
      <c r="C111" s="327" t="s">
        <v>261</v>
      </c>
      <c r="D111" s="328"/>
      <c r="E111" s="269">
        <v>11.6508</v>
      </c>
      <c r="F111" s="270"/>
      <c r="G111" s="271"/>
      <c r="H111" s="272"/>
      <c r="I111" s="266"/>
      <c r="J111" s="273"/>
      <c r="K111" s="266"/>
      <c r="M111" s="267" t="s">
        <v>261</v>
      </c>
      <c r="O111" s="255"/>
    </row>
    <row r="112" spans="1:80" x14ac:dyDescent="0.2">
      <c r="A112" s="264"/>
      <c r="B112" s="268"/>
      <c r="C112" s="327" t="s">
        <v>262</v>
      </c>
      <c r="D112" s="328"/>
      <c r="E112" s="269">
        <v>1.08</v>
      </c>
      <c r="F112" s="270"/>
      <c r="G112" s="271"/>
      <c r="H112" s="272"/>
      <c r="I112" s="266"/>
      <c r="J112" s="273"/>
      <c r="K112" s="266"/>
      <c r="M112" s="267" t="s">
        <v>262</v>
      </c>
      <c r="O112" s="255"/>
    </row>
    <row r="113" spans="1:80" x14ac:dyDescent="0.2">
      <c r="A113" s="264"/>
      <c r="B113" s="268"/>
      <c r="C113" s="327" t="s">
        <v>263</v>
      </c>
      <c r="D113" s="328"/>
      <c r="E113" s="269">
        <v>0.57499999999999996</v>
      </c>
      <c r="F113" s="270"/>
      <c r="G113" s="271"/>
      <c r="H113" s="272"/>
      <c r="I113" s="266"/>
      <c r="J113" s="273"/>
      <c r="K113" s="266"/>
      <c r="M113" s="267" t="s">
        <v>263</v>
      </c>
      <c r="O113" s="255"/>
    </row>
    <row r="114" spans="1:80" ht="22.5" x14ac:dyDescent="0.2">
      <c r="A114" s="256">
        <v>41</v>
      </c>
      <c r="B114" s="257" t="s">
        <v>264</v>
      </c>
      <c r="C114" s="258" t="s">
        <v>265</v>
      </c>
      <c r="D114" s="259" t="s">
        <v>107</v>
      </c>
      <c r="E114" s="260">
        <v>16.223700000000001</v>
      </c>
      <c r="F114" s="260"/>
      <c r="G114" s="261">
        <f>E114*F114</f>
        <v>0</v>
      </c>
      <c r="H114" s="262">
        <v>0</v>
      </c>
      <c r="I114" s="263">
        <f>E114*H114</f>
        <v>0</v>
      </c>
      <c r="J114" s="262">
        <v>-2.2000000000000002</v>
      </c>
      <c r="K114" s="263">
        <f>E114*J114</f>
        <v>-35.692140000000002</v>
      </c>
      <c r="O114" s="255">
        <v>2</v>
      </c>
      <c r="AA114" s="228">
        <v>1</v>
      </c>
      <c r="AB114" s="228">
        <v>1</v>
      </c>
      <c r="AC114" s="228">
        <v>1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1</v>
      </c>
      <c r="CB114" s="255">
        <v>1</v>
      </c>
    </row>
    <row r="115" spans="1:80" x14ac:dyDescent="0.2">
      <c r="A115" s="264"/>
      <c r="B115" s="268"/>
      <c r="C115" s="327" t="s">
        <v>266</v>
      </c>
      <c r="D115" s="328"/>
      <c r="E115" s="269">
        <v>10.376899999999999</v>
      </c>
      <c r="F115" s="270"/>
      <c r="G115" s="271"/>
      <c r="H115" s="272"/>
      <c r="I115" s="266"/>
      <c r="J115" s="273"/>
      <c r="K115" s="266"/>
      <c r="M115" s="267" t="s">
        <v>266</v>
      </c>
      <c r="O115" s="255"/>
    </row>
    <row r="116" spans="1:80" x14ac:dyDescent="0.2">
      <c r="A116" s="264"/>
      <c r="B116" s="268"/>
      <c r="C116" s="327" t="s">
        <v>267</v>
      </c>
      <c r="D116" s="328"/>
      <c r="E116" s="269">
        <v>2.2488000000000001</v>
      </c>
      <c r="F116" s="270"/>
      <c r="G116" s="271"/>
      <c r="H116" s="272"/>
      <c r="I116" s="266"/>
      <c r="J116" s="273"/>
      <c r="K116" s="266"/>
      <c r="M116" s="267" t="s">
        <v>267</v>
      </c>
      <c r="O116" s="255"/>
    </row>
    <row r="117" spans="1:80" x14ac:dyDescent="0.2">
      <c r="A117" s="264"/>
      <c r="B117" s="268"/>
      <c r="C117" s="327" t="s">
        <v>268</v>
      </c>
      <c r="D117" s="328"/>
      <c r="E117" s="269">
        <v>3.5979999999999999</v>
      </c>
      <c r="F117" s="270"/>
      <c r="G117" s="271"/>
      <c r="H117" s="272"/>
      <c r="I117" s="266"/>
      <c r="J117" s="273"/>
      <c r="K117" s="266"/>
      <c r="M117" s="267" t="s">
        <v>268</v>
      </c>
      <c r="O117" s="255"/>
    </row>
    <row r="118" spans="1:80" x14ac:dyDescent="0.2">
      <c r="A118" s="256">
        <v>42</v>
      </c>
      <c r="B118" s="257" t="s">
        <v>269</v>
      </c>
      <c r="C118" s="258" t="s">
        <v>270</v>
      </c>
      <c r="D118" s="259" t="s">
        <v>107</v>
      </c>
      <c r="E118" s="260">
        <v>65.720600000000005</v>
      </c>
      <c r="F118" s="260"/>
      <c r="G118" s="261">
        <f>E118*F118</f>
        <v>0</v>
      </c>
      <c r="H118" s="262">
        <v>0</v>
      </c>
      <c r="I118" s="263">
        <f>E118*H118</f>
        <v>0</v>
      </c>
      <c r="J118" s="262">
        <v>-1.4</v>
      </c>
      <c r="K118" s="263">
        <f>E118*J118</f>
        <v>-92.008840000000006</v>
      </c>
      <c r="O118" s="255">
        <v>2</v>
      </c>
      <c r="AA118" s="228">
        <v>1</v>
      </c>
      <c r="AB118" s="228">
        <v>1</v>
      </c>
      <c r="AC118" s="228">
        <v>1</v>
      </c>
      <c r="AZ118" s="228">
        <v>1</v>
      </c>
      <c r="BA118" s="228">
        <f>IF(AZ118=1,G118,0)</f>
        <v>0</v>
      </c>
      <c r="BB118" s="228">
        <f>IF(AZ118=2,G118,0)</f>
        <v>0</v>
      </c>
      <c r="BC118" s="228">
        <f>IF(AZ118=3,G118,0)</f>
        <v>0</v>
      </c>
      <c r="BD118" s="228">
        <f>IF(AZ118=4,G118,0)</f>
        <v>0</v>
      </c>
      <c r="BE118" s="228">
        <f>IF(AZ118=5,G118,0)</f>
        <v>0</v>
      </c>
      <c r="CA118" s="255">
        <v>1</v>
      </c>
      <c r="CB118" s="255">
        <v>1</v>
      </c>
    </row>
    <row r="119" spans="1:80" ht="12.75" customHeight="1" x14ac:dyDescent="0.2">
      <c r="A119" s="264"/>
      <c r="B119" s="268"/>
      <c r="C119" s="327" t="s">
        <v>271</v>
      </c>
      <c r="D119" s="328"/>
      <c r="E119" s="269">
        <v>65.720600000000005</v>
      </c>
      <c r="F119" s="270"/>
      <c r="G119" s="271"/>
      <c r="H119" s="272"/>
      <c r="I119" s="266"/>
      <c r="J119" s="273"/>
      <c r="K119" s="266"/>
      <c r="M119" s="267" t="s">
        <v>271</v>
      </c>
      <c r="O119" s="255"/>
    </row>
    <row r="120" spans="1:80" x14ac:dyDescent="0.2">
      <c r="A120" s="274"/>
      <c r="B120" s="275" t="s">
        <v>102</v>
      </c>
      <c r="C120" s="276" t="s">
        <v>252</v>
      </c>
      <c r="D120" s="277"/>
      <c r="E120" s="278"/>
      <c r="F120" s="279"/>
      <c r="G120" s="280">
        <f>SUM(G104:G119)</f>
        <v>0</v>
      </c>
      <c r="H120" s="281"/>
      <c r="I120" s="282">
        <f>SUM(I104:I119)</f>
        <v>1.9559525999999997E-2</v>
      </c>
      <c r="J120" s="281"/>
      <c r="K120" s="282">
        <f>SUM(K104:K119)</f>
        <v>-180.15294</v>
      </c>
      <c r="O120" s="255">
        <v>4</v>
      </c>
      <c r="BA120" s="283">
        <f>SUM(BA104:BA119)</f>
        <v>0</v>
      </c>
      <c r="BB120" s="283">
        <f>SUM(BB104:BB119)</f>
        <v>0</v>
      </c>
      <c r="BC120" s="283">
        <f>SUM(BC104:BC119)</f>
        <v>0</v>
      </c>
      <c r="BD120" s="283">
        <f>SUM(BD104:BD119)</f>
        <v>0</v>
      </c>
      <c r="BE120" s="283">
        <f>SUM(BE104:BE119)</f>
        <v>0</v>
      </c>
    </row>
    <row r="121" spans="1:80" x14ac:dyDescent="0.2">
      <c r="A121" s="245" t="s">
        <v>98</v>
      </c>
      <c r="B121" s="246" t="s">
        <v>272</v>
      </c>
      <c r="C121" s="247" t="s">
        <v>273</v>
      </c>
      <c r="D121" s="248"/>
      <c r="E121" s="249"/>
      <c r="F121" s="249"/>
      <c r="G121" s="250"/>
      <c r="H121" s="251"/>
      <c r="I121" s="252"/>
      <c r="J121" s="253"/>
      <c r="K121" s="254"/>
      <c r="O121" s="255">
        <v>1</v>
      </c>
    </row>
    <row r="122" spans="1:80" x14ac:dyDescent="0.2">
      <c r="A122" s="256">
        <v>43</v>
      </c>
      <c r="B122" s="257" t="s">
        <v>275</v>
      </c>
      <c r="C122" s="258" t="s">
        <v>276</v>
      </c>
      <c r="D122" s="259" t="s">
        <v>235</v>
      </c>
      <c r="E122" s="260">
        <v>4</v>
      </c>
      <c r="F122" s="260"/>
      <c r="G122" s="261">
        <f>E122*F122</f>
        <v>0</v>
      </c>
      <c r="H122" s="262">
        <v>0</v>
      </c>
      <c r="I122" s="263">
        <f>E122*H122</f>
        <v>0</v>
      </c>
      <c r="J122" s="262">
        <v>-3.6999999999999998E-2</v>
      </c>
      <c r="K122" s="263">
        <f>E122*J122</f>
        <v>-0.14799999999999999</v>
      </c>
      <c r="O122" s="255">
        <v>2</v>
      </c>
      <c r="AA122" s="228">
        <v>1</v>
      </c>
      <c r="AB122" s="228">
        <v>1</v>
      </c>
      <c r="AC122" s="228">
        <v>1</v>
      </c>
      <c r="AZ122" s="228">
        <v>1</v>
      </c>
      <c r="BA122" s="228">
        <f>IF(AZ122=1,G122,0)</f>
        <v>0</v>
      </c>
      <c r="BB122" s="228">
        <f>IF(AZ122=2,G122,0)</f>
        <v>0</v>
      </c>
      <c r="BC122" s="228">
        <f>IF(AZ122=3,G122,0)</f>
        <v>0</v>
      </c>
      <c r="BD122" s="228">
        <f>IF(AZ122=4,G122,0)</f>
        <v>0</v>
      </c>
      <c r="BE122" s="228">
        <f>IF(AZ122=5,G122,0)</f>
        <v>0</v>
      </c>
      <c r="CA122" s="255">
        <v>1</v>
      </c>
      <c r="CB122" s="255">
        <v>1</v>
      </c>
    </row>
    <row r="123" spans="1:80" x14ac:dyDescent="0.2">
      <c r="A123" s="264"/>
      <c r="B123" s="265"/>
      <c r="C123" s="329" t="s">
        <v>277</v>
      </c>
      <c r="D123" s="330"/>
      <c r="E123" s="330"/>
      <c r="F123" s="330"/>
      <c r="G123" s="331"/>
      <c r="I123" s="266"/>
      <c r="K123" s="266"/>
      <c r="L123" s="267" t="s">
        <v>277</v>
      </c>
      <c r="O123" s="255">
        <v>3</v>
      </c>
    </row>
    <row r="124" spans="1:80" x14ac:dyDescent="0.2">
      <c r="A124" s="264"/>
      <c r="B124" s="268"/>
      <c r="C124" s="327" t="s">
        <v>278</v>
      </c>
      <c r="D124" s="328"/>
      <c r="E124" s="269">
        <v>4</v>
      </c>
      <c r="F124" s="270"/>
      <c r="G124" s="271"/>
      <c r="H124" s="272"/>
      <c r="I124" s="266"/>
      <c r="J124" s="273"/>
      <c r="K124" s="266"/>
      <c r="M124" s="267" t="s">
        <v>278</v>
      </c>
      <c r="O124" s="255"/>
    </row>
    <row r="125" spans="1:80" x14ac:dyDescent="0.2">
      <c r="A125" s="256">
        <v>44</v>
      </c>
      <c r="B125" s="257" t="s">
        <v>279</v>
      </c>
      <c r="C125" s="258" t="s">
        <v>280</v>
      </c>
      <c r="D125" s="259" t="s">
        <v>112</v>
      </c>
      <c r="E125" s="260">
        <v>3.06</v>
      </c>
      <c r="F125" s="260"/>
      <c r="G125" s="261">
        <f>E125*F125</f>
        <v>0</v>
      </c>
      <c r="H125" s="262">
        <v>0</v>
      </c>
      <c r="I125" s="263">
        <f>E125*H125</f>
        <v>0</v>
      </c>
      <c r="J125" s="262">
        <v>0</v>
      </c>
      <c r="K125" s="263">
        <f>E125*J125</f>
        <v>0</v>
      </c>
      <c r="O125" s="255">
        <v>2</v>
      </c>
      <c r="AA125" s="228">
        <v>1</v>
      </c>
      <c r="AB125" s="228">
        <v>1</v>
      </c>
      <c r="AC125" s="228">
        <v>1</v>
      </c>
      <c r="AZ125" s="228">
        <v>1</v>
      </c>
      <c r="BA125" s="228">
        <f>IF(AZ125=1,G125,0)</f>
        <v>0</v>
      </c>
      <c r="BB125" s="228">
        <f>IF(AZ125=2,G125,0)</f>
        <v>0</v>
      </c>
      <c r="BC125" s="228">
        <f>IF(AZ125=3,G125,0)</f>
        <v>0</v>
      </c>
      <c r="BD125" s="228">
        <f>IF(AZ125=4,G125,0)</f>
        <v>0</v>
      </c>
      <c r="BE125" s="228">
        <f>IF(AZ125=5,G125,0)</f>
        <v>0</v>
      </c>
      <c r="CA125" s="255">
        <v>1</v>
      </c>
      <c r="CB125" s="255">
        <v>1</v>
      </c>
    </row>
    <row r="126" spans="1:80" x14ac:dyDescent="0.2">
      <c r="A126" s="264"/>
      <c r="B126" s="268"/>
      <c r="C126" s="327" t="s">
        <v>116</v>
      </c>
      <c r="D126" s="328"/>
      <c r="E126" s="269">
        <v>3.06</v>
      </c>
      <c r="F126" s="270"/>
      <c r="G126" s="271"/>
      <c r="H126" s="272"/>
      <c r="I126" s="266"/>
      <c r="J126" s="273"/>
      <c r="K126" s="266"/>
      <c r="M126" s="267" t="s">
        <v>116</v>
      </c>
      <c r="O126" s="255"/>
    </row>
    <row r="127" spans="1:80" x14ac:dyDescent="0.2">
      <c r="A127" s="274"/>
      <c r="B127" s="275" t="s">
        <v>102</v>
      </c>
      <c r="C127" s="276" t="s">
        <v>274</v>
      </c>
      <c r="D127" s="277"/>
      <c r="E127" s="278"/>
      <c r="F127" s="279"/>
      <c r="G127" s="280">
        <f>SUM(G121:G126)</f>
        <v>0</v>
      </c>
      <c r="H127" s="281"/>
      <c r="I127" s="282">
        <f>SUM(I121:I126)</f>
        <v>0</v>
      </c>
      <c r="J127" s="281"/>
      <c r="K127" s="282">
        <f>SUM(K121:K126)</f>
        <v>-0.14799999999999999</v>
      </c>
      <c r="O127" s="255">
        <v>4</v>
      </c>
      <c r="BA127" s="283">
        <f>SUM(BA121:BA126)</f>
        <v>0</v>
      </c>
      <c r="BB127" s="283">
        <f>SUM(BB121:BB126)</f>
        <v>0</v>
      </c>
      <c r="BC127" s="283">
        <f>SUM(BC121:BC126)</f>
        <v>0</v>
      </c>
      <c r="BD127" s="283">
        <f>SUM(BD121:BD126)</f>
        <v>0</v>
      </c>
      <c r="BE127" s="283">
        <f>SUM(BE121:BE126)</f>
        <v>0</v>
      </c>
    </row>
    <row r="128" spans="1:80" x14ac:dyDescent="0.2">
      <c r="A128" s="245" t="s">
        <v>98</v>
      </c>
      <c r="B128" s="246" t="s">
        <v>281</v>
      </c>
      <c r="C128" s="247" t="s">
        <v>282</v>
      </c>
      <c r="D128" s="248"/>
      <c r="E128" s="249"/>
      <c r="F128" s="249"/>
      <c r="G128" s="250"/>
      <c r="H128" s="251"/>
      <c r="I128" s="252"/>
      <c r="J128" s="253"/>
      <c r="K128" s="254"/>
      <c r="O128" s="255">
        <v>1</v>
      </c>
    </row>
    <row r="129" spans="1:80" x14ac:dyDescent="0.2">
      <c r="A129" s="256">
        <v>45</v>
      </c>
      <c r="B129" s="257" t="s">
        <v>284</v>
      </c>
      <c r="C129" s="258" t="s">
        <v>285</v>
      </c>
      <c r="D129" s="259" t="s">
        <v>170</v>
      </c>
      <c r="E129" s="260">
        <v>76.717827677000002</v>
      </c>
      <c r="F129" s="260"/>
      <c r="G129" s="261">
        <f>E129*F129</f>
        <v>0</v>
      </c>
      <c r="H129" s="262">
        <v>0</v>
      </c>
      <c r="I129" s="263">
        <f>E129*H129</f>
        <v>0</v>
      </c>
      <c r="J129" s="262"/>
      <c r="K129" s="263">
        <f>E129*J129</f>
        <v>0</v>
      </c>
      <c r="O129" s="255">
        <v>2</v>
      </c>
      <c r="AA129" s="228">
        <v>7</v>
      </c>
      <c r="AB129" s="228">
        <v>1</v>
      </c>
      <c r="AC129" s="228">
        <v>2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7</v>
      </c>
      <c r="CB129" s="255">
        <v>1</v>
      </c>
    </row>
    <row r="130" spans="1:80" x14ac:dyDescent="0.2">
      <c r="A130" s="274"/>
      <c r="B130" s="275" t="s">
        <v>102</v>
      </c>
      <c r="C130" s="276" t="s">
        <v>283</v>
      </c>
      <c r="D130" s="277"/>
      <c r="E130" s="278"/>
      <c r="F130" s="279"/>
      <c r="G130" s="280">
        <f>SUM(G128:G129)</f>
        <v>0</v>
      </c>
      <c r="H130" s="281"/>
      <c r="I130" s="282">
        <f>SUM(I128:I129)</f>
        <v>0</v>
      </c>
      <c r="J130" s="281"/>
      <c r="K130" s="282">
        <f>SUM(K128:K129)</f>
        <v>0</v>
      </c>
      <c r="O130" s="255">
        <v>4</v>
      </c>
      <c r="BA130" s="283">
        <f>SUM(BA128:BA129)</f>
        <v>0</v>
      </c>
      <c r="BB130" s="283">
        <f>SUM(BB128:BB129)</f>
        <v>0</v>
      </c>
      <c r="BC130" s="283">
        <f>SUM(BC128:BC129)</f>
        <v>0</v>
      </c>
      <c r="BD130" s="283">
        <f>SUM(BD128:BD129)</f>
        <v>0</v>
      </c>
      <c r="BE130" s="283">
        <f>SUM(BE128:BE129)</f>
        <v>0</v>
      </c>
    </row>
    <row r="131" spans="1:80" x14ac:dyDescent="0.2">
      <c r="A131" s="245" t="s">
        <v>98</v>
      </c>
      <c r="B131" s="246" t="s">
        <v>286</v>
      </c>
      <c r="C131" s="247" t="s">
        <v>287</v>
      </c>
      <c r="D131" s="248"/>
      <c r="E131" s="249"/>
      <c r="F131" s="249"/>
      <c r="G131" s="250"/>
      <c r="H131" s="251"/>
      <c r="I131" s="252"/>
      <c r="J131" s="253"/>
      <c r="K131" s="254"/>
      <c r="O131" s="255">
        <v>1</v>
      </c>
    </row>
    <row r="132" spans="1:80" x14ac:dyDescent="0.2">
      <c r="A132" s="256">
        <v>46</v>
      </c>
      <c r="B132" s="257" t="s">
        <v>289</v>
      </c>
      <c r="C132" s="258" t="s">
        <v>290</v>
      </c>
      <c r="D132" s="259" t="s">
        <v>235</v>
      </c>
      <c r="E132" s="260">
        <v>3.7</v>
      </c>
      <c r="F132" s="260"/>
      <c r="G132" s="261">
        <f>E132*F132</f>
        <v>0</v>
      </c>
      <c r="H132" s="262">
        <v>0</v>
      </c>
      <c r="I132" s="263">
        <f>E132*H132</f>
        <v>0</v>
      </c>
      <c r="J132" s="262">
        <v>0</v>
      </c>
      <c r="K132" s="263">
        <f>E132*J132</f>
        <v>0</v>
      </c>
      <c r="O132" s="255">
        <v>2</v>
      </c>
      <c r="AA132" s="228">
        <v>1</v>
      </c>
      <c r="AB132" s="228">
        <v>0</v>
      </c>
      <c r="AC132" s="228">
        <v>0</v>
      </c>
      <c r="AZ132" s="228">
        <v>2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</v>
      </c>
      <c r="CB132" s="255">
        <v>0</v>
      </c>
    </row>
    <row r="133" spans="1:80" x14ac:dyDescent="0.2">
      <c r="A133" s="256">
        <v>47</v>
      </c>
      <c r="B133" s="257" t="s">
        <v>291</v>
      </c>
      <c r="C133" s="258" t="s">
        <v>292</v>
      </c>
      <c r="D133" s="259" t="s">
        <v>293</v>
      </c>
      <c r="E133" s="260">
        <v>1</v>
      </c>
      <c r="F133" s="260"/>
      <c r="G133" s="261">
        <f>E133*F133</f>
        <v>0</v>
      </c>
      <c r="H133" s="262">
        <v>0.04</v>
      </c>
      <c r="I133" s="263">
        <f>E133*H133</f>
        <v>0.04</v>
      </c>
      <c r="J133" s="262"/>
      <c r="K133" s="263">
        <f>E133*J133</f>
        <v>0</v>
      </c>
      <c r="O133" s="255">
        <v>2</v>
      </c>
      <c r="AA133" s="228">
        <v>3</v>
      </c>
      <c r="AB133" s="228">
        <v>7</v>
      </c>
      <c r="AC133" s="228" t="s">
        <v>291</v>
      </c>
      <c r="AZ133" s="228">
        <v>2</v>
      </c>
      <c r="BA133" s="228">
        <f>IF(AZ133=1,G133,0)</f>
        <v>0</v>
      </c>
      <c r="BB133" s="228">
        <f>IF(AZ133=2,G133,0)</f>
        <v>0</v>
      </c>
      <c r="BC133" s="228">
        <f>IF(AZ133=3,G133,0)</f>
        <v>0</v>
      </c>
      <c r="BD133" s="228">
        <f>IF(AZ133=4,G133,0)</f>
        <v>0</v>
      </c>
      <c r="BE133" s="228">
        <f>IF(AZ133=5,G133,0)</f>
        <v>0</v>
      </c>
      <c r="CA133" s="255">
        <v>3</v>
      </c>
      <c r="CB133" s="255">
        <v>7</v>
      </c>
    </row>
    <row r="134" spans="1:80" x14ac:dyDescent="0.2">
      <c r="A134" s="256">
        <v>48</v>
      </c>
      <c r="B134" s="257" t="s">
        <v>294</v>
      </c>
      <c r="C134" s="258" t="s">
        <v>295</v>
      </c>
      <c r="D134" s="259" t="s">
        <v>13</v>
      </c>
      <c r="E134" s="260">
        <v>1.95</v>
      </c>
      <c r="F134" s="337">
        <f>SUM(G132:G133)/100</f>
        <v>0</v>
      </c>
      <c r="G134" s="261">
        <f>E134*F134</f>
        <v>0</v>
      </c>
      <c r="H134" s="262">
        <v>0</v>
      </c>
      <c r="I134" s="263">
        <f>E134*H134</f>
        <v>0</v>
      </c>
      <c r="J134" s="262"/>
      <c r="K134" s="263">
        <f>E134*J134</f>
        <v>0</v>
      </c>
      <c r="O134" s="255">
        <v>2</v>
      </c>
      <c r="AA134" s="228">
        <v>7</v>
      </c>
      <c r="AB134" s="228">
        <v>1002</v>
      </c>
      <c r="AC134" s="228">
        <v>5</v>
      </c>
      <c r="AZ134" s="228">
        <v>2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7</v>
      </c>
      <c r="CB134" s="255">
        <v>1002</v>
      </c>
    </row>
    <row r="135" spans="1:80" x14ac:dyDescent="0.2">
      <c r="A135" s="274"/>
      <c r="B135" s="275" t="s">
        <v>102</v>
      </c>
      <c r="C135" s="276" t="s">
        <v>288</v>
      </c>
      <c r="D135" s="277"/>
      <c r="E135" s="278"/>
      <c r="F135" s="279"/>
      <c r="G135" s="280">
        <f>SUM(G131:G134)</f>
        <v>0</v>
      </c>
      <c r="H135" s="281"/>
      <c r="I135" s="282">
        <f>SUM(I131:I134)</f>
        <v>0.04</v>
      </c>
      <c r="J135" s="281"/>
      <c r="K135" s="282">
        <f>SUM(K131:K134)</f>
        <v>0</v>
      </c>
      <c r="O135" s="255">
        <v>4</v>
      </c>
      <c r="BA135" s="283">
        <f>SUM(BA131:BA134)</f>
        <v>0</v>
      </c>
      <c r="BB135" s="283">
        <f>SUM(BB131:BB134)</f>
        <v>0</v>
      </c>
      <c r="BC135" s="283">
        <f>SUM(BC131:BC134)</f>
        <v>0</v>
      </c>
      <c r="BD135" s="283">
        <f>SUM(BD131:BD134)</f>
        <v>0</v>
      </c>
      <c r="BE135" s="283">
        <f>SUM(BE131:BE134)</f>
        <v>0</v>
      </c>
    </row>
    <row r="136" spans="1:80" x14ac:dyDescent="0.2">
      <c r="A136" s="245" t="s">
        <v>98</v>
      </c>
      <c r="B136" s="246" t="s">
        <v>296</v>
      </c>
      <c r="C136" s="247" t="s">
        <v>297</v>
      </c>
      <c r="D136" s="248"/>
      <c r="E136" s="249"/>
      <c r="F136" s="249"/>
      <c r="G136" s="250"/>
      <c r="H136" s="251"/>
      <c r="I136" s="252"/>
      <c r="J136" s="253"/>
      <c r="K136" s="254"/>
      <c r="O136" s="255">
        <v>1</v>
      </c>
    </row>
    <row r="137" spans="1:80" x14ac:dyDescent="0.2">
      <c r="A137" s="256">
        <v>49</v>
      </c>
      <c r="B137" s="257" t="s">
        <v>299</v>
      </c>
      <c r="C137" s="258" t="s">
        <v>300</v>
      </c>
      <c r="D137" s="259" t="s">
        <v>170</v>
      </c>
      <c r="E137" s="260">
        <v>181.74742000000001</v>
      </c>
      <c r="F137" s="260"/>
      <c r="G137" s="261">
        <f t="shared" ref="G137:G143" si="0">E137*F137</f>
        <v>0</v>
      </c>
      <c r="H137" s="262">
        <v>0</v>
      </c>
      <c r="I137" s="263">
        <f t="shared" ref="I137:I143" si="1">E137*H137</f>
        <v>0</v>
      </c>
      <c r="J137" s="262"/>
      <c r="K137" s="263">
        <f t="shared" ref="K137:K143" si="2">E137*J137</f>
        <v>0</v>
      </c>
      <c r="O137" s="255">
        <v>2</v>
      </c>
      <c r="AA137" s="228">
        <v>8</v>
      </c>
      <c r="AB137" s="228">
        <v>0</v>
      </c>
      <c r="AC137" s="228">
        <v>3</v>
      </c>
      <c r="AZ137" s="228">
        <v>1</v>
      </c>
      <c r="BA137" s="228">
        <f t="shared" ref="BA137:BA143" si="3">IF(AZ137=1,G137,0)</f>
        <v>0</v>
      </c>
      <c r="BB137" s="228">
        <f t="shared" ref="BB137:BB143" si="4">IF(AZ137=2,G137,0)</f>
        <v>0</v>
      </c>
      <c r="BC137" s="228">
        <f t="shared" ref="BC137:BC143" si="5">IF(AZ137=3,G137,0)</f>
        <v>0</v>
      </c>
      <c r="BD137" s="228">
        <f t="shared" ref="BD137:BD143" si="6">IF(AZ137=4,G137,0)</f>
        <v>0</v>
      </c>
      <c r="BE137" s="228">
        <f t="shared" ref="BE137:BE143" si="7">IF(AZ137=5,G137,0)</f>
        <v>0</v>
      </c>
      <c r="CA137" s="255">
        <v>8</v>
      </c>
      <c r="CB137" s="255">
        <v>0</v>
      </c>
    </row>
    <row r="138" spans="1:80" x14ac:dyDescent="0.2">
      <c r="A138" s="256">
        <v>50</v>
      </c>
      <c r="B138" s="257" t="s">
        <v>301</v>
      </c>
      <c r="C138" s="258" t="s">
        <v>302</v>
      </c>
      <c r="D138" s="259" t="s">
        <v>170</v>
      </c>
      <c r="E138" s="260">
        <v>3271.4535599999999</v>
      </c>
      <c r="F138" s="260"/>
      <c r="G138" s="261">
        <f t="shared" si="0"/>
        <v>0</v>
      </c>
      <c r="H138" s="262">
        <v>0</v>
      </c>
      <c r="I138" s="263">
        <f t="shared" si="1"/>
        <v>0</v>
      </c>
      <c r="J138" s="262"/>
      <c r="K138" s="263">
        <f t="shared" si="2"/>
        <v>0</v>
      </c>
      <c r="O138" s="255">
        <v>2</v>
      </c>
      <c r="AA138" s="228">
        <v>8</v>
      </c>
      <c r="AB138" s="228">
        <v>0</v>
      </c>
      <c r="AC138" s="228">
        <v>3</v>
      </c>
      <c r="AZ138" s="228">
        <v>1</v>
      </c>
      <c r="BA138" s="228">
        <f t="shared" si="3"/>
        <v>0</v>
      </c>
      <c r="BB138" s="228">
        <f t="shared" si="4"/>
        <v>0</v>
      </c>
      <c r="BC138" s="228">
        <f t="shared" si="5"/>
        <v>0</v>
      </c>
      <c r="BD138" s="228">
        <f t="shared" si="6"/>
        <v>0</v>
      </c>
      <c r="BE138" s="228">
        <f t="shared" si="7"/>
        <v>0</v>
      </c>
      <c r="CA138" s="255">
        <v>8</v>
      </c>
      <c r="CB138" s="255">
        <v>0</v>
      </c>
    </row>
    <row r="139" spans="1:80" x14ac:dyDescent="0.2">
      <c r="A139" s="256">
        <v>51</v>
      </c>
      <c r="B139" s="257" t="s">
        <v>303</v>
      </c>
      <c r="C139" s="258" t="s">
        <v>304</v>
      </c>
      <c r="D139" s="259" t="s">
        <v>170</v>
      </c>
      <c r="E139" s="260">
        <v>181.74742000000001</v>
      </c>
      <c r="F139" s="260"/>
      <c r="G139" s="261">
        <f t="shared" si="0"/>
        <v>0</v>
      </c>
      <c r="H139" s="262">
        <v>0</v>
      </c>
      <c r="I139" s="263">
        <f t="shared" si="1"/>
        <v>0</v>
      </c>
      <c r="J139" s="262"/>
      <c r="K139" s="263">
        <f t="shared" si="2"/>
        <v>0</v>
      </c>
      <c r="O139" s="255">
        <v>2</v>
      </c>
      <c r="AA139" s="228">
        <v>8</v>
      </c>
      <c r="AB139" s="228">
        <v>0</v>
      </c>
      <c r="AC139" s="228">
        <v>3</v>
      </c>
      <c r="AZ139" s="228">
        <v>1</v>
      </c>
      <c r="BA139" s="228">
        <f t="shared" si="3"/>
        <v>0</v>
      </c>
      <c r="BB139" s="228">
        <f t="shared" si="4"/>
        <v>0</v>
      </c>
      <c r="BC139" s="228">
        <f t="shared" si="5"/>
        <v>0</v>
      </c>
      <c r="BD139" s="228">
        <f t="shared" si="6"/>
        <v>0</v>
      </c>
      <c r="BE139" s="228">
        <f t="shared" si="7"/>
        <v>0</v>
      </c>
      <c r="CA139" s="255">
        <v>8</v>
      </c>
      <c r="CB139" s="255">
        <v>0</v>
      </c>
    </row>
    <row r="140" spans="1:80" x14ac:dyDescent="0.2">
      <c r="A140" s="256">
        <v>52</v>
      </c>
      <c r="B140" s="257" t="s">
        <v>305</v>
      </c>
      <c r="C140" s="258" t="s">
        <v>306</v>
      </c>
      <c r="D140" s="259" t="s">
        <v>170</v>
      </c>
      <c r="E140" s="260">
        <v>363.49484000000001</v>
      </c>
      <c r="F140" s="260"/>
      <c r="G140" s="261">
        <f t="shared" si="0"/>
        <v>0</v>
      </c>
      <c r="H140" s="262">
        <v>0</v>
      </c>
      <c r="I140" s="263">
        <f t="shared" si="1"/>
        <v>0</v>
      </c>
      <c r="J140" s="262"/>
      <c r="K140" s="263">
        <f t="shared" si="2"/>
        <v>0</v>
      </c>
      <c r="O140" s="255">
        <v>2</v>
      </c>
      <c r="AA140" s="228">
        <v>8</v>
      </c>
      <c r="AB140" s="228">
        <v>0</v>
      </c>
      <c r="AC140" s="228">
        <v>3</v>
      </c>
      <c r="AZ140" s="228">
        <v>1</v>
      </c>
      <c r="BA140" s="228">
        <f t="shared" si="3"/>
        <v>0</v>
      </c>
      <c r="BB140" s="228">
        <f t="shared" si="4"/>
        <v>0</v>
      </c>
      <c r="BC140" s="228">
        <f t="shared" si="5"/>
        <v>0</v>
      </c>
      <c r="BD140" s="228">
        <f t="shared" si="6"/>
        <v>0</v>
      </c>
      <c r="BE140" s="228">
        <f t="shared" si="7"/>
        <v>0</v>
      </c>
      <c r="CA140" s="255">
        <v>8</v>
      </c>
      <c r="CB140" s="255">
        <v>0</v>
      </c>
    </row>
    <row r="141" spans="1:80" x14ac:dyDescent="0.2">
      <c r="A141" s="256">
        <v>53</v>
      </c>
      <c r="B141" s="257" t="s">
        <v>307</v>
      </c>
      <c r="C141" s="258" t="s">
        <v>308</v>
      </c>
      <c r="D141" s="259" t="s">
        <v>170</v>
      </c>
      <c r="E141" s="260">
        <v>181.74742000000001</v>
      </c>
      <c r="F141" s="260"/>
      <c r="G141" s="261">
        <f t="shared" si="0"/>
        <v>0</v>
      </c>
      <c r="H141" s="262">
        <v>0</v>
      </c>
      <c r="I141" s="263">
        <f t="shared" si="1"/>
        <v>0</v>
      </c>
      <c r="J141" s="262"/>
      <c r="K141" s="263">
        <f t="shared" si="2"/>
        <v>0</v>
      </c>
      <c r="O141" s="255">
        <v>2</v>
      </c>
      <c r="AA141" s="228">
        <v>8</v>
      </c>
      <c r="AB141" s="228">
        <v>0</v>
      </c>
      <c r="AC141" s="228">
        <v>3</v>
      </c>
      <c r="AZ141" s="228">
        <v>1</v>
      </c>
      <c r="BA141" s="228">
        <f t="shared" si="3"/>
        <v>0</v>
      </c>
      <c r="BB141" s="228">
        <f t="shared" si="4"/>
        <v>0</v>
      </c>
      <c r="BC141" s="228">
        <f t="shared" si="5"/>
        <v>0</v>
      </c>
      <c r="BD141" s="228">
        <f t="shared" si="6"/>
        <v>0</v>
      </c>
      <c r="BE141" s="228">
        <f t="shared" si="7"/>
        <v>0</v>
      </c>
      <c r="CA141" s="255">
        <v>8</v>
      </c>
      <c r="CB141" s="255">
        <v>0</v>
      </c>
    </row>
    <row r="142" spans="1:80" x14ac:dyDescent="0.2">
      <c r="A142" s="256">
        <v>54</v>
      </c>
      <c r="B142" s="257" t="s">
        <v>309</v>
      </c>
      <c r="C142" s="258" t="s">
        <v>310</v>
      </c>
      <c r="D142" s="259" t="s">
        <v>170</v>
      </c>
      <c r="E142" s="260">
        <v>181.74742000000001</v>
      </c>
      <c r="F142" s="260"/>
      <c r="G142" s="261">
        <f t="shared" si="0"/>
        <v>0</v>
      </c>
      <c r="H142" s="262">
        <v>0</v>
      </c>
      <c r="I142" s="263">
        <f t="shared" si="1"/>
        <v>0</v>
      </c>
      <c r="J142" s="262"/>
      <c r="K142" s="263">
        <f t="shared" si="2"/>
        <v>0</v>
      </c>
      <c r="O142" s="255">
        <v>2</v>
      </c>
      <c r="AA142" s="228">
        <v>8</v>
      </c>
      <c r="AB142" s="228">
        <v>0</v>
      </c>
      <c r="AC142" s="228">
        <v>3</v>
      </c>
      <c r="AZ142" s="228">
        <v>1</v>
      </c>
      <c r="BA142" s="228">
        <f t="shared" si="3"/>
        <v>0</v>
      </c>
      <c r="BB142" s="228">
        <f t="shared" si="4"/>
        <v>0</v>
      </c>
      <c r="BC142" s="228">
        <f t="shared" si="5"/>
        <v>0</v>
      </c>
      <c r="BD142" s="228">
        <f t="shared" si="6"/>
        <v>0</v>
      </c>
      <c r="BE142" s="228">
        <f t="shared" si="7"/>
        <v>0</v>
      </c>
      <c r="CA142" s="255">
        <v>8</v>
      </c>
      <c r="CB142" s="255">
        <v>0</v>
      </c>
    </row>
    <row r="143" spans="1:80" x14ac:dyDescent="0.2">
      <c r="A143" s="256">
        <v>55</v>
      </c>
      <c r="B143" s="257" t="s">
        <v>311</v>
      </c>
      <c r="C143" s="258" t="s">
        <v>312</v>
      </c>
      <c r="D143" s="259" t="s">
        <v>170</v>
      </c>
      <c r="E143" s="260">
        <v>181.74742000000001</v>
      </c>
      <c r="F143" s="260"/>
      <c r="G143" s="261">
        <f t="shared" si="0"/>
        <v>0</v>
      </c>
      <c r="H143" s="262">
        <v>0</v>
      </c>
      <c r="I143" s="263">
        <f t="shared" si="1"/>
        <v>0</v>
      </c>
      <c r="J143" s="262"/>
      <c r="K143" s="263">
        <f t="shared" si="2"/>
        <v>0</v>
      </c>
      <c r="O143" s="255">
        <v>2</v>
      </c>
      <c r="AA143" s="228">
        <v>8</v>
      </c>
      <c r="AB143" s="228">
        <v>0</v>
      </c>
      <c r="AC143" s="228">
        <v>3</v>
      </c>
      <c r="AZ143" s="228">
        <v>1</v>
      </c>
      <c r="BA143" s="228">
        <f t="shared" si="3"/>
        <v>0</v>
      </c>
      <c r="BB143" s="228">
        <f t="shared" si="4"/>
        <v>0</v>
      </c>
      <c r="BC143" s="228">
        <f t="shared" si="5"/>
        <v>0</v>
      </c>
      <c r="BD143" s="228">
        <f t="shared" si="6"/>
        <v>0</v>
      </c>
      <c r="BE143" s="228">
        <f t="shared" si="7"/>
        <v>0</v>
      </c>
      <c r="CA143" s="255">
        <v>8</v>
      </c>
      <c r="CB143" s="255">
        <v>0</v>
      </c>
    </row>
    <row r="144" spans="1:80" x14ac:dyDescent="0.2">
      <c r="A144" s="274"/>
      <c r="B144" s="275" t="s">
        <v>102</v>
      </c>
      <c r="C144" s="276" t="s">
        <v>298</v>
      </c>
      <c r="D144" s="277"/>
      <c r="E144" s="278"/>
      <c r="F144" s="279"/>
      <c r="G144" s="280">
        <f>SUM(G136:G143)</f>
        <v>0</v>
      </c>
      <c r="H144" s="281"/>
      <c r="I144" s="282">
        <f>SUM(I136:I143)</f>
        <v>0</v>
      </c>
      <c r="J144" s="281"/>
      <c r="K144" s="282">
        <f>SUM(K136:K143)</f>
        <v>0</v>
      </c>
      <c r="O144" s="255">
        <v>4</v>
      </c>
      <c r="BA144" s="283">
        <f>SUM(BA136:BA143)</f>
        <v>0</v>
      </c>
      <c r="BB144" s="283">
        <f>SUM(BB136:BB143)</f>
        <v>0</v>
      </c>
      <c r="BC144" s="283">
        <f>SUM(BC136:BC143)</f>
        <v>0</v>
      </c>
      <c r="BD144" s="283">
        <f>SUM(BD136:BD143)</f>
        <v>0</v>
      </c>
      <c r="BE144" s="283">
        <f>SUM(BE136:BE143)</f>
        <v>0</v>
      </c>
    </row>
    <row r="145" spans="5:5" x14ac:dyDescent="0.2">
      <c r="E145" s="228"/>
    </row>
    <row r="146" spans="5:5" x14ac:dyDescent="0.2">
      <c r="E146" s="228"/>
    </row>
    <row r="147" spans="5:5" x14ac:dyDescent="0.2">
      <c r="E147" s="228"/>
    </row>
    <row r="148" spans="5:5" x14ac:dyDescent="0.2">
      <c r="E148" s="228"/>
    </row>
    <row r="149" spans="5:5" x14ac:dyDescent="0.2">
      <c r="E149" s="228"/>
    </row>
    <row r="150" spans="5:5" x14ac:dyDescent="0.2">
      <c r="E150" s="228"/>
    </row>
    <row r="151" spans="5:5" x14ac:dyDescent="0.2">
      <c r="E151" s="228"/>
    </row>
    <row r="152" spans="5:5" x14ac:dyDescent="0.2">
      <c r="E152" s="228"/>
    </row>
    <row r="153" spans="5:5" x14ac:dyDescent="0.2">
      <c r="E153" s="228"/>
    </row>
    <row r="154" spans="5:5" x14ac:dyDescent="0.2">
      <c r="E154" s="228"/>
    </row>
    <row r="155" spans="5:5" x14ac:dyDescent="0.2">
      <c r="E155" s="228"/>
    </row>
    <row r="156" spans="5:5" x14ac:dyDescent="0.2">
      <c r="E156" s="228"/>
    </row>
    <row r="157" spans="5:5" x14ac:dyDescent="0.2">
      <c r="E157" s="228"/>
    </row>
    <row r="158" spans="5:5" x14ac:dyDescent="0.2">
      <c r="E158" s="228"/>
    </row>
    <row r="159" spans="5:5" x14ac:dyDescent="0.2">
      <c r="E159" s="228"/>
    </row>
    <row r="160" spans="5:5" x14ac:dyDescent="0.2">
      <c r="E160" s="228"/>
    </row>
    <row r="161" spans="1:7" x14ac:dyDescent="0.2">
      <c r="E161" s="228"/>
    </row>
    <row r="162" spans="1:7" x14ac:dyDescent="0.2">
      <c r="E162" s="228"/>
    </row>
    <row r="163" spans="1:7" x14ac:dyDescent="0.2">
      <c r="E163" s="228"/>
    </row>
    <row r="164" spans="1:7" x14ac:dyDescent="0.2">
      <c r="E164" s="228"/>
    </row>
    <row r="165" spans="1:7" x14ac:dyDescent="0.2">
      <c r="E165" s="228"/>
    </row>
    <row r="166" spans="1:7" x14ac:dyDescent="0.2">
      <c r="E166" s="228"/>
    </row>
    <row r="167" spans="1:7" x14ac:dyDescent="0.2">
      <c r="E167" s="228"/>
    </row>
    <row r="168" spans="1:7" x14ac:dyDescent="0.2">
      <c r="A168" s="273"/>
      <c r="B168" s="273"/>
      <c r="C168" s="273"/>
      <c r="D168" s="273"/>
      <c r="E168" s="273"/>
      <c r="F168" s="273"/>
      <c r="G168" s="273"/>
    </row>
    <row r="169" spans="1:7" x14ac:dyDescent="0.2">
      <c r="A169" s="273"/>
      <c r="B169" s="273"/>
      <c r="C169" s="273"/>
      <c r="D169" s="273"/>
      <c r="E169" s="273"/>
      <c r="F169" s="273"/>
      <c r="G169" s="273"/>
    </row>
    <row r="170" spans="1:7" x14ac:dyDescent="0.2">
      <c r="A170" s="273"/>
      <c r="B170" s="273"/>
      <c r="C170" s="273"/>
      <c r="D170" s="273"/>
      <c r="E170" s="273"/>
      <c r="F170" s="273"/>
      <c r="G170" s="273"/>
    </row>
    <row r="171" spans="1:7" x14ac:dyDescent="0.2">
      <c r="A171" s="273"/>
      <c r="B171" s="273"/>
      <c r="C171" s="273"/>
      <c r="D171" s="273"/>
      <c r="E171" s="273"/>
      <c r="F171" s="273"/>
      <c r="G171" s="273"/>
    </row>
    <row r="172" spans="1:7" x14ac:dyDescent="0.2">
      <c r="E172" s="228"/>
    </row>
    <row r="173" spans="1:7" x14ac:dyDescent="0.2">
      <c r="E173" s="228"/>
    </row>
    <row r="174" spans="1:7" x14ac:dyDescent="0.2">
      <c r="E174" s="228"/>
    </row>
    <row r="175" spans="1:7" x14ac:dyDescent="0.2">
      <c r="E175" s="228"/>
    </row>
    <row r="176" spans="1:7" x14ac:dyDescent="0.2">
      <c r="E176" s="228"/>
    </row>
    <row r="177" spans="5:5" x14ac:dyDescent="0.2">
      <c r="E177" s="228"/>
    </row>
    <row r="178" spans="5:5" x14ac:dyDescent="0.2">
      <c r="E178" s="228"/>
    </row>
    <row r="179" spans="5:5" x14ac:dyDescent="0.2">
      <c r="E179" s="228"/>
    </row>
    <row r="180" spans="5:5" x14ac:dyDescent="0.2">
      <c r="E180" s="228"/>
    </row>
    <row r="181" spans="5:5" x14ac:dyDescent="0.2">
      <c r="E181" s="228"/>
    </row>
    <row r="182" spans="5:5" x14ac:dyDescent="0.2">
      <c r="E182" s="228"/>
    </row>
    <row r="183" spans="5:5" x14ac:dyDescent="0.2">
      <c r="E183" s="228"/>
    </row>
    <row r="184" spans="5:5" x14ac:dyDescent="0.2">
      <c r="E184" s="228"/>
    </row>
    <row r="185" spans="5:5" x14ac:dyDescent="0.2">
      <c r="E185" s="228"/>
    </row>
    <row r="186" spans="5:5" x14ac:dyDescent="0.2">
      <c r="E186" s="228"/>
    </row>
    <row r="187" spans="5:5" x14ac:dyDescent="0.2">
      <c r="E187" s="228"/>
    </row>
    <row r="188" spans="5:5" x14ac:dyDescent="0.2">
      <c r="E188" s="228"/>
    </row>
    <row r="189" spans="5:5" x14ac:dyDescent="0.2">
      <c r="E189" s="228"/>
    </row>
    <row r="190" spans="5:5" x14ac:dyDescent="0.2">
      <c r="E190" s="228"/>
    </row>
    <row r="191" spans="5:5" x14ac:dyDescent="0.2">
      <c r="E191" s="228"/>
    </row>
    <row r="192" spans="5:5" x14ac:dyDescent="0.2">
      <c r="E192" s="228"/>
    </row>
    <row r="193" spans="1:7" x14ac:dyDescent="0.2">
      <c r="E193" s="228"/>
    </row>
    <row r="194" spans="1:7" x14ac:dyDescent="0.2">
      <c r="E194" s="228"/>
    </row>
    <row r="195" spans="1:7" x14ac:dyDescent="0.2">
      <c r="E195" s="228"/>
    </row>
    <row r="196" spans="1:7" x14ac:dyDescent="0.2">
      <c r="E196" s="228"/>
    </row>
    <row r="197" spans="1:7" x14ac:dyDescent="0.2">
      <c r="E197" s="228"/>
    </row>
    <row r="198" spans="1:7" x14ac:dyDescent="0.2">
      <c r="E198" s="228"/>
    </row>
    <row r="199" spans="1:7" x14ac:dyDescent="0.2">
      <c r="E199" s="228"/>
    </row>
    <row r="200" spans="1:7" x14ac:dyDescent="0.2">
      <c r="E200" s="228"/>
    </row>
    <row r="201" spans="1:7" x14ac:dyDescent="0.2">
      <c r="E201" s="228"/>
    </row>
    <row r="202" spans="1:7" x14ac:dyDescent="0.2">
      <c r="E202" s="228"/>
    </row>
    <row r="203" spans="1:7" x14ac:dyDescent="0.2">
      <c r="A203" s="284"/>
      <c r="B203" s="284"/>
    </row>
    <row r="204" spans="1:7" x14ac:dyDescent="0.2">
      <c r="A204" s="273"/>
      <c r="B204" s="273"/>
      <c r="C204" s="285"/>
      <c r="D204" s="285"/>
      <c r="E204" s="286"/>
      <c r="F204" s="285"/>
      <c r="G204" s="287"/>
    </row>
    <row r="205" spans="1:7" x14ac:dyDescent="0.2">
      <c r="A205" s="288"/>
      <c r="B205" s="288"/>
      <c r="C205" s="273"/>
      <c r="D205" s="273"/>
      <c r="E205" s="289"/>
      <c r="F205" s="273"/>
      <c r="G205" s="273"/>
    </row>
    <row r="206" spans="1:7" x14ac:dyDescent="0.2">
      <c r="A206" s="273"/>
      <c r="B206" s="273"/>
      <c r="C206" s="273"/>
      <c r="D206" s="273"/>
      <c r="E206" s="289"/>
      <c r="F206" s="273"/>
      <c r="G206" s="273"/>
    </row>
    <row r="207" spans="1:7" x14ac:dyDescent="0.2">
      <c r="A207" s="273"/>
      <c r="B207" s="273"/>
      <c r="C207" s="273"/>
      <c r="D207" s="273"/>
      <c r="E207" s="289"/>
      <c r="F207" s="273"/>
      <c r="G207" s="273"/>
    </row>
    <row r="208" spans="1:7" x14ac:dyDescent="0.2">
      <c r="A208" s="273"/>
      <c r="B208" s="273"/>
      <c r="C208" s="273"/>
      <c r="D208" s="273"/>
      <c r="E208" s="289"/>
      <c r="F208" s="273"/>
      <c r="G208" s="273"/>
    </row>
    <row r="209" spans="1:7" x14ac:dyDescent="0.2">
      <c r="A209" s="273"/>
      <c r="B209" s="273"/>
      <c r="C209" s="273"/>
      <c r="D209" s="273"/>
      <c r="E209" s="289"/>
      <c r="F209" s="273"/>
      <c r="G209" s="273"/>
    </row>
    <row r="210" spans="1:7" x14ac:dyDescent="0.2">
      <c r="A210" s="273"/>
      <c r="B210" s="273"/>
      <c r="C210" s="273"/>
      <c r="D210" s="273"/>
      <c r="E210" s="289"/>
      <c r="F210" s="273"/>
      <c r="G210" s="273"/>
    </row>
    <row r="211" spans="1:7" x14ac:dyDescent="0.2">
      <c r="A211" s="273"/>
      <c r="B211" s="273"/>
      <c r="C211" s="273"/>
      <c r="D211" s="273"/>
      <c r="E211" s="289"/>
      <c r="F211" s="273"/>
      <c r="G211" s="273"/>
    </row>
    <row r="212" spans="1:7" x14ac:dyDescent="0.2">
      <c r="A212" s="273"/>
      <c r="B212" s="273"/>
      <c r="C212" s="273"/>
      <c r="D212" s="273"/>
      <c r="E212" s="289"/>
      <c r="F212" s="273"/>
      <c r="G212" s="273"/>
    </row>
    <row r="213" spans="1:7" x14ac:dyDescent="0.2">
      <c r="A213" s="273"/>
      <c r="B213" s="273"/>
      <c r="C213" s="273"/>
      <c r="D213" s="273"/>
      <c r="E213" s="289"/>
      <c r="F213" s="273"/>
      <c r="G213" s="273"/>
    </row>
    <row r="214" spans="1:7" x14ac:dyDescent="0.2">
      <c r="A214" s="273"/>
      <c r="B214" s="273"/>
      <c r="C214" s="273"/>
      <c r="D214" s="273"/>
      <c r="E214" s="289"/>
      <c r="F214" s="273"/>
      <c r="G214" s="273"/>
    </row>
    <row r="215" spans="1:7" x14ac:dyDescent="0.2">
      <c r="A215" s="273"/>
      <c r="B215" s="273"/>
      <c r="C215" s="273"/>
      <c r="D215" s="273"/>
      <c r="E215" s="289"/>
      <c r="F215" s="273"/>
      <c r="G215" s="273"/>
    </row>
    <row r="216" spans="1:7" x14ac:dyDescent="0.2">
      <c r="A216" s="273"/>
      <c r="B216" s="273"/>
      <c r="C216" s="273"/>
      <c r="D216" s="273"/>
      <c r="E216" s="289"/>
      <c r="F216" s="273"/>
      <c r="G216" s="273"/>
    </row>
    <row r="217" spans="1:7" x14ac:dyDescent="0.2">
      <c r="A217" s="273"/>
      <c r="B217" s="273"/>
      <c r="C217" s="273"/>
      <c r="D217" s="273"/>
      <c r="E217" s="289"/>
      <c r="F217" s="273"/>
      <c r="G217" s="273"/>
    </row>
  </sheetData>
  <mergeCells count="63">
    <mergeCell ref="C11:D11"/>
    <mergeCell ref="C13:D13"/>
    <mergeCell ref="C15:D15"/>
    <mergeCell ref="A1:G1"/>
    <mergeCell ref="A3:B3"/>
    <mergeCell ref="A4:B4"/>
    <mergeCell ref="E4:G4"/>
    <mergeCell ref="C9:D9"/>
    <mergeCell ref="C38:D38"/>
    <mergeCell ref="C16:D16"/>
    <mergeCell ref="C18:D18"/>
    <mergeCell ref="C20:D20"/>
    <mergeCell ref="C21:D21"/>
    <mergeCell ref="C23:D23"/>
    <mergeCell ref="C25:D25"/>
    <mergeCell ref="C27:D27"/>
    <mergeCell ref="C31:D31"/>
    <mergeCell ref="C33:G33"/>
    <mergeCell ref="C34:D34"/>
    <mergeCell ref="C36:D36"/>
    <mergeCell ref="C63:D63"/>
    <mergeCell ref="C42:D42"/>
    <mergeCell ref="C43:D43"/>
    <mergeCell ref="C45:D45"/>
    <mergeCell ref="C47:D47"/>
    <mergeCell ref="C49:D49"/>
    <mergeCell ref="C50:D50"/>
    <mergeCell ref="C54:D54"/>
    <mergeCell ref="C55:D55"/>
    <mergeCell ref="C57:D57"/>
    <mergeCell ref="C59:D59"/>
    <mergeCell ref="C62:D62"/>
    <mergeCell ref="C87:D87"/>
    <mergeCell ref="C88:D88"/>
    <mergeCell ref="C67:D67"/>
    <mergeCell ref="C69:D69"/>
    <mergeCell ref="C71:D71"/>
    <mergeCell ref="C76:D76"/>
    <mergeCell ref="C78:G78"/>
    <mergeCell ref="C79:D79"/>
    <mergeCell ref="C83:D83"/>
    <mergeCell ref="C85:D85"/>
    <mergeCell ref="C109:D109"/>
    <mergeCell ref="C90:D90"/>
    <mergeCell ref="C92:D92"/>
    <mergeCell ref="C93:D93"/>
    <mergeCell ref="C95:D95"/>
    <mergeCell ref="C97:D97"/>
    <mergeCell ref="C101:G101"/>
    <mergeCell ref="C102:D102"/>
    <mergeCell ref="C106:D106"/>
    <mergeCell ref="C107:D107"/>
    <mergeCell ref="C108:D108"/>
    <mergeCell ref="C119:D119"/>
    <mergeCell ref="C123:G123"/>
    <mergeCell ref="C124:D124"/>
    <mergeCell ref="C126:D126"/>
    <mergeCell ref="C111:D111"/>
    <mergeCell ref="C112:D112"/>
    <mergeCell ref="C113:D113"/>
    <mergeCell ref="C115:D115"/>
    <mergeCell ref="C116:D116"/>
    <mergeCell ref="C117:D11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9" t="s">
        <v>31</v>
      </c>
      <c r="B1" s="90"/>
      <c r="C1" s="90"/>
      <c r="D1" s="90"/>
      <c r="E1" s="90"/>
      <c r="F1" s="90"/>
      <c r="G1" s="90"/>
    </row>
    <row r="2" spans="1:57" ht="12.75" customHeight="1" x14ac:dyDescent="0.2">
      <c r="A2" s="91" t="s">
        <v>32</v>
      </c>
      <c r="B2" s="92"/>
      <c r="C2" s="93" t="s">
        <v>324</v>
      </c>
      <c r="D2" s="93" t="s">
        <v>325</v>
      </c>
      <c r="E2" s="94"/>
      <c r="F2" s="95" t="s">
        <v>33</v>
      </c>
      <c r="G2" s="96" t="s">
        <v>106</v>
      </c>
    </row>
    <row r="3" spans="1:57" ht="3" hidden="1" customHeight="1" x14ac:dyDescent="0.2">
      <c r="A3" s="97"/>
      <c r="B3" s="98"/>
      <c r="C3" s="99"/>
      <c r="D3" s="99"/>
      <c r="E3" s="100"/>
      <c r="F3" s="101"/>
      <c r="G3" s="102"/>
    </row>
    <row r="4" spans="1:57" ht="12" customHeight="1" x14ac:dyDescent="0.2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57" ht="12.95" customHeight="1" x14ac:dyDescent="0.2">
      <c r="A5" s="105" t="s">
        <v>104</v>
      </c>
      <c r="B5" s="106"/>
      <c r="C5" s="107" t="s">
        <v>103</v>
      </c>
      <c r="D5" s="108"/>
      <c r="E5" s="106"/>
      <c r="F5" s="101" t="s">
        <v>36</v>
      </c>
      <c r="G5" s="102" t="s">
        <v>107</v>
      </c>
    </row>
    <row r="6" spans="1:57" ht="12.95" customHeight="1" x14ac:dyDescent="0.2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57" ht="12.95" customHeight="1" x14ac:dyDescent="0.2">
      <c r="A7" s="112"/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57" x14ac:dyDescent="0.2">
      <c r="A8" s="117" t="s">
        <v>40</v>
      </c>
      <c r="B8" s="101"/>
      <c r="C8" s="313" t="s">
        <v>322</v>
      </c>
      <c r="D8" s="313"/>
      <c r="E8" s="314"/>
      <c r="F8" s="118" t="s">
        <v>41</v>
      </c>
      <c r="G8" s="119"/>
      <c r="H8" s="120"/>
      <c r="I8" s="121"/>
    </row>
    <row r="9" spans="1:57" x14ac:dyDescent="0.2">
      <c r="A9" s="117" t="s">
        <v>42</v>
      </c>
      <c r="B9" s="101"/>
      <c r="C9" s="313"/>
      <c r="D9" s="313"/>
      <c r="E9" s="314"/>
      <c r="F9" s="101"/>
      <c r="G9" s="122"/>
      <c r="H9" s="123"/>
    </row>
    <row r="10" spans="1:57" x14ac:dyDescent="0.2">
      <c r="A10" s="117" t="s">
        <v>43</v>
      </c>
      <c r="B10" s="101"/>
      <c r="C10" s="313" t="s">
        <v>321</v>
      </c>
      <c r="D10" s="313"/>
      <c r="E10" s="313"/>
      <c r="F10" s="124"/>
      <c r="G10" s="125"/>
      <c r="H10" s="126"/>
    </row>
    <row r="11" spans="1:57" ht="13.5" customHeight="1" x14ac:dyDescent="0.2">
      <c r="A11" s="117" t="s">
        <v>44</v>
      </c>
      <c r="B11" s="101"/>
      <c r="C11" s="313"/>
      <c r="D11" s="313"/>
      <c r="E11" s="313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57" ht="12.75" customHeight="1" x14ac:dyDescent="0.2">
      <c r="A12" s="130" t="s">
        <v>46</v>
      </c>
      <c r="B12" s="98"/>
      <c r="C12" s="315"/>
      <c r="D12" s="315"/>
      <c r="E12" s="315"/>
      <c r="F12" s="131" t="s">
        <v>47</v>
      </c>
      <c r="G12" s="132"/>
      <c r="H12" s="123"/>
    </row>
    <row r="13" spans="1:57" ht="28.5" customHeight="1" thickBot="1" x14ac:dyDescent="0.25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57" ht="17.25" customHeight="1" thickBot="1" x14ac:dyDescent="0.25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57" ht="15.95" customHeight="1" x14ac:dyDescent="0.2">
      <c r="A15" s="142"/>
      <c r="B15" s="143" t="s">
        <v>51</v>
      </c>
      <c r="C15" s="144">
        <f>'SO 01 02 Rek'!E20</f>
        <v>0</v>
      </c>
      <c r="D15" s="145" t="str">
        <f>'SO 01 02 Rek'!A25</f>
        <v>Ztížené výrobní podmínky</v>
      </c>
      <c r="E15" s="146"/>
      <c r="F15" s="147"/>
      <c r="G15" s="144">
        <f>'SO 01 02 Rek'!I25</f>
        <v>0</v>
      </c>
    </row>
    <row r="16" spans="1:57" ht="15.95" customHeight="1" x14ac:dyDescent="0.2">
      <c r="A16" s="142" t="s">
        <v>52</v>
      </c>
      <c r="B16" s="143" t="s">
        <v>53</v>
      </c>
      <c r="C16" s="144">
        <f>'SO 01 02 Rek'!F20</f>
        <v>0</v>
      </c>
      <c r="D16" s="97" t="str">
        <f>'SO 01 02 Rek'!A26</f>
        <v>Oborová přirážka</v>
      </c>
      <c r="E16" s="148"/>
      <c r="F16" s="149"/>
      <c r="G16" s="144">
        <f>'SO 01 02 Rek'!I26</f>
        <v>0</v>
      </c>
    </row>
    <row r="17" spans="1:7" ht="15.95" customHeight="1" x14ac:dyDescent="0.2">
      <c r="A17" s="142" t="s">
        <v>54</v>
      </c>
      <c r="B17" s="143" t="s">
        <v>55</v>
      </c>
      <c r="C17" s="144">
        <f>'SO 01 02 Rek'!H20</f>
        <v>0</v>
      </c>
      <c r="D17" s="97" t="str">
        <f>'SO 01 02 Rek'!A27</f>
        <v>Přesun stavebních kapacit</v>
      </c>
      <c r="E17" s="148"/>
      <c r="F17" s="149"/>
      <c r="G17" s="144">
        <f>'SO 01 02 Rek'!I27</f>
        <v>0</v>
      </c>
    </row>
    <row r="18" spans="1:7" ht="15.95" customHeight="1" x14ac:dyDescent="0.2">
      <c r="A18" s="150" t="s">
        <v>56</v>
      </c>
      <c r="B18" s="151" t="s">
        <v>57</v>
      </c>
      <c r="C18" s="144">
        <f>'SO 01 02 Rek'!G20</f>
        <v>0</v>
      </c>
      <c r="D18" s="97" t="str">
        <f>'SO 01 02 Rek'!A28</f>
        <v>Mimostaveništní doprava</v>
      </c>
      <c r="E18" s="148"/>
      <c r="F18" s="149"/>
      <c r="G18" s="144">
        <f>'SO 01 02 Rek'!I28</f>
        <v>0</v>
      </c>
    </row>
    <row r="19" spans="1:7" ht="15.95" customHeight="1" x14ac:dyDescent="0.2">
      <c r="A19" s="152" t="s">
        <v>58</v>
      </c>
      <c r="B19" s="143"/>
      <c r="C19" s="144">
        <f>SUM(C15:C18)</f>
        <v>0</v>
      </c>
      <c r="D19" s="97" t="str">
        <f>'SO 01 02 Rek'!A29</f>
        <v>Zařízení staveniště</v>
      </c>
      <c r="E19" s="148"/>
      <c r="F19" s="149"/>
      <c r="G19" s="144">
        <f>'SO 01 02 Rek'!I29</f>
        <v>0</v>
      </c>
    </row>
    <row r="20" spans="1:7" ht="15.95" customHeight="1" x14ac:dyDescent="0.2">
      <c r="A20" s="152"/>
      <c r="B20" s="143"/>
      <c r="C20" s="144"/>
      <c r="D20" s="97" t="str">
        <f>'SO 01 02 Rek'!A30</f>
        <v>Provoz investora</v>
      </c>
      <c r="E20" s="148"/>
      <c r="F20" s="149"/>
      <c r="G20" s="144">
        <f>'SO 01 02 Rek'!I30</f>
        <v>0</v>
      </c>
    </row>
    <row r="21" spans="1:7" ht="15.95" customHeight="1" x14ac:dyDescent="0.2">
      <c r="A21" s="152" t="s">
        <v>28</v>
      </c>
      <c r="B21" s="143"/>
      <c r="C21" s="144">
        <f>'SO 01 02 Rek'!I20</f>
        <v>0</v>
      </c>
      <c r="D21" s="97" t="str">
        <f>'SO 01 02 Rek'!A31</f>
        <v>Kompletační činnost (IČD)</v>
      </c>
      <c r="E21" s="148"/>
      <c r="F21" s="149"/>
      <c r="G21" s="144">
        <f>'SO 01 02 Rek'!I31</f>
        <v>0</v>
      </c>
    </row>
    <row r="22" spans="1:7" ht="15.95" customHeight="1" x14ac:dyDescent="0.2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 x14ac:dyDescent="0.25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'SO 01 02 Rek'!H33</f>
        <v>0</v>
      </c>
    </row>
    <row r="24" spans="1:7" x14ac:dyDescent="0.2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x14ac:dyDescent="0.2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 x14ac:dyDescent="0.2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x14ac:dyDescent="0.2">
      <c r="A27" s="153"/>
      <c r="B27" s="167"/>
      <c r="C27" s="163"/>
      <c r="D27" s="123"/>
      <c r="F27" s="164"/>
      <c r="G27" s="165"/>
    </row>
    <row r="28" spans="1:7" x14ac:dyDescent="0.2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 x14ac:dyDescent="0.2">
      <c r="A29" s="153"/>
      <c r="B29" s="123"/>
      <c r="C29" s="169"/>
      <c r="D29" s="170"/>
      <c r="E29" s="169"/>
      <c r="F29" s="123"/>
      <c r="G29" s="165"/>
    </row>
    <row r="30" spans="1:7" x14ac:dyDescent="0.2">
      <c r="A30" s="171" t="s">
        <v>12</v>
      </c>
      <c r="B30" s="172"/>
      <c r="C30" s="173">
        <v>21</v>
      </c>
      <c r="D30" s="172" t="s">
        <v>70</v>
      </c>
      <c r="E30" s="174"/>
      <c r="F30" s="308">
        <f>C23-F32</f>
        <v>0</v>
      </c>
      <c r="G30" s="309"/>
    </row>
    <row r="31" spans="1:7" x14ac:dyDescent="0.2">
      <c r="A31" s="171" t="s">
        <v>71</v>
      </c>
      <c r="B31" s="172"/>
      <c r="C31" s="173">
        <f>C30</f>
        <v>21</v>
      </c>
      <c r="D31" s="172" t="s">
        <v>72</v>
      </c>
      <c r="E31" s="174"/>
      <c r="F31" s="308">
        <f>ROUND(PRODUCT(F30,C31/100),0)</f>
        <v>0</v>
      </c>
      <c r="G31" s="309"/>
    </row>
    <row r="32" spans="1:7" x14ac:dyDescent="0.2">
      <c r="A32" s="171" t="s">
        <v>12</v>
      </c>
      <c r="B32" s="172"/>
      <c r="C32" s="173">
        <v>0</v>
      </c>
      <c r="D32" s="172" t="s">
        <v>72</v>
      </c>
      <c r="E32" s="174"/>
      <c r="F32" s="308">
        <v>0</v>
      </c>
      <c r="G32" s="309"/>
    </row>
    <row r="33" spans="1:8" x14ac:dyDescent="0.2">
      <c r="A33" s="171" t="s">
        <v>71</v>
      </c>
      <c r="B33" s="175"/>
      <c r="C33" s="176">
        <f>C32</f>
        <v>0</v>
      </c>
      <c r="D33" s="172" t="s">
        <v>72</v>
      </c>
      <c r="E33" s="149"/>
      <c r="F33" s="308">
        <f>ROUND(PRODUCT(F32,C33/100),0)</f>
        <v>0</v>
      </c>
      <c r="G33" s="309"/>
    </row>
    <row r="34" spans="1:8" s="180" customFormat="1" ht="19.5" customHeight="1" thickBot="1" x14ac:dyDescent="0.3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312"/>
      <c r="C37" s="312"/>
      <c r="D37" s="312"/>
      <c r="E37" s="312"/>
      <c r="F37" s="312"/>
      <c r="G37" s="312"/>
      <c r="H37" s="1" t="s">
        <v>2</v>
      </c>
    </row>
    <row r="38" spans="1:8" ht="12.75" customHeight="1" x14ac:dyDescent="0.2">
      <c r="A38" s="181"/>
      <c r="B38" s="312"/>
      <c r="C38" s="312"/>
      <c r="D38" s="312"/>
      <c r="E38" s="312"/>
      <c r="F38" s="312"/>
      <c r="G38" s="312"/>
      <c r="H38" s="1" t="s">
        <v>2</v>
      </c>
    </row>
    <row r="39" spans="1:8" x14ac:dyDescent="0.2">
      <c r="A39" s="181"/>
      <c r="B39" s="312"/>
      <c r="C39" s="312"/>
      <c r="D39" s="312"/>
      <c r="E39" s="312"/>
      <c r="F39" s="312"/>
      <c r="G39" s="312"/>
      <c r="H39" s="1" t="s">
        <v>2</v>
      </c>
    </row>
    <row r="40" spans="1:8" x14ac:dyDescent="0.2">
      <c r="A40" s="181"/>
      <c r="B40" s="312"/>
      <c r="C40" s="312"/>
      <c r="D40" s="312"/>
      <c r="E40" s="312"/>
      <c r="F40" s="312"/>
      <c r="G40" s="312"/>
      <c r="H40" s="1" t="s">
        <v>2</v>
      </c>
    </row>
    <row r="41" spans="1:8" x14ac:dyDescent="0.2">
      <c r="A41" s="181"/>
      <c r="B41" s="312"/>
      <c r="C41" s="312"/>
      <c r="D41" s="312"/>
      <c r="E41" s="312"/>
      <c r="F41" s="312"/>
      <c r="G41" s="312"/>
      <c r="H41" s="1" t="s">
        <v>2</v>
      </c>
    </row>
    <row r="42" spans="1:8" x14ac:dyDescent="0.2">
      <c r="A42" s="181"/>
      <c r="B42" s="312"/>
      <c r="C42" s="312"/>
      <c r="D42" s="312"/>
      <c r="E42" s="312"/>
      <c r="F42" s="312"/>
      <c r="G42" s="312"/>
      <c r="H42" s="1" t="s">
        <v>2</v>
      </c>
    </row>
    <row r="43" spans="1:8" x14ac:dyDescent="0.2">
      <c r="A43" s="181"/>
      <c r="B43" s="312"/>
      <c r="C43" s="312"/>
      <c r="D43" s="312"/>
      <c r="E43" s="312"/>
      <c r="F43" s="312"/>
      <c r="G43" s="312"/>
      <c r="H43" s="1" t="s">
        <v>2</v>
      </c>
    </row>
    <row r="44" spans="1:8" ht="12.75" customHeight="1" x14ac:dyDescent="0.2">
      <c r="A44" s="181"/>
      <c r="B44" s="312"/>
      <c r="C44" s="312"/>
      <c r="D44" s="312"/>
      <c r="E44" s="312"/>
      <c r="F44" s="312"/>
      <c r="G44" s="312"/>
      <c r="H44" s="1" t="s">
        <v>2</v>
      </c>
    </row>
    <row r="45" spans="1:8" ht="12.75" customHeight="1" x14ac:dyDescent="0.2">
      <c r="A45" s="181"/>
      <c r="B45" s="312"/>
      <c r="C45" s="312"/>
      <c r="D45" s="312"/>
      <c r="E45" s="312"/>
      <c r="F45" s="312"/>
      <c r="G45" s="312"/>
      <c r="H45" s="1" t="s">
        <v>2</v>
      </c>
    </row>
    <row r="46" spans="1:8" x14ac:dyDescent="0.2">
      <c r="B46" s="307"/>
      <c r="C46" s="307"/>
      <c r="D46" s="307"/>
      <c r="E46" s="307"/>
      <c r="F46" s="307"/>
      <c r="G46" s="307"/>
    </row>
    <row r="47" spans="1:8" x14ac:dyDescent="0.2">
      <c r="B47" s="307"/>
      <c r="C47" s="307"/>
      <c r="D47" s="307"/>
      <c r="E47" s="307"/>
      <c r="F47" s="307"/>
      <c r="G47" s="307"/>
    </row>
    <row r="48" spans="1:8" x14ac:dyDescent="0.2">
      <c r="B48" s="307"/>
      <c r="C48" s="307"/>
      <c r="D48" s="307"/>
      <c r="E48" s="307"/>
      <c r="F48" s="307"/>
      <c r="G48" s="307"/>
    </row>
    <row r="49" spans="2:7" x14ac:dyDescent="0.2">
      <c r="B49" s="307"/>
      <c r="C49" s="307"/>
      <c r="D49" s="307"/>
      <c r="E49" s="307"/>
      <c r="F49" s="307"/>
      <c r="G49" s="307"/>
    </row>
    <row r="50" spans="2:7" x14ac:dyDescent="0.2">
      <c r="B50" s="307"/>
      <c r="C50" s="307"/>
      <c r="D50" s="307"/>
      <c r="E50" s="307"/>
      <c r="F50" s="307"/>
      <c r="G50" s="307"/>
    </row>
    <row r="51" spans="2:7" x14ac:dyDescent="0.2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84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8" t="s">
        <v>3</v>
      </c>
      <c r="B1" s="319"/>
      <c r="C1" s="182" t="s">
        <v>103</v>
      </c>
      <c r="D1" s="183"/>
      <c r="E1" s="184"/>
      <c r="F1" s="183"/>
      <c r="G1" s="185" t="s">
        <v>75</v>
      </c>
      <c r="H1" s="186" t="s">
        <v>324</v>
      </c>
      <c r="I1" s="187"/>
    </row>
    <row r="2" spans="1:9" ht="13.5" thickBot="1" x14ac:dyDescent="0.25">
      <c r="A2" s="320" t="s">
        <v>76</v>
      </c>
      <c r="B2" s="321"/>
      <c r="C2" s="188" t="s">
        <v>105</v>
      </c>
      <c r="D2" s="189"/>
      <c r="E2" s="190"/>
      <c r="F2" s="189"/>
      <c r="G2" s="322" t="s">
        <v>325</v>
      </c>
      <c r="H2" s="323"/>
      <c r="I2" s="324"/>
    </row>
    <row r="3" spans="1:9" ht="13.5" thickTop="1" x14ac:dyDescent="0.2">
      <c r="F3" s="123"/>
    </row>
    <row r="4" spans="1:9" ht="19.5" customHeight="1" x14ac:dyDescent="0.25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spans="1:9" ht="13.5" thickBot="1" x14ac:dyDescent="0.25"/>
    <row r="6" spans="1:9" s="123" customFormat="1" ht="13.5" thickBot="1" x14ac:dyDescent="0.25">
      <c r="A6" s="194"/>
      <c r="B6" s="195" t="s">
        <v>78</v>
      </c>
      <c r="C6" s="195"/>
      <c r="D6" s="196"/>
      <c r="E6" s="197" t="s">
        <v>24</v>
      </c>
      <c r="F6" s="198" t="s">
        <v>25</v>
      </c>
      <c r="G6" s="198" t="s">
        <v>26</v>
      </c>
      <c r="H6" s="198" t="s">
        <v>27</v>
      </c>
      <c r="I6" s="199" t="s">
        <v>28</v>
      </c>
    </row>
    <row r="7" spans="1:9" s="123" customFormat="1" x14ac:dyDescent="0.2">
      <c r="A7" s="290" t="str">
        <f>'SO 01 02 Pol'!B7</f>
        <v>1</v>
      </c>
      <c r="B7" s="62" t="str">
        <f>'SO 01 02 Pol'!C7</f>
        <v>Zemní práce</v>
      </c>
      <c r="D7" s="200"/>
      <c r="E7" s="291">
        <f>'SO 01 02 Pol'!BA10</f>
        <v>0</v>
      </c>
      <c r="F7" s="292">
        <f>'SO 01 02 Pol'!BB10</f>
        <v>0</v>
      </c>
      <c r="G7" s="292">
        <f>'SO 01 02 Pol'!BC10</f>
        <v>0</v>
      </c>
      <c r="H7" s="292">
        <f>'SO 01 02 Pol'!BD10</f>
        <v>0</v>
      </c>
      <c r="I7" s="293">
        <f>'SO 01 02 Pol'!BE10</f>
        <v>0</v>
      </c>
    </row>
    <row r="8" spans="1:9" s="123" customFormat="1" x14ac:dyDescent="0.2">
      <c r="A8" s="290" t="str">
        <f>'SO 01 02 Pol'!B11</f>
        <v>3</v>
      </c>
      <c r="B8" s="62" t="str">
        <f>'SO 01 02 Pol'!C11</f>
        <v>Svislé a kompletní konstrukce</v>
      </c>
      <c r="D8" s="200"/>
      <c r="E8" s="291">
        <f>'SO 01 02 Pol'!BA29</f>
        <v>0</v>
      </c>
      <c r="F8" s="292">
        <f>'SO 01 02 Pol'!BB29</f>
        <v>0</v>
      </c>
      <c r="G8" s="292">
        <f>'SO 01 02 Pol'!BC29</f>
        <v>0</v>
      </c>
      <c r="H8" s="292">
        <f>'SO 01 02 Pol'!BD29</f>
        <v>0</v>
      </c>
      <c r="I8" s="293">
        <f>'SO 01 02 Pol'!BE29</f>
        <v>0</v>
      </c>
    </row>
    <row r="9" spans="1:9" s="123" customFormat="1" x14ac:dyDescent="0.2">
      <c r="A9" s="290" t="str">
        <f>'SO 01 02 Pol'!B30</f>
        <v>61</v>
      </c>
      <c r="B9" s="62" t="str">
        <f>'SO 01 02 Pol'!C30</f>
        <v>Upravy povrchů vnitřní</v>
      </c>
      <c r="D9" s="200"/>
      <c r="E9" s="291">
        <f>'SO 01 02 Pol'!BA42</f>
        <v>0</v>
      </c>
      <c r="F9" s="292">
        <f>'SO 01 02 Pol'!BB42</f>
        <v>0</v>
      </c>
      <c r="G9" s="292">
        <f>'SO 01 02 Pol'!BC42</f>
        <v>0</v>
      </c>
      <c r="H9" s="292">
        <f>'SO 01 02 Pol'!BD42</f>
        <v>0</v>
      </c>
      <c r="I9" s="293">
        <f>'SO 01 02 Pol'!BE42</f>
        <v>0</v>
      </c>
    </row>
    <row r="10" spans="1:9" s="123" customFormat="1" x14ac:dyDescent="0.2">
      <c r="A10" s="290" t="str">
        <f>'SO 01 02 Pol'!B43</f>
        <v>62</v>
      </c>
      <c r="B10" s="62" t="str">
        <f>'SO 01 02 Pol'!C43</f>
        <v>Úpravy povrchů vnější</v>
      </c>
      <c r="D10" s="200"/>
      <c r="E10" s="291">
        <f>'SO 01 02 Pol'!BA169</f>
        <v>0</v>
      </c>
      <c r="F10" s="292">
        <f>'SO 01 02 Pol'!BB169</f>
        <v>0</v>
      </c>
      <c r="G10" s="292">
        <f>'SO 01 02 Pol'!BC169</f>
        <v>0</v>
      </c>
      <c r="H10" s="292">
        <f>'SO 01 02 Pol'!BD169</f>
        <v>0</v>
      </c>
      <c r="I10" s="293">
        <f>'SO 01 02 Pol'!BE169</f>
        <v>0</v>
      </c>
    </row>
    <row r="11" spans="1:9" s="123" customFormat="1" x14ac:dyDescent="0.2">
      <c r="A11" s="290" t="str">
        <f>'SO 01 02 Pol'!B170</f>
        <v>93</v>
      </c>
      <c r="B11" s="62" t="str">
        <f>'SO 01 02 Pol'!C170</f>
        <v>Dokončovací práce inženýrských staveb</v>
      </c>
      <c r="D11" s="200"/>
      <c r="E11" s="291">
        <f>'SO 01 02 Pol'!BA173</f>
        <v>0</v>
      </c>
      <c r="F11" s="292">
        <f>'SO 01 02 Pol'!BB173</f>
        <v>0</v>
      </c>
      <c r="G11" s="292">
        <f>'SO 01 02 Pol'!BC173</f>
        <v>0</v>
      </c>
      <c r="H11" s="292">
        <f>'SO 01 02 Pol'!BD173</f>
        <v>0</v>
      </c>
      <c r="I11" s="293">
        <f>'SO 01 02 Pol'!BE173</f>
        <v>0</v>
      </c>
    </row>
    <row r="12" spans="1:9" s="123" customFormat="1" x14ac:dyDescent="0.2">
      <c r="A12" s="290" t="str">
        <f>'SO 01 02 Pol'!B174</f>
        <v>94</v>
      </c>
      <c r="B12" s="62" t="str">
        <f>'SO 01 02 Pol'!C174</f>
        <v>Lešení a stavební výtahy</v>
      </c>
      <c r="D12" s="200"/>
      <c r="E12" s="291">
        <f>'SO 01 02 Pol'!BA198</f>
        <v>0</v>
      </c>
      <c r="F12" s="292">
        <f>'SO 01 02 Pol'!BB198</f>
        <v>0</v>
      </c>
      <c r="G12" s="292">
        <f>'SO 01 02 Pol'!BC198</f>
        <v>0</v>
      </c>
      <c r="H12" s="292">
        <f>'SO 01 02 Pol'!BD198</f>
        <v>0</v>
      </c>
      <c r="I12" s="293">
        <f>'SO 01 02 Pol'!BE198</f>
        <v>0</v>
      </c>
    </row>
    <row r="13" spans="1:9" s="123" customFormat="1" x14ac:dyDescent="0.2">
      <c r="A13" s="290" t="str">
        <f>'SO 01 02 Pol'!B199</f>
        <v>95</v>
      </c>
      <c r="B13" s="62" t="str">
        <f>'SO 01 02 Pol'!C199</f>
        <v>Dokončovací konstrukce na pozemních stavbách</v>
      </c>
      <c r="D13" s="200"/>
      <c r="E13" s="291">
        <f>'SO 01 02 Pol'!BA215</f>
        <v>0</v>
      </c>
      <c r="F13" s="292">
        <f>'SO 01 02 Pol'!BB215</f>
        <v>0</v>
      </c>
      <c r="G13" s="292">
        <f>'SO 01 02 Pol'!BC215</f>
        <v>0</v>
      </c>
      <c r="H13" s="292">
        <f>'SO 01 02 Pol'!BD215</f>
        <v>0</v>
      </c>
      <c r="I13" s="293">
        <f>'SO 01 02 Pol'!BE215</f>
        <v>0</v>
      </c>
    </row>
    <row r="14" spans="1:9" s="123" customFormat="1" x14ac:dyDescent="0.2">
      <c r="A14" s="290" t="str">
        <f>'SO 01 02 Pol'!B216</f>
        <v>96</v>
      </c>
      <c r="B14" s="62" t="str">
        <f>'SO 01 02 Pol'!C216</f>
        <v>Bourání konstrukcí</v>
      </c>
      <c r="D14" s="200"/>
      <c r="E14" s="291">
        <f>'SO 01 02 Pol'!BA221</f>
        <v>0</v>
      </c>
      <c r="F14" s="292">
        <f>'SO 01 02 Pol'!BB221</f>
        <v>0</v>
      </c>
      <c r="G14" s="292">
        <f>'SO 01 02 Pol'!BC221</f>
        <v>0</v>
      </c>
      <c r="H14" s="292">
        <f>'SO 01 02 Pol'!BD221</f>
        <v>0</v>
      </c>
      <c r="I14" s="293">
        <f>'SO 01 02 Pol'!BE221</f>
        <v>0</v>
      </c>
    </row>
    <row r="15" spans="1:9" s="123" customFormat="1" x14ac:dyDescent="0.2">
      <c r="A15" s="290" t="str">
        <f>'SO 01 02 Pol'!B222</f>
        <v>97</v>
      </c>
      <c r="B15" s="62" t="str">
        <f>'SO 01 02 Pol'!C222</f>
        <v>Prorážení otvorů</v>
      </c>
      <c r="D15" s="200"/>
      <c r="E15" s="291">
        <f>'SO 01 02 Pol'!BA235</f>
        <v>0</v>
      </c>
      <c r="F15" s="292">
        <f>'SO 01 02 Pol'!BB235</f>
        <v>0</v>
      </c>
      <c r="G15" s="292">
        <f>'SO 01 02 Pol'!BC235</f>
        <v>0</v>
      </c>
      <c r="H15" s="292">
        <f>'SO 01 02 Pol'!BD235</f>
        <v>0</v>
      </c>
      <c r="I15" s="293">
        <f>'SO 01 02 Pol'!BE235</f>
        <v>0</v>
      </c>
    </row>
    <row r="16" spans="1:9" s="123" customFormat="1" x14ac:dyDescent="0.2">
      <c r="A16" s="290" t="str">
        <f>'SO 01 02 Pol'!B236</f>
        <v>99</v>
      </c>
      <c r="B16" s="62" t="str">
        <f>'SO 01 02 Pol'!C236</f>
        <v>Staveništní přesun hmot</v>
      </c>
      <c r="D16" s="200"/>
      <c r="E16" s="291">
        <f>'SO 01 02 Pol'!BA238</f>
        <v>0</v>
      </c>
      <c r="F16" s="292">
        <f>'SO 01 02 Pol'!BB238</f>
        <v>0</v>
      </c>
      <c r="G16" s="292">
        <f>'SO 01 02 Pol'!BC238</f>
        <v>0</v>
      </c>
      <c r="H16" s="292">
        <f>'SO 01 02 Pol'!BD238</f>
        <v>0</v>
      </c>
      <c r="I16" s="293">
        <f>'SO 01 02 Pol'!BE238</f>
        <v>0</v>
      </c>
    </row>
    <row r="17" spans="1:57" s="123" customFormat="1" x14ac:dyDescent="0.2">
      <c r="A17" s="290" t="str">
        <f>'SO 01 02 Pol'!B239</f>
        <v>767</v>
      </c>
      <c r="B17" s="62" t="str">
        <f>'SO 01 02 Pol'!C239</f>
        <v>Konstrukce zámečnické</v>
      </c>
      <c r="D17" s="200"/>
      <c r="E17" s="291">
        <f>'SO 01 02 Pol'!BA246</f>
        <v>0</v>
      </c>
      <c r="F17" s="292">
        <f>'SO 01 02 Pol'!BB246</f>
        <v>0</v>
      </c>
      <c r="G17" s="292">
        <f>'SO 01 02 Pol'!BC246</f>
        <v>0</v>
      </c>
      <c r="H17" s="292">
        <f>'SO 01 02 Pol'!BD246</f>
        <v>0</v>
      </c>
      <c r="I17" s="293">
        <f>'SO 01 02 Pol'!BE246</f>
        <v>0</v>
      </c>
    </row>
    <row r="18" spans="1:57" s="123" customFormat="1" x14ac:dyDescent="0.2">
      <c r="A18" s="290" t="str">
        <f>'SO 01 02 Pol'!B247</f>
        <v>M21</v>
      </c>
      <c r="B18" s="62" t="str">
        <f>'SO 01 02 Pol'!C247</f>
        <v>Elektromontáže</v>
      </c>
      <c r="D18" s="200"/>
      <c r="E18" s="291">
        <f>'SO 01 02 Pol'!BA269</f>
        <v>0</v>
      </c>
      <c r="F18" s="292">
        <f>'SO 01 02 Pol'!BB269</f>
        <v>0</v>
      </c>
      <c r="G18" s="292">
        <f>'SO 01 02 Pol'!BC269</f>
        <v>0</v>
      </c>
      <c r="H18" s="292">
        <f>'SO 01 02 Pol'!BD269</f>
        <v>0</v>
      </c>
      <c r="I18" s="293">
        <f>'SO 01 02 Pol'!BE269</f>
        <v>0</v>
      </c>
    </row>
    <row r="19" spans="1:57" s="123" customFormat="1" ht="13.5" thickBot="1" x14ac:dyDescent="0.25">
      <c r="A19" s="290" t="str">
        <f>'SO 01 02 Pol'!B270</f>
        <v>D96</v>
      </c>
      <c r="B19" s="62" t="str">
        <f>'SO 01 02 Pol'!C270</f>
        <v>Přesuny suti a vybouraných hmot</v>
      </c>
      <c r="D19" s="200"/>
      <c r="E19" s="291">
        <f>'SO 01 02 Pol'!BA278</f>
        <v>0</v>
      </c>
      <c r="F19" s="292">
        <f>'SO 01 02 Pol'!BB278</f>
        <v>0</v>
      </c>
      <c r="G19" s="292">
        <f>'SO 01 02 Pol'!BC278</f>
        <v>0</v>
      </c>
      <c r="H19" s="292">
        <f>'SO 01 02 Pol'!BD278</f>
        <v>0</v>
      </c>
      <c r="I19" s="293">
        <f>'SO 01 02 Pol'!BE278</f>
        <v>0</v>
      </c>
    </row>
    <row r="20" spans="1:57" s="14" customFormat="1" ht="13.5" thickBot="1" x14ac:dyDescent="0.25">
      <c r="A20" s="201"/>
      <c r="B20" s="202" t="s">
        <v>79</v>
      </c>
      <c r="C20" s="202"/>
      <c r="D20" s="203"/>
      <c r="E20" s="204">
        <f>SUM(E7:E19)</f>
        <v>0</v>
      </c>
      <c r="F20" s="205">
        <f>SUM(F7:F19)</f>
        <v>0</v>
      </c>
      <c r="G20" s="205">
        <f>SUM(G7:G19)</f>
        <v>0</v>
      </c>
      <c r="H20" s="205">
        <f>SUM(H7:H19)</f>
        <v>0</v>
      </c>
      <c r="I20" s="206">
        <f>SUM(I7:I19)</f>
        <v>0</v>
      </c>
    </row>
    <row r="21" spans="1:57" x14ac:dyDescent="0.2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57" ht="19.5" customHeight="1" x14ac:dyDescent="0.25">
      <c r="A22" s="192" t="s">
        <v>80</v>
      </c>
      <c r="B22" s="192"/>
      <c r="C22" s="192"/>
      <c r="D22" s="192"/>
      <c r="E22" s="192"/>
      <c r="F22" s="192"/>
      <c r="G22" s="207"/>
      <c r="H22" s="192"/>
      <c r="I22" s="192"/>
      <c r="BA22" s="129"/>
      <c r="BB22" s="129"/>
      <c r="BC22" s="129"/>
      <c r="BD22" s="129"/>
      <c r="BE22" s="129"/>
    </row>
    <row r="23" spans="1:57" ht="13.5" thickBot="1" x14ac:dyDescent="0.25"/>
    <row r="24" spans="1:57" x14ac:dyDescent="0.2">
      <c r="A24" s="158" t="s">
        <v>81</v>
      </c>
      <c r="B24" s="159"/>
      <c r="C24" s="159"/>
      <c r="D24" s="208"/>
      <c r="E24" s="209" t="s">
        <v>82</v>
      </c>
      <c r="F24" s="210" t="s">
        <v>13</v>
      </c>
      <c r="G24" s="211" t="s">
        <v>83</v>
      </c>
      <c r="H24" s="212"/>
      <c r="I24" s="213" t="s">
        <v>82</v>
      </c>
    </row>
    <row r="25" spans="1:57" x14ac:dyDescent="0.2">
      <c r="A25" s="152" t="s">
        <v>313</v>
      </c>
      <c r="B25" s="143"/>
      <c r="C25" s="143"/>
      <c r="D25" s="214"/>
      <c r="E25" s="215">
        <v>0</v>
      </c>
      <c r="F25" s="216">
        <v>0</v>
      </c>
      <c r="G25" s="217">
        <f>SUM(E20:I20)</f>
        <v>0</v>
      </c>
      <c r="H25" s="218"/>
      <c r="I25" s="219">
        <f t="shared" ref="I25:I32" si="0">E25+F25*G25/100</f>
        <v>0</v>
      </c>
      <c r="BA25" s="1">
        <v>0</v>
      </c>
    </row>
    <row r="26" spans="1:57" x14ac:dyDescent="0.2">
      <c r="A26" s="152" t="s">
        <v>314</v>
      </c>
      <c r="B26" s="143"/>
      <c r="C26" s="143"/>
      <c r="D26" s="214"/>
      <c r="E26" s="215">
        <v>0</v>
      </c>
      <c r="F26" s="216">
        <v>0</v>
      </c>
      <c r="G26" s="217">
        <f>SUM(G25)</f>
        <v>0</v>
      </c>
      <c r="H26" s="218"/>
      <c r="I26" s="219">
        <f t="shared" si="0"/>
        <v>0</v>
      </c>
      <c r="BA26" s="1">
        <v>0</v>
      </c>
    </row>
    <row r="27" spans="1:57" x14ac:dyDescent="0.2">
      <c r="A27" s="152" t="s">
        <v>315</v>
      </c>
      <c r="B27" s="143"/>
      <c r="C27" s="143"/>
      <c r="D27" s="214"/>
      <c r="E27" s="215">
        <v>0</v>
      </c>
      <c r="F27" s="216">
        <v>0</v>
      </c>
      <c r="G27" s="217">
        <f t="shared" ref="G27:G32" si="1">SUM(G26)</f>
        <v>0</v>
      </c>
      <c r="H27" s="218"/>
      <c r="I27" s="219">
        <f t="shared" si="0"/>
        <v>0</v>
      </c>
      <c r="BA27" s="1">
        <v>0</v>
      </c>
    </row>
    <row r="28" spans="1:57" x14ac:dyDescent="0.2">
      <c r="A28" s="152" t="s">
        <v>316</v>
      </c>
      <c r="B28" s="143"/>
      <c r="C28" s="143"/>
      <c r="D28" s="214"/>
      <c r="E28" s="215">
        <v>0</v>
      </c>
      <c r="F28" s="216">
        <v>0</v>
      </c>
      <c r="G28" s="217">
        <f t="shared" si="1"/>
        <v>0</v>
      </c>
      <c r="H28" s="218"/>
      <c r="I28" s="219">
        <f t="shared" si="0"/>
        <v>0</v>
      </c>
      <c r="BA28" s="1">
        <v>0</v>
      </c>
    </row>
    <row r="29" spans="1:57" x14ac:dyDescent="0.2">
      <c r="A29" s="152" t="s">
        <v>317</v>
      </c>
      <c r="B29" s="143"/>
      <c r="C29" s="143"/>
      <c r="D29" s="214"/>
      <c r="E29" s="215">
        <v>0</v>
      </c>
      <c r="F29" s="216">
        <v>0</v>
      </c>
      <c r="G29" s="217">
        <f t="shared" si="1"/>
        <v>0</v>
      </c>
      <c r="H29" s="218"/>
      <c r="I29" s="219">
        <f t="shared" si="0"/>
        <v>0</v>
      </c>
      <c r="BA29" s="1">
        <v>1</v>
      </c>
    </row>
    <row r="30" spans="1:57" x14ac:dyDescent="0.2">
      <c r="A30" s="152" t="s">
        <v>318</v>
      </c>
      <c r="B30" s="143"/>
      <c r="C30" s="143"/>
      <c r="D30" s="214"/>
      <c r="E30" s="215">
        <v>0</v>
      </c>
      <c r="F30" s="216">
        <v>0</v>
      </c>
      <c r="G30" s="217">
        <f t="shared" si="1"/>
        <v>0</v>
      </c>
      <c r="H30" s="218"/>
      <c r="I30" s="219">
        <f t="shared" si="0"/>
        <v>0</v>
      </c>
      <c r="BA30" s="1">
        <v>1</v>
      </c>
    </row>
    <row r="31" spans="1:57" x14ac:dyDescent="0.2">
      <c r="A31" s="152" t="s">
        <v>319</v>
      </c>
      <c r="B31" s="143"/>
      <c r="C31" s="143"/>
      <c r="D31" s="214"/>
      <c r="E31" s="215">
        <v>0</v>
      </c>
      <c r="F31" s="216">
        <v>0</v>
      </c>
      <c r="G31" s="217">
        <f t="shared" si="1"/>
        <v>0</v>
      </c>
      <c r="H31" s="218"/>
      <c r="I31" s="219">
        <f t="shared" si="0"/>
        <v>0</v>
      </c>
      <c r="BA31" s="1">
        <v>2</v>
      </c>
    </row>
    <row r="32" spans="1:57" x14ac:dyDescent="0.2">
      <c r="A32" s="152" t="s">
        <v>320</v>
      </c>
      <c r="B32" s="143"/>
      <c r="C32" s="143"/>
      <c r="D32" s="214"/>
      <c r="E32" s="215">
        <v>0</v>
      </c>
      <c r="F32" s="216">
        <v>0</v>
      </c>
      <c r="G32" s="217">
        <f t="shared" si="1"/>
        <v>0</v>
      </c>
      <c r="H32" s="218"/>
      <c r="I32" s="219">
        <f t="shared" si="0"/>
        <v>0</v>
      </c>
      <c r="BA32" s="1">
        <v>2</v>
      </c>
    </row>
    <row r="33" spans="1:9" ht="13.5" thickBot="1" x14ac:dyDescent="0.25">
      <c r="A33" s="220"/>
      <c r="B33" s="221" t="s">
        <v>84</v>
      </c>
      <c r="C33" s="222"/>
      <c r="D33" s="223"/>
      <c r="E33" s="224"/>
      <c r="F33" s="225"/>
      <c r="G33" s="225"/>
      <c r="H33" s="325">
        <f>SUM(I25:I32)</f>
        <v>0</v>
      </c>
      <c r="I33" s="326"/>
    </row>
    <row r="35" spans="1:9" x14ac:dyDescent="0.2">
      <c r="B35" s="14"/>
      <c r="F35" s="226"/>
      <c r="G35" s="227"/>
      <c r="H35" s="227"/>
      <c r="I35" s="46"/>
    </row>
    <row r="36" spans="1:9" x14ac:dyDescent="0.2">
      <c r="F36" s="226"/>
      <c r="G36" s="227"/>
      <c r="H36" s="227"/>
      <c r="I36" s="46"/>
    </row>
    <row r="37" spans="1:9" x14ac:dyDescent="0.2">
      <c r="F37" s="226"/>
      <c r="G37" s="227"/>
      <c r="H37" s="227"/>
      <c r="I37" s="46"/>
    </row>
    <row r="38" spans="1:9" x14ac:dyDescent="0.2">
      <c r="F38" s="226"/>
      <c r="G38" s="227"/>
      <c r="H38" s="227"/>
      <c r="I38" s="46"/>
    </row>
    <row r="39" spans="1:9" x14ac:dyDescent="0.2">
      <c r="F39" s="226"/>
      <c r="G39" s="227"/>
      <c r="H39" s="227"/>
      <c r="I39" s="46"/>
    </row>
    <row r="40" spans="1:9" x14ac:dyDescent="0.2">
      <c r="F40" s="226"/>
      <c r="G40" s="227"/>
      <c r="H40" s="227"/>
      <c r="I40" s="46"/>
    </row>
    <row r="41" spans="1:9" x14ac:dyDescent="0.2">
      <c r="F41" s="226"/>
      <c r="G41" s="227"/>
      <c r="H41" s="227"/>
      <c r="I41" s="46"/>
    </row>
    <row r="42" spans="1:9" x14ac:dyDescent="0.2">
      <c r="F42" s="226"/>
      <c r="G42" s="227"/>
      <c r="H42" s="227"/>
      <c r="I42" s="46"/>
    </row>
    <row r="43" spans="1:9" x14ac:dyDescent="0.2">
      <c r="F43" s="226"/>
      <c r="G43" s="227"/>
      <c r="H43" s="227"/>
      <c r="I43" s="46"/>
    </row>
    <row r="44" spans="1:9" x14ac:dyDescent="0.2">
      <c r="F44" s="226"/>
      <c r="G44" s="227"/>
      <c r="H44" s="227"/>
      <c r="I44" s="46"/>
    </row>
    <row r="45" spans="1:9" x14ac:dyDescent="0.2">
      <c r="F45" s="226"/>
      <c r="G45" s="227"/>
      <c r="H45" s="227"/>
      <c r="I45" s="46"/>
    </row>
    <row r="46" spans="1:9" x14ac:dyDescent="0.2">
      <c r="F46" s="226"/>
      <c r="G46" s="227"/>
      <c r="H46" s="227"/>
      <c r="I46" s="46"/>
    </row>
    <row r="47" spans="1:9" x14ac:dyDescent="0.2">
      <c r="F47" s="226"/>
      <c r="G47" s="227"/>
      <c r="H47" s="227"/>
      <c r="I47" s="46"/>
    </row>
    <row r="48" spans="1:9" x14ac:dyDescent="0.2">
      <c r="F48" s="226"/>
      <c r="G48" s="227"/>
      <c r="H48" s="227"/>
      <c r="I48" s="46"/>
    </row>
    <row r="49" spans="6:9" x14ac:dyDescent="0.2">
      <c r="F49" s="226"/>
      <c r="G49" s="227"/>
      <c r="H49" s="227"/>
      <c r="I49" s="46"/>
    </row>
    <row r="50" spans="6:9" x14ac:dyDescent="0.2">
      <c r="F50" s="226"/>
      <c r="G50" s="227"/>
      <c r="H50" s="227"/>
      <c r="I50" s="46"/>
    </row>
    <row r="51" spans="6:9" x14ac:dyDescent="0.2">
      <c r="F51" s="226"/>
      <c r="G51" s="227"/>
      <c r="H51" s="227"/>
      <c r="I51" s="46"/>
    </row>
    <row r="52" spans="6:9" x14ac:dyDescent="0.2">
      <c r="F52" s="226"/>
      <c r="G52" s="227"/>
      <c r="H52" s="227"/>
      <c r="I52" s="46"/>
    </row>
    <row r="53" spans="6:9" x14ac:dyDescent="0.2">
      <c r="F53" s="226"/>
      <c r="G53" s="227"/>
      <c r="H53" s="227"/>
      <c r="I53" s="46"/>
    </row>
    <row r="54" spans="6:9" x14ac:dyDescent="0.2">
      <c r="F54" s="226"/>
      <c r="G54" s="227"/>
      <c r="H54" s="227"/>
      <c r="I54" s="46"/>
    </row>
    <row r="55" spans="6:9" x14ac:dyDescent="0.2">
      <c r="F55" s="226"/>
      <c r="G55" s="227"/>
      <c r="H55" s="227"/>
      <c r="I55" s="46"/>
    </row>
    <row r="56" spans="6:9" x14ac:dyDescent="0.2">
      <c r="F56" s="226"/>
      <c r="G56" s="227"/>
      <c r="H56" s="227"/>
      <c r="I56" s="46"/>
    </row>
    <row r="57" spans="6:9" x14ac:dyDescent="0.2">
      <c r="F57" s="226"/>
      <c r="G57" s="227"/>
      <c r="H57" s="227"/>
      <c r="I57" s="46"/>
    </row>
    <row r="58" spans="6:9" x14ac:dyDescent="0.2">
      <c r="F58" s="226"/>
      <c r="G58" s="227"/>
      <c r="H58" s="227"/>
      <c r="I58" s="46"/>
    </row>
    <row r="59" spans="6:9" x14ac:dyDescent="0.2">
      <c r="F59" s="226"/>
      <c r="G59" s="227"/>
      <c r="H59" s="227"/>
      <c r="I59" s="46"/>
    </row>
    <row r="60" spans="6:9" x14ac:dyDescent="0.2">
      <c r="F60" s="226"/>
      <c r="G60" s="227"/>
      <c r="H60" s="227"/>
      <c r="I60" s="46"/>
    </row>
    <row r="61" spans="6:9" x14ac:dyDescent="0.2">
      <c r="F61" s="226"/>
      <c r="G61" s="227"/>
      <c r="H61" s="227"/>
      <c r="I61" s="46"/>
    </row>
    <row r="62" spans="6:9" x14ac:dyDescent="0.2">
      <c r="F62" s="226"/>
      <c r="G62" s="227"/>
      <c r="H62" s="227"/>
      <c r="I62" s="46"/>
    </row>
    <row r="63" spans="6:9" x14ac:dyDescent="0.2">
      <c r="F63" s="226"/>
      <c r="G63" s="227"/>
      <c r="H63" s="227"/>
      <c r="I63" s="46"/>
    </row>
    <row r="64" spans="6:9" x14ac:dyDescent="0.2">
      <c r="F64" s="226"/>
      <c r="G64" s="227"/>
      <c r="H64" s="227"/>
      <c r="I64" s="46"/>
    </row>
    <row r="65" spans="6:9" x14ac:dyDescent="0.2">
      <c r="F65" s="226"/>
      <c r="G65" s="227"/>
      <c r="H65" s="227"/>
      <c r="I65" s="46"/>
    </row>
    <row r="66" spans="6:9" x14ac:dyDescent="0.2">
      <c r="F66" s="226"/>
      <c r="G66" s="227"/>
      <c r="H66" s="227"/>
      <c r="I66" s="46"/>
    </row>
    <row r="67" spans="6:9" x14ac:dyDescent="0.2">
      <c r="F67" s="226"/>
      <c r="G67" s="227"/>
      <c r="H67" s="227"/>
      <c r="I67" s="46"/>
    </row>
    <row r="68" spans="6:9" x14ac:dyDescent="0.2">
      <c r="F68" s="226"/>
      <c r="G68" s="227"/>
      <c r="H68" s="227"/>
      <c r="I68" s="46"/>
    </row>
    <row r="69" spans="6:9" x14ac:dyDescent="0.2">
      <c r="F69" s="226"/>
      <c r="G69" s="227"/>
      <c r="H69" s="227"/>
      <c r="I69" s="46"/>
    </row>
    <row r="70" spans="6:9" x14ac:dyDescent="0.2">
      <c r="F70" s="226"/>
      <c r="G70" s="227"/>
      <c r="H70" s="227"/>
      <c r="I70" s="46"/>
    </row>
    <row r="71" spans="6:9" x14ac:dyDescent="0.2">
      <c r="F71" s="226"/>
      <c r="G71" s="227"/>
      <c r="H71" s="227"/>
      <c r="I71" s="46"/>
    </row>
    <row r="72" spans="6:9" x14ac:dyDescent="0.2">
      <c r="F72" s="226"/>
      <c r="G72" s="227"/>
      <c r="H72" s="227"/>
      <c r="I72" s="46"/>
    </row>
    <row r="73" spans="6:9" x14ac:dyDescent="0.2">
      <c r="F73" s="226"/>
      <c r="G73" s="227"/>
      <c r="H73" s="227"/>
      <c r="I73" s="46"/>
    </row>
    <row r="74" spans="6:9" x14ac:dyDescent="0.2">
      <c r="F74" s="226"/>
      <c r="G74" s="227"/>
      <c r="H74" s="227"/>
      <c r="I74" s="46"/>
    </row>
    <row r="75" spans="6:9" x14ac:dyDescent="0.2">
      <c r="F75" s="226"/>
      <c r="G75" s="227"/>
      <c r="H75" s="227"/>
      <c r="I75" s="46"/>
    </row>
    <row r="76" spans="6:9" x14ac:dyDescent="0.2">
      <c r="F76" s="226"/>
      <c r="G76" s="227"/>
      <c r="H76" s="227"/>
      <c r="I76" s="46"/>
    </row>
    <row r="77" spans="6:9" x14ac:dyDescent="0.2">
      <c r="F77" s="226"/>
      <c r="G77" s="227"/>
      <c r="H77" s="227"/>
      <c r="I77" s="46"/>
    </row>
    <row r="78" spans="6:9" x14ac:dyDescent="0.2">
      <c r="F78" s="226"/>
      <c r="G78" s="227"/>
      <c r="H78" s="227"/>
      <c r="I78" s="46"/>
    </row>
    <row r="79" spans="6:9" x14ac:dyDescent="0.2">
      <c r="F79" s="226"/>
      <c r="G79" s="227"/>
      <c r="H79" s="227"/>
      <c r="I79" s="46"/>
    </row>
    <row r="80" spans="6:9" x14ac:dyDescent="0.2">
      <c r="F80" s="226"/>
      <c r="G80" s="227"/>
      <c r="H80" s="227"/>
      <c r="I80" s="46"/>
    </row>
    <row r="81" spans="6:9" x14ac:dyDescent="0.2">
      <c r="F81" s="226"/>
      <c r="G81" s="227"/>
      <c r="H81" s="227"/>
      <c r="I81" s="46"/>
    </row>
    <row r="82" spans="6:9" x14ac:dyDescent="0.2">
      <c r="F82" s="226"/>
      <c r="G82" s="227"/>
      <c r="H82" s="227"/>
      <c r="I82" s="46"/>
    </row>
    <row r="83" spans="6:9" x14ac:dyDescent="0.2">
      <c r="F83" s="226"/>
      <c r="G83" s="227"/>
      <c r="H83" s="227"/>
      <c r="I83" s="46"/>
    </row>
    <row r="84" spans="6:9" x14ac:dyDescent="0.2">
      <c r="F84" s="226"/>
      <c r="G84" s="227"/>
      <c r="H84" s="227"/>
      <c r="I84" s="46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351"/>
  <sheetViews>
    <sheetView showGridLines="0" showZeros="0" zoomScaleNormal="100" zoomScaleSheetLayoutView="100" workbookViewId="0">
      <selection sqref="A1:G1"/>
    </sheetView>
  </sheetViews>
  <sheetFormatPr defaultRowHeight="12.75" x14ac:dyDescent="0.2"/>
  <cols>
    <col min="1" max="1" width="4.42578125" style="228" customWidth="1"/>
    <col min="2" max="2" width="11.5703125" style="228" customWidth="1"/>
    <col min="3" max="3" width="40.42578125" style="228" customWidth="1"/>
    <col min="4" max="4" width="5.5703125" style="228" customWidth="1"/>
    <col min="5" max="5" width="8.5703125" style="238" customWidth="1"/>
    <col min="6" max="6" width="9.85546875" style="228" customWidth="1"/>
    <col min="7" max="7" width="13.85546875" style="228" customWidth="1"/>
    <col min="8" max="8" width="11.7109375" style="228" hidden="1" customWidth="1"/>
    <col min="9" max="9" width="11.5703125" style="228" hidden="1" customWidth="1"/>
    <col min="10" max="10" width="11" style="228" hidden="1" customWidth="1"/>
    <col min="11" max="11" width="10.42578125" style="228" hidden="1" customWidth="1"/>
    <col min="12" max="12" width="75.42578125" style="228" customWidth="1"/>
    <col min="13" max="13" width="45.28515625" style="228" customWidth="1"/>
    <col min="14" max="16384" width="9.140625" style="228"/>
  </cols>
  <sheetData>
    <row r="1" spans="1:80" ht="15.75" x14ac:dyDescent="0.25">
      <c r="A1" s="332" t="s">
        <v>85</v>
      </c>
      <c r="B1" s="332"/>
      <c r="C1" s="332"/>
      <c r="D1" s="332"/>
      <c r="E1" s="332"/>
      <c r="F1" s="332"/>
      <c r="G1" s="332"/>
    </row>
    <row r="2" spans="1:80" ht="14.25" customHeight="1" thickBot="1" x14ac:dyDescent="0.25">
      <c r="B2" s="229"/>
      <c r="C2" s="230"/>
      <c r="D2" s="230"/>
      <c r="E2" s="231"/>
      <c r="F2" s="230"/>
      <c r="G2" s="230"/>
    </row>
    <row r="3" spans="1:80" ht="13.5" thickTop="1" x14ac:dyDescent="0.2">
      <c r="A3" s="318" t="s">
        <v>3</v>
      </c>
      <c r="B3" s="319"/>
      <c r="C3" s="182" t="s">
        <v>103</v>
      </c>
      <c r="D3" s="232"/>
      <c r="E3" s="233" t="s">
        <v>86</v>
      </c>
      <c r="F3" s="234" t="str">
        <f>'SO 01 02 Rek'!H1</f>
        <v>02</v>
      </c>
      <c r="G3" s="235"/>
    </row>
    <row r="4" spans="1:80" ht="13.5" thickBot="1" x14ac:dyDescent="0.25">
      <c r="A4" s="333" t="s">
        <v>76</v>
      </c>
      <c r="B4" s="321"/>
      <c r="C4" s="188" t="s">
        <v>105</v>
      </c>
      <c r="D4" s="236"/>
      <c r="E4" s="334" t="str">
        <f>'SO 01 02 Rek'!G2</f>
        <v>Zateplení fasády</v>
      </c>
      <c r="F4" s="335"/>
      <c r="G4" s="336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99</v>
      </c>
      <c r="C7" s="247" t="s">
        <v>100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 x14ac:dyDescent="0.2">
      <c r="A8" s="256">
        <v>1</v>
      </c>
      <c r="B8" s="257" t="s">
        <v>326</v>
      </c>
      <c r="C8" s="258" t="s">
        <v>327</v>
      </c>
      <c r="D8" s="259" t="s">
        <v>247</v>
      </c>
      <c r="E8" s="260">
        <v>9</v>
      </c>
      <c r="F8" s="260"/>
      <c r="G8" s="261">
        <f>E8*F8</f>
        <v>0</v>
      </c>
      <c r="H8" s="262">
        <v>5.0000000000000002E-5</v>
      </c>
      <c r="I8" s="263">
        <f>E8*H8</f>
        <v>4.5000000000000004E-4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x14ac:dyDescent="0.2">
      <c r="A9" s="264"/>
      <c r="B9" s="268"/>
      <c r="C9" s="327" t="s">
        <v>328</v>
      </c>
      <c r="D9" s="328"/>
      <c r="E9" s="269">
        <v>9</v>
      </c>
      <c r="F9" s="270"/>
      <c r="G9" s="271"/>
      <c r="H9" s="272"/>
      <c r="I9" s="266"/>
      <c r="J9" s="273"/>
      <c r="K9" s="266"/>
      <c r="M9" s="267" t="s">
        <v>328</v>
      </c>
      <c r="O9" s="255"/>
    </row>
    <row r="10" spans="1:80" x14ac:dyDescent="0.2">
      <c r="A10" s="274"/>
      <c r="B10" s="275" t="s">
        <v>102</v>
      </c>
      <c r="C10" s="276" t="s">
        <v>109</v>
      </c>
      <c r="D10" s="277"/>
      <c r="E10" s="278"/>
      <c r="F10" s="279"/>
      <c r="G10" s="280">
        <f>SUM(G7:G9)</f>
        <v>0</v>
      </c>
      <c r="H10" s="281"/>
      <c r="I10" s="282">
        <f>SUM(I7:I9)</f>
        <v>4.5000000000000004E-4</v>
      </c>
      <c r="J10" s="281"/>
      <c r="K10" s="282">
        <f>SUM(K7:K9)</f>
        <v>0</v>
      </c>
      <c r="O10" s="255">
        <v>4</v>
      </c>
      <c r="BA10" s="283">
        <f>SUM(BA7:BA9)</f>
        <v>0</v>
      </c>
      <c r="BB10" s="283">
        <f>SUM(BB7:BB9)</f>
        <v>0</v>
      </c>
      <c r="BC10" s="283">
        <f>SUM(BC7:BC9)</f>
        <v>0</v>
      </c>
      <c r="BD10" s="283">
        <f>SUM(BD7:BD9)</f>
        <v>0</v>
      </c>
      <c r="BE10" s="283">
        <f>SUM(BE7:BE9)</f>
        <v>0</v>
      </c>
    </row>
    <row r="11" spans="1:80" x14ac:dyDescent="0.2">
      <c r="A11" s="245" t="s">
        <v>98</v>
      </c>
      <c r="B11" s="246" t="s">
        <v>176</v>
      </c>
      <c r="C11" s="247" t="s">
        <v>177</v>
      </c>
      <c r="D11" s="248"/>
      <c r="E11" s="249"/>
      <c r="F11" s="249"/>
      <c r="G11" s="250"/>
      <c r="H11" s="251"/>
      <c r="I11" s="252"/>
      <c r="J11" s="253"/>
      <c r="K11" s="254"/>
      <c r="O11" s="255">
        <v>1</v>
      </c>
    </row>
    <row r="12" spans="1:80" x14ac:dyDescent="0.2">
      <c r="A12" s="256">
        <v>2</v>
      </c>
      <c r="B12" s="257" t="s">
        <v>329</v>
      </c>
      <c r="C12" s="258" t="s">
        <v>330</v>
      </c>
      <c r="D12" s="259" t="s">
        <v>107</v>
      </c>
      <c r="E12" s="260">
        <v>2.4188000000000001</v>
      </c>
      <c r="F12" s="260"/>
      <c r="G12" s="261">
        <f>E12*F12</f>
        <v>0</v>
      </c>
      <c r="H12" s="262">
        <v>0.72507999999999995</v>
      </c>
      <c r="I12" s="263">
        <f>E12*H12</f>
        <v>1.7538235039999999</v>
      </c>
      <c r="J12" s="262">
        <v>0</v>
      </c>
      <c r="K12" s="263">
        <f>E12*J12</f>
        <v>0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</v>
      </c>
      <c r="CB12" s="255">
        <v>1</v>
      </c>
    </row>
    <row r="13" spans="1:80" ht="12.75" customHeight="1" x14ac:dyDescent="0.2">
      <c r="A13" s="264"/>
      <c r="B13" s="268"/>
      <c r="C13" s="327" t="s">
        <v>331</v>
      </c>
      <c r="D13" s="328"/>
      <c r="E13" s="269">
        <v>2.4188000000000001</v>
      </c>
      <c r="F13" s="270"/>
      <c r="G13" s="271"/>
      <c r="H13" s="272"/>
      <c r="I13" s="266"/>
      <c r="J13" s="273"/>
      <c r="K13" s="266"/>
      <c r="M13" s="267" t="s">
        <v>331</v>
      </c>
      <c r="O13" s="255"/>
    </row>
    <row r="14" spans="1:80" x14ac:dyDescent="0.2">
      <c r="A14" s="256">
        <v>3</v>
      </c>
      <c r="B14" s="257" t="s">
        <v>332</v>
      </c>
      <c r="C14" s="258" t="s">
        <v>333</v>
      </c>
      <c r="D14" s="259" t="s">
        <v>107</v>
      </c>
      <c r="E14" s="260">
        <v>0.13200000000000001</v>
      </c>
      <c r="F14" s="260"/>
      <c r="G14" s="261">
        <f>E14*F14</f>
        <v>0</v>
      </c>
      <c r="H14" s="262">
        <v>1.9332</v>
      </c>
      <c r="I14" s="263">
        <f>E14*H14</f>
        <v>0.25518240000000003</v>
      </c>
      <c r="J14" s="262">
        <v>0</v>
      </c>
      <c r="K14" s="263">
        <f>E14*J14</f>
        <v>0</v>
      </c>
      <c r="O14" s="255">
        <v>2</v>
      </c>
      <c r="AA14" s="228">
        <v>1</v>
      </c>
      <c r="AB14" s="228">
        <v>0</v>
      </c>
      <c r="AC14" s="228">
        <v>0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0</v>
      </c>
    </row>
    <row r="15" spans="1:80" x14ac:dyDescent="0.2">
      <c r="A15" s="264"/>
      <c r="B15" s="268"/>
      <c r="C15" s="327" t="s">
        <v>334</v>
      </c>
      <c r="D15" s="328"/>
      <c r="E15" s="269">
        <v>0.13200000000000001</v>
      </c>
      <c r="F15" s="270"/>
      <c r="G15" s="271"/>
      <c r="H15" s="272"/>
      <c r="I15" s="266"/>
      <c r="J15" s="273"/>
      <c r="K15" s="266"/>
      <c r="M15" s="267" t="s">
        <v>334</v>
      </c>
      <c r="O15" s="255"/>
    </row>
    <row r="16" spans="1:80" x14ac:dyDescent="0.2">
      <c r="A16" s="256">
        <v>4</v>
      </c>
      <c r="B16" s="257" t="s">
        <v>335</v>
      </c>
      <c r="C16" s="258" t="s">
        <v>336</v>
      </c>
      <c r="D16" s="259" t="s">
        <v>170</v>
      </c>
      <c r="E16" s="260">
        <v>0.1128</v>
      </c>
      <c r="F16" s="260"/>
      <c r="G16" s="261">
        <f>E16*F16</f>
        <v>0</v>
      </c>
      <c r="H16" s="262">
        <v>1.7090000000000001E-2</v>
      </c>
      <c r="I16" s="263">
        <f>E16*H16</f>
        <v>1.927752E-3</v>
      </c>
      <c r="J16" s="262">
        <v>0</v>
      </c>
      <c r="K16" s="263">
        <f>E16*J16</f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>IF(AZ16=1,G16,0)</f>
        <v>0</v>
      </c>
      <c r="BB16" s="228">
        <f>IF(AZ16=2,G16,0)</f>
        <v>0</v>
      </c>
      <c r="BC16" s="228">
        <f>IF(AZ16=3,G16,0)</f>
        <v>0</v>
      </c>
      <c r="BD16" s="228">
        <f>IF(AZ16=4,G16,0)</f>
        <v>0</v>
      </c>
      <c r="BE16" s="228">
        <f>IF(AZ16=5,G16,0)</f>
        <v>0</v>
      </c>
      <c r="CA16" s="255">
        <v>1</v>
      </c>
      <c r="CB16" s="255">
        <v>1</v>
      </c>
    </row>
    <row r="17" spans="1:80" x14ac:dyDescent="0.2">
      <c r="A17" s="264"/>
      <c r="B17" s="268"/>
      <c r="C17" s="327" t="s">
        <v>337</v>
      </c>
      <c r="D17" s="328"/>
      <c r="E17" s="269">
        <v>0.1128</v>
      </c>
      <c r="F17" s="270"/>
      <c r="G17" s="271"/>
      <c r="H17" s="272"/>
      <c r="I17" s="266"/>
      <c r="J17" s="273"/>
      <c r="K17" s="266"/>
      <c r="M17" s="267" t="s">
        <v>337</v>
      </c>
      <c r="O17" s="255"/>
    </row>
    <row r="18" spans="1:80" x14ac:dyDescent="0.2">
      <c r="A18" s="256">
        <v>5</v>
      </c>
      <c r="B18" s="257" t="s">
        <v>338</v>
      </c>
      <c r="C18" s="258" t="s">
        <v>339</v>
      </c>
      <c r="D18" s="259" t="s">
        <v>112</v>
      </c>
      <c r="E18" s="260">
        <v>119.8249</v>
      </c>
      <c r="F18" s="260"/>
      <c r="G18" s="261">
        <f>E18*F18</f>
        <v>0</v>
      </c>
      <c r="H18" s="262">
        <v>2.375E-2</v>
      </c>
      <c r="I18" s="263">
        <f>E18*H18</f>
        <v>2.845841375</v>
      </c>
      <c r="J18" s="262">
        <v>0</v>
      </c>
      <c r="K18" s="263">
        <f>E18*J18</f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5">
        <v>1</v>
      </c>
      <c r="CB18" s="255">
        <v>1</v>
      </c>
    </row>
    <row r="19" spans="1:80" ht="22.5" x14ac:dyDescent="0.2">
      <c r="A19" s="264"/>
      <c r="B19" s="268"/>
      <c r="C19" s="327" t="s">
        <v>340</v>
      </c>
      <c r="D19" s="328"/>
      <c r="E19" s="269">
        <v>119.8249</v>
      </c>
      <c r="F19" s="270"/>
      <c r="G19" s="271"/>
      <c r="H19" s="272"/>
      <c r="I19" s="266"/>
      <c r="J19" s="273"/>
      <c r="K19" s="266"/>
      <c r="M19" s="267" t="s">
        <v>340</v>
      </c>
      <c r="O19" s="255"/>
    </row>
    <row r="20" spans="1:80" x14ac:dyDescent="0.2">
      <c r="A20" s="256">
        <v>6</v>
      </c>
      <c r="B20" s="257" t="s">
        <v>341</v>
      </c>
      <c r="C20" s="258" t="s">
        <v>342</v>
      </c>
      <c r="D20" s="259" t="s">
        <v>235</v>
      </c>
      <c r="E20" s="260">
        <v>3</v>
      </c>
      <c r="F20" s="260"/>
      <c r="G20" s="261">
        <f>E20*F20</f>
        <v>0</v>
      </c>
      <c r="H20" s="262">
        <v>1.2E-4</v>
      </c>
      <c r="I20" s="263">
        <f>E20*H20</f>
        <v>3.6000000000000002E-4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80" x14ac:dyDescent="0.2">
      <c r="A21" s="264"/>
      <c r="B21" s="268"/>
      <c r="C21" s="327" t="s">
        <v>343</v>
      </c>
      <c r="D21" s="328"/>
      <c r="E21" s="269">
        <v>3</v>
      </c>
      <c r="F21" s="270"/>
      <c r="G21" s="271"/>
      <c r="H21" s="272"/>
      <c r="I21" s="266"/>
      <c r="J21" s="273"/>
      <c r="K21" s="266"/>
      <c r="M21" s="267" t="s">
        <v>343</v>
      </c>
      <c r="O21" s="255"/>
    </row>
    <row r="22" spans="1:80" ht="22.5" x14ac:dyDescent="0.2">
      <c r="A22" s="256">
        <v>7</v>
      </c>
      <c r="B22" s="257" t="s">
        <v>344</v>
      </c>
      <c r="C22" s="258" t="s">
        <v>345</v>
      </c>
      <c r="D22" s="259" t="s">
        <v>112</v>
      </c>
      <c r="E22" s="260">
        <v>0.70399999999999996</v>
      </c>
      <c r="F22" s="260"/>
      <c r="G22" s="261">
        <f>E22*F22</f>
        <v>0</v>
      </c>
      <c r="H22" s="262">
        <v>0.1656</v>
      </c>
      <c r="I22" s="263">
        <f>E22*H22</f>
        <v>0.11658239999999999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80" x14ac:dyDescent="0.2">
      <c r="A23" s="264"/>
      <c r="B23" s="268"/>
      <c r="C23" s="327" t="s">
        <v>346</v>
      </c>
      <c r="D23" s="328"/>
      <c r="E23" s="269">
        <v>0.70399999999999996</v>
      </c>
      <c r="F23" s="270"/>
      <c r="G23" s="271"/>
      <c r="H23" s="272"/>
      <c r="I23" s="266"/>
      <c r="J23" s="273"/>
      <c r="K23" s="266"/>
      <c r="M23" s="267" t="s">
        <v>346</v>
      </c>
      <c r="O23" s="255"/>
    </row>
    <row r="24" spans="1:80" ht="22.5" x14ac:dyDescent="0.2">
      <c r="A24" s="256">
        <v>8</v>
      </c>
      <c r="B24" s="257" t="s">
        <v>347</v>
      </c>
      <c r="C24" s="258" t="s">
        <v>348</v>
      </c>
      <c r="D24" s="259" t="s">
        <v>235</v>
      </c>
      <c r="E24" s="260">
        <v>45</v>
      </c>
      <c r="F24" s="260"/>
      <c r="G24" s="261">
        <f>E24*F24</f>
        <v>0</v>
      </c>
      <c r="H24" s="262">
        <v>2.6200000000000001E-2</v>
      </c>
      <c r="I24" s="263">
        <f>E24*H24</f>
        <v>1.179</v>
      </c>
      <c r="J24" s="262">
        <v>0</v>
      </c>
      <c r="K24" s="263">
        <f>E24*J24</f>
        <v>0</v>
      </c>
      <c r="O24" s="255">
        <v>2</v>
      </c>
      <c r="AA24" s="228">
        <v>1</v>
      </c>
      <c r="AB24" s="228">
        <v>0</v>
      </c>
      <c r="AC24" s="228">
        <v>0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5">
        <v>1</v>
      </c>
      <c r="CB24" s="255">
        <v>0</v>
      </c>
    </row>
    <row r="25" spans="1:80" ht="22.5" x14ac:dyDescent="0.2">
      <c r="A25" s="264"/>
      <c r="B25" s="265"/>
      <c r="C25" s="329" t="s">
        <v>349</v>
      </c>
      <c r="D25" s="330"/>
      <c r="E25" s="330"/>
      <c r="F25" s="330"/>
      <c r="G25" s="331"/>
      <c r="I25" s="266"/>
      <c r="K25" s="266"/>
      <c r="L25" s="267" t="s">
        <v>349</v>
      </c>
      <c r="O25" s="255">
        <v>3</v>
      </c>
    </row>
    <row r="26" spans="1:80" x14ac:dyDescent="0.2">
      <c r="A26" s="264"/>
      <c r="B26" s="268"/>
      <c r="C26" s="327" t="s">
        <v>350</v>
      </c>
      <c r="D26" s="328"/>
      <c r="E26" s="269">
        <v>45</v>
      </c>
      <c r="F26" s="270"/>
      <c r="G26" s="271"/>
      <c r="H26" s="272"/>
      <c r="I26" s="266"/>
      <c r="J26" s="273"/>
      <c r="K26" s="266"/>
      <c r="M26" s="267" t="s">
        <v>350</v>
      </c>
      <c r="O26" s="255"/>
    </row>
    <row r="27" spans="1:80" x14ac:dyDescent="0.2">
      <c r="A27" s="256">
        <v>9</v>
      </c>
      <c r="B27" s="257" t="s">
        <v>351</v>
      </c>
      <c r="C27" s="258" t="s">
        <v>352</v>
      </c>
      <c r="D27" s="259" t="s">
        <v>353</v>
      </c>
      <c r="E27" s="260">
        <v>0.12180000000000001</v>
      </c>
      <c r="F27" s="260"/>
      <c r="G27" s="261">
        <f>E27*F27</f>
        <v>0</v>
      </c>
      <c r="H27" s="262">
        <v>1</v>
      </c>
      <c r="I27" s="263">
        <f>E27*H27</f>
        <v>0.12180000000000001</v>
      </c>
      <c r="J27" s="262"/>
      <c r="K27" s="263">
        <f>E27*J27</f>
        <v>0</v>
      </c>
      <c r="O27" s="255">
        <v>2</v>
      </c>
      <c r="AA27" s="228">
        <v>3</v>
      </c>
      <c r="AB27" s="228">
        <v>0</v>
      </c>
      <c r="AC27" s="228">
        <v>13380530</v>
      </c>
      <c r="AZ27" s="228">
        <v>1</v>
      </c>
      <c r="BA27" s="228">
        <f>IF(AZ27=1,G27,0)</f>
        <v>0</v>
      </c>
      <c r="BB27" s="228">
        <f>IF(AZ27=2,G27,0)</f>
        <v>0</v>
      </c>
      <c r="BC27" s="228">
        <f>IF(AZ27=3,G27,0)</f>
        <v>0</v>
      </c>
      <c r="BD27" s="228">
        <f>IF(AZ27=4,G27,0)</f>
        <v>0</v>
      </c>
      <c r="BE27" s="228">
        <f>IF(AZ27=5,G27,0)</f>
        <v>0</v>
      </c>
      <c r="CA27" s="255">
        <v>3</v>
      </c>
      <c r="CB27" s="255">
        <v>0</v>
      </c>
    </row>
    <row r="28" spans="1:80" x14ac:dyDescent="0.2">
      <c r="A28" s="264"/>
      <c r="B28" s="268"/>
      <c r="C28" s="327" t="s">
        <v>354</v>
      </c>
      <c r="D28" s="328"/>
      <c r="E28" s="269">
        <v>0.12180000000000001</v>
      </c>
      <c r="F28" s="270"/>
      <c r="G28" s="271"/>
      <c r="H28" s="272"/>
      <c r="I28" s="266"/>
      <c r="J28" s="273"/>
      <c r="K28" s="266"/>
      <c r="M28" s="267" t="s">
        <v>354</v>
      </c>
      <c r="O28" s="255"/>
    </row>
    <row r="29" spans="1:80" x14ac:dyDescent="0.2">
      <c r="A29" s="274"/>
      <c r="B29" s="275" t="s">
        <v>102</v>
      </c>
      <c r="C29" s="276" t="s">
        <v>178</v>
      </c>
      <c r="D29" s="277"/>
      <c r="E29" s="278"/>
      <c r="F29" s="279"/>
      <c r="G29" s="280">
        <f>SUM(G11:G28)</f>
        <v>0</v>
      </c>
      <c r="H29" s="281"/>
      <c r="I29" s="282">
        <f>SUM(I11:I28)</f>
        <v>6.2745174310000005</v>
      </c>
      <c r="J29" s="281"/>
      <c r="K29" s="282">
        <f>SUM(K11:K28)</f>
        <v>0</v>
      </c>
      <c r="O29" s="255">
        <v>4</v>
      </c>
      <c r="BA29" s="283">
        <f>SUM(BA11:BA28)</f>
        <v>0</v>
      </c>
      <c r="BB29" s="283">
        <f>SUM(BB11:BB28)</f>
        <v>0</v>
      </c>
      <c r="BC29" s="283">
        <f>SUM(BC11:BC28)</f>
        <v>0</v>
      </c>
      <c r="BD29" s="283">
        <f>SUM(BD11:BD28)</f>
        <v>0</v>
      </c>
      <c r="BE29" s="283">
        <f>SUM(BE11:BE28)</f>
        <v>0</v>
      </c>
    </row>
    <row r="30" spans="1:80" x14ac:dyDescent="0.2">
      <c r="A30" s="245" t="s">
        <v>98</v>
      </c>
      <c r="B30" s="246" t="s">
        <v>355</v>
      </c>
      <c r="C30" s="247" t="s">
        <v>356</v>
      </c>
      <c r="D30" s="248"/>
      <c r="E30" s="249"/>
      <c r="F30" s="249"/>
      <c r="G30" s="250"/>
      <c r="H30" s="251"/>
      <c r="I30" s="252"/>
      <c r="J30" s="253"/>
      <c r="K30" s="254"/>
      <c r="O30" s="255">
        <v>1</v>
      </c>
    </row>
    <row r="31" spans="1:80" x14ac:dyDescent="0.2">
      <c r="A31" s="256">
        <v>10</v>
      </c>
      <c r="B31" s="257" t="s">
        <v>358</v>
      </c>
      <c r="C31" s="258" t="s">
        <v>359</v>
      </c>
      <c r="D31" s="259" t="s">
        <v>112</v>
      </c>
      <c r="E31" s="260">
        <v>6.202</v>
      </c>
      <c r="F31" s="260"/>
      <c r="G31" s="261">
        <f>E31*F31</f>
        <v>0</v>
      </c>
      <c r="H31" s="262">
        <v>4.4139999999999999E-2</v>
      </c>
      <c r="I31" s="263">
        <f>E31*H31</f>
        <v>0.27375627999999996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x14ac:dyDescent="0.2">
      <c r="A32" s="264"/>
      <c r="B32" s="268"/>
      <c r="C32" s="327" t="s">
        <v>360</v>
      </c>
      <c r="D32" s="328"/>
      <c r="E32" s="269">
        <v>0.35199999999999998</v>
      </c>
      <c r="F32" s="270"/>
      <c r="G32" s="271"/>
      <c r="H32" s="272"/>
      <c r="I32" s="266"/>
      <c r="J32" s="273"/>
      <c r="K32" s="266"/>
      <c r="M32" s="267" t="s">
        <v>360</v>
      </c>
      <c r="O32" s="255"/>
    </row>
    <row r="33" spans="1:80" x14ac:dyDescent="0.2">
      <c r="A33" s="264"/>
      <c r="B33" s="268"/>
      <c r="C33" s="327" t="s">
        <v>361</v>
      </c>
      <c r="D33" s="328"/>
      <c r="E33" s="269">
        <v>5.85</v>
      </c>
      <c r="F33" s="270"/>
      <c r="G33" s="271"/>
      <c r="H33" s="272"/>
      <c r="I33" s="266"/>
      <c r="J33" s="273"/>
      <c r="K33" s="266"/>
      <c r="M33" s="267" t="s">
        <v>361</v>
      </c>
      <c r="O33" s="255"/>
    </row>
    <row r="34" spans="1:80" ht="22.5" x14ac:dyDescent="0.2">
      <c r="A34" s="256">
        <v>11</v>
      </c>
      <c r="B34" s="257" t="s">
        <v>362</v>
      </c>
      <c r="C34" s="258" t="s">
        <v>363</v>
      </c>
      <c r="D34" s="259" t="s">
        <v>112</v>
      </c>
      <c r="E34" s="260">
        <v>3.76</v>
      </c>
      <c r="F34" s="260"/>
      <c r="G34" s="261">
        <f>E34*F34</f>
        <v>0</v>
      </c>
      <c r="H34" s="262">
        <v>3.3709999999999997E-2</v>
      </c>
      <c r="I34" s="263">
        <f>E34*H34</f>
        <v>0.12674959999999999</v>
      </c>
      <c r="J34" s="262">
        <v>0</v>
      </c>
      <c r="K34" s="263">
        <f>E34*J34</f>
        <v>0</v>
      </c>
      <c r="O34" s="255">
        <v>2</v>
      </c>
      <c r="AA34" s="228">
        <v>1</v>
      </c>
      <c r="AB34" s="228">
        <v>1</v>
      </c>
      <c r="AC34" s="228">
        <v>1</v>
      </c>
      <c r="AZ34" s="228">
        <v>1</v>
      </c>
      <c r="BA34" s="228">
        <f>IF(AZ34=1,G34,0)</f>
        <v>0</v>
      </c>
      <c r="BB34" s="228">
        <f>IF(AZ34=2,G34,0)</f>
        <v>0</v>
      </c>
      <c r="BC34" s="228">
        <f>IF(AZ34=3,G34,0)</f>
        <v>0</v>
      </c>
      <c r="BD34" s="228">
        <f>IF(AZ34=4,G34,0)</f>
        <v>0</v>
      </c>
      <c r="BE34" s="228">
        <f>IF(AZ34=5,G34,0)</f>
        <v>0</v>
      </c>
      <c r="CA34" s="255">
        <v>1</v>
      </c>
      <c r="CB34" s="255">
        <v>1</v>
      </c>
    </row>
    <row r="35" spans="1:80" x14ac:dyDescent="0.2">
      <c r="A35" s="264"/>
      <c r="B35" s="268"/>
      <c r="C35" s="327" t="s">
        <v>364</v>
      </c>
      <c r="D35" s="328"/>
      <c r="E35" s="269">
        <v>1.8</v>
      </c>
      <c r="F35" s="270"/>
      <c r="G35" s="271"/>
      <c r="H35" s="272"/>
      <c r="I35" s="266"/>
      <c r="J35" s="273"/>
      <c r="K35" s="266"/>
      <c r="M35" s="267" t="s">
        <v>364</v>
      </c>
      <c r="O35" s="255"/>
    </row>
    <row r="36" spans="1:80" x14ac:dyDescent="0.2">
      <c r="A36" s="264"/>
      <c r="B36" s="268"/>
      <c r="C36" s="327" t="s">
        <v>365</v>
      </c>
      <c r="D36" s="328"/>
      <c r="E36" s="269">
        <v>1.96</v>
      </c>
      <c r="F36" s="270"/>
      <c r="G36" s="271"/>
      <c r="H36" s="272"/>
      <c r="I36" s="266"/>
      <c r="J36" s="273"/>
      <c r="K36" s="266"/>
      <c r="M36" s="267" t="s">
        <v>365</v>
      </c>
      <c r="O36" s="255"/>
    </row>
    <row r="37" spans="1:80" x14ac:dyDescent="0.2">
      <c r="A37" s="256">
        <v>12</v>
      </c>
      <c r="B37" s="257" t="s">
        <v>366</v>
      </c>
      <c r="C37" s="258" t="s">
        <v>367</v>
      </c>
      <c r="D37" s="259" t="s">
        <v>112</v>
      </c>
      <c r="E37" s="260">
        <v>3.76</v>
      </c>
      <c r="F37" s="260"/>
      <c r="G37" s="261">
        <f>E37*F37</f>
        <v>0</v>
      </c>
      <c r="H37" s="262">
        <v>6.5799999999999999E-3</v>
      </c>
      <c r="I37" s="263">
        <f>E37*H37</f>
        <v>2.4740799999999997E-2</v>
      </c>
      <c r="J37" s="262">
        <v>0</v>
      </c>
      <c r="K37" s="263">
        <f>E37*J37</f>
        <v>0</v>
      </c>
      <c r="O37" s="255">
        <v>2</v>
      </c>
      <c r="AA37" s="228">
        <v>1</v>
      </c>
      <c r="AB37" s="228">
        <v>1</v>
      </c>
      <c r="AC37" s="228">
        <v>1</v>
      </c>
      <c r="AZ37" s="228">
        <v>1</v>
      </c>
      <c r="BA37" s="228">
        <f>IF(AZ37=1,G37,0)</f>
        <v>0</v>
      </c>
      <c r="BB37" s="228">
        <f>IF(AZ37=2,G37,0)</f>
        <v>0</v>
      </c>
      <c r="BC37" s="228">
        <f>IF(AZ37=3,G37,0)</f>
        <v>0</v>
      </c>
      <c r="BD37" s="228">
        <f>IF(AZ37=4,G37,0)</f>
        <v>0</v>
      </c>
      <c r="BE37" s="228">
        <f>IF(AZ37=5,G37,0)</f>
        <v>0</v>
      </c>
      <c r="CA37" s="255">
        <v>1</v>
      </c>
      <c r="CB37" s="255">
        <v>1</v>
      </c>
    </row>
    <row r="38" spans="1:80" x14ac:dyDescent="0.2">
      <c r="A38" s="264"/>
      <c r="B38" s="268"/>
      <c r="C38" s="327" t="s">
        <v>368</v>
      </c>
      <c r="D38" s="328"/>
      <c r="E38" s="269">
        <v>3.76</v>
      </c>
      <c r="F38" s="270"/>
      <c r="G38" s="271"/>
      <c r="H38" s="272"/>
      <c r="I38" s="266"/>
      <c r="J38" s="273"/>
      <c r="K38" s="266"/>
      <c r="M38" s="267" t="s">
        <v>368</v>
      </c>
      <c r="O38" s="255"/>
    </row>
    <row r="39" spans="1:80" x14ac:dyDescent="0.2">
      <c r="A39" s="256">
        <v>13</v>
      </c>
      <c r="B39" s="257" t="s">
        <v>369</v>
      </c>
      <c r="C39" s="258" t="s">
        <v>370</v>
      </c>
      <c r="D39" s="259" t="s">
        <v>235</v>
      </c>
      <c r="E39" s="260">
        <v>18.899999999999999</v>
      </c>
      <c r="F39" s="260"/>
      <c r="G39" s="261">
        <f>E39*F39</f>
        <v>0</v>
      </c>
      <c r="H39" s="262">
        <v>4.6000000000000001E-4</v>
      </c>
      <c r="I39" s="263">
        <f>E39*H39</f>
        <v>8.6940000000000003E-3</v>
      </c>
      <c r="J39" s="262">
        <v>0</v>
      </c>
      <c r="K39" s="263">
        <f>E39*J39</f>
        <v>0</v>
      </c>
      <c r="O39" s="255">
        <v>2</v>
      </c>
      <c r="AA39" s="228">
        <v>1</v>
      </c>
      <c r="AB39" s="228">
        <v>1</v>
      </c>
      <c r="AC39" s="228">
        <v>1</v>
      </c>
      <c r="AZ39" s="228">
        <v>1</v>
      </c>
      <c r="BA39" s="228">
        <f>IF(AZ39=1,G39,0)</f>
        <v>0</v>
      </c>
      <c r="BB39" s="228">
        <f>IF(AZ39=2,G39,0)</f>
        <v>0</v>
      </c>
      <c r="BC39" s="228">
        <f>IF(AZ39=3,G39,0)</f>
        <v>0</v>
      </c>
      <c r="BD39" s="228">
        <f>IF(AZ39=4,G39,0)</f>
        <v>0</v>
      </c>
      <c r="BE39" s="228">
        <f>IF(AZ39=5,G39,0)</f>
        <v>0</v>
      </c>
      <c r="CA39" s="255">
        <v>1</v>
      </c>
      <c r="CB39" s="255">
        <v>1</v>
      </c>
    </row>
    <row r="40" spans="1:80" x14ac:dyDescent="0.2">
      <c r="A40" s="264"/>
      <c r="B40" s="268"/>
      <c r="C40" s="327" t="s">
        <v>371</v>
      </c>
      <c r="D40" s="328"/>
      <c r="E40" s="269">
        <v>9</v>
      </c>
      <c r="F40" s="270"/>
      <c r="G40" s="271"/>
      <c r="H40" s="272"/>
      <c r="I40" s="266"/>
      <c r="J40" s="273"/>
      <c r="K40" s="266"/>
      <c r="M40" s="267" t="s">
        <v>371</v>
      </c>
      <c r="O40" s="255"/>
    </row>
    <row r="41" spans="1:80" x14ac:dyDescent="0.2">
      <c r="A41" s="264"/>
      <c r="B41" s="268"/>
      <c r="C41" s="327" t="s">
        <v>372</v>
      </c>
      <c r="D41" s="328"/>
      <c r="E41" s="269">
        <v>9.9</v>
      </c>
      <c r="F41" s="270"/>
      <c r="G41" s="271"/>
      <c r="H41" s="272"/>
      <c r="I41" s="266"/>
      <c r="J41" s="273"/>
      <c r="K41" s="266"/>
      <c r="M41" s="267" t="s">
        <v>372</v>
      </c>
      <c r="O41" s="255"/>
    </row>
    <row r="42" spans="1:80" x14ac:dyDescent="0.2">
      <c r="A42" s="274"/>
      <c r="B42" s="275" t="s">
        <v>102</v>
      </c>
      <c r="C42" s="276" t="s">
        <v>357</v>
      </c>
      <c r="D42" s="277"/>
      <c r="E42" s="278"/>
      <c r="F42" s="279"/>
      <c r="G42" s="280">
        <f>SUM(G30:G41)</f>
        <v>0</v>
      </c>
      <c r="H42" s="281"/>
      <c r="I42" s="282">
        <f>SUM(I30:I41)</f>
        <v>0.43394067999999997</v>
      </c>
      <c r="J42" s="281"/>
      <c r="K42" s="282">
        <f>SUM(K30:K41)</f>
        <v>0</v>
      </c>
      <c r="O42" s="255">
        <v>4</v>
      </c>
      <c r="BA42" s="283">
        <f>SUM(BA30:BA41)</f>
        <v>0</v>
      </c>
      <c r="BB42" s="283">
        <f>SUM(BB30:BB41)</f>
        <v>0</v>
      </c>
      <c r="BC42" s="283">
        <f>SUM(BC30:BC41)</f>
        <v>0</v>
      </c>
      <c r="BD42" s="283">
        <f>SUM(BD30:BD41)</f>
        <v>0</v>
      </c>
      <c r="BE42" s="283">
        <f>SUM(BE30:BE41)</f>
        <v>0</v>
      </c>
    </row>
    <row r="43" spans="1:80" x14ac:dyDescent="0.2">
      <c r="A43" s="245" t="s">
        <v>98</v>
      </c>
      <c r="B43" s="246" t="s">
        <v>219</v>
      </c>
      <c r="C43" s="247" t="s">
        <v>220</v>
      </c>
      <c r="D43" s="248"/>
      <c r="E43" s="249"/>
      <c r="F43" s="249"/>
      <c r="G43" s="250"/>
      <c r="H43" s="251"/>
      <c r="I43" s="252"/>
      <c r="J43" s="253"/>
      <c r="K43" s="254"/>
      <c r="O43" s="255">
        <v>1</v>
      </c>
    </row>
    <row r="44" spans="1:80" x14ac:dyDescent="0.2">
      <c r="A44" s="256">
        <v>14</v>
      </c>
      <c r="B44" s="257" t="s">
        <v>373</v>
      </c>
      <c r="C44" s="258" t="s">
        <v>374</v>
      </c>
      <c r="D44" s="259" t="s">
        <v>112</v>
      </c>
      <c r="E44" s="260">
        <v>786.15210000000002</v>
      </c>
      <c r="F44" s="260"/>
      <c r="G44" s="261">
        <f>E44*F44</f>
        <v>0</v>
      </c>
      <c r="H44" s="262">
        <v>1.6000000000000001E-4</v>
      </c>
      <c r="I44" s="263">
        <f>E44*H44</f>
        <v>0.12578433600000002</v>
      </c>
      <c r="J44" s="262">
        <v>0</v>
      </c>
      <c r="K44" s="263">
        <f>E44*J44</f>
        <v>0</v>
      </c>
      <c r="O44" s="255">
        <v>2</v>
      </c>
      <c r="AA44" s="228">
        <v>1</v>
      </c>
      <c r="AB44" s="228">
        <v>0</v>
      </c>
      <c r="AC44" s="228">
        <v>0</v>
      </c>
      <c r="AZ44" s="228">
        <v>1</v>
      </c>
      <c r="BA44" s="228">
        <f>IF(AZ44=1,G44,0)</f>
        <v>0</v>
      </c>
      <c r="BB44" s="228">
        <f>IF(AZ44=2,G44,0)</f>
        <v>0</v>
      </c>
      <c r="BC44" s="228">
        <f>IF(AZ44=3,G44,0)</f>
        <v>0</v>
      </c>
      <c r="BD44" s="228">
        <f>IF(AZ44=4,G44,0)</f>
        <v>0</v>
      </c>
      <c r="BE44" s="228">
        <f>IF(AZ44=5,G44,0)</f>
        <v>0</v>
      </c>
      <c r="CA44" s="255">
        <v>1</v>
      </c>
      <c r="CB44" s="255">
        <v>0</v>
      </c>
    </row>
    <row r="45" spans="1:80" x14ac:dyDescent="0.2">
      <c r="A45" s="264"/>
      <c r="B45" s="268"/>
      <c r="C45" s="327" t="s">
        <v>375</v>
      </c>
      <c r="D45" s="328"/>
      <c r="E45" s="269">
        <v>786.15210000000002</v>
      </c>
      <c r="F45" s="270"/>
      <c r="G45" s="271"/>
      <c r="H45" s="272"/>
      <c r="I45" s="266"/>
      <c r="J45" s="273"/>
      <c r="K45" s="266"/>
      <c r="M45" s="267" t="s">
        <v>375</v>
      </c>
      <c r="O45" s="255"/>
    </row>
    <row r="46" spans="1:80" ht="22.5" x14ac:dyDescent="0.2">
      <c r="A46" s="256">
        <v>15</v>
      </c>
      <c r="B46" s="257" t="s">
        <v>376</v>
      </c>
      <c r="C46" s="258" t="s">
        <v>377</v>
      </c>
      <c r="D46" s="259" t="s">
        <v>112</v>
      </c>
      <c r="E46" s="260">
        <v>793.94100000000003</v>
      </c>
      <c r="F46" s="260"/>
      <c r="G46" s="261">
        <f>E46*F46</f>
        <v>0</v>
      </c>
      <c r="H46" s="262">
        <v>2.2100000000000002E-3</v>
      </c>
      <c r="I46" s="263">
        <f>E46*H46</f>
        <v>1.7546096100000002</v>
      </c>
      <c r="J46" s="262">
        <v>0</v>
      </c>
      <c r="K46" s="263">
        <f>E46*J46</f>
        <v>0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80" x14ac:dyDescent="0.2">
      <c r="A47" s="264"/>
      <c r="B47" s="265"/>
      <c r="C47" s="329" t="s">
        <v>378</v>
      </c>
      <c r="D47" s="330"/>
      <c r="E47" s="330"/>
      <c r="F47" s="330"/>
      <c r="G47" s="331"/>
      <c r="I47" s="266"/>
      <c r="K47" s="266"/>
      <c r="L47" s="267" t="s">
        <v>378</v>
      </c>
      <c r="O47" s="255">
        <v>3</v>
      </c>
    </row>
    <row r="48" spans="1:80" x14ac:dyDescent="0.2">
      <c r="A48" s="264"/>
      <c r="B48" s="268"/>
      <c r="C48" s="327" t="s">
        <v>379</v>
      </c>
      <c r="D48" s="328"/>
      <c r="E48" s="269">
        <v>793.94100000000003</v>
      </c>
      <c r="F48" s="270"/>
      <c r="G48" s="271"/>
      <c r="H48" s="272"/>
      <c r="I48" s="266"/>
      <c r="J48" s="273"/>
      <c r="K48" s="266"/>
      <c r="M48" s="267" t="s">
        <v>379</v>
      </c>
      <c r="O48" s="255"/>
    </row>
    <row r="49" spans="1:80" x14ac:dyDescent="0.2">
      <c r="A49" s="256">
        <v>16</v>
      </c>
      <c r="B49" s="257" t="s">
        <v>222</v>
      </c>
      <c r="C49" s="258" t="s">
        <v>223</v>
      </c>
      <c r="D49" s="259" t="s">
        <v>112</v>
      </c>
      <c r="E49" s="260">
        <v>870.32770000000005</v>
      </c>
      <c r="F49" s="260"/>
      <c r="G49" s="261">
        <f>E49*F49</f>
        <v>0</v>
      </c>
      <c r="H49" s="262">
        <v>2.3000000000000001E-4</v>
      </c>
      <c r="I49" s="263">
        <f>E49*H49</f>
        <v>0.20017537100000002</v>
      </c>
      <c r="J49" s="262">
        <v>0</v>
      </c>
      <c r="K49" s="263">
        <f>E49*J49</f>
        <v>0</v>
      </c>
      <c r="O49" s="255">
        <v>2</v>
      </c>
      <c r="AA49" s="228">
        <v>1</v>
      </c>
      <c r="AB49" s="228">
        <v>0</v>
      </c>
      <c r="AC49" s="228">
        <v>0</v>
      </c>
      <c r="AZ49" s="228">
        <v>1</v>
      </c>
      <c r="BA49" s="228">
        <f>IF(AZ49=1,G49,0)</f>
        <v>0</v>
      </c>
      <c r="BB49" s="228">
        <f>IF(AZ49=2,G49,0)</f>
        <v>0</v>
      </c>
      <c r="BC49" s="228">
        <f>IF(AZ49=3,G49,0)</f>
        <v>0</v>
      </c>
      <c r="BD49" s="228">
        <f>IF(AZ49=4,G49,0)</f>
        <v>0</v>
      </c>
      <c r="BE49" s="228">
        <f>IF(AZ49=5,G49,0)</f>
        <v>0</v>
      </c>
      <c r="CA49" s="255">
        <v>1</v>
      </c>
      <c r="CB49" s="255">
        <v>0</v>
      </c>
    </row>
    <row r="50" spans="1:80" x14ac:dyDescent="0.2">
      <c r="A50" s="264"/>
      <c r="B50" s="268"/>
      <c r="C50" s="327" t="s">
        <v>380</v>
      </c>
      <c r="D50" s="328"/>
      <c r="E50" s="269">
        <v>870.32770000000005</v>
      </c>
      <c r="F50" s="270"/>
      <c r="G50" s="271"/>
      <c r="H50" s="272"/>
      <c r="I50" s="266"/>
      <c r="J50" s="273"/>
      <c r="K50" s="266"/>
      <c r="M50" s="267" t="s">
        <v>380</v>
      </c>
      <c r="O50" s="255"/>
    </row>
    <row r="51" spans="1:80" x14ac:dyDescent="0.2">
      <c r="A51" s="256">
        <v>17</v>
      </c>
      <c r="B51" s="257" t="s">
        <v>381</v>
      </c>
      <c r="C51" s="258" t="s">
        <v>382</v>
      </c>
      <c r="D51" s="259" t="s">
        <v>112</v>
      </c>
      <c r="E51" s="260">
        <v>170.45500000000001</v>
      </c>
      <c r="F51" s="260"/>
      <c r="G51" s="261">
        <f>E51*F51</f>
        <v>0</v>
      </c>
      <c r="H51" s="262">
        <v>4.0000000000000003E-5</v>
      </c>
      <c r="I51" s="263">
        <f>E51*H51</f>
        <v>6.8182000000000008E-3</v>
      </c>
      <c r="J51" s="262">
        <v>0</v>
      </c>
      <c r="K51" s="263">
        <f>E51*J51</f>
        <v>0</v>
      </c>
      <c r="O51" s="255">
        <v>2</v>
      </c>
      <c r="AA51" s="228">
        <v>1</v>
      </c>
      <c r="AB51" s="228">
        <v>1</v>
      </c>
      <c r="AC51" s="228">
        <v>1</v>
      </c>
      <c r="AZ51" s="228">
        <v>1</v>
      </c>
      <c r="BA51" s="228">
        <f>IF(AZ51=1,G51,0)</f>
        <v>0</v>
      </c>
      <c r="BB51" s="228">
        <f>IF(AZ51=2,G51,0)</f>
        <v>0</v>
      </c>
      <c r="BC51" s="228">
        <f>IF(AZ51=3,G51,0)</f>
        <v>0</v>
      </c>
      <c r="BD51" s="228">
        <f>IF(AZ51=4,G51,0)</f>
        <v>0</v>
      </c>
      <c r="BE51" s="228">
        <f>IF(AZ51=5,G51,0)</f>
        <v>0</v>
      </c>
      <c r="CA51" s="255">
        <v>1</v>
      </c>
      <c r="CB51" s="255">
        <v>1</v>
      </c>
    </row>
    <row r="52" spans="1:80" x14ac:dyDescent="0.2">
      <c r="A52" s="264"/>
      <c r="B52" s="268"/>
      <c r="C52" s="327" t="s">
        <v>383</v>
      </c>
      <c r="D52" s="328"/>
      <c r="E52" s="269">
        <v>0</v>
      </c>
      <c r="F52" s="270"/>
      <c r="G52" s="271"/>
      <c r="H52" s="272"/>
      <c r="I52" s="266"/>
      <c r="J52" s="273"/>
      <c r="K52" s="266"/>
      <c r="M52" s="267" t="s">
        <v>383</v>
      </c>
      <c r="O52" s="255"/>
    </row>
    <row r="53" spans="1:80" x14ac:dyDescent="0.2">
      <c r="A53" s="264"/>
      <c r="B53" s="268"/>
      <c r="C53" s="327" t="s">
        <v>384</v>
      </c>
      <c r="D53" s="328"/>
      <c r="E53" s="269">
        <v>13.5</v>
      </c>
      <c r="F53" s="270"/>
      <c r="G53" s="271"/>
      <c r="H53" s="272"/>
      <c r="I53" s="266"/>
      <c r="J53" s="273"/>
      <c r="K53" s="266"/>
      <c r="M53" s="267" t="s">
        <v>384</v>
      </c>
      <c r="O53" s="255"/>
    </row>
    <row r="54" spans="1:80" x14ac:dyDescent="0.2">
      <c r="A54" s="264"/>
      <c r="B54" s="268"/>
      <c r="C54" s="327" t="s">
        <v>385</v>
      </c>
      <c r="D54" s="328"/>
      <c r="E54" s="269">
        <v>9.4499999999999993</v>
      </c>
      <c r="F54" s="270"/>
      <c r="G54" s="271"/>
      <c r="H54" s="272"/>
      <c r="I54" s="266"/>
      <c r="J54" s="273"/>
      <c r="K54" s="266"/>
      <c r="M54" s="267" t="s">
        <v>385</v>
      </c>
      <c r="O54" s="255"/>
    </row>
    <row r="55" spans="1:80" x14ac:dyDescent="0.2">
      <c r="A55" s="264"/>
      <c r="B55" s="268"/>
      <c r="C55" s="327" t="s">
        <v>386</v>
      </c>
      <c r="D55" s="328"/>
      <c r="E55" s="269">
        <v>28.35</v>
      </c>
      <c r="F55" s="270"/>
      <c r="G55" s="271"/>
      <c r="H55" s="272"/>
      <c r="I55" s="266"/>
      <c r="J55" s="273"/>
      <c r="K55" s="266"/>
      <c r="M55" s="267" t="s">
        <v>386</v>
      </c>
      <c r="O55" s="255"/>
    </row>
    <row r="56" spans="1:80" x14ac:dyDescent="0.2">
      <c r="A56" s="264"/>
      <c r="B56" s="268"/>
      <c r="C56" s="327" t="s">
        <v>387</v>
      </c>
      <c r="D56" s="328"/>
      <c r="E56" s="269">
        <v>1.47</v>
      </c>
      <c r="F56" s="270"/>
      <c r="G56" s="271"/>
      <c r="H56" s="272"/>
      <c r="I56" s="266"/>
      <c r="J56" s="273"/>
      <c r="K56" s="266"/>
      <c r="M56" s="267" t="s">
        <v>387</v>
      </c>
      <c r="O56" s="255"/>
    </row>
    <row r="57" spans="1:80" x14ac:dyDescent="0.2">
      <c r="A57" s="264"/>
      <c r="B57" s="268"/>
      <c r="C57" s="327" t="s">
        <v>388</v>
      </c>
      <c r="D57" s="328"/>
      <c r="E57" s="269">
        <v>4.5</v>
      </c>
      <c r="F57" s="270"/>
      <c r="G57" s="271"/>
      <c r="H57" s="272"/>
      <c r="I57" s="266"/>
      <c r="J57" s="273"/>
      <c r="K57" s="266"/>
      <c r="M57" s="267" t="s">
        <v>388</v>
      </c>
      <c r="O57" s="255"/>
    </row>
    <row r="58" spans="1:80" x14ac:dyDescent="0.2">
      <c r="A58" s="264"/>
      <c r="B58" s="268"/>
      <c r="C58" s="327" t="s">
        <v>389</v>
      </c>
      <c r="D58" s="328"/>
      <c r="E58" s="269">
        <v>0</v>
      </c>
      <c r="F58" s="270"/>
      <c r="G58" s="271"/>
      <c r="H58" s="272"/>
      <c r="I58" s="266"/>
      <c r="J58" s="273"/>
      <c r="K58" s="266"/>
      <c r="M58" s="267" t="s">
        <v>389</v>
      </c>
      <c r="O58" s="255"/>
    </row>
    <row r="59" spans="1:80" x14ac:dyDescent="0.2">
      <c r="A59" s="264"/>
      <c r="B59" s="268"/>
      <c r="C59" s="327" t="s">
        <v>390</v>
      </c>
      <c r="D59" s="328"/>
      <c r="E59" s="269">
        <v>12.375</v>
      </c>
      <c r="F59" s="270"/>
      <c r="G59" s="271"/>
      <c r="H59" s="272"/>
      <c r="I59" s="266"/>
      <c r="J59" s="273"/>
      <c r="K59" s="266"/>
      <c r="M59" s="267" t="s">
        <v>390</v>
      </c>
      <c r="O59" s="255"/>
    </row>
    <row r="60" spans="1:80" x14ac:dyDescent="0.2">
      <c r="A60" s="264"/>
      <c r="B60" s="268"/>
      <c r="C60" s="327" t="s">
        <v>391</v>
      </c>
      <c r="D60" s="328"/>
      <c r="E60" s="269">
        <v>33.075000000000003</v>
      </c>
      <c r="F60" s="270"/>
      <c r="G60" s="271"/>
      <c r="H60" s="272"/>
      <c r="I60" s="266"/>
      <c r="J60" s="273"/>
      <c r="K60" s="266"/>
      <c r="M60" s="267" t="s">
        <v>391</v>
      </c>
      <c r="O60" s="255"/>
    </row>
    <row r="61" spans="1:80" x14ac:dyDescent="0.2">
      <c r="A61" s="264"/>
      <c r="B61" s="268"/>
      <c r="C61" s="327" t="s">
        <v>392</v>
      </c>
      <c r="D61" s="328"/>
      <c r="E61" s="269">
        <v>9.4499999999999993</v>
      </c>
      <c r="F61" s="270"/>
      <c r="G61" s="271"/>
      <c r="H61" s="272"/>
      <c r="I61" s="266"/>
      <c r="J61" s="273"/>
      <c r="K61" s="266"/>
      <c r="M61" s="267" t="s">
        <v>392</v>
      </c>
      <c r="O61" s="255"/>
    </row>
    <row r="62" spans="1:80" x14ac:dyDescent="0.2">
      <c r="A62" s="264"/>
      <c r="B62" s="268"/>
      <c r="C62" s="327" t="s">
        <v>387</v>
      </c>
      <c r="D62" s="328"/>
      <c r="E62" s="269">
        <v>1.47</v>
      </c>
      <c r="F62" s="270"/>
      <c r="G62" s="271"/>
      <c r="H62" s="272"/>
      <c r="I62" s="266"/>
      <c r="J62" s="273"/>
      <c r="K62" s="266"/>
      <c r="M62" s="267" t="s">
        <v>387</v>
      </c>
      <c r="O62" s="255"/>
    </row>
    <row r="63" spans="1:80" x14ac:dyDescent="0.2">
      <c r="A63" s="264"/>
      <c r="B63" s="268"/>
      <c r="C63" s="327" t="s">
        <v>393</v>
      </c>
      <c r="D63" s="328"/>
      <c r="E63" s="269">
        <v>1.64</v>
      </c>
      <c r="F63" s="270"/>
      <c r="G63" s="271"/>
      <c r="H63" s="272"/>
      <c r="I63" s="266"/>
      <c r="J63" s="273"/>
      <c r="K63" s="266"/>
      <c r="M63" s="267" t="s">
        <v>393</v>
      </c>
      <c r="O63" s="255"/>
    </row>
    <row r="64" spans="1:80" x14ac:dyDescent="0.2">
      <c r="A64" s="264"/>
      <c r="B64" s="268"/>
      <c r="C64" s="327" t="s">
        <v>388</v>
      </c>
      <c r="D64" s="328"/>
      <c r="E64" s="269">
        <v>4.5</v>
      </c>
      <c r="F64" s="270"/>
      <c r="G64" s="271"/>
      <c r="H64" s="272"/>
      <c r="I64" s="266"/>
      <c r="J64" s="273"/>
      <c r="K64" s="266"/>
      <c r="M64" s="267" t="s">
        <v>388</v>
      </c>
      <c r="O64" s="255"/>
    </row>
    <row r="65" spans="1:80" x14ac:dyDescent="0.2">
      <c r="A65" s="264"/>
      <c r="B65" s="268"/>
      <c r="C65" s="327" t="s">
        <v>394</v>
      </c>
      <c r="D65" s="328"/>
      <c r="E65" s="269">
        <v>0</v>
      </c>
      <c r="F65" s="270"/>
      <c r="G65" s="271"/>
      <c r="H65" s="272"/>
      <c r="I65" s="266"/>
      <c r="J65" s="273"/>
      <c r="K65" s="266"/>
      <c r="M65" s="267" t="s">
        <v>394</v>
      </c>
      <c r="O65" s="255"/>
    </row>
    <row r="66" spans="1:80" x14ac:dyDescent="0.2">
      <c r="A66" s="264"/>
      <c r="B66" s="268"/>
      <c r="C66" s="327" t="s">
        <v>395</v>
      </c>
      <c r="D66" s="328"/>
      <c r="E66" s="269">
        <v>9</v>
      </c>
      <c r="F66" s="270"/>
      <c r="G66" s="271"/>
      <c r="H66" s="272"/>
      <c r="I66" s="266"/>
      <c r="J66" s="273"/>
      <c r="K66" s="266"/>
      <c r="M66" s="267" t="s">
        <v>395</v>
      </c>
      <c r="O66" s="255"/>
    </row>
    <row r="67" spans="1:80" x14ac:dyDescent="0.2">
      <c r="A67" s="264"/>
      <c r="B67" s="268"/>
      <c r="C67" s="327" t="s">
        <v>396</v>
      </c>
      <c r="D67" s="328"/>
      <c r="E67" s="269">
        <v>29.7</v>
      </c>
      <c r="F67" s="270"/>
      <c r="G67" s="271"/>
      <c r="H67" s="272"/>
      <c r="I67" s="266"/>
      <c r="J67" s="273"/>
      <c r="K67" s="266"/>
      <c r="M67" s="267" t="s">
        <v>396</v>
      </c>
      <c r="O67" s="255"/>
    </row>
    <row r="68" spans="1:80" x14ac:dyDescent="0.2">
      <c r="A68" s="264"/>
      <c r="B68" s="268"/>
      <c r="C68" s="327" t="s">
        <v>397</v>
      </c>
      <c r="D68" s="328"/>
      <c r="E68" s="269">
        <v>3.375</v>
      </c>
      <c r="F68" s="270"/>
      <c r="G68" s="271"/>
      <c r="H68" s="272"/>
      <c r="I68" s="266"/>
      <c r="J68" s="273"/>
      <c r="K68" s="266"/>
      <c r="M68" s="267" t="s">
        <v>397</v>
      </c>
      <c r="O68" s="255"/>
    </row>
    <row r="69" spans="1:80" x14ac:dyDescent="0.2">
      <c r="A69" s="264"/>
      <c r="B69" s="268"/>
      <c r="C69" s="327" t="s">
        <v>398</v>
      </c>
      <c r="D69" s="328"/>
      <c r="E69" s="269">
        <v>4.0999999999999996</v>
      </c>
      <c r="F69" s="270"/>
      <c r="G69" s="271"/>
      <c r="H69" s="272"/>
      <c r="I69" s="266"/>
      <c r="J69" s="273"/>
      <c r="K69" s="266"/>
      <c r="M69" s="267" t="s">
        <v>398</v>
      </c>
      <c r="O69" s="255"/>
    </row>
    <row r="70" spans="1:80" x14ac:dyDescent="0.2">
      <c r="A70" s="264"/>
      <c r="B70" s="268"/>
      <c r="C70" s="327" t="s">
        <v>388</v>
      </c>
      <c r="D70" s="328"/>
      <c r="E70" s="269">
        <v>4.5</v>
      </c>
      <c r="F70" s="270"/>
      <c r="G70" s="271"/>
      <c r="H70" s="272"/>
      <c r="I70" s="266"/>
      <c r="J70" s="273"/>
      <c r="K70" s="266"/>
      <c r="M70" s="267" t="s">
        <v>388</v>
      </c>
      <c r="O70" s="255"/>
    </row>
    <row r="71" spans="1:80" ht="22.5" x14ac:dyDescent="0.2">
      <c r="A71" s="256">
        <v>18</v>
      </c>
      <c r="B71" s="257" t="s">
        <v>399</v>
      </c>
      <c r="C71" s="258" t="s">
        <v>400</v>
      </c>
      <c r="D71" s="259" t="s">
        <v>235</v>
      </c>
      <c r="E71" s="260">
        <v>337.87</v>
      </c>
      <c r="F71" s="260"/>
      <c r="G71" s="261">
        <f>E71*F71</f>
        <v>0</v>
      </c>
      <c r="H71" s="262">
        <v>0</v>
      </c>
      <c r="I71" s="263">
        <f>E71*H71</f>
        <v>0</v>
      </c>
      <c r="J71" s="262">
        <v>0</v>
      </c>
      <c r="K71" s="263">
        <f>E71*J71</f>
        <v>0</v>
      </c>
      <c r="O71" s="255">
        <v>2</v>
      </c>
      <c r="AA71" s="228">
        <v>1</v>
      </c>
      <c r="AB71" s="228">
        <v>1</v>
      </c>
      <c r="AC71" s="228">
        <v>1</v>
      </c>
      <c r="AZ71" s="228">
        <v>1</v>
      </c>
      <c r="BA71" s="228">
        <f>IF(AZ71=1,G71,0)</f>
        <v>0</v>
      </c>
      <c r="BB71" s="228">
        <f>IF(AZ71=2,G71,0)</f>
        <v>0</v>
      </c>
      <c r="BC71" s="228">
        <f>IF(AZ71=3,G71,0)</f>
        <v>0</v>
      </c>
      <c r="BD71" s="228">
        <f>IF(AZ71=4,G71,0)</f>
        <v>0</v>
      </c>
      <c r="BE71" s="228">
        <f>IF(AZ71=5,G71,0)</f>
        <v>0</v>
      </c>
      <c r="CA71" s="255">
        <v>1</v>
      </c>
      <c r="CB71" s="255">
        <v>1</v>
      </c>
    </row>
    <row r="72" spans="1:80" ht="33.75" x14ac:dyDescent="0.2">
      <c r="A72" s="264"/>
      <c r="B72" s="268"/>
      <c r="C72" s="327" t="s">
        <v>401</v>
      </c>
      <c r="D72" s="328"/>
      <c r="E72" s="269">
        <v>168.73500000000001</v>
      </c>
      <c r="F72" s="270"/>
      <c r="G72" s="271"/>
      <c r="H72" s="272"/>
      <c r="I72" s="266"/>
      <c r="J72" s="273"/>
      <c r="K72" s="266"/>
      <c r="M72" s="267" t="s">
        <v>401</v>
      </c>
      <c r="O72" s="255"/>
    </row>
    <row r="73" spans="1:80" ht="33.75" x14ac:dyDescent="0.2">
      <c r="A73" s="264"/>
      <c r="B73" s="268"/>
      <c r="C73" s="327" t="s">
        <v>402</v>
      </c>
      <c r="D73" s="328"/>
      <c r="E73" s="269">
        <v>169.13499999999999</v>
      </c>
      <c r="F73" s="270"/>
      <c r="G73" s="271"/>
      <c r="H73" s="272"/>
      <c r="I73" s="266"/>
      <c r="J73" s="273"/>
      <c r="K73" s="266"/>
      <c r="M73" s="267" t="s">
        <v>402</v>
      </c>
      <c r="O73" s="255"/>
    </row>
    <row r="74" spans="1:80" ht="22.5" x14ac:dyDescent="0.2">
      <c r="A74" s="256">
        <v>19</v>
      </c>
      <c r="B74" s="257" t="s">
        <v>403</v>
      </c>
      <c r="C74" s="258" t="s">
        <v>404</v>
      </c>
      <c r="D74" s="259" t="s">
        <v>112</v>
      </c>
      <c r="E74" s="260">
        <v>25.74</v>
      </c>
      <c r="F74" s="260"/>
      <c r="G74" s="261">
        <f>E74*F74</f>
        <v>0</v>
      </c>
      <c r="H74" s="262">
        <v>1.321E-2</v>
      </c>
      <c r="I74" s="263">
        <f>E74*H74</f>
        <v>0.34002539999999998</v>
      </c>
      <c r="J74" s="262">
        <v>0</v>
      </c>
      <c r="K74" s="263">
        <f>E74*J74</f>
        <v>0</v>
      </c>
      <c r="O74" s="255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5">
        <v>1</v>
      </c>
      <c r="CB74" s="255">
        <v>1</v>
      </c>
    </row>
    <row r="75" spans="1:80" x14ac:dyDescent="0.2">
      <c r="A75" s="264"/>
      <c r="B75" s="265"/>
      <c r="C75" s="329" t="s">
        <v>405</v>
      </c>
      <c r="D75" s="330"/>
      <c r="E75" s="330"/>
      <c r="F75" s="330"/>
      <c r="G75" s="331"/>
      <c r="I75" s="266"/>
      <c r="K75" s="266"/>
      <c r="L75" s="267" t="s">
        <v>405</v>
      </c>
      <c r="O75" s="255">
        <v>3</v>
      </c>
    </row>
    <row r="76" spans="1:80" x14ac:dyDescent="0.2">
      <c r="A76" s="264"/>
      <c r="B76" s="268"/>
      <c r="C76" s="327" t="s">
        <v>406</v>
      </c>
      <c r="D76" s="328"/>
      <c r="E76" s="269">
        <v>25.74</v>
      </c>
      <c r="F76" s="270"/>
      <c r="G76" s="271"/>
      <c r="H76" s="272"/>
      <c r="I76" s="266"/>
      <c r="J76" s="273"/>
      <c r="K76" s="266"/>
      <c r="M76" s="267" t="s">
        <v>406</v>
      </c>
      <c r="O76" s="255"/>
    </row>
    <row r="77" spans="1:80" ht="22.5" x14ac:dyDescent="0.2">
      <c r="A77" s="256">
        <v>20</v>
      </c>
      <c r="B77" s="257" t="s">
        <v>407</v>
      </c>
      <c r="C77" s="258" t="s">
        <v>408</v>
      </c>
      <c r="D77" s="259" t="s">
        <v>112</v>
      </c>
      <c r="E77" s="260">
        <v>661.28599999999994</v>
      </c>
      <c r="F77" s="260"/>
      <c r="G77" s="261">
        <f>E77*F77</f>
        <v>0</v>
      </c>
      <c r="H77" s="262">
        <v>1.047E-2</v>
      </c>
      <c r="I77" s="263">
        <f>E77*H77</f>
        <v>6.9236644199999997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80" ht="22.5" x14ac:dyDescent="0.2">
      <c r="A78" s="264"/>
      <c r="B78" s="265"/>
      <c r="C78" s="329" t="s">
        <v>409</v>
      </c>
      <c r="D78" s="330"/>
      <c r="E78" s="330"/>
      <c r="F78" s="330"/>
      <c r="G78" s="331"/>
      <c r="I78" s="266"/>
      <c r="K78" s="266"/>
      <c r="L78" s="267" t="s">
        <v>409</v>
      </c>
      <c r="O78" s="255">
        <v>3</v>
      </c>
    </row>
    <row r="79" spans="1:80" x14ac:dyDescent="0.2">
      <c r="A79" s="264"/>
      <c r="B79" s="268"/>
      <c r="C79" s="327" t="s">
        <v>410</v>
      </c>
      <c r="D79" s="328"/>
      <c r="E79" s="269">
        <v>0</v>
      </c>
      <c r="F79" s="270"/>
      <c r="G79" s="271"/>
      <c r="H79" s="272"/>
      <c r="I79" s="266"/>
      <c r="J79" s="273"/>
      <c r="K79" s="266"/>
      <c r="M79" s="267" t="s">
        <v>410</v>
      </c>
      <c r="O79" s="255"/>
    </row>
    <row r="80" spans="1:80" ht="22.5" x14ac:dyDescent="0.2">
      <c r="A80" s="264"/>
      <c r="B80" s="268"/>
      <c r="C80" s="327" t="s">
        <v>411</v>
      </c>
      <c r="D80" s="328"/>
      <c r="E80" s="269">
        <v>271.89600000000002</v>
      </c>
      <c r="F80" s="270"/>
      <c r="G80" s="271"/>
      <c r="H80" s="272"/>
      <c r="I80" s="266"/>
      <c r="J80" s="273"/>
      <c r="K80" s="266"/>
      <c r="M80" s="267" t="s">
        <v>411</v>
      </c>
      <c r="O80" s="255"/>
    </row>
    <row r="81" spans="1:80" ht="22.5" x14ac:dyDescent="0.2">
      <c r="A81" s="264"/>
      <c r="B81" s="268"/>
      <c r="C81" s="327" t="s">
        <v>412</v>
      </c>
      <c r="D81" s="328"/>
      <c r="E81" s="269">
        <v>-57.27</v>
      </c>
      <c r="F81" s="270"/>
      <c r="G81" s="271"/>
      <c r="H81" s="272"/>
      <c r="I81" s="266"/>
      <c r="J81" s="273"/>
      <c r="K81" s="266"/>
      <c r="M81" s="267" t="s">
        <v>412</v>
      </c>
      <c r="O81" s="255"/>
    </row>
    <row r="82" spans="1:80" x14ac:dyDescent="0.2">
      <c r="A82" s="264"/>
      <c r="B82" s="268"/>
      <c r="C82" s="327" t="s">
        <v>413</v>
      </c>
      <c r="D82" s="328"/>
      <c r="E82" s="269">
        <v>14.388</v>
      </c>
      <c r="F82" s="270"/>
      <c r="G82" s="271"/>
      <c r="H82" s="272"/>
      <c r="I82" s="266"/>
      <c r="J82" s="273"/>
      <c r="K82" s="266"/>
      <c r="M82" s="267" t="s">
        <v>413</v>
      </c>
      <c r="O82" s="255"/>
    </row>
    <row r="83" spans="1:80" x14ac:dyDescent="0.2">
      <c r="A83" s="264"/>
      <c r="B83" s="268"/>
      <c r="C83" s="327" t="s">
        <v>414</v>
      </c>
      <c r="D83" s="328"/>
      <c r="E83" s="269">
        <v>0</v>
      </c>
      <c r="F83" s="270"/>
      <c r="G83" s="271"/>
      <c r="H83" s="272"/>
      <c r="I83" s="266"/>
      <c r="J83" s="273"/>
      <c r="K83" s="266"/>
      <c r="M83" s="267" t="s">
        <v>414</v>
      </c>
      <c r="O83" s="255"/>
    </row>
    <row r="84" spans="1:80" x14ac:dyDescent="0.2">
      <c r="A84" s="264"/>
      <c r="B84" s="268"/>
      <c r="C84" s="327" t="s">
        <v>415</v>
      </c>
      <c r="D84" s="328"/>
      <c r="E84" s="269">
        <v>270.92099999999999</v>
      </c>
      <c r="F84" s="270"/>
      <c r="G84" s="271"/>
      <c r="H84" s="272"/>
      <c r="I84" s="266"/>
      <c r="J84" s="273"/>
      <c r="K84" s="266"/>
      <c r="M84" s="267" t="s">
        <v>415</v>
      </c>
      <c r="O84" s="255"/>
    </row>
    <row r="85" spans="1:80" ht="22.5" x14ac:dyDescent="0.2">
      <c r="A85" s="264"/>
      <c r="B85" s="268"/>
      <c r="C85" s="327" t="s">
        <v>416</v>
      </c>
      <c r="D85" s="328"/>
      <c r="E85" s="269">
        <v>-62.51</v>
      </c>
      <c r="F85" s="270"/>
      <c r="G85" s="271"/>
      <c r="H85" s="272"/>
      <c r="I85" s="266"/>
      <c r="J85" s="273"/>
      <c r="K85" s="266"/>
      <c r="M85" s="267" t="s">
        <v>416</v>
      </c>
      <c r="O85" s="255"/>
    </row>
    <row r="86" spans="1:80" x14ac:dyDescent="0.2">
      <c r="A86" s="264"/>
      <c r="B86" s="268"/>
      <c r="C86" s="327" t="s">
        <v>413</v>
      </c>
      <c r="D86" s="328"/>
      <c r="E86" s="269">
        <v>14.388</v>
      </c>
      <c r="F86" s="270"/>
      <c r="G86" s="271"/>
      <c r="H86" s="272"/>
      <c r="I86" s="266"/>
      <c r="J86" s="273"/>
      <c r="K86" s="266"/>
      <c r="M86" s="267" t="s">
        <v>413</v>
      </c>
      <c r="O86" s="255"/>
    </row>
    <row r="87" spans="1:80" x14ac:dyDescent="0.2">
      <c r="A87" s="264"/>
      <c r="B87" s="268"/>
      <c r="C87" s="327" t="s">
        <v>417</v>
      </c>
      <c r="D87" s="328"/>
      <c r="E87" s="269">
        <v>0</v>
      </c>
      <c r="F87" s="270"/>
      <c r="G87" s="271"/>
      <c r="H87" s="272"/>
      <c r="I87" s="266"/>
      <c r="J87" s="273"/>
      <c r="K87" s="266"/>
      <c r="M87" s="267" t="s">
        <v>417</v>
      </c>
      <c r="O87" s="255"/>
    </row>
    <row r="88" spans="1:80" x14ac:dyDescent="0.2">
      <c r="A88" s="264"/>
      <c r="B88" s="268"/>
      <c r="C88" s="327" t="s">
        <v>418</v>
      </c>
      <c r="D88" s="328"/>
      <c r="E88" s="269">
        <v>260.14800000000002</v>
      </c>
      <c r="F88" s="270"/>
      <c r="G88" s="271"/>
      <c r="H88" s="272"/>
      <c r="I88" s="266"/>
      <c r="J88" s="273"/>
      <c r="K88" s="266"/>
      <c r="M88" s="267" t="s">
        <v>418</v>
      </c>
      <c r="O88" s="255"/>
    </row>
    <row r="89" spans="1:80" ht="22.5" x14ac:dyDescent="0.2">
      <c r="A89" s="264"/>
      <c r="B89" s="268"/>
      <c r="C89" s="327" t="s">
        <v>419</v>
      </c>
      <c r="D89" s="328"/>
      <c r="E89" s="269">
        <v>-50.674999999999997</v>
      </c>
      <c r="F89" s="270"/>
      <c r="G89" s="271"/>
      <c r="H89" s="272"/>
      <c r="I89" s="266"/>
      <c r="J89" s="273"/>
      <c r="K89" s="266"/>
      <c r="M89" s="267" t="s">
        <v>419</v>
      </c>
      <c r="O89" s="255"/>
    </row>
    <row r="90" spans="1:80" ht="22.5" x14ac:dyDescent="0.2">
      <c r="A90" s="256">
        <v>21</v>
      </c>
      <c r="B90" s="257" t="s">
        <v>420</v>
      </c>
      <c r="C90" s="258" t="s">
        <v>421</v>
      </c>
      <c r="D90" s="259" t="s">
        <v>112</v>
      </c>
      <c r="E90" s="260">
        <v>104.82</v>
      </c>
      <c r="F90" s="260"/>
      <c r="G90" s="261">
        <f>E90*F90</f>
        <v>0</v>
      </c>
      <c r="H90" s="262">
        <v>9.8499999999999994E-3</v>
      </c>
      <c r="I90" s="263">
        <f>E90*H90</f>
        <v>1.0324769999999999</v>
      </c>
      <c r="J90" s="262">
        <v>0</v>
      </c>
      <c r="K90" s="263">
        <f>E90*J90</f>
        <v>0</v>
      </c>
      <c r="O90" s="255">
        <v>2</v>
      </c>
      <c r="AA90" s="228">
        <v>1</v>
      </c>
      <c r="AB90" s="228">
        <v>1</v>
      </c>
      <c r="AC90" s="228">
        <v>1</v>
      </c>
      <c r="AZ90" s="228">
        <v>1</v>
      </c>
      <c r="BA90" s="228">
        <f>IF(AZ90=1,G90,0)</f>
        <v>0</v>
      </c>
      <c r="BB90" s="228">
        <f>IF(AZ90=2,G90,0)</f>
        <v>0</v>
      </c>
      <c r="BC90" s="228">
        <f>IF(AZ90=3,G90,0)</f>
        <v>0</v>
      </c>
      <c r="BD90" s="228">
        <f>IF(AZ90=4,G90,0)</f>
        <v>0</v>
      </c>
      <c r="BE90" s="228">
        <f>IF(AZ90=5,G90,0)</f>
        <v>0</v>
      </c>
      <c r="CA90" s="255">
        <v>1</v>
      </c>
      <c r="CB90" s="255">
        <v>1</v>
      </c>
    </row>
    <row r="91" spans="1:80" ht="22.5" x14ac:dyDescent="0.2">
      <c r="A91" s="264"/>
      <c r="B91" s="265"/>
      <c r="C91" s="329" t="s">
        <v>422</v>
      </c>
      <c r="D91" s="330"/>
      <c r="E91" s="330"/>
      <c r="F91" s="330"/>
      <c r="G91" s="331"/>
      <c r="I91" s="266"/>
      <c r="K91" s="266"/>
      <c r="L91" s="267" t="s">
        <v>422</v>
      </c>
      <c r="O91" s="255">
        <v>3</v>
      </c>
    </row>
    <row r="92" spans="1:80" x14ac:dyDescent="0.2">
      <c r="A92" s="264"/>
      <c r="B92" s="268"/>
      <c r="C92" s="327" t="s">
        <v>423</v>
      </c>
      <c r="D92" s="328"/>
      <c r="E92" s="269">
        <v>33.94</v>
      </c>
      <c r="F92" s="270"/>
      <c r="G92" s="271"/>
      <c r="H92" s="272"/>
      <c r="I92" s="266"/>
      <c r="J92" s="273"/>
      <c r="K92" s="266"/>
      <c r="M92" s="267" t="s">
        <v>423</v>
      </c>
      <c r="O92" s="255"/>
    </row>
    <row r="93" spans="1:80" x14ac:dyDescent="0.2">
      <c r="A93" s="264"/>
      <c r="B93" s="268"/>
      <c r="C93" s="327" t="s">
        <v>424</v>
      </c>
      <c r="D93" s="328"/>
      <c r="E93" s="269">
        <v>36.71</v>
      </c>
      <c r="F93" s="270"/>
      <c r="G93" s="271"/>
      <c r="H93" s="272"/>
      <c r="I93" s="266"/>
      <c r="J93" s="273"/>
      <c r="K93" s="266"/>
      <c r="M93" s="267" t="s">
        <v>424</v>
      </c>
      <c r="O93" s="255"/>
    </row>
    <row r="94" spans="1:80" x14ac:dyDescent="0.2">
      <c r="A94" s="264"/>
      <c r="B94" s="268"/>
      <c r="C94" s="327" t="s">
        <v>425</v>
      </c>
      <c r="D94" s="328"/>
      <c r="E94" s="269">
        <v>34.17</v>
      </c>
      <c r="F94" s="270"/>
      <c r="G94" s="271"/>
      <c r="H94" s="272"/>
      <c r="I94" s="266"/>
      <c r="J94" s="273"/>
      <c r="K94" s="266"/>
      <c r="M94" s="267" t="s">
        <v>425</v>
      </c>
      <c r="O94" s="255"/>
    </row>
    <row r="95" spans="1:80" ht="22.5" x14ac:dyDescent="0.2">
      <c r="A95" s="256">
        <v>22</v>
      </c>
      <c r="B95" s="257" t="s">
        <v>426</v>
      </c>
      <c r="C95" s="258" t="s">
        <v>427</v>
      </c>
      <c r="D95" s="259" t="s">
        <v>112</v>
      </c>
      <c r="E95" s="260">
        <v>72.791200000000003</v>
      </c>
      <c r="F95" s="260"/>
      <c r="G95" s="261">
        <f>E95*F95</f>
        <v>0</v>
      </c>
      <c r="H95" s="262">
        <v>1.1820000000000001E-2</v>
      </c>
      <c r="I95" s="263">
        <f>E95*H95</f>
        <v>0.86039198400000005</v>
      </c>
      <c r="J95" s="262">
        <v>0</v>
      </c>
      <c r="K95" s="263">
        <f>E95*J95</f>
        <v>0</v>
      </c>
      <c r="O95" s="255">
        <v>2</v>
      </c>
      <c r="AA95" s="228">
        <v>1</v>
      </c>
      <c r="AB95" s="228">
        <v>1</v>
      </c>
      <c r="AC95" s="228">
        <v>1</v>
      </c>
      <c r="AZ95" s="228">
        <v>1</v>
      </c>
      <c r="BA95" s="228">
        <f>IF(AZ95=1,G95,0)</f>
        <v>0</v>
      </c>
      <c r="BB95" s="228">
        <f>IF(AZ95=2,G95,0)</f>
        <v>0</v>
      </c>
      <c r="BC95" s="228">
        <f>IF(AZ95=3,G95,0)</f>
        <v>0</v>
      </c>
      <c r="BD95" s="228">
        <f>IF(AZ95=4,G95,0)</f>
        <v>0</v>
      </c>
      <c r="BE95" s="228">
        <f>IF(AZ95=5,G95,0)</f>
        <v>0</v>
      </c>
      <c r="CA95" s="255">
        <v>1</v>
      </c>
      <c r="CB95" s="255">
        <v>1</v>
      </c>
    </row>
    <row r="96" spans="1:80" x14ac:dyDescent="0.2">
      <c r="A96" s="264"/>
      <c r="B96" s="265"/>
      <c r="C96" s="329" t="s">
        <v>428</v>
      </c>
      <c r="D96" s="330"/>
      <c r="E96" s="330"/>
      <c r="F96" s="330"/>
      <c r="G96" s="331"/>
      <c r="I96" s="266"/>
      <c r="K96" s="266"/>
      <c r="L96" s="267" t="s">
        <v>428</v>
      </c>
      <c r="O96" s="255">
        <v>3</v>
      </c>
    </row>
    <row r="97" spans="1:80" ht="45" x14ac:dyDescent="0.2">
      <c r="A97" s="264"/>
      <c r="B97" s="268"/>
      <c r="C97" s="327" t="s">
        <v>429</v>
      </c>
      <c r="D97" s="328"/>
      <c r="E97" s="269">
        <v>24.736499999999999</v>
      </c>
      <c r="F97" s="270"/>
      <c r="G97" s="271"/>
      <c r="H97" s="272"/>
      <c r="I97" s="266"/>
      <c r="J97" s="273"/>
      <c r="K97" s="266"/>
      <c r="M97" s="267" t="s">
        <v>429</v>
      </c>
      <c r="O97" s="255"/>
    </row>
    <row r="98" spans="1:80" ht="38.25" customHeight="1" x14ac:dyDescent="0.2">
      <c r="A98" s="264"/>
      <c r="B98" s="268"/>
      <c r="C98" s="327" t="s">
        <v>430</v>
      </c>
      <c r="D98" s="328"/>
      <c r="E98" s="269">
        <v>26.806699999999999</v>
      </c>
      <c r="F98" s="270"/>
      <c r="G98" s="271"/>
      <c r="H98" s="272"/>
      <c r="I98" s="266"/>
      <c r="J98" s="273"/>
      <c r="K98" s="266"/>
      <c r="M98" s="267" t="s">
        <v>430</v>
      </c>
      <c r="O98" s="255"/>
    </row>
    <row r="99" spans="1:80" ht="24.6" customHeight="1" x14ac:dyDescent="0.2">
      <c r="A99" s="264"/>
      <c r="B99" s="268"/>
      <c r="C99" s="327" t="s">
        <v>431</v>
      </c>
      <c r="D99" s="328"/>
      <c r="E99" s="269">
        <v>21.248000000000001</v>
      </c>
      <c r="F99" s="270"/>
      <c r="G99" s="271"/>
      <c r="H99" s="272"/>
      <c r="I99" s="266"/>
      <c r="J99" s="273"/>
      <c r="K99" s="266"/>
      <c r="M99" s="267" t="s">
        <v>431</v>
      </c>
      <c r="O99" s="255"/>
    </row>
    <row r="100" spans="1:80" ht="22.5" x14ac:dyDescent="0.2">
      <c r="A100" s="256">
        <v>23</v>
      </c>
      <c r="B100" s="257" t="s">
        <v>432</v>
      </c>
      <c r="C100" s="258" t="s">
        <v>433</v>
      </c>
      <c r="D100" s="259" t="s">
        <v>112</v>
      </c>
      <c r="E100" s="260">
        <v>13.66</v>
      </c>
      <c r="F100" s="260"/>
      <c r="G100" s="261">
        <f>E100*F100</f>
        <v>0</v>
      </c>
      <c r="H100" s="262">
        <v>1.325E-2</v>
      </c>
      <c r="I100" s="263">
        <f>E100*H100</f>
        <v>0.18099499999999999</v>
      </c>
      <c r="J100" s="262">
        <v>0</v>
      </c>
      <c r="K100" s="263">
        <f>E100*J100</f>
        <v>0</v>
      </c>
      <c r="O100" s="255">
        <v>2</v>
      </c>
      <c r="AA100" s="228">
        <v>1</v>
      </c>
      <c r="AB100" s="228">
        <v>1</v>
      </c>
      <c r="AC100" s="228">
        <v>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</v>
      </c>
      <c r="CB100" s="255">
        <v>1</v>
      </c>
    </row>
    <row r="101" spans="1:80" ht="22.5" x14ac:dyDescent="0.2">
      <c r="A101" s="264"/>
      <c r="B101" s="265"/>
      <c r="C101" s="329" t="s">
        <v>434</v>
      </c>
      <c r="D101" s="330"/>
      <c r="E101" s="330"/>
      <c r="F101" s="330"/>
      <c r="G101" s="331"/>
      <c r="I101" s="266"/>
      <c r="K101" s="266"/>
      <c r="L101" s="267" t="s">
        <v>434</v>
      </c>
      <c r="O101" s="255">
        <v>3</v>
      </c>
    </row>
    <row r="102" spans="1:80" x14ac:dyDescent="0.2">
      <c r="A102" s="264"/>
      <c r="B102" s="268"/>
      <c r="C102" s="327" t="s">
        <v>435</v>
      </c>
      <c r="D102" s="328"/>
      <c r="E102" s="269">
        <v>6.7350000000000003</v>
      </c>
      <c r="F102" s="270"/>
      <c r="G102" s="271"/>
      <c r="H102" s="272"/>
      <c r="I102" s="266"/>
      <c r="J102" s="273"/>
      <c r="K102" s="266"/>
      <c r="M102" s="267" t="s">
        <v>435</v>
      </c>
      <c r="O102" s="255"/>
    </row>
    <row r="103" spans="1:80" x14ac:dyDescent="0.2">
      <c r="A103" s="264"/>
      <c r="B103" s="268"/>
      <c r="C103" s="327" t="s">
        <v>436</v>
      </c>
      <c r="D103" s="328"/>
      <c r="E103" s="269">
        <v>6.9249999999999998</v>
      </c>
      <c r="F103" s="270"/>
      <c r="G103" s="271"/>
      <c r="H103" s="272"/>
      <c r="I103" s="266"/>
      <c r="J103" s="273"/>
      <c r="K103" s="266"/>
      <c r="M103" s="267" t="s">
        <v>436</v>
      </c>
      <c r="O103" s="255"/>
    </row>
    <row r="104" spans="1:80" ht="22.5" x14ac:dyDescent="0.2">
      <c r="A104" s="256">
        <v>24</v>
      </c>
      <c r="B104" s="257" t="s">
        <v>437</v>
      </c>
      <c r="C104" s="258" t="s">
        <v>438</v>
      </c>
      <c r="D104" s="259" t="s">
        <v>112</v>
      </c>
      <c r="E104" s="260">
        <v>14.175000000000001</v>
      </c>
      <c r="F104" s="260"/>
      <c r="G104" s="261">
        <f>E104*F104</f>
        <v>0</v>
      </c>
      <c r="H104" s="262">
        <v>3.7839999999999999E-2</v>
      </c>
      <c r="I104" s="263">
        <f>E104*H104</f>
        <v>0.53638200000000003</v>
      </c>
      <c r="J104" s="262">
        <v>0</v>
      </c>
      <c r="K104" s="263">
        <f>E104*J104</f>
        <v>0</v>
      </c>
      <c r="O104" s="255">
        <v>2</v>
      </c>
      <c r="AA104" s="228">
        <v>1</v>
      </c>
      <c r="AB104" s="228">
        <v>0</v>
      </c>
      <c r="AC104" s="228">
        <v>0</v>
      </c>
      <c r="AZ104" s="228">
        <v>1</v>
      </c>
      <c r="BA104" s="228">
        <f>IF(AZ104=1,G104,0)</f>
        <v>0</v>
      </c>
      <c r="BB104" s="228">
        <f>IF(AZ104=2,G104,0)</f>
        <v>0</v>
      </c>
      <c r="BC104" s="228">
        <f>IF(AZ104=3,G104,0)</f>
        <v>0</v>
      </c>
      <c r="BD104" s="228">
        <f>IF(AZ104=4,G104,0)</f>
        <v>0</v>
      </c>
      <c r="BE104" s="228">
        <f>IF(AZ104=5,G104,0)</f>
        <v>0</v>
      </c>
      <c r="CA104" s="255">
        <v>1</v>
      </c>
      <c r="CB104" s="255">
        <v>0</v>
      </c>
    </row>
    <row r="105" spans="1:80" x14ac:dyDescent="0.2">
      <c r="A105" s="264"/>
      <c r="B105" s="265"/>
      <c r="C105" s="329" t="s">
        <v>439</v>
      </c>
      <c r="D105" s="330"/>
      <c r="E105" s="330"/>
      <c r="F105" s="330"/>
      <c r="G105" s="331"/>
      <c r="I105" s="266"/>
      <c r="K105" s="266"/>
      <c r="L105" s="267" t="s">
        <v>439</v>
      </c>
      <c r="O105" s="255">
        <v>3</v>
      </c>
    </row>
    <row r="106" spans="1:80" x14ac:dyDescent="0.2">
      <c r="A106" s="264"/>
      <c r="B106" s="268"/>
      <c r="C106" s="327" t="s">
        <v>440</v>
      </c>
      <c r="D106" s="328"/>
      <c r="E106" s="269">
        <v>7.0875000000000004</v>
      </c>
      <c r="F106" s="270"/>
      <c r="G106" s="271"/>
      <c r="H106" s="272"/>
      <c r="I106" s="266"/>
      <c r="J106" s="273"/>
      <c r="K106" s="266"/>
      <c r="M106" s="267" t="s">
        <v>440</v>
      </c>
      <c r="O106" s="255"/>
    </row>
    <row r="107" spans="1:80" x14ac:dyDescent="0.2">
      <c r="A107" s="264"/>
      <c r="B107" s="268"/>
      <c r="C107" s="327" t="s">
        <v>441</v>
      </c>
      <c r="D107" s="328"/>
      <c r="E107" s="269">
        <v>7.0875000000000004</v>
      </c>
      <c r="F107" s="270"/>
      <c r="G107" s="271"/>
      <c r="H107" s="272"/>
      <c r="I107" s="266"/>
      <c r="J107" s="273"/>
      <c r="K107" s="266"/>
      <c r="M107" s="267" t="s">
        <v>441</v>
      </c>
      <c r="O107" s="255"/>
    </row>
    <row r="108" spans="1:80" ht="22.5" x14ac:dyDescent="0.2">
      <c r="A108" s="256">
        <v>25</v>
      </c>
      <c r="B108" s="257" t="s">
        <v>225</v>
      </c>
      <c r="C108" s="258" t="s">
        <v>226</v>
      </c>
      <c r="D108" s="259" t="s">
        <v>112</v>
      </c>
      <c r="E108" s="260">
        <v>150.1704</v>
      </c>
      <c r="F108" s="260"/>
      <c r="G108" s="261">
        <f>E108*F108</f>
        <v>0</v>
      </c>
      <c r="H108" s="262">
        <v>1.8000000000000001E-4</v>
      </c>
      <c r="I108" s="263">
        <f>E108*H108</f>
        <v>2.7030672000000002E-2</v>
      </c>
      <c r="J108" s="262">
        <v>0</v>
      </c>
      <c r="K108" s="263">
        <f>E108*J108</f>
        <v>0</v>
      </c>
      <c r="O108" s="255">
        <v>2</v>
      </c>
      <c r="AA108" s="228">
        <v>1</v>
      </c>
      <c r="AB108" s="228">
        <v>1</v>
      </c>
      <c r="AC108" s="228">
        <v>1</v>
      </c>
      <c r="AZ108" s="228">
        <v>1</v>
      </c>
      <c r="BA108" s="228">
        <f>IF(AZ108=1,G108,0)</f>
        <v>0</v>
      </c>
      <c r="BB108" s="228">
        <f>IF(AZ108=2,G108,0)</f>
        <v>0</v>
      </c>
      <c r="BC108" s="228">
        <f>IF(AZ108=3,G108,0)</f>
        <v>0</v>
      </c>
      <c r="BD108" s="228">
        <f>IF(AZ108=4,G108,0)</f>
        <v>0</v>
      </c>
      <c r="BE108" s="228">
        <f>IF(AZ108=5,G108,0)</f>
        <v>0</v>
      </c>
      <c r="CA108" s="255">
        <v>1</v>
      </c>
      <c r="CB108" s="255">
        <v>1</v>
      </c>
    </row>
    <row r="109" spans="1:80" x14ac:dyDescent="0.2">
      <c r="A109" s="264"/>
      <c r="B109" s="268"/>
      <c r="C109" s="327" t="s">
        <v>442</v>
      </c>
      <c r="D109" s="328"/>
      <c r="E109" s="269">
        <v>119.8249</v>
      </c>
      <c r="F109" s="270"/>
      <c r="G109" s="271"/>
      <c r="H109" s="272"/>
      <c r="I109" s="266"/>
      <c r="J109" s="273"/>
      <c r="K109" s="266"/>
      <c r="M109" s="267" t="s">
        <v>442</v>
      </c>
      <c r="O109" s="255"/>
    </row>
    <row r="110" spans="1:80" ht="12.75" customHeight="1" x14ac:dyDescent="0.2">
      <c r="A110" s="264"/>
      <c r="B110" s="268"/>
      <c r="C110" s="327" t="s">
        <v>443</v>
      </c>
      <c r="D110" s="328"/>
      <c r="E110" s="269">
        <v>25.85</v>
      </c>
      <c r="F110" s="270"/>
      <c r="G110" s="271"/>
      <c r="H110" s="272"/>
      <c r="I110" s="266"/>
      <c r="J110" s="273"/>
      <c r="K110" s="266"/>
      <c r="M110" s="267" t="s">
        <v>443</v>
      </c>
      <c r="O110" s="255"/>
    </row>
    <row r="111" spans="1:80" x14ac:dyDescent="0.2">
      <c r="A111" s="264"/>
      <c r="B111" s="268"/>
      <c r="C111" s="327" t="s">
        <v>444</v>
      </c>
      <c r="D111" s="328"/>
      <c r="E111" s="269">
        <v>0.9</v>
      </c>
      <c r="F111" s="270"/>
      <c r="G111" s="271"/>
      <c r="H111" s="272"/>
      <c r="I111" s="266"/>
      <c r="J111" s="273"/>
      <c r="K111" s="266"/>
      <c r="M111" s="267" t="s">
        <v>444</v>
      </c>
      <c r="O111" s="255"/>
    </row>
    <row r="112" spans="1:80" x14ac:dyDescent="0.2">
      <c r="A112" s="264"/>
      <c r="B112" s="268"/>
      <c r="C112" s="327" t="s">
        <v>445</v>
      </c>
      <c r="D112" s="328"/>
      <c r="E112" s="269">
        <v>3.5954999999999999</v>
      </c>
      <c r="F112" s="270"/>
      <c r="G112" s="271"/>
      <c r="H112" s="272"/>
      <c r="I112" s="266"/>
      <c r="J112" s="273"/>
      <c r="K112" s="266"/>
      <c r="M112" s="267" t="s">
        <v>445</v>
      </c>
      <c r="O112" s="255"/>
    </row>
    <row r="113" spans="1:80" x14ac:dyDescent="0.2">
      <c r="A113" s="256">
        <v>26</v>
      </c>
      <c r="B113" s="257" t="s">
        <v>227</v>
      </c>
      <c r="C113" s="258" t="s">
        <v>228</v>
      </c>
      <c r="D113" s="259" t="s">
        <v>112</v>
      </c>
      <c r="E113" s="260">
        <v>30.345500000000001</v>
      </c>
      <c r="F113" s="260"/>
      <c r="G113" s="261">
        <f>E113*F113</f>
        <v>0</v>
      </c>
      <c r="H113" s="262">
        <v>1.1310000000000001E-2</v>
      </c>
      <c r="I113" s="263">
        <f>E113*H113</f>
        <v>0.34320760500000003</v>
      </c>
      <c r="J113" s="262">
        <v>0</v>
      </c>
      <c r="K113" s="263">
        <f>E113*J113</f>
        <v>0</v>
      </c>
      <c r="O113" s="255">
        <v>2</v>
      </c>
      <c r="AA113" s="228">
        <v>1</v>
      </c>
      <c r="AB113" s="228">
        <v>1</v>
      </c>
      <c r="AC113" s="228">
        <v>1</v>
      </c>
      <c r="AZ113" s="228">
        <v>1</v>
      </c>
      <c r="BA113" s="228">
        <f>IF(AZ113=1,G113,0)</f>
        <v>0</v>
      </c>
      <c r="BB113" s="228">
        <f>IF(AZ113=2,G113,0)</f>
        <v>0</v>
      </c>
      <c r="BC113" s="228">
        <f>IF(AZ113=3,G113,0)</f>
        <v>0</v>
      </c>
      <c r="BD113" s="228">
        <f>IF(AZ113=4,G113,0)</f>
        <v>0</v>
      </c>
      <c r="BE113" s="228">
        <f>IF(AZ113=5,G113,0)</f>
        <v>0</v>
      </c>
      <c r="CA113" s="255">
        <v>1</v>
      </c>
      <c r="CB113" s="255">
        <v>1</v>
      </c>
    </row>
    <row r="114" spans="1:80" x14ac:dyDescent="0.2">
      <c r="A114" s="264"/>
      <c r="B114" s="268"/>
      <c r="C114" s="327" t="s">
        <v>446</v>
      </c>
      <c r="D114" s="328"/>
      <c r="E114" s="269">
        <v>25.85</v>
      </c>
      <c r="F114" s="270"/>
      <c r="G114" s="271"/>
      <c r="H114" s="272"/>
      <c r="I114" s="266"/>
      <c r="J114" s="273"/>
      <c r="K114" s="266"/>
      <c r="M114" s="267" t="s">
        <v>446</v>
      </c>
      <c r="O114" s="255"/>
    </row>
    <row r="115" spans="1:80" x14ac:dyDescent="0.2">
      <c r="A115" s="264"/>
      <c r="B115" s="268"/>
      <c r="C115" s="327" t="s">
        <v>447</v>
      </c>
      <c r="D115" s="328"/>
      <c r="E115" s="269">
        <v>0.9</v>
      </c>
      <c r="F115" s="270"/>
      <c r="G115" s="271"/>
      <c r="H115" s="272"/>
      <c r="I115" s="266"/>
      <c r="J115" s="273"/>
      <c r="K115" s="266"/>
      <c r="M115" s="267" t="s">
        <v>447</v>
      </c>
      <c r="O115" s="255"/>
    </row>
    <row r="116" spans="1:80" x14ac:dyDescent="0.2">
      <c r="A116" s="264"/>
      <c r="B116" s="268"/>
      <c r="C116" s="327" t="s">
        <v>445</v>
      </c>
      <c r="D116" s="328"/>
      <c r="E116" s="269">
        <v>3.5954999999999999</v>
      </c>
      <c r="F116" s="270"/>
      <c r="G116" s="271"/>
      <c r="H116" s="272"/>
      <c r="I116" s="266"/>
      <c r="J116" s="273"/>
      <c r="K116" s="266"/>
      <c r="M116" s="267" t="s">
        <v>445</v>
      </c>
      <c r="O116" s="255"/>
    </row>
    <row r="117" spans="1:80" x14ac:dyDescent="0.2">
      <c r="A117" s="256">
        <v>27</v>
      </c>
      <c r="B117" s="257" t="s">
        <v>231</v>
      </c>
      <c r="C117" s="258" t="s">
        <v>232</v>
      </c>
      <c r="D117" s="259" t="s">
        <v>112</v>
      </c>
      <c r="E117" s="260">
        <v>30.345500000000001</v>
      </c>
      <c r="F117" s="260"/>
      <c r="G117" s="261">
        <f>E117*F117</f>
        <v>0</v>
      </c>
      <c r="H117" s="262">
        <v>4.8169999999999998E-2</v>
      </c>
      <c r="I117" s="263">
        <f>E117*H117</f>
        <v>1.4617427350000001</v>
      </c>
      <c r="J117" s="262">
        <v>0</v>
      </c>
      <c r="K117" s="263">
        <f>E117*J117</f>
        <v>0</v>
      </c>
      <c r="O117" s="255">
        <v>2</v>
      </c>
      <c r="AA117" s="228">
        <v>1</v>
      </c>
      <c r="AB117" s="228">
        <v>1</v>
      </c>
      <c r="AC117" s="228">
        <v>1</v>
      </c>
      <c r="AZ117" s="228">
        <v>1</v>
      </c>
      <c r="BA117" s="228">
        <f>IF(AZ117=1,G117,0)</f>
        <v>0</v>
      </c>
      <c r="BB117" s="228">
        <f>IF(AZ117=2,G117,0)</f>
        <v>0</v>
      </c>
      <c r="BC117" s="228">
        <f>IF(AZ117=3,G117,0)</f>
        <v>0</v>
      </c>
      <c r="BD117" s="228">
        <f>IF(AZ117=4,G117,0)</f>
        <v>0</v>
      </c>
      <c r="BE117" s="228">
        <f>IF(AZ117=5,G117,0)</f>
        <v>0</v>
      </c>
      <c r="CA117" s="255">
        <v>1</v>
      </c>
      <c r="CB117" s="255">
        <v>1</v>
      </c>
    </row>
    <row r="118" spans="1:80" x14ac:dyDescent="0.2">
      <c r="A118" s="264"/>
      <c r="B118" s="268"/>
      <c r="C118" s="327" t="s">
        <v>446</v>
      </c>
      <c r="D118" s="328"/>
      <c r="E118" s="269">
        <v>25.85</v>
      </c>
      <c r="F118" s="270"/>
      <c r="G118" s="271"/>
      <c r="H118" s="272"/>
      <c r="I118" s="266"/>
      <c r="J118" s="273"/>
      <c r="K118" s="266"/>
      <c r="M118" s="267" t="s">
        <v>446</v>
      </c>
      <c r="O118" s="255"/>
    </row>
    <row r="119" spans="1:80" x14ac:dyDescent="0.2">
      <c r="A119" s="264"/>
      <c r="B119" s="268"/>
      <c r="C119" s="327" t="s">
        <v>448</v>
      </c>
      <c r="D119" s="328"/>
      <c r="E119" s="269">
        <v>0.9</v>
      </c>
      <c r="F119" s="270"/>
      <c r="G119" s="271"/>
      <c r="H119" s="272"/>
      <c r="I119" s="266"/>
      <c r="J119" s="273"/>
      <c r="K119" s="266"/>
      <c r="M119" s="267" t="s">
        <v>448</v>
      </c>
      <c r="O119" s="255"/>
    </row>
    <row r="120" spans="1:80" x14ac:dyDescent="0.2">
      <c r="A120" s="264"/>
      <c r="B120" s="268"/>
      <c r="C120" s="327" t="s">
        <v>445</v>
      </c>
      <c r="D120" s="328"/>
      <c r="E120" s="269">
        <v>3.5954999999999999</v>
      </c>
      <c r="F120" s="270"/>
      <c r="G120" s="271"/>
      <c r="H120" s="272"/>
      <c r="I120" s="266"/>
      <c r="J120" s="273"/>
      <c r="K120" s="266"/>
      <c r="M120" s="267" t="s">
        <v>445</v>
      </c>
      <c r="O120" s="255"/>
    </row>
    <row r="121" spans="1:80" ht="22.5" x14ac:dyDescent="0.2">
      <c r="A121" s="256">
        <v>28</v>
      </c>
      <c r="B121" s="257" t="s">
        <v>233</v>
      </c>
      <c r="C121" s="258" t="s">
        <v>234</v>
      </c>
      <c r="D121" s="259" t="s">
        <v>235</v>
      </c>
      <c r="E121" s="260">
        <v>422.5</v>
      </c>
      <c r="F121" s="260"/>
      <c r="G121" s="261">
        <f>E121*F121</f>
        <v>0</v>
      </c>
      <c r="H121" s="262">
        <v>1.1E-4</v>
      </c>
      <c r="I121" s="263">
        <f>E121*H121</f>
        <v>4.6475000000000002E-2</v>
      </c>
      <c r="J121" s="262">
        <v>0</v>
      </c>
      <c r="K121" s="263">
        <f>E121*J121</f>
        <v>0</v>
      </c>
      <c r="O121" s="255">
        <v>2</v>
      </c>
      <c r="AA121" s="228">
        <v>1</v>
      </c>
      <c r="AB121" s="228">
        <v>1</v>
      </c>
      <c r="AC121" s="228">
        <v>1</v>
      </c>
      <c r="AZ121" s="228">
        <v>1</v>
      </c>
      <c r="BA121" s="228">
        <f>IF(AZ121=1,G121,0)</f>
        <v>0</v>
      </c>
      <c r="BB121" s="228">
        <f>IF(AZ121=2,G121,0)</f>
        <v>0</v>
      </c>
      <c r="BC121" s="228">
        <f>IF(AZ121=3,G121,0)</f>
        <v>0</v>
      </c>
      <c r="BD121" s="228">
        <f>IF(AZ121=4,G121,0)</f>
        <v>0</v>
      </c>
      <c r="BE121" s="228">
        <f>IF(AZ121=5,G121,0)</f>
        <v>0</v>
      </c>
      <c r="CA121" s="255">
        <v>1</v>
      </c>
      <c r="CB121" s="255">
        <v>1</v>
      </c>
    </row>
    <row r="122" spans="1:80" ht="22.5" x14ac:dyDescent="0.2">
      <c r="A122" s="264"/>
      <c r="B122" s="268"/>
      <c r="C122" s="327" t="s">
        <v>449</v>
      </c>
      <c r="D122" s="328"/>
      <c r="E122" s="269">
        <v>333.6</v>
      </c>
      <c r="F122" s="270"/>
      <c r="G122" s="271"/>
      <c r="H122" s="272"/>
      <c r="I122" s="266"/>
      <c r="J122" s="273"/>
      <c r="K122" s="266"/>
      <c r="M122" s="267" t="s">
        <v>449</v>
      </c>
      <c r="O122" s="255"/>
    </row>
    <row r="123" spans="1:80" ht="33.75" x14ac:dyDescent="0.2">
      <c r="A123" s="264"/>
      <c r="B123" s="268"/>
      <c r="C123" s="327" t="s">
        <v>450</v>
      </c>
      <c r="D123" s="328"/>
      <c r="E123" s="269">
        <v>87.1</v>
      </c>
      <c r="F123" s="270"/>
      <c r="G123" s="271"/>
      <c r="H123" s="272"/>
      <c r="I123" s="266"/>
      <c r="J123" s="273"/>
      <c r="K123" s="266"/>
      <c r="M123" s="267" t="s">
        <v>450</v>
      </c>
      <c r="O123" s="255"/>
    </row>
    <row r="124" spans="1:80" x14ac:dyDescent="0.2">
      <c r="A124" s="264"/>
      <c r="B124" s="268"/>
      <c r="C124" s="327" t="s">
        <v>451</v>
      </c>
      <c r="D124" s="328"/>
      <c r="E124" s="269">
        <v>1.8</v>
      </c>
      <c r="F124" s="270"/>
      <c r="G124" s="271"/>
      <c r="H124" s="272"/>
      <c r="I124" s="266"/>
      <c r="J124" s="273"/>
      <c r="K124" s="266"/>
      <c r="M124" s="267" t="s">
        <v>451</v>
      </c>
      <c r="O124" s="255"/>
    </row>
    <row r="125" spans="1:80" ht="22.5" x14ac:dyDescent="0.2">
      <c r="A125" s="256">
        <v>29</v>
      </c>
      <c r="B125" s="257" t="s">
        <v>452</v>
      </c>
      <c r="C125" s="258" t="s">
        <v>453</v>
      </c>
      <c r="D125" s="259" t="s">
        <v>235</v>
      </c>
      <c r="E125" s="260">
        <v>333.6</v>
      </c>
      <c r="F125" s="260"/>
      <c r="G125" s="261">
        <f>E125*F125</f>
        <v>0</v>
      </c>
      <c r="H125" s="262">
        <v>0</v>
      </c>
      <c r="I125" s="263">
        <f>E125*H125</f>
        <v>0</v>
      </c>
      <c r="J125" s="262">
        <v>0</v>
      </c>
      <c r="K125" s="263">
        <f>E125*J125</f>
        <v>0</v>
      </c>
      <c r="O125" s="255">
        <v>2</v>
      </c>
      <c r="AA125" s="228">
        <v>1</v>
      </c>
      <c r="AB125" s="228">
        <v>1</v>
      </c>
      <c r="AC125" s="228">
        <v>1</v>
      </c>
      <c r="AZ125" s="228">
        <v>1</v>
      </c>
      <c r="BA125" s="228">
        <f>IF(AZ125=1,G125,0)</f>
        <v>0</v>
      </c>
      <c r="BB125" s="228">
        <f>IF(AZ125=2,G125,0)</f>
        <v>0</v>
      </c>
      <c r="BC125" s="228">
        <f>IF(AZ125=3,G125,0)</f>
        <v>0</v>
      </c>
      <c r="BD125" s="228">
        <f>IF(AZ125=4,G125,0)</f>
        <v>0</v>
      </c>
      <c r="BE125" s="228">
        <f>IF(AZ125=5,G125,0)</f>
        <v>0</v>
      </c>
      <c r="CA125" s="255">
        <v>1</v>
      </c>
      <c r="CB125" s="255">
        <v>1</v>
      </c>
    </row>
    <row r="126" spans="1:80" ht="22.5" x14ac:dyDescent="0.2">
      <c r="A126" s="264"/>
      <c r="B126" s="268"/>
      <c r="C126" s="327" t="s">
        <v>449</v>
      </c>
      <c r="D126" s="328"/>
      <c r="E126" s="269">
        <v>333.6</v>
      </c>
      <c r="F126" s="270"/>
      <c r="G126" s="271"/>
      <c r="H126" s="272"/>
      <c r="I126" s="266"/>
      <c r="J126" s="273"/>
      <c r="K126" s="266"/>
      <c r="M126" s="267" t="s">
        <v>449</v>
      </c>
      <c r="O126" s="255"/>
    </row>
    <row r="127" spans="1:80" ht="22.5" x14ac:dyDescent="0.2">
      <c r="A127" s="256">
        <v>30</v>
      </c>
      <c r="B127" s="257" t="s">
        <v>454</v>
      </c>
      <c r="C127" s="258" t="s">
        <v>455</v>
      </c>
      <c r="D127" s="259" t="s">
        <v>235</v>
      </c>
      <c r="E127" s="260">
        <v>18.7</v>
      </c>
      <c r="F127" s="260"/>
      <c r="G127" s="261">
        <f>E127*F127</f>
        <v>0</v>
      </c>
      <c r="H127" s="262">
        <v>2.1000000000000001E-4</v>
      </c>
      <c r="I127" s="263">
        <f>E127*H127</f>
        <v>3.9269999999999999E-3</v>
      </c>
      <c r="J127" s="262">
        <v>0</v>
      </c>
      <c r="K127" s="263">
        <f>E127*J127</f>
        <v>0</v>
      </c>
      <c r="O127" s="255">
        <v>2</v>
      </c>
      <c r="AA127" s="228">
        <v>1</v>
      </c>
      <c r="AB127" s="228">
        <v>1</v>
      </c>
      <c r="AC127" s="228">
        <v>1</v>
      </c>
      <c r="AZ127" s="228">
        <v>1</v>
      </c>
      <c r="BA127" s="228">
        <f>IF(AZ127=1,G127,0)</f>
        <v>0</v>
      </c>
      <c r="BB127" s="228">
        <f>IF(AZ127=2,G127,0)</f>
        <v>0</v>
      </c>
      <c r="BC127" s="228">
        <f>IF(AZ127=3,G127,0)</f>
        <v>0</v>
      </c>
      <c r="BD127" s="228">
        <f>IF(AZ127=4,G127,0)</f>
        <v>0</v>
      </c>
      <c r="BE127" s="228">
        <f>IF(AZ127=5,G127,0)</f>
        <v>0</v>
      </c>
      <c r="CA127" s="255">
        <v>1</v>
      </c>
      <c r="CB127" s="255">
        <v>1</v>
      </c>
    </row>
    <row r="128" spans="1:80" x14ac:dyDescent="0.2">
      <c r="A128" s="264"/>
      <c r="B128" s="268"/>
      <c r="C128" s="327" t="s">
        <v>456</v>
      </c>
      <c r="D128" s="328"/>
      <c r="E128" s="269">
        <v>18.7</v>
      </c>
      <c r="F128" s="270"/>
      <c r="G128" s="271"/>
      <c r="H128" s="272"/>
      <c r="I128" s="266"/>
      <c r="J128" s="273"/>
      <c r="K128" s="266"/>
      <c r="M128" s="267" t="s">
        <v>456</v>
      </c>
      <c r="O128" s="255"/>
    </row>
    <row r="129" spans="1:80" ht="22.5" x14ac:dyDescent="0.2">
      <c r="A129" s="256">
        <v>31</v>
      </c>
      <c r="B129" s="257" t="s">
        <v>457</v>
      </c>
      <c r="C129" s="258" t="s">
        <v>458</v>
      </c>
      <c r="D129" s="259" t="s">
        <v>235</v>
      </c>
      <c r="E129" s="260">
        <v>85.8</v>
      </c>
      <c r="F129" s="260"/>
      <c r="G129" s="261">
        <f>E129*F129</f>
        <v>0</v>
      </c>
      <c r="H129" s="262">
        <v>0</v>
      </c>
      <c r="I129" s="263">
        <f>E129*H129</f>
        <v>0</v>
      </c>
      <c r="J129" s="262">
        <v>0</v>
      </c>
      <c r="K129" s="263">
        <f>E129*J129</f>
        <v>0</v>
      </c>
      <c r="O129" s="255">
        <v>2</v>
      </c>
      <c r="AA129" s="228">
        <v>1</v>
      </c>
      <c r="AB129" s="228">
        <v>1</v>
      </c>
      <c r="AC129" s="228">
        <v>1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1</v>
      </c>
      <c r="CB129" s="255">
        <v>1</v>
      </c>
    </row>
    <row r="130" spans="1:80" x14ac:dyDescent="0.2">
      <c r="A130" s="264"/>
      <c r="B130" s="268"/>
      <c r="C130" s="327" t="s">
        <v>459</v>
      </c>
      <c r="D130" s="328"/>
      <c r="E130" s="269">
        <v>85.8</v>
      </c>
      <c r="F130" s="270"/>
      <c r="G130" s="271"/>
      <c r="H130" s="272"/>
      <c r="I130" s="266"/>
      <c r="J130" s="273"/>
      <c r="K130" s="266"/>
      <c r="M130" s="267" t="s">
        <v>459</v>
      </c>
      <c r="O130" s="255"/>
    </row>
    <row r="131" spans="1:80" ht="22.5" x14ac:dyDescent="0.2">
      <c r="A131" s="256">
        <v>32</v>
      </c>
      <c r="B131" s="257" t="s">
        <v>460</v>
      </c>
      <c r="C131" s="258" t="s">
        <v>461</v>
      </c>
      <c r="D131" s="259" t="s">
        <v>235</v>
      </c>
      <c r="E131" s="260">
        <v>85.8</v>
      </c>
      <c r="F131" s="260"/>
      <c r="G131" s="261">
        <f>E131*F131</f>
        <v>0</v>
      </c>
      <c r="H131" s="262">
        <v>2.0000000000000001E-4</v>
      </c>
      <c r="I131" s="263">
        <f>E131*H131</f>
        <v>1.7160000000000002E-2</v>
      </c>
      <c r="J131" s="262">
        <v>0</v>
      </c>
      <c r="K131" s="263">
        <f>E131*J131</f>
        <v>0</v>
      </c>
      <c r="O131" s="255">
        <v>2</v>
      </c>
      <c r="AA131" s="228">
        <v>1</v>
      </c>
      <c r="AB131" s="228">
        <v>0</v>
      </c>
      <c r="AC131" s="228">
        <v>0</v>
      </c>
      <c r="AZ131" s="228">
        <v>1</v>
      </c>
      <c r="BA131" s="228">
        <f>IF(AZ131=1,G131,0)</f>
        <v>0</v>
      </c>
      <c r="BB131" s="228">
        <f>IF(AZ131=2,G131,0)</f>
        <v>0</v>
      </c>
      <c r="BC131" s="228">
        <f>IF(AZ131=3,G131,0)</f>
        <v>0</v>
      </c>
      <c r="BD131" s="228">
        <f>IF(AZ131=4,G131,0)</f>
        <v>0</v>
      </c>
      <c r="BE131" s="228">
        <f>IF(AZ131=5,G131,0)</f>
        <v>0</v>
      </c>
      <c r="CA131" s="255">
        <v>1</v>
      </c>
      <c r="CB131" s="255">
        <v>0</v>
      </c>
    </row>
    <row r="132" spans="1:80" x14ac:dyDescent="0.2">
      <c r="A132" s="264"/>
      <c r="B132" s="268"/>
      <c r="C132" s="327" t="s">
        <v>462</v>
      </c>
      <c r="D132" s="328"/>
      <c r="E132" s="269">
        <v>85.8</v>
      </c>
      <c r="F132" s="270"/>
      <c r="G132" s="271"/>
      <c r="H132" s="272"/>
      <c r="I132" s="266"/>
      <c r="J132" s="273"/>
      <c r="K132" s="266"/>
      <c r="M132" s="267" t="s">
        <v>462</v>
      </c>
      <c r="O132" s="255"/>
    </row>
    <row r="133" spans="1:80" x14ac:dyDescent="0.2">
      <c r="A133" s="256">
        <v>33</v>
      </c>
      <c r="B133" s="257" t="s">
        <v>463</v>
      </c>
      <c r="C133" s="258" t="s">
        <v>464</v>
      </c>
      <c r="D133" s="259" t="s">
        <v>112</v>
      </c>
      <c r="E133" s="260">
        <v>782.5566</v>
      </c>
      <c r="F133" s="260"/>
      <c r="G133" s="261">
        <f>E133*F133</f>
        <v>0</v>
      </c>
      <c r="H133" s="262">
        <v>4.6399999999999997E-2</v>
      </c>
      <c r="I133" s="263">
        <f>E133*H133</f>
        <v>36.310626239999998</v>
      </c>
      <c r="J133" s="262">
        <v>0</v>
      </c>
      <c r="K133" s="263">
        <f>E133*J133</f>
        <v>0</v>
      </c>
      <c r="O133" s="255">
        <v>2</v>
      </c>
      <c r="AA133" s="228">
        <v>1</v>
      </c>
      <c r="AB133" s="228">
        <v>1</v>
      </c>
      <c r="AC133" s="228">
        <v>1</v>
      </c>
      <c r="AZ133" s="228">
        <v>1</v>
      </c>
      <c r="BA133" s="228">
        <f>IF(AZ133=1,G133,0)</f>
        <v>0</v>
      </c>
      <c r="BB133" s="228">
        <f>IF(AZ133=2,G133,0)</f>
        <v>0</v>
      </c>
      <c r="BC133" s="228">
        <f>IF(AZ133=3,G133,0)</f>
        <v>0</v>
      </c>
      <c r="BD133" s="228">
        <f>IF(AZ133=4,G133,0)</f>
        <v>0</v>
      </c>
      <c r="BE133" s="228">
        <f>IF(AZ133=5,G133,0)</f>
        <v>0</v>
      </c>
      <c r="CA133" s="255">
        <v>1</v>
      </c>
      <c r="CB133" s="255">
        <v>1</v>
      </c>
    </row>
    <row r="134" spans="1:80" x14ac:dyDescent="0.2">
      <c r="A134" s="264"/>
      <c r="B134" s="268"/>
      <c r="C134" s="327" t="s">
        <v>465</v>
      </c>
      <c r="D134" s="328"/>
      <c r="E134" s="269">
        <v>782.5566</v>
      </c>
      <c r="F134" s="270"/>
      <c r="G134" s="271"/>
      <c r="H134" s="272"/>
      <c r="I134" s="266"/>
      <c r="J134" s="273"/>
      <c r="K134" s="266"/>
      <c r="M134" s="267" t="s">
        <v>465</v>
      </c>
      <c r="O134" s="255"/>
    </row>
    <row r="135" spans="1:80" x14ac:dyDescent="0.2">
      <c r="A135" s="256">
        <v>34</v>
      </c>
      <c r="B135" s="257" t="s">
        <v>238</v>
      </c>
      <c r="C135" s="258" t="s">
        <v>239</v>
      </c>
      <c r="D135" s="259" t="s">
        <v>112</v>
      </c>
      <c r="E135" s="260">
        <v>76.386700000000005</v>
      </c>
      <c r="F135" s="260"/>
      <c r="G135" s="261">
        <f>E135*F135</f>
        <v>0</v>
      </c>
      <c r="H135" s="262">
        <v>6.1799999999999997E-3</v>
      </c>
      <c r="I135" s="263">
        <f>E135*H135</f>
        <v>0.47206980599999998</v>
      </c>
      <c r="J135" s="262">
        <v>0</v>
      </c>
      <c r="K135" s="263">
        <f>E135*J135</f>
        <v>0</v>
      </c>
      <c r="O135" s="255">
        <v>2</v>
      </c>
      <c r="AA135" s="228">
        <v>1</v>
      </c>
      <c r="AB135" s="228">
        <v>0</v>
      </c>
      <c r="AC135" s="228">
        <v>0</v>
      </c>
      <c r="AZ135" s="228">
        <v>1</v>
      </c>
      <c r="BA135" s="228">
        <f>IF(AZ135=1,G135,0)</f>
        <v>0</v>
      </c>
      <c r="BB135" s="228">
        <f>IF(AZ135=2,G135,0)</f>
        <v>0</v>
      </c>
      <c r="BC135" s="228">
        <f>IF(AZ135=3,G135,0)</f>
        <v>0</v>
      </c>
      <c r="BD135" s="228">
        <f>IF(AZ135=4,G135,0)</f>
        <v>0</v>
      </c>
      <c r="BE135" s="228">
        <f>IF(AZ135=5,G135,0)</f>
        <v>0</v>
      </c>
      <c r="CA135" s="255">
        <v>1</v>
      </c>
      <c r="CB135" s="255">
        <v>0</v>
      </c>
    </row>
    <row r="136" spans="1:80" x14ac:dyDescent="0.2">
      <c r="A136" s="264"/>
      <c r="B136" s="268"/>
      <c r="C136" s="327" t="s">
        <v>466</v>
      </c>
      <c r="D136" s="328"/>
      <c r="E136" s="269">
        <v>72.791200000000003</v>
      </c>
      <c r="F136" s="270"/>
      <c r="G136" s="271"/>
      <c r="H136" s="272"/>
      <c r="I136" s="266"/>
      <c r="J136" s="273"/>
      <c r="K136" s="266"/>
      <c r="M136" s="267" t="s">
        <v>466</v>
      </c>
      <c r="O136" s="255"/>
    </row>
    <row r="137" spans="1:80" x14ac:dyDescent="0.2">
      <c r="A137" s="264"/>
      <c r="B137" s="268"/>
      <c r="C137" s="327" t="s">
        <v>445</v>
      </c>
      <c r="D137" s="328"/>
      <c r="E137" s="269">
        <v>3.5954999999999999</v>
      </c>
      <c r="F137" s="270"/>
      <c r="G137" s="271"/>
      <c r="H137" s="272"/>
      <c r="I137" s="266"/>
      <c r="J137" s="273"/>
      <c r="K137" s="266"/>
      <c r="M137" s="267" t="s">
        <v>445</v>
      </c>
      <c r="O137" s="255"/>
    </row>
    <row r="138" spans="1:80" ht="22.5" x14ac:dyDescent="0.2">
      <c r="A138" s="256">
        <v>35</v>
      </c>
      <c r="B138" s="257" t="s">
        <v>240</v>
      </c>
      <c r="C138" s="258" t="s">
        <v>241</v>
      </c>
      <c r="D138" s="259" t="s">
        <v>112</v>
      </c>
      <c r="E138" s="260">
        <v>3.5954999999999999</v>
      </c>
      <c r="F138" s="260"/>
      <c r="G138" s="261">
        <f>E138*F138</f>
        <v>0</v>
      </c>
      <c r="H138" s="262">
        <v>3.6700000000000001E-3</v>
      </c>
      <c r="I138" s="263">
        <f>E138*H138</f>
        <v>1.3195485E-2</v>
      </c>
      <c r="J138" s="262">
        <v>0</v>
      </c>
      <c r="K138" s="263">
        <f>E138*J138</f>
        <v>0</v>
      </c>
      <c r="O138" s="255">
        <v>2</v>
      </c>
      <c r="AA138" s="228">
        <v>1</v>
      </c>
      <c r="AB138" s="228">
        <v>1</v>
      </c>
      <c r="AC138" s="228">
        <v>1</v>
      </c>
      <c r="AZ138" s="228">
        <v>1</v>
      </c>
      <c r="BA138" s="228">
        <f>IF(AZ138=1,G138,0)</f>
        <v>0</v>
      </c>
      <c r="BB138" s="228">
        <f>IF(AZ138=2,G138,0)</f>
        <v>0</v>
      </c>
      <c r="BC138" s="228">
        <f>IF(AZ138=3,G138,0)</f>
        <v>0</v>
      </c>
      <c r="BD138" s="228">
        <f>IF(AZ138=4,G138,0)</f>
        <v>0</v>
      </c>
      <c r="BE138" s="228">
        <f>IF(AZ138=5,G138,0)</f>
        <v>0</v>
      </c>
      <c r="CA138" s="255">
        <v>1</v>
      </c>
      <c r="CB138" s="255">
        <v>1</v>
      </c>
    </row>
    <row r="139" spans="1:80" x14ac:dyDescent="0.2">
      <c r="A139" s="264"/>
      <c r="B139" s="268"/>
      <c r="C139" s="327" t="s">
        <v>445</v>
      </c>
      <c r="D139" s="328"/>
      <c r="E139" s="269">
        <v>3.5954999999999999</v>
      </c>
      <c r="F139" s="270"/>
      <c r="G139" s="271"/>
      <c r="H139" s="272"/>
      <c r="I139" s="266"/>
      <c r="J139" s="273"/>
      <c r="K139" s="266"/>
      <c r="M139" s="267" t="s">
        <v>445</v>
      </c>
      <c r="O139" s="255"/>
    </row>
    <row r="140" spans="1:80" x14ac:dyDescent="0.2">
      <c r="A140" s="256">
        <v>36</v>
      </c>
      <c r="B140" s="257" t="s">
        <v>467</v>
      </c>
      <c r="C140" s="258" t="s">
        <v>468</v>
      </c>
      <c r="D140" s="259" t="s">
        <v>112</v>
      </c>
      <c r="E140" s="260">
        <v>25.85</v>
      </c>
      <c r="F140" s="260"/>
      <c r="G140" s="261">
        <f>E140*F140</f>
        <v>0</v>
      </c>
      <c r="H140" s="262">
        <v>0</v>
      </c>
      <c r="I140" s="263">
        <f>E140*H140</f>
        <v>0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80" x14ac:dyDescent="0.2">
      <c r="A141" s="264"/>
      <c r="B141" s="268"/>
      <c r="C141" s="327" t="s">
        <v>469</v>
      </c>
      <c r="D141" s="328"/>
      <c r="E141" s="269">
        <v>25.85</v>
      </c>
      <c r="F141" s="270"/>
      <c r="G141" s="271"/>
      <c r="H141" s="272"/>
      <c r="I141" s="266"/>
      <c r="J141" s="273"/>
      <c r="K141" s="266"/>
      <c r="M141" s="267" t="s">
        <v>469</v>
      </c>
      <c r="O141" s="255"/>
    </row>
    <row r="142" spans="1:80" x14ac:dyDescent="0.2">
      <c r="A142" s="256">
        <v>37</v>
      </c>
      <c r="B142" s="257" t="s">
        <v>470</v>
      </c>
      <c r="C142" s="258" t="s">
        <v>471</v>
      </c>
      <c r="D142" s="259" t="s">
        <v>112</v>
      </c>
      <c r="E142" s="260">
        <v>786.15210000000002</v>
      </c>
      <c r="F142" s="260"/>
      <c r="G142" s="261">
        <f>E142*F142</f>
        <v>0</v>
      </c>
      <c r="H142" s="262">
        <v>2.0000000000000002E-5</v>
      </c>
      <c r="I142" s="263">
        <f>E142*H142</f>
        <v>1.5723042000000003E-2</v>
      </c>
      <c r="J142" s="262">
        <v>0</v>
      </c>
      <c r="K142" s="263">
        <f>E142*J142</f>
        <v>0</v>
      </c>
      <c r="O142" s="255">
        <v>2</v>
      </c>
      <c r="AA142" s="228">
        <v>1</v>
      </c>
      <c r="AB142" s="228">
        <v>1</v>
      </c>
      <c r="AC142" s="228">
        <v>1</v>
      </c>
      <c r="AZ142" s="228">
        <v>1</v>
      </c>
      <c r="BA142" s="228">
        <f>IF(AZ142=1,G142,0)</f>
        <v>0</v>
      </c>
      <c r="BB142" s="228">
        <f>IF(AZ142=2,G142,0)</f>
        <v>0</v>
      </c>
      <c r="BC142" s="228">
        <f>IF(AZ142=3,G142,0)</f>
        <v>0</v>
      </c>
      <c r="BD142" s="228">
        <f>IF(AZ142=4,G142,0)</f>
        <v>0</v>
      </c>
      <c r="BE142" s="228">
        <f>IF(AZ142=5,G142,0)</f>
        <v>0</v>
      </c>
      <c r="CA142" s="255">
        <v>1</v>
      </c>
      <c r="CB142" s="255">
        <v>1</v>
      </c>
    </row>
    <row r="143" spans="1:80" x14ac:dyDescent="0.2">
      <c r="A143" s="264"/>
      <c r="B143" s="268"/>
      <c r="C143" s="327" t="s">
        <v>410</v>
      </c>
      <c r="D143" s="328"/>
      <c r="E143" s="269">
        <v>0</v>
      </c>
      <c r="F143" s="270"/>
      <c r="G143" s="271"/>
      <c r="H143" s="272"/>
      <c r="I143" s="266"/>
      <c r="J143" s="273"/>
      <c r="K143" s="266"/>
      <c r="M143" s="267" t="s">
        <v>410</v>
      </c>
      <c r="O143" s="255"/>
    </row>
    <row r="144" spans="1:80" ht="33.75" x14ac:dyDescent="0.2">
      <c r="A144" s="264"/>
      <c r="B144" s="268"/>
      <c r="C144" s="327" t="s">
        <v>472</v>
      </c>
      <c r="D144" s="328"/>
      <c r="E144" s="269">
        <v>292.18939999999998</v>
      </c>
      <c r="F144" s="270"/>
      <c r="G144" s="271"/>
      <c r="H144" s="272"/>
      <c r="I144" s="266"/>
      <c r="J144" s="273"/>
      <c r="K144" s="266"/>
      <c r="M144" s="267" t="s">
        <v>472</v>
      </c>
      <c r="O144" s="255"/>
    </row>
    <row r="145" spans="1:80" ht="22.5" x14ac:dyDescent="0.2">
      <c r="A145" s="264"/>
      <c r="B145" s="268"/>
      <c r="C145" s="327" t="s">
        <v>412</v>
      </c>
      <c r="D145" s="328"/>
      <c r="E145" s="269">
        <v>-57.27</v>
      </c>
      <c r="F145" s="270"/>
      <c r="G145" s="271"/>
      <c r="H145" s="272"/>
      <c r="I145" s="266"/>
      <c r="J145" s="273"/>
      <c r="K145" s="266"/>
      <c r="M145" s="267" t="s">
        <v>412</v>
      </c>
      <c r="O145" s="255"/>
    </row>
    <row r="146" spans="1:80" x14ac:dyDescent="0.2">
      <c r="A146" s="264"/>
      <c r="B146" s="268"/>
      <c r="C146" s="327" t="s">
        <v>473</v>
      </c>
      <c r="D146" s="328"/>
      <c r="E146" s="269">
        <v>16.97</v>
      </c>
      <c r="F146" s="270"/>
      <c r="G146" s="271"/>
      <c r="H146" s="272"/>
      <c r="I146" s="266"/>
      <c r="J146" s="273"/>
      <c r="K146" s="266"/>
      <c r="M146" s="267" t="s">
        <v>473</v>
      </c>
      <c r="O146" s="255"/>
    </row>
    <row r="147" spans="1:80" x14ac:dyDescent="0.2">
      <c r="A147" s="264"/>
      <c r="B147" s="268"/>
      <c r="C147" s="327" t="s">
        <v>474</v>
      </c>
      <c r="D147" s="328"/>
      <c r="E147" s="269">
        <v>20.6355</v>
      </c>
      <c r="F147" s="270"/>
      <c r="G147" s="271"/>
      <c r="H147" s="272"/>
      <c r="I147" s="266"/>
      <c r="J147" s="273"/>
      <c r="K147" s="266"/>
      <c r="M147" s="267" t="s">
        <v>474</v>
      </c>
      <c r="O147" s="255"/>
    </row>
    <row r="148" spans="1:80" x14ac:dyDescent="0.2">
      <c r="A148" s="264"/>
      <c r="B148" s="268"/>
      <c r="C148" s="327" t="s">
        <v>414</v>
      </c>
      <c r="D148" s="328"/>
      <c r="E148" s="269">
        <v>0</v>
      </c>
      <c r="F148" s="270"/>
      <c r="G148" s="271"/>
      <c r="H148" s="272"/>
      <c r="I148" s="266"/>
      <c r="J148" s="273"/>
      <c r="K148" s="266"/>
      <c r="M148" s="267" t="s">
        <v>414</v>
      </c>
      <c r="O148" s="255"/>
    </row>
    <row r="149" spans="1:80" ht="33.75" x14ac:dyDescent="0.2">
      <c r="A149" s="264"/>
      <c r="B149" s="268"/>
      <c r="C149" s="327" t="s">
        <v>475</v>
      </c>
      <c r="D149" s="328"/>
      <c r="E149" s="269">
        <v>289.2937</v>
      </c>
      <c r="F149" s="270"/>
      <c r="G149" s="271"/>
      <c r="H149" s="272"/>
      <c r="I149" s="266"/>
      <c r="J149" s="273"/>
      <c r="K149" s="266"/>
      <c r="M149" s="267" t="s">
        <v>475</v>
      </c>
      <c r="O149" s="255"/>
    </row>
    <row r="150" spans="1:80" ht="22.5" x14ac:dyDescent="0.2">
      <c r="A150" s="264"/>
      <c r="B150" s="268"/>
      <c r="C150" s="327" t="s">
        <v>416</v>
      </c>
      <c r="D150" s="328"/>
      <c r="E150" s="269">
        <v>-62.51</v>
      </c>
      <c r="F150" s="270"/>
      <c r="G150" s="271"/>
      <c r="H150" s="272"/>
      <c r="I150" s="266"/>
      <c r="J150" s="273"/>
      <c r="K150" s="266"/>
      <c r="M150" s="267" t="s">
        <v>416</v>
      </c>
      <c r="O150" s="255"/>
    </row>
    <row r="151" spans="1:80" x14ac:dyDescent="0.2">
      <c r="A151" s="264"/>
      <c r="B151" s="268"/>
      <c r="C151" s="327" t="s">
        <v>476</v>
      </c>
      <c r="D151" s="328"/>
      <c r="E151" s="269">
        <v>18.355</v>
      </c>
      <c r="F151" s="270"/>
      <c r="G151" s="271"/>
      <c r="H151" s="272"/>
      <c r="I151" s="266"/>
      <c r="J151" s="273"/>
      <c r="K151" s="266"/>
      <c r="M151" s="267" t="s">
        <v>476</v>
      </c>
      <c r="O151" s="255"/>
    </row>
    <row r="152" spans="1:80" x14ac:dyDescent="0.2">
      <c r="A152" s="264"/>
      <c r="B152" s="268"/>
      <c r="C152" s="327" t="s">
        <v>474</v>
      </c>
      <c r="D152" s="328"/>
      <c r="E152" s="269">
        <v>20.6355</v>
      </c>
      <c r="F152" s="270"/>
      <c r="G152" s="271"/>
      <c r="H152" s="272"/>
      <c r="I152" s="266"/>
      <c r="J152" s="273"/>
      <c r="K152" s="266"/>
      <c r="M152" s="267" t="s">
        <v>474</v>
      </c>
      <c r="O152" s="255"/>
    </row>
    <row r="153" spans="1:80" x14ac:dyDescent="0.2">
      <c r="A153" s="264"/>
      <c r="B153" s="268"/>
      <c r="C153" s="327" t="s">
        <v>417</v>
      </c>
      <c r="D153" s="328"/>
      <c r="E153" s="269">
        <v>0</v>
      </c>
      <c r="F153" s="270"/>
      <c r="G153" s="271"/>
      <c r="H153" s="272"/>
      <c r="I153" s="266"/>
      <c r="J153" s="273"/>
      <c r="K153" s="266"/>
      <c r="M153" s="267" t="s">
        <v>417</v>
      </c>
      <c r="O153" s="255"/>
    </row>
    <row r="154" spans="1:80" ht="33.75" x14ac:dyDescent="0.2">
      <c r="A154" s="264"/>
      <c r="B154" s="268"/>
      <c r="C154" s="327" t="s">
        <v>477</v>
      </c>
      <c r="D154" s="328"/>
      <c r="E154" s="269">
        <v>277.84750000000003</v>
      </c>
      <c r="F154" s="270"/>
      <c r="G154" s="271"/>
      <c r="H154" s="272"/>
      <c r="I154" s="266"/>
      <c r="J154" s="273"/>
      <c r="K154" s="266"/>
      <c r="M154" s="267" t="s">
        <v>477</v>
      </c>
      <c r="O154" s="255"/>
    </row>
    <row r="155" spans="1:80" ht="22.5" x14ac:dyDescent="0.2">
      <c r="A155" s="264"/>
      <c r="B155" s="268"/>
      <c r="C155" s="327" t="s">
        <v>419</v>
      </c>
      <c r="D155" s="328"/>
      <c r="E155" s="269">
        <v>-50.674999999999997</v>
      </c>
      <c r="F155" s="270"/>
      <c r="G155" s="271"/>
      <c r="H155" s="272"/>
      <c r="I155" s="266"/>
      <c r="J155" s="273"/>
      <c r="K155" s="266"/>
      <c r="M155" s="267" t="s">
        <v>419</v>
      </c>
      <c r="O155" s="255"/>
    </row>
    <row r="156" spans="1:80" x14ac:dyDescent="0.2">
      <c r="A156" s="264"/>
      <c r="B156" s="268"/>
      <c r="C156" s="327" t="s">
        <v>478</v>
      </c>
      <c r="D156" s="328"/>
      <c r="E156" s="269">
        <v>17.085000000000001</v>
      </c>
      <c r="F156" s="270"/>
      <c r="G156" s="271"/>
      <c r="H156" s="272"/>
      <c r="I156" s="266"/>
      <c r="J156" s="273"/>
      <c r="K156" s="266"/>
      <c r="M156" s="267" t="s">
        <v>478</v>
      </c>
      <c r="O156" s="255"/>
    </row>
    <row r="157" spans="1:80" x14ac:dyDescent="0.2">
      <c r="A157" s="264"/>
      <c r="B157" s="268"/>
      <c r="C157" s="327" t="s">
        <v>479</v>
      </c>
      <c r="D157" s="328"/>
      <c r="E157" s="269">
        <v>3.5954999999999999</v>
      </c>
      <c r="F157" s="270"/>
      <c r="G157" s="271"/>
      <c r="H157" s="272"/>
      <c r="I157" s="266"/>
      <c r="J157" s="273"/>
      <c r="K157" s="266"/>
      <c r="M157" s="267" t="s">
        <v>479</v>
      </c>
      <c r="O157" s="255"/>
    </row>
    <row r="158" spans="1:80" x14ac:dyDescent="0.2">
      <c r="A158" s="256">
        <v>38</v>
      </c>
      <c r="B158" s="257" t="s">
        <v>480</v>
      </c>
      <c r="C158" s="258" t="s">
        <v>481</v>
      </c>
      <c r="D158" s="259" t="s">
        <v>235</v>
      </c>
      <c r="E158" s="260">
        <v>85.8</v>
      </c>
      <c r="F158" s="260"/>
      <c r="G158" s="261">
        <f>E158*F158</f>
        <v>0</v>
      </c>
      <c r="H158" s="262">
        <v>2.12E-2</v>
      </c>
      <c r="I158" s="263">
        <f>E158*H158</f>
        <v>1.8189599999999999</v>
      </c>
      <c r="J158" s="262">
        <v>0</v>
      </c>
      <c r="K158" s="263">
        <f>E158*J158</f>
        <v>0</v>
      </c>
      <c r="O158" s="255">
        <v>2</v>
      </c>
      <c r="AA158" s="228">
        <v>1</v>
      </c>
      <c r="AB158" s="228">
        <v>1</v>
      </c>
      <c r="AC158" s="228">
        <v>1</v>
      </c>
      <c r="AZ158" s="228">
        <v>1</v>
      </c>
      <c r="BA158" s="228">
        <f>IF(AZ158=1,G158,0)</f>
        <v>0</v>
      </c>
      <c r="BB158" s="228">
        <f>IF(AZ158=2,G158,0)</f>
        <v>0</v>
      </c>
      <c r="BC158" s="228">
        <f>IF(AZ158=3,G158,0)</f>
        <v>0</v>
      </c>
      <c r="BD158" s="228">
        <f>IF(AZ158=4,G158,0)</f>
        <v>0</v>
      </c>
      <c r="BE158" s="228">
        <f>IF(AZ158=5,G158,0)</f>
        <v>0</v>
      </c>
      <c r="CA158" s="255">
        <v>1</v>
      </c>
      <c r="CB158" s="255">
        <v>1</v>
      </c>
    </row>
    <row r="159" spans="1:80" x14ac:dyDescent="0.2">
      <c r="A159" s="264"/>
      <c r="B159" s="268"/>
      <c r="C159" s="327" t="s">
        <v>482</v>
      </c>
      <c r="D159" s="328"/>
      <c r="E159" s="269">
        <v>27</v>
      </c>
      <c r="F159" s="270"/>
      <c r="G159" s="271"/>
      <c r="H159" s="272"/>
      <c r="I159" s="266"/>
      <c r="J159" s="273"/>
      <c r="K159" s="266"/>
      <c r="M159" s="267" t="s">
        <v>482</v>
      </c>
      <c r="O159" s="255"/>
    </row>
    <row r="160" spans="1:80" x14ac:dyDescent="0.2">
      <c r="A160" s="264"/>
      <c r="B160" s="268"/>
      <c r="C160" s="327" t="s">
        <v>483</v>
      </c>
      <c r="D160" s="328"/>
      <c r="E160" s="269">
        <v>28.5</v>
      </c>
      <c r="F160" s="270"/>
      <c r="G160" s="271"/>
      <c r="H160" s="272"/>
      <c r="I160" s="266"/>
      <c r="J160" s="273"/>
      <c r="K160" s="266"/>
      <c r="M160" s="267" t="s">
        <v>483</v>
      </c>
      <c r="O160" s="255"/>
    </row>
    <row r="161" spans="1:80" x14ac:dyDescent="0.2">
      <c r="A161" s="264"/>
      <c r="B161" s="268"/>
      <c r="C161" s="327" t="s">
        <v>484</v>
      </c>
      <c r="D161" s="328"/>
      <c r="E161" s="269">
        <v>30.3</v>
      </c>
      <c r="F161" s="270"/>
      <c r="G161" s="271"/>
      <c r="H161" s="272"/>
      <c r="I161" s="266"/>
      <c r="J161" s="273"/>
      <c r="K161" s="266"/>
      <c r="M161" s="267" t="s">
        <v>484</v>
      </c>
      <c r="O161" s="255"/>
    </row>
    <row r="162" spans="1:80" x14ac:dyDescent="0.2">
      <c r="A162" s="256">
        <v>39</v>
      </c>
      <c r="B162" s="257" t="s">
        <v>485</v>
      </c>
      <c r="C162" s="258" t="s">
        <v>486</v>
      </c>
      <c r="D162" s="259" t="s">
        <v>112</v>
      </c>
      <c r="E162" s="260">
        <v>399.5</v>
      </c>
      <c r="F162" s="260"/>
      <c r="G162" s="261">
        <f>E162*F162</f>
        <v>0</v>
      </c>
      <c r="H162" s="262">
        <v>1.2E-4</v>
      </c>
      <c r="I162" s="263">
        <f>E162*H162</f>
        <v>4.7940000000000003E-2</v>
      </c>
      <c r="J162" s="262">
        <v>0</v>
      </c>
      <c r="K162" s="263">
        <f>E162*J162</f>
        <v>0</v>
      </c>
      <c r="O162" s="255">
        <v>2</v>
      </c>
      <c r="AA162" s="228">
        <v>1</v>
      </c>
      <c r="AB162" s="228">
        <v>1</v>
      </c>
      <c r="AC162" s="228">
        <v>1</v>
      </c>
      <c r="AZ162" s="228">
        <v>1</v>
      </c>
      <c r="BA162" s="228">
        <f>IF(AZ162=1,G162,0)</f>
        <v>0</v>
      </c>
      <c r="BB162" s="228">
        <f>IF(AZ162=2,G162,0)</f>
        <v>0</v>
      </c>
      <c r="BC162" s="228">
        <f>IF(AZ162=3,G162,0)</f>
        <v>0</v>
      </c>
      <c r="BD162" s="228">
        <f>IF(AZ162=4,G162,0)</f>
        <v>0</v>
      </c>
      <c r="BE162" s="228">
        <f>IF(AZ162=5,G162,0)</f>
        <v>0</v>
      </c>
      <c r="CA162" s="255">
        <v>1</v>
      </c>
      <c r="CB162" s="255">
        <v>1</v>
      </c>
    </row>
    <row r="163" spans="1:80" x14ac:dyDescent="0.2">
      <c r="A163" s="264"/>
      <c r="B163" s="268"/>
      <c r="C163" s="327" t="s">
        <v>487</v>
      </c>
      <c r="D163" s="328"/>
      <c r="E163" s="269">
        <v>399.5</v>
      </c>
      <c r="F163" s="270"/>
      <c r="G163" s="271"/>
      <c r="H163" s="272"/>
      <c r="I163" s="266"/>
      <c r="J163" s="273"/>
      <c r="K163" s="266"/>
      <c r="M163" s="267" t="s">
        <v>487</v>
      </c>
      <c r="O163" s="255"/>
    </row>
    <row r="164" spans="1:80" x14ac:dyDescent="0.2">
      <c r="A164" s="256">
        <v>40</v>
      </c>
      <c r="B164" s="257" t="s">
        <v>488</v>
      </c>
      <c r="C164" s="258" t="s">
        <v>489</v>
      </c>
      <c r="D164" s="259" t="s">
        <v>293</v>
      </c>
      <c r="E164" s="260">
        <v>2</v>
      </c>
      <c r="F164" s="260"/>
      <c r="G164" s="261">
        <f>E164*F164</f>
        <v>0</v>
      </c>
      <c r="H164" s="262">
        <v>0</v>
      </c>
      <c r="I164" s="263">
        <f>E164*H164</f>
        <v>0</v>
      </c>
      <c r="J164" s="262"/>
      <c r="K164" s="263">
        <f>E164*J164</f>
        <v>0</v>
      </c>
      <c r="O164" s="255">
        <v>2</v>
      </c>
      <c r="AA164" s="228">
        <v>12</v>
      </c>
      <c r="AB164" s="228">
        <v>0</v>
      </c>
      <c r="AC164" s="228">
        <v>17</v>
      </c>
      <c r="AZ164" s="228">
        <v>1</v>
      </c>
      <c r="BA164" s="228">
        <f>IF(AZ164=1,G164,0)</f>
        <v>0</v>
      </c>
      <c r="BB164" s="228">
        <f>IF(AZ164=2,G164,0)</f>
        <v>0</v>
      </c>
      <c r="BC164" s="228">
        <f>IF(AZ164=3,G164,0)</f>
        <v>0</v>
      </c>
      <c r="BD164" s="228">
        <f>IF(AZ164=4,G164,0)</f>
        <v>0</v>
      </c>
      <c r="BE164" s="228">
        <f>IF(AZ164=5,G164,0)</f>
        <v>0</v>
      </c>
      <c r="CA164" s="255">
        <v>12</v>
      </c>
      <c r="CB164" s="255">
        <v>0</v>
      </c>
    </row>
    <row r="165" spans="1:80" x14ac:dyDescent="0.2">
      <c r="A165" s="256">
        <v>41</v>
      </c>
      <c r="B165" s="257" t="s">
        <v>490</v>
      </c>
      <c r="C165" s="258" t="s">
        <v>491</v>
      </c>
      <c r="D165" s="259" t="s">
        <v>235</v>
      </c>
      <c r="E165" s="260">
        <v>185.60849999999999</v>
      </c>
      <c r="F165" s="260"/>
      <c r="G165" s="261">
        <f>E165*F165</f>
        <v>0</v>
      </c>
      <c r="H165" s="262">
        <v>1.1999999999999999E-3</v>
      </c>
      <c r="I165" s="263">
        <f>E165*H165</f>
        <v>0.22273019999999996</v>
      </c>
      <c r="J165" s="262"/>
      <c r="K165" s="263">
        <f>E165*J165</f>
        <v>0</v>
      </c>
      <c r="O165" s="255">
        <v>2</v>
      </c>
      <c r="AA165" s="228">
        <v>3</v>
      </c>
      <c r="AB165" s="228">
        <v>1</v>
      </c>
      <c r="AC165" s="228">
        <v>553927802</v>
      </c>
      <c r="AZ165" s="228">
        <v>1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3</v>
      </c>
      <c r="CB165" s="255">
        <v>1</v>
      </c>
    </row>
    <row r="166" spans="1:80" x14ac:dyDescent="0.2">
      <c r="A166" s="264"/>
      <c r="B166" s="268"/>
      <c r="C166" s="327" t="s">
        <v>492</v>
      </c>
      <c r="D166" s="328"/>
      <c r="E166" s="269">
        <v>185.60849999999999</v>
      </c>
      <c r="F166" s="270"/>
      <c r="G166" s="271"/>
      <c r="H166" s="272"/>
      <c r="I166" s="266"/>
      <c r="J166" s="273"/>
      <c r="K166" s="266"/>
      <c r="M166" s="267" t="s">
        <v>492</v>
      </c>
      <c r="O166" s="255"/>
    </row>
    <row r="167" spans="1:80" x14ac:dyDescent="0.2">
      <c r="A167" s="256">
        <v>42</v>
      </c>
      <c r="B167" s="257" t="s">
        <v>493</v>
      </c>
      <c r="C167" s="258" t="s">
        <v>494</v>
      </c>
      <c r="D167" s="259" t="s">
        <v>247</v>
      </c>
      <c r="E167" s="260">
        <v>186.04849999999999</v>
      </c>
      <c r="F167" s="260"/>
      <c r="G167" s="261">
        <f>E167*F167</f>
        <v>0</v>
      </c>
      <c r="H167" s="262">
        <v>2E-3</v>
      </c>
      <c r="I167" s="263">
        <f>E167*H167</f>
        <v>0.37209700000000001</v>
      </c>
      <c r="J167" s="262"/>
      <c r="K167" s="263">
        <f>E167*J167</f>
        <v>0</v>
      </c>
      <c r="O167" s="255">
        <v>2</v>
      </c>
      <c r="AA167" s="228">
        <v>3</v>
      </c>
      <c r="AB167" s="228">
        <v>1</v>
      </c>
      <c r="AC167" s="228">
        <v>553927806</v>
      </c>
      <c r="AZ167" s="228">
        <v>1</v>
      </c>
      <c r="BA167" s="228">
        <f>IF(AZ167=1,G167,0)</f>
        <v>0</v>
      </c>
      <c r="BB167" s="228">
        <f>IF(AZ167=2,G167,0)</f>
        <v>0</v>
      </c>
      <c r="BC167" s="228">
        <f>IF(AZ167=3,G167,0)</f>
        <v>0</v>
      </c>
      <c r="BD167" s="228">
        <f>IF(AZ167=4,G167,0)</f>
        <v>0</v>
      </c>
      <c r="BE167" s="228">
        <f>IF(AZ167=5,G167,0)</f>
        <v>0</v>
      </c>
      <c r="CA167" s="255">
        <v>3</v>
      </c>
      <c r="CB167" s="255">
        <v>1</v>
      </c>
    </row>
    <row r="168" spans="1:80" x14ac:dyDescent="0.2">
      <c r="A168" s="264"/>
      <c r="B168" s="268"/>
      <c r="C168" s="327" t="s">
        <v>495</v>
      </c>
      <c r="D168" s="328"/>
      <c r="E168" s="269">
        <v>186.04849999999999</v>
      </c>
      <c r="F168" s="270"/>
      <c r="G168" s="271"/>
      <c r="H168" s="272"/>
      <c r="I168" s="266"/>
      <c r="J168" s="273"/>
      <c r="K168" s="266"/>
      <c r="M168" s="267" t="s">
        <v>495</v>
      </c>
      <c r="O168" s="255"/>
    </row>
    <row r="169" spans="1:80" x14ac:dyDescent="0.2">
      <c r="A169" s="274"/>
      <c r="B169" s="275" t="s">
        <v>102</v>
      </c>
      <c r="C169" s="276" t="s">
        <v>221</v>
      </c>
      <c r="D169" s="277"/>
      <c r="E169" s="278"/>
      <c r="F169" s="279"/>
      <c r="G169" s="280">
        <f>SUM(G43:G168)</f>
        <v>0</v>
      </c>
      <c r="H169" s="281"/>
      <c r="I169" s="282">
        <f>SUM(I43:I168)</f>
        <v>53.134208105999981</v>
      </c>
      <c r="J169" s="281"/>
      <c r="K169" s="282">
        <f>SUM(K43:K168)</f>
        <v>0</v>
      </c>
      <c r="O169" s="255">
        <v>4</v>
      </c>
      <c r="BA169" s="283">
        <f>SUM(BA43:BA168)</f>
        <v>0</v>
      </c>
      <c r="BB169" s="283">
        <f>SUM(BB43:BB168)</f>
        <v>0</v>
      </c>
      <c r="BC169" s="283">
        <f>SUM(BC43:BC168)</f>
        <v>0</v>
      </c>
      <c r="BD169" s="283">
        <f>SUM(BD43:BD168)</f>
        <v>0</v>
      </c>
      <c r="BE169" s="283">
        <f>SUM(BE43:BE168)</f>
        <v>0</v>
      </c>
    </row>
    <row r="170" spans="1:80" x14ac:dyDescent="0.2">
      <c r="A170" s="245" t="s">
        <v>98</v>
      </c>
      <c r="B170" s="246" t="s">
        <v>496</v>
      </c>
      <c r="C170" s="247" t="s">
        <v>497</v>
      </c>
      <c r="D170" s="248"/>
      <c r="E170" s="249"/>
      <c r="F170" s="249"/>
      <c r="G170" s="250"/>
      <c r="H170" s="251"/>
      <c r="I170" s="252"/>
      <c r="J170" s="253"/>
      <c r="K170" s="254"/>
      <c r="O170" s="255">
        <v>1</v>
      </c>
    </row>
    <row r="171" spans="1:80" x14ac:dyDescent="0.2">
      <c r="A171" s="256">
        <v>43</v>
      </c>
      <c r="B171" s="257" t="s">
        <v>499</v>
      </c>
      <c r="C171" s="258" t="s">
        <v>500</v>
      </c>
      <c r="D171" s="259" t="s">
        <v>112</v>
      </c>
      <c r="E171" s="260">
        <v>50.6205</v>
      </c>
      <c r="F171" s="260"/>
      <c r="G171" s="261">
        <f>E171*F171</f>
        <v>0</v>
      </c>
      <c r="H171" s="262">
        <v>0</v>
      </c>
      <c r="I171" s="263">
        <f>E171*H171</f>
        <v>0</v>
      </c>
      <c r="J171" s="262">
        <v>0</v>
      </c>
      <c r="K171" s="263">
        <f>E171*J171</f>
        <v>0</v>
      </c>
      <c r="O171" s="255">
        <v>2</v>
      </c>
      <c r="AA171" s="228">
        <v>1</v>
      </c>
      <c r="AB171" s="228">
        <v>1</v>
      </c>
      <c r="AC171" s="228">
        <v>1</v>
      </c>
      <c r="AZ171" s="228">
        <v>1</v>
      </c>
      <c r="BA171" s="228">
        <f>IF(AZ171=1,G171,0)</f>
        <v>0</v>
      </c>
      <c r="BB171" s="228">
        <f>IF(AZ171=2,G171,0)</f>
        <v>0</v>
      </c>
      <c r="BC171" s="228">
        <f>IF(AZ171=3,G171,0)</f>
        <v>0</v>
      </c>
      <c r="BD171" s="228">
        <f>IF(AZ171=4,G171,0)</f>
        <v>0</v>
      </c>
      <c r="BE171" s="228">
        <f>IF(AZ171=5,G171,0)</f>
        <v>0</v>
      </c>
      <c r="CA171" s="255">
        <v>1</v>
      </c>
      <c r="CB171" s="255">
        <v>1</v>
      </c>
    </row>
    <row r="172" spans="1:80" x14ac:dyDescent="0.2">
      <c r="A172" s="264"/>
      <c r="B172" s="268"/>
      <c r="C172" s="327" t="s">
        <v>501</v>
      </c>
      <c r="D172" s="328"/>
      <c r="E172" s="269">
        <v>50.6205</v>
      </c>
      <c r="F172" s="270"/>
      <c r="G172" s="271"/>
      <c r="H172" s="272"/>
      <c r="I172" s="266"/>
      <c r="J172" s="273"/>
      <c r="K172" s="266"/>
      <c r="M172" s="267" t="s">
        <v>501</v>
      </c>
      <c r="O172" s="255"/>
    </row>
    <row r="173" spans="1:80" x14ac:dyDescent="0.2">
      <c r="A173" s="274"/>
      <c r="B173" s="275" t="s">
        <v>102</v>
      </c>
      <c r="C173" s="276" t="s">
        <v>498</v>
      </c>
      <c r="D173" s="277"/>
      <c r="E173" s="278"/>
      <c r="F173" s="279"/>
      <c r="G173" s="280">
        <f>SUM(G170:G172)</f>
        <v>0</v>
      </c>
      <c r="H173" s="281"/>
      <c r="I173" s="282">
        <f>SUM(I170:I172)</f>
        <v>0</v>
      </c>
      <c r="J173" s="281"/>
      <c r="K173" s="282">
        <f>SUM(K170:K172)</f>
        <v>0</v>
      </c>
      <c r="O173" s="255">
        <v>4</v>
      </c>
      <c r="BA173" s="283">
        <f>SUM(BA170:BA172)</f>
        <v>0</v>
      </c>
      <c r="BB173" s="283">
        <f>SUM(BB170:BB172)</f>
        <v>0</v>
      </c>
      <c r="BC173" s="283">
        <f>SUM(BC170:BC172)</f>
        <v>0</v>
      </c>
      <c r="BD173" s="283">
        <f>SUM(BD170:BD172)</f>
        <v>0</v>
      </c>
      <c r="BE173" s="283">
        <f>SUM(BE170:BE172)</f>
        <v>0</v>
      </c>
    </row>
    <row r="174" spans="1:80" x14ac:dyDescent="0.2">
      <c r="A174" s="245" t="s">
        <v>98</v>
      </c>
      <c r="B174" s="246" t="s">
        <v>502</v>
      </c>
      <c r="C174" s="247" t="s">
        <v>503</v>
      </c>
      <c r="D174" s="248"/>
      <c r="E174" s="249"/>
      <c r="F174" s="249"/>
      <c r="G174" s="250"/>
      <c r="H174" s="251"/>
      <c r="I174" s="252"/>
      <c r="J174" s="253"/>
      <c r="K174" s="254"/>
      <c r="O174" s="255">
        <v>1</v>
      </c>
    </row>
    <row r="175" spans="1:80" x14ac:dyDescent="0.2">
      <c r="A175" s="256">
        <v>44</v>
      </c>
      <c r="B175" s="257" t="s">
        <v>505</v>
      </c>
      <c r="C175" s="258" t="s">
        <v>506</v>
      </c>
      <c r="D175" s="259" t="s">
        <v>112</v>
      </c>
      <c r="E175" s="260">
        <v>979.42560000000003</v>
      </c>
      <c r="F175" s="260"/>
      <c r="G175" s="261">
        <f>E175*F175</f>
        <v>0</v>
      </c>
      <c r="H175" s="262">
        <v>1.8380000000000001E-2</v>
      </c>
      <c r="I175" s="263">
        <f>E175*H175</f>
        <v>18.001842528000001</v>
      </c>
      <c r="J175" s="262">
        <v>0</v>
      </c>
      <c r="K175" s="263">
        <f>E175*J175</f>
        <v>0</v>
      </c>
      <c r="O175" s="255">
        <v>2</v>
      </c>
      <c r="AA175" s="228">
        <v>1</v>
      </c>
      <c r="AB175" s="228">
        <v>1</v>
      </c>
      <c r="AC175" s="228">
        <v>1</v>
      </c>
      <c r="AZ175" s="228">
        <v>1</v>
      </c>
      <c r="BA175" s="228">
        <f>IF(AZ175=1,G175,0)</f>
        <v>0</v>
      </c>
      <c r="BB175" s="228">
        <f>IF(AZ175=2,G175,0)</f>
        <v>0</v>
      </c>
      <c r="BC175" s="228">
        <f>IF(AZ175=3,G175,0)</f>
        <v>0</v>
      </c>
      <c r="BD175" s="228">
        <f>IF(AZ175=4,G175,0)</f>
        <v>0</v>
      </c>
      <c r="BE175" s="228">
        <f>IF(AZ175=5,G175,0)</f>
        <v>0</v>
      </c>
      <c r="CA175" s="255">
        <v>1</v>
      </c>
      <c r="CB175" s="255">
        <v>1</v>
      </c>
    </row>
    <row r="176" spans="1:80" x14ac:dyDescent="0.2">
      <c r="A176" s="264"/>
      <c r="B176" s="268"/>
      <c r="C176" s="327" t="s">
        <v>507</v>
      </c>
      <c r="D176" s="328"/>
      <c r="E176" s="269">
        <v>0</v>
      </c>
      <c r="F176" s="270"/>
      <c r="G176" s="271"/>
      <c r="H176" s="272"/>
      <c r="I176" s="266"/>
      <c r="J176" s="273"/>
      <c r="K176" s="266"/>
      <c r="M176" s="267" t="s">
        <v>507</v>
      </c>
      <c r="O176" s="255"/>
    </row>
    <row r="177" spans="1:80" ht="33.75" x14ac:dyDescent="0.2">
      <c r="A177" s="264"/>
      <c r="B177" s="268"/>
      <c r="C177" s="327" t="s">
        <v>508</v>
      </c>
      <c r="D177" s="328"/>
      <c r="E177" s="269">
        <v>316.7944</v>
      </c>
      <c r="F177" s="270"/>
      <c r="G177" s="271"/>
      <c r="H177" s="272"/>
      <c r="I177" s="266"/>
      <c r="J177" s="273"/>
      <c r="K177" s="266"/>
      <c r="M177" s="267" t="s">
        <v>508</v>
      </c>
      <c r="O177" s="255"/>
    </row>
    <row r="178" spans="1:80" ht="33.75" x14ac:dyDescent="0.2">
      <c r="A178" s="264"/>
      <c r="B178" s="268"/>
      <c r="C178" s="327" t="s">
        <v>509</v>
      </c>
      <c r="D178" s="328"/>
      <c r="E178" s="269">
        <v>314.89370000000002</v>
      </c>
      <c r="F178" s="270"/>
      <c r="G178" s="271"/>
      <c r="H178" s="272"/>
      <c r="I178" s="266"/>
      <c r="J178" s="273"/>
      <c r="K178" s="266"/>
      <c r="M178" s="267" t="s">
        <v>509</v>
      </c>
      <c r="O178" s="255"/>
    </row>
    <row r="179" spans="1:80" ht="33.75" x14ac:dyDescent="0.2">
      <c r="A179" s="264"/>
      <c r="B179" s="268"/>
      <c r="C179" s="327" t="s">
        <v>510</v>
      </c>
      <c r="D179" s="328"/>
      <c r="E179" s="269">
        <v>347.73750000000001</v>
      </c>
      <c r="F179" s="270"/>
      <c r="G179" s="271"/>
      <c r="H179" s="272"/>
      <c r="I179" s="266"/>
      <c r="J179" s="273"/>
      <c r="K179" s="266"/>
      <c r="M179" s="267" t="s">
        <v>510</v>
      </c>
      <c r="O179" s="255"/>
    </row>
    <row r="180" spans="1:80" x14ac:dyDescent="0.2">
      <c r="A180" s="256">
        <v>45</v>
      </c>
      <c r="B180" s="257" t="s">
        <v>511</v>
      </c>
      <c r="C180" s="258" t="s">
        <v>512</v>
      </c>
      <c r="D180" s="259" t="s">
        <v>112</v>
      </c>
      <c r="E180" s="260">
        <v>1958.8512000000001</v>
      </c>
      <c r="F180" s="260"/>
      <c r="G180" s="261">
        <f>E180*F180</f>
        <v>0</v>
      </c>
      <c r="H180" s="262">
        <v>8.4999999999999995E-4</v>
      </c>
      <c r="I180" s="263">
        <f>E180*H180</f>
        <v>1.6650235199999999</v>
      </c>
      <c r="J180" s="262">
        <v>0</v>
      </c>
      <c r="K180" s="263">
        <f>E180*J180</f>
        <v>0</v>
      </c>
      <c r="O180" s="255">
        <v>2</v>
      </c>
      <c r="AA180" s="228">
        <v>1</v>
      </c>
      <c r="AB180" s="228">
        <v>1</v>
      </c>
      <c r="AC180" s="228">
        <v>1</v>
      </c>
      <c r="AZ180" s="228">
        <v>1</v>
      </c>
      <c r="BA180" s="228">
        <f>IF(AZ180=1,G180,0)</f>
        <v>0</v>
      </c>
      <c r="BB180" s="228">
        <f>IF(AZ180=2,G180,0)</f>
        <v>0</v>
      </c>
      <c r="BC180" s="228">
        <f>IF(AZ180=3,G180,0)</f>
        <v>0</v>
      </c>
      <c r="BD180" s="228">
        <f>IF(AZ180=4,G180,0)</f>
        <v>0</v>
      </c>
      <c r="BE180" s="228">
        <f>IF(AZ180=5,G180,0)</f>
        <v>0</v>
      </c>
      <c r="CA180" s="255">
        <v>1</v>
      </c>
      <c r="CB180" s="255">
        <v>1</v>
      </c>
    </row>
    <row r="181" spans="1:80" x14ac:dyDescent="0.2">
      <c r="A181" s="264"/>
      <c r="B181" s="268"/>
      <c r="C181" s="327" t="s">
        <v>513</v>
      </c>
      <c r="D181" s="328"/>
      <c r="E181" s="269">
        <v>1958.8512000000001</v>
      </c>
      <c r="F181" s="270"/>
      <c r="G181" s="271"/>
      <c r="H181" s="272"/>
      <c r="I181" s="266"/>
      <c r="J181" s="273"/>
      <c r="K181" s="266"/>
      <c r="M181" s="267" t="s">
        <v>513</v>
      </c>
      <c r="O181" s="255"/>
    </row>
    <row r="182" spans="1:80" x14ac:dyDescent="0.2">
      <c r="A182" s="256">
        <v>46</v>
      </c>
      <c r="B182" s="257" t="s">
        <v>514</v>
      </c>
      <c r="C182" s="258" t="s">
        <v>515</v>
      </c>
      <c r="D182" s="259" t="s">
        <v>112</v>
      </c>
      <c r="E182" s="260">
        <v>979.42560000000003</v>
      </c>
      <c r="F182" s="260"/>
      <c r="G182" s="261">
        <f>E182*F182</f>
        <v>0</v>
      </c>
      <c r="H182" s="262">
        <v>0</v>
      </c>
      <c r="I182" s="263">
        <f>E182*H182</f>
        <v>0</v>
      </c>
      <c r="J182" s="262">
        <v>0</v>
      </c>
      <c r="K182" s="263">
        <f>E182*J182</f>
        <v>0</v>
      </c>
      <c r="O182" s="255">
        <v>2</v>
      </c>
      <c r="AA182" s="228">
        <v>1</v>
      </c>
      <c r="AB182" s="228">
        <v>1</v>
      </c>
      <c r="AC182" s="228">
        <v>1</v>
      </c>
      <c r="AZ182" s="228">
        <v>1</v>
      </c>
      <c r="BA182" s="228">
        <f>IF(AZ182=1,G182,0)</f>
        <v>0</v>
      </c>
      <c r="BB182" s="228">
        <f>IF(AZ182=2,G182,0)</f>
        <v>0</v>
      </c>
      <c r="BC182" s="228">
        <f>IF(AZ182=3,G182,0)</f>
        <v>0</v>
      </c>
      <c r="BD182" s="228">
        <f>IF(AZ182=4,G182,0)</f>
        <v>0</v>
      </c>
      <c r="BE182" s="228">
        <f>IF(AZ182=5,G182,0)</f>
        <v>0</v>
      </c>
      <c r="CA182" s="255">
        <v>1</v>
      </c>
      <c r="CB182" s="255">
        <v>1</v>
      </c>
    </row>
    <row r="183" spans="1:80" x14ac:dyDescent="0.2">
      <c r="A183" s="256">
        <v>47</v>
      </c>
      <c r="B183" s="257" t="s">
        <v>516</v>
      </c>
      <c r="C183" s="258" t="s">
        <v>517</v>
      </c>
      <c r="D183" s="259" t="s">
        <v>112</v>
      </c>
      <c r="E183" s="260">
        <v>11.445</v>
      </c>
      <c r="F183" s="260"/>
      <c r="G183" s="261">
        <f>E183*F183</f>
        <v>0</v>
      </c>
      <c r="H183" s="262">
        <v>1.58E-3</v>
      </c>
      <c r="I183" s="263">
        <f>E183*H183</f>
        <v>1.8083100000000001E-2</v>
      </c>
      <c r="J183" s="262">
        <v>0</v>
      </c>
      <c r="K183" s="263">
        <f>E183*J183</f>
        <v>0</v>
      </c>
      <c r="O183" s="255">
        <v>2</v>
      </c>
      <c r="AA183" s="228">
        <v>1</v>
      </c>
      <c r="AB183" s="228">
        <v>1</v>
      </c>
      <c r="AC183" s="228">
        <v>1</v>
      </c>
      <c r="AZ183" s="228">
        <v>1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5">
        <v>1</v>
      </c>
      <c r="CB183" s="255">
        <v>1</v>
      </c>
    </row>
    <row r="184" spans="1:80" x14ac:dyDescent="0.2">
      <c r="A184" s="264"/>
      <c r="B184" s="268"/>
      <c r="C184" s="327" t="s">
        <v>518</v>
      </c>
      <c r="D184" s="328"/>
      <c r="E184" s="269">
        <v>11.445</v>
      </c>
      <c r="F184" s="270"/>
      <c r="G184" s="271"/>
      <c r="H184" s="272"/>
      <c r="I184" s="266"/>
      <c r="J184" s="273"/>
      <c r="K184" s="266"/>
      <c r="M184" s="267" t="s">
        <v>518</v>
      </c>
      <c r="O184" s="255"/>
    </row>
    <row r="185" spans="1:80" ht="22.5" x14ac:dyDescent="0.2">
      <c r="A185" s="256">
        <v>48</v>
      </c>
      <c r="B185" s="257" t="s">
        <v>519</v>
      </c>
      <c r="C185" s="258" t="s">
        <v>520</v>
      </c>
      <c r="D185" s="259" t="s">
        <v>235</v>
      </c>
      <c r="E185" s="260">
        <v>199.75</v>
      </c>
      <c r="F185" s="260"/>
      <c r="G185" s="261">
        <f>E185*F185</f>
        <v>0</v>
      </c>
      <c r="H185" s="262">
        <v>6.3499999999999997E-3</v>
      </c>
      <c r="I185" s="263">
        <f>E185*H185</f>
        <v>1.2684124999999999</v>
      </c>
      <c r="J185" s="262">
        <v>0</v>
      </c>
      <c r="K185" s="263">
        <f>E185*J185</f>
        <v>0</v>
      </c>
      <c r="O185" s="255">
        <v>2</v>
      </c>
      <c r="AA185" s="228">
        <v>1</v>
      </c>
      <c r="AB185" s="228">
        <v>0</v>
      </c>
      <c r="AC185" s="228">
        <v>0</v>
      </c>
      <c r="AZ185" s="228">
        <v>1</v>
      </c>
      <c r="BA185" s="228">
        <f>IF(AZ185=1,G185,0)</f>
        <v>0</v>
      </c>
      <c r="BB185" s="228">
        <f>IF(AZ185=2,G185,0)</f>
        <v>0</v>
      </c>
      <c r="BC185" s="228">
        <f>IF(AZ185=3,G185,0)</f>
        <v>0</v>
      </c>
      <c r="BD185" s="228">
        <f>IF(AZ185=4,G185,0)</f>
        <v>0</v>
      </c>
      <c r="BE185" s="228">
        <f>IF(AZ185=5,G185,0)</f>
        <v>0</v>
      </c>
      <c r="CA185" s="255">
        <v>1</v>
      </c>
      <c r="CB185" s="255">
        <v>0</v>
      </c>
    </row>
    <row r="186" spans="1:80" ht="33.75" x14ac:dyDescent="0.2">
      <c r="A186" s="264"/>
      <c r="B186" s="268"/>
      <c r="C186" s="327" t="s">
        <v>521</v>
      </c>
      <c r="D186" s="328"/>
      <c r="E186" s="269">
        <v>199.75</v>
      </c>
      <c r="F186" s="270"/>
      <c r="G186" s="271"/>
      <c r="H186" s="272"/>
      <c r="I186" s="266"/>
      <c r="J186" s="273"/>
      <c r="K186" s="266"/>
      <c r="M186" s="267" t="s">
        <v>521</v>
      </c>
      <c r="O186" s="255"/>
    </row>
    <row r="187" spans="1:80" x14ac:dyDescent="0.2">
      <c r="A187" s="256">
        <v>49</v>
      </c>
      <c r="B187" s="257" t="s">
        <v>522</v>
      </c>
      <c r="C187" s="258" t="s">
        <v>523</v>
      </c>
      <c r="D187" s="259" t="s">
        <v>112</v>
      </c>
      <c r="E187" s="260">
        <v>799</v>
      </c>
      <c r="F187" s="260"/>
      <c r="G187" s="261">
        <f>E187*F187</f>
        <v>0</v>
      </c>
      <c r="H187" s="262">
        <v>0</v>
      </c>
      <c r="I187" s="263">
        <f>E187*H187</f>
        <v>0</v>
      </c>
      <c r="J187" s="262">
        <v>0</v>
      </c>
      <c r="K187" s="263">
        <f>E187*J187</f>
        <v>0</v>
      </c>
      <c r="O187" s="255">
        <v>2</v>
      </c>
      <c r="AA187" s="228">
        <v>1</v>
      </c>
      <c r="AB187" s="228">
        <v>1</v>
      </c>
      <c r="AC187" s="228">
        <v>1</v>
      </c>
      <c r="AZ187" s="228">
        <v>1</v>
      </c>
      <c r="BA187" s="228">
        <f>IF(AZ187=1,G187,0)</f>
        <v>0</v>
      </c>
      <c r="BB187" s="228">
        <f>IF(AZ187=2,G187,0)</f>
        <v>0</v>
      </c>
      <c r="BC187" s="228">
        <f>IF(AZ187=3,G187,0)</f>
        <v>0</v>
      </c>
      <c r="BD187" s="228">
        <f>IF(AZ187=4,G187,0)</f>
        <v>0</v>
      </c>
      <c r="BE187" s="228">
        <f>IF(AZ187=5,G187,0)</f>
        <v>0</v>
      </c>
      <c r="CA187" s="255">
        <v>1</v>
      </c>
      <c r="CB187" s="255">
        <v>1</v>
      </c>
    </row>
    <row r="188" spans="1:80" x14ac:dyDescent="0.2">
      <c r="A188" s="264"/>
      <c r="B188" s="268"/>
      <c r="C188" s="327" t="s">
        <v>524</v>
      </c>
      <c r="D188" s="328"/>
      <c r="E188" s="269">
        <v>799</v>
      </c>
      <c r="F188" s="270"/>
      <c r="G188" s="271"/>
      <c r="H188" s="272"/>
      <c r="I188" s="266"/>
      <c r="J188" s="273"/>
      <c r="K188" s="266"/>
      <c r="M188" s="267" t="s">
        <v>524</v>
      </c>
      <c r="O188" s="255"/>
    </row>
    <row r="189" spans="1:80" x14ac:dyDescent="0.2">
      <c r="A189" s="256">
        <v>50</v>
      </c>
      <c r="B189" s="257" t="s">
        <v>525</v>
      </c>
      <c r="C189" s="258" t="s">
        <v>526</v>
      </c>
      <c r="D189" s="259" t="s">
        <v>112</v>
      </c>
      <c r="E189" s="260">
        <v>1598</v>
      </c>
      <c r="F189" s="260"/>
      <c r="G189" s="261">
        <f>E189*F189</f>
        <v>0</v>
      </c>
      <c r="H189" s="262">
        <v>0</v>
      </c>
      <c r="I189" s="263">
        <f>E189*H189</f>
        <v>0</v>
      </c>
      <c r="J189" s="262">
        <v>0</v>
      </c>
      <c r="K189" s="263">
        <f>E189*J189</f>
        <v>0</v>
      </c>
      <c r="O189" s="255">
        <v>2</v>
      </c>
      <c r="AA189" s="228">
        <v>1</v>
      </c>
      <c r="AB189" s="228">
        <v>1</v>
      </c>
      <c r="AC189" s="228">
        <v>1</v>
      </c>
      <c r="AZ189" s="228">
        <v>1</v>
      </c>
      <c r="BA189" s="228">
        <f>IF(AZ189=1,G189,0)</f>
        <v>0</v>
      </c>
      <c r="BB189" s="228">
        <f>IF(AZ189=2,G189,0)</f>
        <v>0</v>
      </c>
      <c r="BC189" s="228">
        <f>IF(AZ189=3,G189,0)</f>
        <v>0</v>
      </c>
      <c r="BD189" s="228">
        <f>IF(AZ189=4,G189,0)</f>
        <v>0</v>
      </c>
      <c r="BE189" s="228">
        <f>IF(AZ189=5,G189,0)</f>
        <v>0</v>
      </c>
      <c r="CA189" s="255">
        <v>1</v>
      </c>
      <c r="CB189" s="255">
        <v>1</v>
      </c>
    </row>
    <row r="190" spans="1:80" x14ac:dyDescent="0.2">
      <c r="A190" s="264"/>
      <c r="B190" s="268"/>
      <c r="C190" s="327" t="s">
        <v>527</v>
      </c>
      <c r="D190" s="328"/>
      <c r="E190" s="269">
        <v>1598</v>
      </c>
      <c r="F190" s="270"/>
      <c r="G190" s="271"/>
      <c r="H190" s="272"/>
      <c r="I190" s="266"/>
      <c r="J190" s="273"/>
      <c r="K190" s="266"/>
      <c r="M190" s="267" t="s">
        <v>527</v>
      </c>
      <c r="O190" s="255"/>
    </row>
    <row r="191" spans="1:80" x14ac:dyDescent="0.2">
      <c r="A191" s="256">
        <v>51</v>
      </c>
      <c r="B191" s="257" t="s">
        <v>528</v>
      </c>
      <c r="C191" s="258" t="s">
        <v>529</v>
      </c>
      <c r="D191" s="259" t="s">
        <v>112</v>
      </c>
      <c r="E191" s="260">
        <v>799</v>
      </c>
      <c r="F191" s="260"/>
      <c r="G191" s="261">
        <f>E191*F191</f>
        <v>0</v>
      </c>
      <c r="H191" s="262">
        <v>0</v>
      </c>
      <c r="I191" s="263">
        <f>E191*H191</f>
        <v>0</v>
      </c>
      <c r="J191" s="262">
        <v>0</v>
      </c>
      <c r="K191" s="263">
        <f>E191*J191</f>
        <v>0</v>
      </c>
      <c r="O191" s="255">
        <v>2</v>
      </c>
      <c r="AA191" s="228">
        <v>1</v>
      </c>
      <c r="AB191" s="228">
        <v>1</v>
      </c>
      <c r="AC191" s="228">
        <v>1</v>
      </c>
      <c r="AZ191" s="228">
        <v>1</v>
      </c>
      <c r="BA191" s="228">
        <f>IF(AZ191=1,G191,0)</f>
        <v>0</v>
      </c>
      <c r="BB191" s="228">
        <f>IF(AZ191=2,G191,0)</f>
        <v>0</v>
      </c>
      <c r="BC191" s="228">
        <f>IF(AZ191=3,G191,0)</f>
        <v>0</v>
      </c>
      <c r="BD191" s="228">
        <f>IF(AZ191=4,G191,0)</f>
        <v>0</v>
      </c>
      <c r="BE191" s="228">
        <f>IF(AZ191=5,G191,0)</f>
        <v>0</v>
      </c>
      <c r="CA191" s="255">
        <v>1</v>
      </c>
      <c r="CB191" s="255">
        <v>1</v>
      </c>
    </row>
    <row r="192" spans="1:80" x14ac:dyDescent="0.2">
      <c r="A192" s="256">
        <v>52</v>
      </c>
      <c r="B192" s="257" t="s">
        <v>530</v>
      </c>
      <c r="C192" s="258" t="s">
        <v>531</v>
      </c>
      <c r="D192" s="259" t="s">
        <v>235</v>
      </c>
      <c r="E192" s="260">
        <v>9</v>
      </c>
      <c r="F192" s="260"/>
      <c r="G192" s="261">
        <f>E192*F192</f>
        <v>0</v>
      </c>
      <c r="H192" s="262">
        <v>2.2790000000000001E-2</v>
      </c>
      <c r="I192" s="263">
        <f>E192*H192</f>
        <v>0.20511000000000001</v>
      </c>
      <c r="J192" s="262">
        <v>0</v>
      </c>
      <c r="K192" s="263">
        <f>E192*J192</f>
        <v>0</v>
      </c>
      <c r="O192" s="255">
        <v>2</v>
      </c>
      <c r="AA192" s="228">
        <v>1</v>
      </c>
      <c r="AB192" s="228">
        <v>1</v>
      </c>
      <c r="AC192" s="228">
        <v>1</v>
      </c>
      <c r="AZ192" s="228">
        <v>1</v>
      </c>
      <c r="BA192" s="228">
        <f>IF(AZ192=1,G192,0)</f>
        <v>0</v>
      </c>
      <c r="BB192" s="228">
        <f>IF(AZ192=2,G192,0)</f>
        <v>0</v>
      </c>
      <c r="BC192" s="228">
        <f>IF(AZ192=3,G192,0)</f>
        <v>0</v>
      </c>
      <c r="BD192" s="228">
        <f>IF(AZ192=4,G192,0)</f>
        <v>0</v>
      </c>
      <c r="BE192" s="228">
        <f>IF(AZ192=5,G192,0)</f>
        <v>0</v>
      </c>
      <c r="CA192" s="255">
        <v>1</v>
      </c>
      <c r="CB192" s="255">
        <v>1</v>
      </c>
    </row>
    <row r="193" spans="1:80" x14ac:dyDescent="0.2">
      <c r="A193" s="264"/>
      <c r="B193" s="268"/>
      <c r="C193" s="327" t="s">
        <v>532</v>
      </c>
      <c r="D193" s="328"/>
      <c r="E193" s="269">
        <v>6</v>
      </c>
      <c r="F193" s="270"/>
      <c r="G193" s="271"/>
      <c r="H193" s="272"/>
      <c r="I193" s="266"/>
      <c r="J193" s="273"/>
      <c r="K193" s="266"/>
      <c r="M193" s="267" t="s">
        <v>532</v>
      </c>
      <c r="O193" s="255"/>
    </row>
    <row r="194" spans="1:80" x14ac:dyDescent="0.2">
      <c r="A194" s="264"/>
      <c r="B194" s="268"/>
      <c r="C194" s="327" t="s">
        <v>533</v>
      </c>
      <c r="D194" s="328"/>
      <c r="E194" s="269">
        <v>3</v>
      </c>
      <c r="F194" s="270"/>
      <c r="G194" s="271"/>
      <c r="H194" s="272"/>
      <c r="I194" s="266"/>
      <c r="J194" s="273"/>
      <c r="K194" s="266"/>
      <c r="M194" s="267" t="s">
        <v>533</v>
      </c>
      <c r="O194" s="255"/>
    </row>
    <row r="195" spans="1:80" x14ac:dyDescent="0.2">
      <c r="A195" s="256">
        <v>53</v>
      </c>
      <c r="B195" s="257" t="s">
        <v>534</v>
      </c>
      <c r="C195" s="258" t="s">
        <v>535</v>
      </c>
      <c r="D195" s="259" t="s">
        <v>235</v>
      </c>
      <c r="E195" s="260">
        <v>18</v>
      </c>
      <c r="F195" s="260"/>
      <c r="G195" s="261">
        <f>E195*F195</f>
        <v>0</v>
      </c>
      <c r="H195" s="262">
        <v>1.7600000000000001E-3</v>
      </c>
      <c r="I195" s="263">
        <f>E195*H195</f>
        <v>3.168E-2</v>
      </c>
      <c r="J195" s="262">
        <v>0</v>
      </c>
      <c r="K195" s="263">
        <f>E195*J195</f>
        <v>0</v>
      </c>
      <c r="O195" s="255">
        <v>2</v>
      </c>
      <c r="AA195" s="228">
        <v>1</v>
      </c>
      <c r="AB195" s="228">
        <v>1</v>
      </c>
      <c r="AC195" s="228">
        <v>1</v>
      </c>
      <c r="AZ195" s="228">
        <v>1</v>
      </c>
      <c r="BA195" s="228">
        <f>IF(AZ195=1,G195,0)</f>
        <v>0</v>
      </c>
      <c r="BB195" s="228">
        <f>IF(AZ195=2,G195,0)</f>
        <v>0</v>
      </c>
      <c r="BC195" s="228">
        <f>IF(AZ195=3,G195,0)</f>
        <v>0</v>
      </c>
      <c r="BD195" s="228">
        <f>IF(AZ195=4,G195,0)</f>
        <v>0</v>
      </c>
      <c r="BE195" s="228">
        <f>IF(AZ195=5,G195,0)</f>
        <v>0</v>
      </c>
      <c r="CA195" s="255">
        <v>1</v>
      </c>
      <c r="CB195" s="255">
        <v>1</v>
      </c>
    </row>
    <row r="196" spans="1:80" x14ac:dyDescent="0.2">
      <c r="A196" s="264"/>
      <c r="B196" s="268"/>
      <c r="C196" s="327" t="s">
        <v>536</v>
      </c>
      <c r="D196" s="328"/>
      <c r="E196" s="269">
        <v>18</v>
      </c>
      <c r="F196" s="270"/>
      <c r="G196" s="271"/>
      <c r="H196" s="272"/>
      <c r="I196" s="266"/>
      <c r="J196" s="273"/>
      <c r="K196" s="266"/>
      <c r="M196" s="267" t="s">
        <v>536</v>
      </c>
      <c r="O196" s="255"/>
    </row>
    <row r="197" spans="1:80" x14ac:dyDescent="0.2">
      <c r="A197" s="256">
        <v>54</v>
      </c>
      <c r="B197" s="257" t="s">
        <v>537</v>
      </c>
      <c r="C197" s="258" t="s">
        <v>538</v>
      </c>
      <c r="D197" s="259" t="s">
        <v>235</v>
      </c>
      <c r="E197" s="260">
        <v>9</v>
      </c>
      <c r="F197" s="260"/>
      <c r="G197" s="261">
        <f>E197*F197</f>
        <v>0</v>
      </c>
      <c r="H197" s="262">
        <v>0</v>
      </c>
      <c r="I197" s="263">
        <f>E197*H197</f>
        <v>0</v>
      </c>
      <c r="J197" s="262">
        <v>0</v>
      </c>
      <c r="K197" s="263">
        <f>E197*J197</f>
        <v>0</v>
      </c>
      <c r="O197" s="255">
        <v>2</v>
      </c>
      <c r="AA197" s="228">
        <v>1</v>
      </c>
      <c r="AB197" s="228">
        <v>1</v>
      </c>
      <c r="AC197" s="228">
        <v>1</v>
      </c>
      <c r="AZ197" s="228">
        <v>1</v>
      </c>
      <c r="BA197" s="228">
        <f>IF(AZ197=1,G197,0)</f>
        <v>0</v>
      </c>
      <c r="BB197" s="228">
        <f>IF(AZ197=2,G197,0)</f>
        <v>0</v>
      </c>
      <c r="BC197" s="228">
        <f>IF(AZ197=3,G197,0)</f>
        <v>0</v>
      </c>
      <c r="BD197" s="228">
        <f>IF(AZ197=4,G197,0)</f>
        <v>0</v>
      </c>
      <c r="BE197" s="228">
        <f>IF(AZ197=5,G197,0)</f>
        <v>0</v>
      </c>
      <c r="CA197" s="255">
        <v>1</v>
      </c>
      <c r="CB197" s="255">
        <v>1</v>
      </c>
    </row>
    <row r="198" spans="1:80" x14ac:dyDescent="0.2">
      <c r="A198" s="274"/>
      <c r="B198" s="275" t="s">
        <v>102</v>
      </c>
      <c r="C198" s="276" t="s">
        <v>504</v>
      </c>
      <c r="D198" s="277"/>
      <c r="E198" s="278"/>
      <c r="F198" s="279"/>
      <c r="G198" s="280">
        <f>SUM(G174:G197)</f>
        <v>0</v>
      </c>
      <c r="H198" s="281"/>
      <c r="I198" s="282">
        <f>SUM(I174:I197)</f>
        <v>21.190151648000001</v>
      </c>
      <c r="J198" s="281"/>
      <c r="K198" s="282">
        <f>SUM(K174:K197)</f>
        <v>0</v>
      </c>
      <c r="O198" s="255">
        <v>4</v>
      </c>
      <c r="BA198" s="283">
        <f>SUM(BA174:BA197)</f>
        <v>0</v>
      </c>
      <c r="BB198" s="283">
        <f>SUM(BB174:BB197)</f>
        <v>0</v>
      </c>
      <c r="BC198" s="283">
        <f>SUM(BC174:BC197)</f>
        <v>0</v>
      </c>
      <c r="BD198" s="283">
        <f>SUM(BD174:BD197)</f>
        <v>0</v>
      </c>
      <c r="BE198" s="283">
        <f>SUM(BE174:BE197)</f>
        <v>0</v>
      </c>
    </row>
    <row r="199" spans="1:80" x14ac:dyDescent="0.2">
      <c r="A199" s="245" t="s">
        <v>98</v>
      </c>
      <c r="B199" s="246" t="s">
        <v>242</v>
      </c>
      <c r="C199" s="247" t="s">
        <v>243</v>
      </c>
      <c r="D199" s="248"/>
      <c r="E199" s="249"/>
      <c r="F199" s="249"/>
      <c r="G199" s="250"/>
      <c r="H199" s="251"/>
      <c r="I199" s="252"/>
      <c r="J199" s="253"/>
      <c r="K199" s="254"/>
      <c r="O199" s="255">
        <v>1</v>
      </c>
    </row>
    <row r="200" spans="1:80" x14ac:dyDescent="0.2">
      <c r="A200" s="256">
        <v>55</v>
      </c>
      <c r="B200" s="257" t="s">
        <v>539</v>
      </c>
      <c r="C200" s="258" t="s">
        <v>540</v>
      </c>
      <c r="D200" s="259" t="s">
        <v>112</v>
      </c>
      <c r="E200" s="260">
        <v>10.5</v>
      </c>
      <c r="F200" s="260"/>
      <c r="G200" s="261">
        <f>E200*F200</f>
        <v>0</v>
      </c>
      <c r="H200" s="262">
        <v>4.0000000000000003E-5</v>
      </c>
      <c r="I200" s="263">
        <f>E200*H200</f>
        <v>4.2000000000000002E-4</v>
      </c>
      <c r="J200" s="262">
        <v>0</v>
      </c>
      <c r="K200" s="263">
        <f>E200*J200</f>
        <v>0</v>
      </c>
      <c r="O200" s="255">
        <v>2</v>
      </c>
      <c r="AA200" s="228">
        <v>1</v>
      </c>
      <c r="AB200" s="228">
        <v>1</v>
      </c>
      <c r="AC200" s="228">
        <v>1</v>
      </c>
      <c r="AZ200" s="228">
        <v>1</v>
      </c>
      <c r="BA200" s="228">
        <f>IF(AZ200=1,G200,0)</f>
        <v>0</v>
      </c>
      <c r="BB200" s="228">
        <f>IF(AZ200=2,G200,0)</f>
        <v>0</v>
      </c>
      <c r="BC200" s="228">
        <f>IF(AZ200=3,G200,0)</f>
        <v>0</v>
      </c>
      <c r="BD200" s="228">
        <f>IF(AZ200=4,G200,0)</f>
        <v>0</v>
      </c>
      <c r="BE200" s="228">
        <f>IF(AZ200=5,G200,0)</f>
        <v>0</v>
      </c>
      <c r="CA200" s="255">
        <v>1</v>
      </c>
      <c r="CB200" s="255">
        <v>1</v>
      </c>
    </row>
    <row r="201" spans="1:80" x14ac:dyDescent="0.2">
      <c r="A201" s="264"/>
      <c r="B201" s="268"/>
      <c r="C201" s="327" t="s">
        <v>541</v>
      </c>
      <c r="D201" s="328"/>
      <c r="E201" s="269">
        <v>10.5</v>
      </c>
      <c r="F201" s="270"/>
      <c r="G201" s="271"/>
      <c r="H201" s="272"/>
      <c r="I201" s="266"/>
      <c r="J201" s="273"/>
      <c r="K201" s="266"/>
      <c r="M201" s="267" t="s">
        <v>541</v>
      </c>
      <c r="O201" s="255"/>
    </row>
    <row r="202" spans="1:80" ht="22.5" x14ac:dyDescent="0.2">
      <c r="A202" s="256">
        <v>56</v>
      </c>
      <c r="B202" s="257" t="s">
        <v>542</v>
      </c>
      <c r="C202" s="258" t="s">
        <v>543</v>
      </c>
      <c r="D202" s="259" t="s">
        <v>101</v>
      </c>
      <c r="E202" s="260">
        <v>6</v>
      </c>
      <c r="F202" s="260"/>
      <c r="G202" s="261">
        <f>E202*F202</f>
        <v>0</v>
      </c>
      <c r="H202" s="262">
        <v>0</v>
      </c>
      <c r="I202" s="263">
        <f>E202*H202</f>
        <v>0</v>
      </c>
      <c r="J202" s="262">
        <v>0</v>
      </c>
      <c r="K202" s="263">
        <f>E202*J202</f>
        <v>0</v>
      </c>
      <c r="O202" s="255">
        <v>2</v>
      </c>
      <c r="AA202" s="228">
        <v>1</v>
      </c>
      <c r="AB202" s="228">
        <v>7</v>
      </c>
      <c r="AC202" s="228">
        <v>7</v>
      </c>
      <c r="AZ202" s="228">
        <v>1</v>
      </c>
      <c r="BA202" s="228">
        <f>IF(AZ202=1,G202,0)</f>
        <v>0</v>
      </c>
      <c r="BB202" s="228">
        <f>IF(AZ202=2,G202,0)</f>
        <v>0</v>
      </c>
      <c r="BC202" s="228">
        <f>IF(AZ202=3,G202,0)</f>
        <v>0</v>
      </c>
      <c r="BD202" s="228">
        <f>IF(AZ202=4,G202,0)</f>
        <v>0</v>
      </c>
      <c r="BE202" s="228">
        <f>IF(AZ202=5,G202,0)</f>
        <v>0</v>
      </c>
      <c r="CA202" s="255">
        <v>1</v>
      </c>
      <c r="CB202" s="255">
        <v>7</v>
      </c>
    </row>
    <row r="203" spans="1:80" x14ac:dyDescent="0.2">
      <c r="A203" s="256">
        <v>57</v>
      </c>
      <c r="B203" s="257" t="s">
        <v>544</v>
      </c>
      <c r="C203" s="258" t="s">
        <v>545</v>
      </c>
      <c r="D203" s="259" t="s">
        <v>101</v>
      </c>
      <c r="E203" s="260">
        <v>1</v>
      </c>
      <c r="F203" s="260"/>
      <c r="G203" s="261">
        <f>E203*F203</f>
        <v>0</v>
      </c>
      <c r="H203" s="262">
        <v>0</v>
      </c>
      <c r="I203" s="263">
        <f>E203*H203</f>
        <v>0</v>
      </c>
      <c r="J203" s="262"/>
      <c r="K203" s="263">
        <f>E203*J203</f>
        <v>0</v>
      </c>
      <c r="O203" s="255">
        <v>2</v>
      </c>
      <c r="AA203" s="228">
        <v>12</v>
      </c>
      <c r="AB203" s="228">
        <v>0</v>
      </c>
      <c r="AC203" s="228">
        <v>85</v>
      </c>
      <c r="AZ203" s="228">
        <v>1</v>
      </c>
      <c r="BA203" s="228">
        <f>IF(AZ203=1,G203,0)</f>
        <v>0</v>
      </c>
      <c r="BB203" s="228">
        <f>IF(AZ203=2,G203,0)</f>
        <v>0</v>
      </c>
      <c r="BC203" s="228">
        <f>IF(AZ203=3,G203,0)</f>
        <v>0</v>
      </c>
      <c r="BD203" s="228">
        <f>IF(AZ203=4,G203,0)</f>
        <v>0</v>
      </c>
      <c r="BE203" s="228">
        <f>IF(AZ203=5,G203,0)</f>
        <v>0</v>
      </c>
      <c r="CA203" s="255">
        <v>12</v>
      </c>
      <c r="CB203" s="255">
        <v>0</v>
      </c>
    </row>
    <row r="204" spans="1:80" ht="22.5" x14ac:dyDescent="0.2">
      <c r="A204" s="264"/>
      <c r="B204" s="265"/>
      <c r="C204" s="329" t="s">
        <v>546</v>
      </c>
      <c r="D204" s="330"/>
      <c r="E204" s="330"/>
      <c r="F204" s="330"/>
      <c r="G204" s="331"/>
      <c r="I204" s="266"/>
      <c r="K204" s="266"/>
      <c r="L204" s="267" t="s">
        <v>546</v>
      </c>
      <c r="O204" s="255">
        <v>3</v>
      </c>
    </row>
    <row r="205" spans="1:80" x14ac:dyDescent="0.2">
      <c r="A205" s="256">
        <v>58</v>
      </c>
      <c r="B205" s="257" t="s">
        <v>547</v>
      </c>
      <c r="C205" s="258" t="s">
        <v>548</v>
      </c>
      <c r="D205" s="259" t="s">
        <v>101</v>
      </c>
      <c r="E205" s="260">
        <v>1</v>
      </c>
      <c r="F205" s="260"/>
      <c r="G205" s="261">
        <f>E205*F205</f>
        <v>0</v>
      </c>
      <c r="H205" s="262">
        <v>0</v>
      </c>
      <c r="I205" s="263">
        <f>E205*H205</f>
        <v>0</v>
      </c>
      <c r="J205" s="262"/>
      <c r="K205" s="263">
        <f>E205*J205</f>
        <v>0</v>
      </c>
      <c r="O205" s="255">
        <v>2</v>
      </c>
      <c r="AA205" s="228">
        <v>12</v>
      </c>
      <c r="AB205" s="228">
        <v>0</v>
      </c>
      <c r="AC205" s="228">
        <v>86</v>
      </c>
      <c r="AZ205" s="228">
        <v>1</v>
      </c>
      <c r="BA205" s="228">
        <f>IF(AZ205=1,G205,0)</f>
        <v>0</v>
      </c>
      <c r="BB205" s="228">
        <f>IF(AZ205=2,G205,0)</f>
        <v>0</v>
      </c>
      <c r="BC205" s="228">
        <f>IF(AZ205=3,G205,0)</f>
        <v>0</v>
      </c>
      <c r="BD205" s="228">
        <f>IF(AZ205=4,G205,0)</f>
        <v>0</v>
      </c>
      <c r="BE205" s="228">
        <f>IF(AZ205=5,G205,0)</f>
        <v>0</v>
      </c>
      <c r="CA205" s="255">
        <v>12</v>
      </c>
      <c r="CB205" s="255">
        <v>0</v>
      </c>
    </row>
    <row r="206" spans="1:80" ht="22.5" x14ac:dyDescent="0.2">
      <c r="A206" s="264"/>
      <c r="B206" s="265"/>
      <c r="C206" s="329" t="s">
        <v>549</v>
      </c>
      <c r="D206" s="330"/>
      <c r="E206" s="330"/>
      <c r="F206" s="330"/>
      <c r="G206" s="331"/>
      <c r="I206" s="266"/>
      <c r="K206" s="266"/>
      <c r="L206" s="267" t="s">
        <v>549</v>
      </c>
      <c r="O206" s="255">
        <v>3</v>
      </c>
    </row>
    <row r="207" spans="1:80" x14ac:dyDescent="0.2">
      <c r="A207" s="256">
        <v>59</v>
      </c>
      <c r="B207" s="257" t="s">
        <v>550</v>
      </c>
      <c r="C207" s="258" t="s">
        <v>551</v>
      </c>
      <c r="D207" s="259" t="s">
        <v>101</v>
      </c>
      <c r="E207" s="260">
        <v>1</v>
      </c>
      <c r="F207" s="260"/>
      <c r="G207" s="261">
        <f>E207*F207</f>
        <v>0</v>
      </c>
      <c r="H207" s="262">
        <v>0</v>
      </c>
      <c r="I207" s="263">
        <f>E207*H207</f>
        <v>0</v>
      </c>
      <c r="J207" s="262"/>
      <c r="K207" s="263">
        <f>E207*J207</f>
        <v>0</v>
      </c>
      <c r="O207" s="255">
        <v>2</v>
      </c>
      <c r="AA207" s="228">
        <v>12</v>
      </c>
      <c r="AB207" s="228">
        <v>0</v>
      </c>
      <c r="AC207" s="228">
        <v>87</v>
      </c>
      <c r="AZ207" s="228">
        <v>1</v>
      </c>
      <c r="BA207" s="228">
        <f>IF(AZ207=1,G207,0)</f>
        <v>0</v>
      </c>
      <c r="BB207" s="228">
        <f>IF(AZ207=2,G207,0)</f>
        <v>0</v>
      </c>
      <c r="BC207" s="228">
        <f>IF(AZ207=3,G207,0)</f>
        <v>0</v>
      </c>
      <c r="BD207" s="228">
        <f>IF(AZ207=4,G207,0)</f>
        <v>0</v>
      </c>
      <c r="BE207" s="228">
        <f>IF(AZ207=5,G207,0)</f>
        <v>0</v>
      </c>
      <c r="CA207" s="255">
        <v>12</v>
      </c>
      <c r="CB207" s="255">
        <v>0</v>
      </c>
    </row>
    <row r="208" spans="1:80" ht="22.5" x14ac:dyDescent="0.2">
      <c r="A208" s="264"/>
      <c r="B208" s="265"/>
      <c r="C208" s="329" t="s">
        <v>552</v>
      </c>
      <c r="D208" s="330"/>
      <c r="E208" s="330"/>
      <c r="F208" s="330"/>
      <c r="G208" s="331"/>
      <c r="I208" s="266"/>
      <c r="K208" s="266"/>
      <c r="L208" s="267" t="s">
        <v>552</v>
      </c>
      <c r="O208" s="255">
        <v>3</v>
      </c>
    </row>
    <row r="209" spans="1:80" ht="12.75" customHeight="1" x14ac:dyDescent="0.2">
      <c r="A209" s="256">
        <v>60</v>
      </c>
      <c r="B209" s="257" t="s">
        <v>553</v>
      </c>
      <c r="C209" s="258" t="s">
        <v>554</v>
      </c>
      <c r="D209" s="259" t="s">
        <v>101</v>
      </c>
      <c r="E209" s="260">
        <v>1</v>
      </c>
      <c r="F209" s="260"/>
      <c r="G209" s="261">
        <f>E209*F209</f>
        <v>0</v>
      </c>
      <c r="H209" s="262">
        <v>0</v>
      </c>
      <c r="I209" s="263">
        <f>E209*H209</f>
        <v>0</v>
      </c>
      <c r="J209" s="262"/>
      <c r="K209" s="263">
        <f>E209*J209</f>
        <v>0</v>
      </c>
      <c r="O209" s="255">
        <v>2</v>
      </c>
      <c r="AA209" s="228">
        <v>12</v>
      </c>
      <c r="AB209" s="228">
        <v>0</v>
      </c>
      <c r="AC209" s="228">
        <v>89</v>
      </c>
      <c r="AZ209" s="228">
        <v>1</v>
      </c>
      <c r="BA209" s="228">
        <f>IF(AZ209=1,G209,0)</f>
        <v>0</v>
      </c>
      <c r="BB209" s="228">
        <f>IF(AZ209=2,G209,0)</f>
        <v>0</v>
      </c>
      <c r="BC209" s="228">
        <f>IF(AZ209=3,G209,0)</f>
        <v>0</v>
      </c>
      <c r="BD209" s="228">
        <f>IF(AZ209=4,G209,0)</f>
        <v>0</v>
      </c>
      <c r="BE209" s="228">
        <f>IF(AZ209=5,G209,0)</f>
        <v>0</v>
      </c>
      <c r="CA209" s="255">
        <v>12</v>
      </c>
      <c r="CB209" s="255">
        <v>0</v>
      </c>
    </row>
    <row r="210" spans="1:80" ht="22.5" x14ac:dyDescent="0.2">
      <c r="A210" s="256">
        <v>61</v>
      </c>
      <c r="B210" s="257" t="s">
        <v>555</v>
      </c>
      <c r="C210" s="258" t="s">
        <v>556</v>
      </c>
      <c r="D210" s="259" t="s">
        <v>101</v>
      </c>
      <c r="E210" s="260">
        <v>1</v>
      </c>
      <c r="F210" s="260"/>
      <c r="G210" s="261">
        <f>E210*F210</f>
        <v>0</v>
      </c>
      <c r="H210" s="262">
        <v>0</v>
      </c>
      <c r="I210" s="263">
        <f>E210*H210</f>
        <v>0</v>
      </c>
      <c r="J210" s="262"/>
      <c r="K210" s="263">
        <f>E210*J210</f>
        <v>0</v>
      </c>
      <c r="O210" s="255">
        <v>2</v>
      </c>
      <c r="AA210" s="228">
        <v>12</v>
      </c>
      <c r="AB210" s="228">
        <v>0</v>
      </c>
      <c r="AC210" s="228">
        <v>91</v>
      </c>
      <c r="AZ210" s="228">
        <v>1</v>
      </c>
      <c r="BA210" s="228">
        <f>IF(AZ210=1,G210,0)</f>
        <v>0</v>
      </c>
      <c r="BB210" s="228">
        <f>IF(AZ210=2,G210,0)</f>
        <v>0</v>
      </c>
      <c r="BC210" s="228">
        <f>IF(AZ210=3,G210,0)</f>
        <v>0</v>
      </c>
      <c r="BD210" s="228">
        <f>IF(AZ210=4,G210,0)</f>
        <v>0</v>
      </c>
      <c r="BE210" s="228">
        <f>IF(AZ210=5,G210,0)</f>
        <v>0</v>
      </c>
      <c r="CA210" s="255">
        <v>12</v>
      </c>
      <c r="CB210" s="255">
        <v>0</v>
      </c>
    </row>
    <row r="211" spans="1:80" x14ac:dyDescent="0.2">
      <c r="A211" s="256">
        <v>62</v>
      </c>
      <c r="B211" s="257" t="s">
        <v>557</v>
      </c>
      <c r="C211" s="258" t="s">
        <v>558</v>
      </c>
      <c r="D211" s="259" t="s">
        <v>101</v>
      </c>
      <c r="E211" s="260">
        <v>1</v>
      </c>
      <c r="F211" s="260"/>
      <c r="G211" s="261">
        <f>E211*F211</f>
        <v>0</v>
      </c>
      <c r="H211" s="262">
        <v>0</v>
      </c>
      <c r="I211" s="263">
        <f>E211*H211</f>
        <v>0</v>
      </c>
      <c r="J211" s="262"/>
      <c r="K211" s="263">
        <f>E211*J211</f>
        <v>0</v>
      </c>
      <c r="O211" s="255">
        <v>2</v>
      </c>
      <c r="AA211" s="228">
        <v>12</v>
      </c>
      <c r="AB211" s="228">
        <v>0</v>
      </c>
      <c r="AC211" s="228">
        <v>93</v>
      </c>
      <c r="AZ211" s="228">
        <v>1</v>
      </c>
      <c r="BA211" s="228">
        <f>IF(AZ211=1,G211,0)</f>
        <v>0</v>
      </c>
      <c r="BB211" s="228">
        <f>IF(AZ211=2,G211,0)</f>
        <v>0</v>
      </c>
      <c r="BC211" s="228">
        <f>IF(AZ211=3,G211,0)</f>
        <v>0</v>
      </c>
      <c r="BD211" s="228">
        <f>IF(AZ211=4,G211,0)</f>
        <v>0</v>
      </c>
      <c r="BE211" s="228">
        <f>IF(AZ211=5,G211,0)</f>
        <v>0</v>
      </c>
      <c r="CA211" s="255">
        <v>12</v>
      </c>
      <c r="CB211" s="255">
        <v>0</v>
      </c>
    </row>
    <row r="212" spans="1:80" ht="22.5" x14ac:dyDescent="0.2">
      <c r="A212" s="264"/>
      <c r="B212" s="265"/>
      <c r="C212" s="329" t="s">
        <v>559</v>
      </c>
      <c r="D212" s="330"/>
      <c r="E212" s="330"/>
      <c r="F212" s="330"/>
      <c r="G212" s="331"/>
      <c r="I212" s="266"/>
      <c r="K212" s="266"/>
      <c r="L212" s="267" t="s">
        <v>559</v>
      </c>
      <c r="O212" s="255">
        <v>3</v>
      </c>
    </row>
    <row r="213" spans="1:80" x14ac:dyDescent="0.2">
      <c r="A213" s="256">
        <v>63</v>
      </c>
      <c r="B213" s="257" t="s">
        <v>560</v>
      </c>
      <c r="C213" s="258" t="s">
        <v>561</v>
      </c>
      <c r="D213" s="259" t="s">
        <v>101</v>
      </c>
      <c r="E213" s="260">
        <v>1</v>
      </c>
      <c r="F213" s="260"/>
      <c r="G213" s="261">
        <f>E213*F213</f>
        <v>0</v>
      </c>
      <c r="H213" s="262">
        <v>0</v>
      </c>
      <c r="I213" s="263">
        <f>E213*H213</f>
        <v>0</v>
      </c>
      <c r="J213" s="262"/>
      <c r="K213" s="263">
        <f>E213*J213</f>
        <v>0</v>
      </c>
      <c r="O213" s="255">
        <v>2</v>
      </c>
      <c r="AA213" s="228">
        <v>12</v>
      </c>
      <c r="AB213" s="228">
        <v>0</v>
      </c>
      <c r="AC213" s="228">
        <v>94</v>
      </c>
      <c r="AZ213" s="228">
        <v>1</v>
      </c>
      <c r="BA213" s="228">
        <f>IF(AZ213=1,G213,0)</f>
        <v>0</v>
      </c>
      <c r="BB213" s="228">
        <f>IF(AZ213=2,G213,0)</f>
        <v>0</v>
      </c>
      <c r="BC213" s="228">
        <f>IF(AZ213=3,G213,0)</f>
        <v>0</v>
      </c>
      <c r="BD213" s="228">
        <f>IF(AZ213=4,G213,0)</f>
        <v>0</v>
      </c>
      <c r="BE213" s="228">
        <f>IF(AZ213=5,G213,0)</f>
        <v>0</v>
      </c>
      <c r="CA213" s="255">
        <v>12</v>
      </c>
      <c r="CB213" s="255">
        <v>0</v>
      </c>
    </row>
    <row r="214" spans="1:80" x14ac:dyDescent="0.2">
      <c r="A214" s="264"/>
      <c r="B214" s="265"/>
      <c r="C214" s="329" t="s">
        <v>562</v>
      </c>
      <c r="D214" s="330"/>
      <c r="E214" s="330"/>
      <c r="F214" s="330"/>
      <c r="G214" s="331"/>
      <c r="I214" s="266"/>
      <c r="K214" s="266"/>
      <c r="L214" s="267" t="s">
        <v>562</v>
      </c>
      <c r="O214" s="255">
        <v>3</v>
      </c>
    </row>
    <row r="215" spans="1:80" x14ac:dyDescent="0.2">
      <c r="A215" s="274"/>
      <c r="B215" s="275" t="s">
        <v>102</v>
      </c>
      <c r="C215" s="276" t="s">
        <v>244</v>
      </c>
      <c r="D215" s="277"/>
      <c r="E215" s="278"/>
      <c r="F215" s="279"/>
      <c r="G215" s="280">
        <f>SUM(G199:G214)</f>
        <v>0</v>
      </c>
      <c r="H215" s="281"/>
      <c r="I215" s="282">
        <f>SUM(I199:I214)</f>
        <v>4.2000000000000002E-4</v>
      </c>
      <c r="J215" s="281"/>
      <c r="K215" s="282">
        <f>SUM(K199:K214)</f>
        <v>0</v>
      </c>
      <c r="O215" s="255">
        <v>4</v>
      </c>
      <c r="BA215" s="283">
        <f>SUM(BA199:BA214)</f>
        <v>0</v>
      </c>
      <c r="BB215" s="283">
        <f>SUM(BB199:BB214)</f>
        <v>0</v>
      </c>
      <c r="BC215" s="283">
        <f>SUM(BC199:BC214)</f>
        <v>0</v>
      </c>
      <c r="BD215" s="283">
        <f>SUM(BD199:BD214)</f>
        <v>0</v>
      </c>
      <c r="BE215" s="283">
        <f>SUM(BE199:BE214)</f>
        <v>0</v>
      </c>
    </row>
    <row r="216" spans="1:80" x14ac:dyDescent="0.2">
      <c r="A216" s="245" t="s">
        <v>98</v>
      </c>
      <c r="B216" s="246" t="s">
        <v>250</v>
      </c>
      <c r="C216" s="247" t="s">
        <v>251</v>
      </c>
      <c r="D216" s="248"/>
      <c r="E216" s="249"/>
      <c r="F216" s="249"/>
      <c r="G216" s="250"/>
      <c r="H216" s="251"/>
      <c r="I216" s="252"/>
      <c r="J216" s="253"/>
      <c r="K216" s="254"/>
      <c r="O216" s="255">
        <v>1</v>
      </c>
    </row>
    <row r="217" spans="1:80" x14ac:dyDescent="0.2">
      <c r="A217" s="256">
        <v>64</v>
      </c>
      <c r="B217" s="257" t="s">
        <v>563</v>
      </c>
      <c r="C217" s="258" t="s">
        <v>564</v>
      </c>
      <c r="D217" s="259" t="s">
        <v>112</v>
      </c>
      <c r="E217" s="260">
        <v>119.8249</v>
      </c>
      <c r="F217" s="260"/>
      <c r="G217" s="261">
        <f>E217*F217</f>
        <v>0</v>
      </c>
      <c r="H217" s="262">
        <v>0</v>
      </c>
      <c r="I217" s="263">
        <f>E217*H217</f>
        <v>0</v>
      </c>
      <c r="J217" s="262">
        <v>-8.8999999999999996E-2</v>
      </c>
      <c r="K217" s="263">
        <f>E217*J217</f>
        <v>-10.664416099999999</v>
      </c>
      <c r="O217" s="255">
        <v>2</v>
      </c>
      <c r="AA217" s="228">
        <v>1</v>
      </c>
      <c r="AB217" s="228">
        <v>1</v>
      </c>
      <c r="AC217" s="228">
        <v>1</v>
      </c>
      <c r="AZ217" s="228">
        <v>1</v>
      </c>
      <c r="BA217" s="228">
        <f>IF(AZ217=1,G217,0)</f>
        <v>0</v>
      </c>
      <c r="BB217" s="228">
        <f>IF(AZ217=2,G217,0)</f>
        <v>0</v>
      </c>
      <c r="BC217" s="228">
        <f>IF(AZ217=3,G217,0)</f>
        <v>0</v>
      </c>
      <c r="BD217" s="228">
        <f>IF(AZ217=4,G217,0)</f>
        <v>0</v>
      </c>
      <c r="BE217" s="228">
        <f>IF(AZ217=5,G217,0)</f>
        <v>0</v>
      </c>
      <c r="CA217" s="255">
        <v>1</v>
      </c>
      <c r="CB217" s="255">
        <v>1</v>
      </c>
    </row>
    <row r="218" spans="1:80" ht="33.75" x14ac:dyDescent="0.2">
      <c r="A218" s="264"/>
      <c r="B218" s="268"/>
      <c r="C218" s="327" t="s">
        <v>565</v>
      </c>
      <c r="D218" s="328"/>
      <c r="E218" s="269">
        <v>30.821899999999999</v>
      </c>
      <c r="F218" s="270"/>
      <c r="G218" s="271"/>
      <c r="H218" s="272"/>
      <c r="I218" s="266"/>
      <c r="J218" s="273"/>
      <c r="K218" s="266"/>
      <c r="M218" s="267" t="s">
        <v>565</v>
      </c>
      <c r="O218" s="255"/>
    </row>
    <row r="219" spans="1:80" ht="33.75" x14ac:dyDescent="0.2">
      <c r="A219" s="264"/>
      <c r="B219" s="268"/>
      <c r="C219" s="327" t="s">
        <v>566</v>
      </c>
      <c r="D219" s="328"/>
      <c r="E219" s="269">
        <v>36.449199999999998</v>
      </c>
      <c r="F219" s="270"/>
      <c r="G219" s="271"/>
      <c r="H219" s="272"/>
      <c r="I219" s="266"/>
      <c r="J219" s="273"/>
      <c r="K219" s="266"/>
      <c r="M219" s="267" t="s">
        <v>566</v>
      </c>
      <c r="O219" s="255"/>
    </row>
    <row r="220" spans="1:80" ht="33.75" x14ac:dyDescent="0.2">
      <c r="A220" s="264"/>
      <c r="B220" s="268"/>
      <c r="C220" s="327" t="s">
        <v>567</v>
      </c>
      <c r="D220" s="328"/>
      <c r="E220" s="269">
        <v>52.553699999999999</v>
      </c>
      <c r="F220" s="270"/>
      <c r="G220" s="271"/>
      <c r="H220" s="272"/>
      <c r="I220" s="266"/>
      <c r="J220" s="273"/>
      <c r="K220" s="266"/>
      <c r="M220" s="267" t="s">
        <v>567</v>
      </c>
      <c r="O220" s="255"/>
    </row>
    <row r="221" spans="1:80" x14ac:dyDescent="0.2">
      <c r="A221" s="274"/>
      <c r="B221" s="275" t="s">
        <v>102</v>
      </c>
      <c r="C221" s="276" t="s">
        <v>252</v>
      </c>
      <c r="D221" s="277"/>
      <c r="E221" s="278"/>
      <c r="F221" s="279"/>
      <c r="G221" s="280">
        <f>SUM(G216:G220)</f>
        <v>0</v>
      </c>
      <c r="H221" s="281"/>
      <c r="I221" s="282">
        <f>SUM(I216:I220)</f>
        <v>0</v>
      </c>
      <c r="J221" s="281"/>
      <c r="K221" s="282">
        <f>SUM(K216:K220)</f>
        <v>-10.664416099999999</v>
      </c>
      <c r="O221" s="255">
        <v>4</v>
      </c>
      <c r="BA221" s="283">
        <f>SUM(BA216:BA220)</f>
        <v>0</v>
      </c>
      <c r="BB221" s="283">
        <f>SUM(BB216:BB220)</f>
        <v>0</v>
      </c>
      <c r="BC221" s="283">
        <f>SUM(BC216:BC220)</f>
        <v>0</v>
      </c>
      <c r="BD221" s="283">
        <f>SUM(BD216:BD220)</f>
        <v>0</v>
      </c>
      <c r="BE221" s="283">
        <f>SUM(BE216:BE220)</f>
        <v>0</v>
      </c>
    </row>
    <row r="222" spans="1:80" x14ac:dyDescent="0.2">
      <c r="A222" s="245" t="s">
        <v>98</v>
      </c>
      <c r="B222" s="246" t="s">
        <v>272</v>
      </c>
      <c r="C222" s="247" t="s">
        <v>273</v>
      </c>
      <c r="D222" s="248"/>
      <c r="E222" s="249"/>
      <c r="F222" s="249"/>
      <c r="G222" s="250"/>
      <c r="H222" s="251"/>
      <c r="I222" s="252"/>
      <c r="J222" s="253"/>
      <c r="K222" s="254"/>
      <c r="O222" s="255">
        <v>1</v>
      </c>
    </row>
    <row r="223" spans="1:80" x14ac:dyDescent="0.2">
      <c r="A223" s="256">
        <v>65</v>
      </c>
      <c r="B223" s="257" t="s">
        <v>568</v>
      </c>
      <c r="C223" s="258" t="s">
        <v>569</v>
      </c>
      <c r="D223" s="259" t="s">
        <v>107</v>
      </c>
      <c r="E223" s="260">
        <v>1.05</v>
      </c>
      <c r="F223" s="260"/>
      <c r="G223" s="261">
        <f>E223*F223</f>
        <v>0</v>
      </c>
      <c r="H223" s="262">
        <v>1.82E-3</v>
      </c>
      <c r="I223" s="263">
        <f>E223*H223</f>
        <v>1.9110000000000002E-3</v>
      </c>
      <c r="J223" s="262">
        <v>-2.2000000000000002</v>
      </c>
      <c r="K223" s="263">
        <f>E223*J223</f>
        <v>-2.3100000000000005</v>
      </c>
      <c r="O223" s="255">
        <v>2</v>
      </c>
      <c r="AA223" s="228">
        <v>1</v>
      </c>
      <c r="AB223" s="228">
        <v>1</v>
      </c>
      <c r="AC223" s="228">
        <v>1</v>
      </c>
      <c r="AZ223" s="228">
        <v>1</v>
      </c>
      <c r="BA223" s="228">
        <f>IF(AZ223=1,G223,0)</f>
        <v>0</v>
      </c>
      <c r="BB223" s="228">
        <f>IF(AZ223=2,G223,0)</f>
        <v>0</v>
      </c>
      <c r="BC223" s="228">
        <f>IF(AZ223=3,G223,0)</f>
        <v>0</v>
      </c>
      <c r="BD223" s="228">
        <f>IF(AZ223=4,G223,0)</f>
        <v>0</v>
      </c>
      <c r="BE223" s="228">
        <f>IF(AZ223=5,G223,0)</f>
        <v>0</v>
      </c>
      <c r="CA223" s="255">
        <v>1</v>
      </c>
      <c r="CB223" s="255">
        <v>1</v>
      </c>
    </row>
    <row r="224" spans="1:80" x14ac:dyDescent="0.2">
      <c r="A224" s="264"/>
      <c r="B224" s="268"/>
      <c r="C224" s="327" t="s">
        <v>570</v>
      </c>
      <c r="D224" s="328"/>
      <c r="E224" s="269">
        <v>1.05</v>
      </c>
      <c r="F224" s="270"/>
      <c r="G224" s="271"/>
      <c r="H224" s="272"/>
      <c r="I224" s="266"/>
      <c r="J224" s="273"/>
      <c r="K224" s="266"/>
      <c r="M224" s="267" t="s">
        <v>570</v>
      </c>
      <c r="O224" s="255"/>
    </row>
    <row r="225" spans="1:80" x14ac:dyDescent="0.2">
      <c r="A225" s="256">
        <v>66</v>
      </c>
      <c r="B225" s="257" t="s">
        <v>571</v>
      </c>
      <c r="C225" s="258" t="s">
        <v>572</v>
      </c>
      <c r="D225" s="259" t="s">
        <v>235</v>
      </c>
      <c r="E225" s="260">
        <v>3.9</v>
      </c>
      <c r="F225" s="260"/>
      <c r="G225" s="261">
        <f>E225*F225</f>
        <v>0</v>
      </c>
      <c r="H225" s="262">
        <v>0</v>
      </c>
      <c r="I225" s="263">
        <f>E225*H225</f>
        <v>0</v>
      </c>
      <c r="J225" s="262">
        <v>-0.02</v>
      </c>
      <c r="K225" s="263">
        <f>E225*J225</f>
        <v>-7.8E-2</v>
      </c>
      <c r="O225" s="255">
        <v>2</v>
      </c>
      <c r="AA225" s="228">
        <v>1</v>
      </c>
      <c r="AB225" s="228">
        <v>1</v>
      </c>
      <c r="AC225" s="228">
        <v>1</v>
      </c>
      <c r="AZ225" s="228">
        <v>1</v>
      </c>
      <c r="BA225" s="228">
        <f>IF(AZ225=1,G225,0)</f>
        <v>0</v>
      </c>
      <c r="BB225" s="228">
        <f>IF(AZ225=2,G225,0)</f>
        <v>0</v>
      </c>
      <c r="BC225" s="228">
        <f>IF(AZ225=3,G225,0)</f>
        <v>0</v>
      </c>
      <c r="BD225" s="228">
        <f>IF(AZ225=4,G225,0)</f>
        <v>0</v>
      </c>
      <c r="BE225" s="228">
        <f>IF(AZ225=5,G225,0)</f>
        <v>0</v>
      </c>
      <c r="CA225" s="255">
        <v>1</v>
      </c>
      <c r="CB225" s="255">
        <v>1</v>
      </c>
    </row>
    <row r="226" spans="1:80" x14ac:dyDescent="0.2">
      <c r="A226" s="264"/>
      <c r="B226" s="268"/>
      <c r="C226" s="327" t="s">
        <v>573</v>
      </c>
      <c r="D226" s="328"/>
      <c r="E226" s="269">
        <v>3.9</v>
      </c>
      <c r="F226" s="270"/>
      <c r="G226" s="271"/>
      <c r="H226" s="272"/>
      <c r="I226" s="266"/>
      <c r="J226" s="273"/>
      <c r="K226" s="266"/>
      <c r="M226" s="267" t="s">
        <v>573</v>
      </c>
      <c r="O226" s="255"/>
    </row>
    <row r="227" spans="1:80" x14ac:dyDescent="0.2">
      <c r="A227" s="256">
        <v>67</v>
      </c>
      <c r="B227" s="257" t="s">
        <v>574</v>
      </c>
      <c r="C227" s="258" t="s">
        <v>575</v>
      </c>
      <c r="D227" s="259" t="s">
        <v>235</v>
      </c>
      <c r="E227" s="260">
        <v>4.4000000000000004</v>
      </c>
      <c r="F227" s="260"/>
      <c r="G227" s="261">
        <f>E227*F227</f>
        <v>0</v>
      </c>
      <c r="H227" s="262">
        <v>4.8999999999999998E-4</v>
      </c>
      <c r="I227" s="263">
        <f>E227*H227</f>
        <v>2.1559999999999999E-3</v>
      </c>
      <c r="J227" s="262">
        <v>-6.6000000000000003E-2</v>
      </c>
      <c r="K227" s="263">
        <f>E227*J227</f>
        <v>-0.29040000000000005</v>
      </c>
      <c r="O227" s="255">
        <v>2</v>
      </c>
      <c r="AA227" s="228">
        <v>1</v>
      </c>
      <c r="AB227" s="228">
        <v>1</v>
      </c>
      <c r="AC227" s="228">
        <v>1</v>
      </c>
      <c r="AZ227" s="228">
        <v>1</v>
      </c>
      <c r="BA227" s="228">
        <f>IF(AZ227=1,G227,0)</f>
        <v>0</v>
      </c>
      <c r="BB227" s="228">
        <f>IF(AZ227=2,G227,0)</f>
        <v>0</v>
      </c>
      <c r="BC227" s="228">
        <f>IF(AZ227=3,G227,0)</f>
        <v>0</v>
      </c>
      <c r="BD227" s="228">
        <f>IF(AZ227=4,G227,0)</f>
        <v>0</v>
      </c>
      <c r="BE227" s="228">
        <f>IF(AZ227=5,G227,0)</f>
        <v>0</v>
      </c>
      <c r="CA227" s="255">
        <v>1</v>
      </c>
      <c r="CB227" s="255">
        <v>1</v>
      </c>
    </row>
    <row r="228" spans="1:80" x14ac:dyDescent="0.2">
      <c r="A228" s="264"/>
      <c r="B228" s="268"/>
      <c r="C228" s="327" t="s">
        <v>576</v>
      </c>
      <c r="D228" s="328"/>
      <c r="E228" s="269">
        <v>4.4000000000000004</v>
      </c>
      <c r="F228" s="270"/>
      <c r="G228" s="271"/>
      <c r="H228" s="272"/>
      <c r="I228" s="266"/>
      <c r="J228" s="273"/>
      <c r="K228" s="266"/>
      <c r="M228" s="267" t="s">
        <v>576</v>
      </c>
      <c r="O228" s="255"/>
    </row>
    <row r="229" spans="1:80" x14ac:dyDescent="0.2">
      <c r="A229" s="256">
        <v>68</v>
      </c>
      <c r="B229" s="257" t="s">
        <v>577</v>
      </c>
      <c r="C229" s="258" t="s">
        <v>578</v>
      </c>
      <c r="D229" s="259" t="s">
        <v>247</v>
      </c>
      <c r="E229" s="260">
        <v>2</v>
      </c>
      <c r="F229" s="260"/>
      <c r="G229" s="261">
        <f>E229*F229</f>
        <v>0</v>
      </c>
      <c r="H229" s="262">
        <v>0</v>
      </c>
      <c r="I229" s="263">
        <f>E229*H229</f>
        <v>0</v>
      </c>
      <c r="J229" s="262">
        <v>-1E-3</v>
      </c>
      <c r="K229" s="263">
        <f>E229*J229</f>
        <v>-2E-3</v>
      </c>
      <c r="O229" s="255">
        <v>2</v>
      </c>
      <c r="AA229" s="228">
        <v>1</v>
      </c>
      <c r="AB229" s="228">
        <v>1</v>
      </c>
      <c r="AC229" s="228">
        <v>1</v>
      </c>
      <c r="AZ229" s="228">
        <v>1</v>
      </c>
      <c r="BA229" s="228">
        <f>IF(AZ229=1,G229,0)</f>
        <v>0</v>
      </c>
      <c r="BB229" s="228">
        <f>IF(AZ229=2,G229,0)</f>
        <v>0</v>
      </c>
      <c r="BC229" s="228">
        <f>IF(AZ229=3,G229,0)</f>
        <v>0</v>
      </c>
      <c r="BD229" s="228">
        <f>IF(AZ229=4,G229,0)</f>
        <v>0</v>
      </c>
      <c r="BE229" s="228">
        <f>IF(AZ229=5,G229,0)</f>
        <v>0</v>
      </c>
      <c r="CA229" s="255">
        <v>1</v>
      </c>
      <c r="CB229" s="255">
        <v>1</v>
      </c>
    </row>
    <row r="230" spans="1:80" x14ac:dyDescent="0.2">
      <c r="A230" s="264"/>
      <c r="B230" s="268"/>
      <c r="C230" s="327" t="s">
        <v>579</v>
      </c>
      <c r="D230" s="328"/>
      <c r="E230" s="269">
        <v>2</v>
      </c>
      <c r="F230" s="270"/>
      <c r="G230" s="271"/>
      <c r="H230" s="272"/>
      <c r="I230" s="266"/>
      <c r="J230" s="273"/>
      <c r="K230" s="266"/>
      <c r="M230" s="267" t="s">
        <v>579</v>
      </c>
      <c r="O230" s="255"/>
    </row>
    <row r="231" spans="1:80" x14ac:dyDescent="0.2">
      <c r="A231" s="256">
        <v>69</v>
      </c>
      <c r="B231" s="257" t="s">
        <v>580</v>
      </c>
      <c r="C231" s="258" t="s">
        <v>581</v>
      </c>
      <c r="D231" s="259" t="s">
        <v>112</v>
      </c>
      <c r="E231" s="260">
        <v>662.73170000000005</v>
      </c>
      <c r="F231" s="260"/>
      <c r="G231" s="261">
        <f>E231*F231</f>
        <v>0</v>
      </c>
      <c r="H231" s="262">
        <v>0</v>
      </c>
      <c r="I231" s="263">
        <f>E231*H231</f>
        <v>0</v>
      </c>
      <c r="J231" s="262">
        <v>-2.9000000000000001E-2</v>
      </c>
      <c r="K231" s="263">
        <f>E231*J231</f>
        <v>-19.219219300000002</v>
      </c>
      <c r="O231" s="255">
        <v>2</v>
      </c>
      <c r="AA231" s="228">
        <v>1</v>
      </c>
      <c r="AB231" s="228">
        <v>1</v>
      </c>
      <c r="AC231" s="228">
        <v>1</v>
      </c>
      <c r="AZ231" s="228">
        <v>1</v>
      </c>
      <c r="BA231" s="228">
        <f>IF(AZ231=1,G231,0)</f>
        <v>0</v>
      </c>
      <c r="BB231" s="228">
        <f>IF(AZ231=2,G231,0)</f>
        <v>0</v>
      </c>
      <c r="BC231" s="228">
        <f>IF(AZ231=3,G231,0)</f>
        <v>0</v>
      </c>
      <c r="BD231" s="228">
        <f>IF(AZ231=4,G231,0)</f>
        <v>0</v>
      </c>
      <c r="BE231" s="228">
        <f>IF(AZ231=5,G231,0)</f>
        <v>0</v>
      </c>
      <c r="CA231" s="255">
        <v>1</v>
      </c>
      <c r="CB231" s="255">
        <v>1</v>
      </c>
    </row>
    <row r="232" spans="1:80" ht="12.75" customHeight="1" x14ac:dyDescent="0.2">
      <c r="A232" s="264"/>
      <c r="B232" s="268"/>
      <c r="C232" s="327" t="s">
        <v>582</v>
      </c>
      <c r="D232" s="328"/>
      <c r="E232" s="269">
        <v>662.73170000000005</v>
      </c>
      <c r="F232" s="270"/>
      <c r="G232" s="271"/>
      <c r="H232" s="272"/>
      <c r="I232" s="266"/>
      <c r="J232" s="273"/>
      <c r="K232" s="266"/>
      <c r="M232" s="267" t="s">
        <v>582</v>
      </c>
      <c r="O232" s="255"/>
    </row>
    <row r="233" spans="1:80" x14ac:dyDescent="0.2">
      <c r="A233" s="256">
        <v>70</v>
      </c>
      <c r="B233" s="257" t="s">
        <v>583</v>
      </c>
      <c r="C233" s="258" t="s">
        <v>584</v>
      </c>
      <c r="D233" s="259" t="s">
        <v>112</v>
      </c>
      <c r="E233" s="260">
        <v>3.5954999999999999</v>
      </c>
      <c r="F233" s="260"/>
      <c r="G233" s="261">
        <f>E233*F233</f>
        <v>0</v>
      </c>
      <c r="H233" s="262">
        <v>0</v>
      </c>
      <c r="I233" s="263">
        <f>E233*H233</f>
        <v>0</v>
      </c>
      <c r="J233" s="262">
        <v>-0.05</v>
      </c>
      <c r="K233" s="263">
        <f>E233*J233</f>
        <v>-0.17977500000000002</v>
      </c>
      <c r="O233" s="255">
        <v>2</v>
      </c>
      <c r="AA233" s="228">
        <v>1</v>
      </c>
      <c r="AB233" s="228">
        <v>1</v>
      </c>
      <c r="AC233" s="228">
        <v>1</v>
      </c>
      <c r="AZ233" s="228">
        <v>1</v>
      </c>
      <c r="BA233" s="228">
        <f>IF(AZ233=1,G233,0)</f>
        <v>0</v>
      </c>
      <c r="BB233" s="228">
        <f>IF(AZ233=2,G233,0)</f>
        <v>0</v>
      </c>
      <c r="BC233" s="228">
        <f>IF(AZ233=3,G233,0)</f>
        <v>0</v>
      </c>
      <c r="BD233" s="228">
        <f>IF(AZ233=4,G233,0)</f>
        <v>0</v>
      </c>
      <c r="BE233" s="228">
        <f>IF(AZ233=5,G233,0)</f>
        <v>0</v>
      </c>
      <c r="CA233" s="255">
        <v>1</v>
      </c>
      <c r="CB233" s="255">
        <v>1</v>
      </c>
    </row>
    <row r="234" spans="1:80" x14ac:dyDescent="0.2">
      <c r="A234" s="264"/>
      <c r="B234" s="268"/>
      <c r="C234" s="327" t="s">
        <v>585</v>
      </c>
      <c r="D234" s="328"/>
      <c r="E234" s="269">
        <v>3.5954999999999999</v>
      </c>
      <c r="F234" s="270"/>
      <c r="G234" s="271"/>
      <c r="H234" s="272"/>
      <c r="I234" s="266"/>
      <c r="J234" s="273"/>
      <c r="K234" s="266"/>
      <c r="M234" s="267" t="s">
        <v>585</v>
      </c>
      <c r="O234" s="255"/>
    </row>
    <row r="235" spans="1:80" x14ac:dyDescent="0.2">
      <c r="A235" s="274"/>
      <c r="B235" s="275" t="s">
        <v>102</v>
      </c>
      <c r="C235" s="276" t="s">
        <v>274</v>
      </c>
      <c r="D235" s="277"/>
      <c r="E235" s="278"/>
      <c r="F235" s="279"/>
      <c r="G235" s="280">
        <f>SUM(G222:G234)</f>
        <v>0</v>
      </c>
      <c r="H235" s="281"/>
      <c r="I235" s="282">
        <f>SUM(I222:I234)</f>
        <v>4.0670000000000003E-3</v>
      </c>
      <c r="J235" s="281"/>
      <c r="K235" s="282">
        <f>SUM(K222:K234)</f>
        <v>-22.079394300000001</v>
      </c>
      <c r="O235" s="255">
        <v>4</v>
      </c>
      <c r="BA235" s="283">
        <f>SUM(BA222:BA234)</f>
        <v>0</v>
      </c>
      <c r="BB235" s="283">
        <f>SUM(BB222:BB234)</f>
        <v>0</v>
      </c>
      <c r="BC235" s="283">
        <f>SUM(BC222:BC234)</f>
        <v>0</v>
      </c>
      <c r="BD235" s="283">
        <f>SUM(BD222:BD234)</f>
        <v>0</v>
      </c>
      <c r="BE235" s="283">
        <f>SUM(BE222:BE234)</f>
        <v>0</v>
      </c>
    </row>
    <row r="236" spans="1:80" x14ac:dyDescent="0.2">
      <c r="A236" s="245" t="s">
        <v>98</v>
      </c>
      <c r="B236" s="246" t="s">
        <v>281</v>
      </c>
      <c r="C236" s="247" t="s">
        <v>282</v>
      </c>
      <c r="D236" s="248"/>
      <c r="E236" s="249"/>
      <c r="F236" s="249"/>
      <c r="G236" s="250"/>
      <c r="H236" s="251"/>
      <c r="I236" s="252"/>
      <c r="J236" s="253"/>
      <c r="K236" s="254"/>
      <c r="O236" s="255">
        <v>1</v>
      </c>
    </row>
    <row r="237" spans="1:80" x14ac:dyDescent="0.2">
      <c r="A237" s="256">
        <v>71</v>
      </c>
      <c r="B237" s="257" t="s">
        <v>586</v>
      </c>
      <c r="C237" s="258" t="s">
        <v>587</v>
      </c>
      <c r="D237" s="259" t="s">
        <v>170</v>
      </c>
      <c r="E237" s="260">
        <v>81.037754864999997</v>
      </c>
      <c r="F237" s="260"/>
      <c r="G237" s="261">
        <f>E237*F237</f>
        <v>0</v>
      </c>
      <c r="H237" s="262">
        <v>0</v>
      </c>
      <c r="I237" s="263">
        <f>E237*H237</f>
        <v>0</v>
      </c>
      <c r="J237" s="262"/>
      <c r="K237" s="263">
        <f>E237*J237</f>
        <v>0</v>
      </c>
      <c r="O237" s="255">
        <v>2</v>
      </c>
      <c r="AA237" s="228">
        <v>7</v>
      </c>
      <c r="AB237" s="228">
        <v>1</v>
      </c>
      <c r="AC237" s="228">
        <v>2</v>
      </c>
      <c r="AZ237" s="228">
        <v>1</v>
      </c>
      <c r="BA237" s="228">
        <f>IF(AZ237=1,G237,0)</f>
        <v>0</v>
      </c>
      <c r="BB237" s="228">
        <f>IF(AZ237=2,G237,0)</f>
        <v>0</v>
      </c>
      <c r="BC237" s="228">
        <f>IF(AZ237=3,G237,0)</f>
        <v>0</v>
      </c>
      <c r="BD237" s="228">
        <f>IF(AZ237=4,G237,0)</f>
        <v>0</v>
      </c>
      <c r="BE237" s="228">
        <f>IF(AZ237=5,G237,0)</f>
        <v>0</v>
      </c>
      <c r="CA237" s="255">
        <v>7</v>
      </c>
      <c r="CB237" s="255">
        <v>1</v>
      </c>
    </row>
    <row r="238" spans="1:80" x14ac:dyDescent="0.2">
      <c r="A238" s="274"/>
      <c r="B238" s="275" t="s">
        <v>102</v>
      </c>
      <c r="C238" s="276" t="s">
        <v>283</v>
      </c>
      <c r="D238" s="277"/>
      <c r="E238" s="278"/>
      <c r="F238" s="279"/>
      <c r="G238" s="280">
        <f>SUM(G236:G237)</f>
        <v>0</v>
      </c>
      <c r="H238" s="281"/>
      <c r="I238" s="282">
        <f>SUM(I236:I237)</f>
        <v>0</v>
      </c>
      <c r="J238" s="281"/>
      <c r="K238" s="282">
        <f>SUM(K236:K237)</f>
        <v>0</v>
      </c>
      <c r="O238" s="255">
        <v>4</v>
      </c>
      <c r="BA238" s="283">
        <f>SUM(BA236:BA237)</f>
        <v>0</v>
      </c>
      <c r="BB238" s="283">
        <f>SUM(BB236:BB237)</f>
        <v>0</v>
      </c>
      <c r="BC238" s="283">
        <f>SUM(BC236:BC237)</f>
        <v>0</v>
      </c>
      <c r="BD238" s="283">
        <f>SUM(BD236:BD237)</f>
        <v>0</v>
      </c>
      <c r="BE238" s="283">
        <f>SUM(BE236:BE237)</f>
        <v>0</v>
      </c>
    </row>
    <row r="239" spans="1:80" x14ac:dyDescent="0.2">
      <c r="A239" s="245" t="s">
        <v>98</v>
      </c>
      <c r="B239" s="246" t="s">
        <v>286</v>
      </c>
      <c r="C239" s="247" t="s">
        <v>287</v>
      </c>
      <c r="D239" s="248"/>
      <c r="E239" s="249"/>
      <c r="F239" s="249"/>
      <c r="G239" s="250"/>
      <c r="H239" s="251"/>
      <c r="I239" s="252"/>
      <c r="J239" s="253"/>
      <c r="K239" s="254"/>
      <c r="O239" s="255">
        <v>1</v>
      </c>
    </row>
    <row r="240" spans="1:80" x14ac:dyDescent="0.2">
      <c r="A240" s="256">
        <v>72</v>
      </c>
      <c r="B240" s="257" t="s">
        <v>588</v>
      </c>
      <c r="C240" s="258" t="s">
        <v>589</v>
      </c>
      <c r="D240" s="259" t="s">
        <v>247</v>
      </c>
      <c r="E240" s="260">
        <v>60</v>
      </c>
      <c r="F240" s="260"/>
      <c r="G240" s="261">
        <f>E240*F240</f>
        <v>0</v>
      </c>
      <c r="H240" s="262">
        <v>0</v>
      </c>
      <c r="I240" s="263">
        <f>E240*H240</f>
        <v>0</v>
      </c>
      <c r="J240" s="262">
        <v>0</v>
      </c>
      <c r="K240" s="263">
        <f>E240*J240</f>
        <v>0</v>
      </c>
      <c r="O240" s="255">
        <v>2</v>
      </c>
      <c r="AA240" s="228">
        <v>1</v>
      </c>
      <c r="AB240" s="228">
        <v>7</v>
      </c>
      <c r="AC240" s="228">
        <v>7</v>
      </c>
      <c r="AZ240" s="228">
        <v>2</v>
      </c>
      <c r="BA240" s="228">
        <f>IF(AZ240=1,G240,0)</f>
        <v>0</v>
      </c>
      <c r="BB240" s="228">
        <f>IF(AZ240=2,G240,0)</f>
        <v>0</v>
      </c>
      <c r="BC240" s="228">
        <f>IF(AZ240=3,G240,0)</f>
        <v>0</v>
      </c>
      <c r="BD240" s="228">
        <f>IF(AZ240=4,G240,0)</f>
        <v>0</v>
      </c>
      <c r="BE240" s="228">
        <f>IF(AZ240=5,G240,0)</f>
        <v>0</v>
      </c>
      <c r="CA240" s="255">
        <v>1</v>
      </c>
      <c r="CB240" s="255">
        <v>7</v>
      </c>
    </row>
    <row r="241" spans="1:80" ht="22.5" x14ac:dyDescent="0.2">
      <c r="A241" s="264"/>
      <c r="B241" s="268"/>
      <c r="C241" s="327" t="s">
        <v>590</v>
      </c>
      <c r="D241" s="328"/>
      <c r="E241" s="269">
        <v>60</v>
      </c>
      <c r="F241" s="270"/>
      <c r="G241" s="271"/>
      <c r="H241" s="272"/>
      <c r="I241" s="266"/>
      <c r="J241" s="273"/>
      <c r="K241" s="266"/>
      <c r="M241" s="267" t="s">
        <v>590</v>
      </c>
      <c r="O241" s="255"/>
    </row>
    <row r="242" spans="1:80" x14ac:dyDescent="0.2">
      <c r="A242" s="256">
        <v>73</v>
      </c>
      <c r="B242" s="257" t="s">
        <v>591</v>
      </c>
      <c r="C242" s="258" t="s">
        <v>592</v>
      </c>
      <c r="D242" s="259" t="s">
        <v>247</v>
      </c>
      <c r="E242" s="260">
        <v>2</v>
      </c>
      <c r="F242" s="260"/>
      <c r="G242" s="261">
        <f>E242*F242</f>
        <v>0</v>
      </c>
      <c r="H242" s="262">
        <v>0</v>
      </c>
      <c r="I242" s="263">
        <f>E242*H242</f>
        <v>0</v>
      </c>
      <c r="J242" s="262">
        <v>0</v>
      </c>
      <c r="K242" s="263">
        <f>E242*J242</f>
        <v>0</v>
      </c>
      <c r="O242" s="255">
        <v>2</v>
      </c>
      <c r="AA242" s="228">
        <v>1</v>
      </c>
      <c r="AB242" s="228">
        <v>7</v>
      </c>
      <c r="AC242" s="228">
        <v>7</v>
      </c>
      <c r="AZ242" s="228">
        <v>2</v>
      </c>
      <c r="BA242" s="228">
        <f>IF(AZ242=1,G242,0)</f>
        <v>0</v>
      </c>
      <c r="BB242" s="228">
        <f>IF(AZ242=2,G242,0)</f>
        <v>0</v>
      </c>
      <c r="BC242" s="228">
        <f>IF(AZ242=3,G242,0)</f>
        <v>0</v>
      </c>
      <c r="BD242" s="228">
        <f>IF(AZ242=4,G242,0)</f>
        <v>0</v>
      </c>
      <c r="BE242" s="228">
        <f>IF(AZ242=5,G242,0)</f>
        <v>0</v>
      </c>
      <c r="CA242" s="255">
        <v>1</v>
      </c>
      <c r="CB242" s="255">
        <v>7</v>
      </c>
    </row>
    <row r="243" spans="1:80" ht="22.5" x14ac:dyDescent="0.2">
      <c r="A243" s="264"/>
      <c r="B243" s="265"/>
      <c r="C243" s="329" t="s">
        <v>593</v>
      </c>
      <c r="D243" s="330"/>
      <c r="E243" s="330"/>
      <c r="F243" s="330"/>
      <c r="G243" s="331"/>
      <c r="I243" s="266"/>
      <c r="K243" s="266"/>
      <c r="L243" s="267" t="s">
        <v>593</v>
      </c>
      <c r="O243" s="255">
        <v>3</v>
      </c>
    </row>
    <row r="244" spans="1:80" x14ac:dyDescent="0.2">
      <c r="A244" s="256">
        <v>74</v>
      </c>
      <c r="B244" s="257" t="s">
        <v>594</v>
      </c>
      <c r="C244" s="258" t="s">
        <v>595</v>
      </c>
      <c r="D244" s="259" t="s">
        <v>247</v>
      </c>
      <c r="E244" s="260">
        <v>60</v>
      </c>
      <c r="F244" s="260"/>
      <c r="G244" s="261">
        <f>E244*F244</f>
        <v>0</v>
      </c>
      <c r="H244" s="262">
        <v>0</v>
      </c>
      <c r="I244" s="263">
        <f>E244*H244</f>
        <v>0</v>
      </c>
      <c r="J244" s="262"/>
      <c r="K244" s="263">
        <f>E244*J244</f>
        <v>0</v>
      </c>
      <c r="O244" s="255">
        <v>2</v>
      </c>
      <c r="AA244" s="228">
        <v>3</v>
      </c>
      <c r="AB244" s="228">
        <v>7</v>
      </c>
      <c r="AC244" s="228">
        <v>28651077</v>
      </c>
      <c r="AZ244" s="228">
        <v>2</v>
      </c>
      <c r="BA244" s="228">
        <f>IF(AZ244=1,G244,0)</f>
        <v>0</v>
      </c>
      <c r="BB244" s="228">
        <f>IF(AZ244=2,G244,0)</f>
        <v>0</v>
      </c>
      <c r="BC244" s="228">
        <f>IF(AZ244=3,G244,0)</f>
        <v>0</v>
      </c>
      <c r="BD244" s="228">
        <f>IF(AZ244=4,G244,0)</f>
        <v>0</v>
      </c>
      <c r="BE244" s="228">
        <f>IF(AZ244=5,G244,0)</f>
        <v>0</v>
      </c>
      <c r="CA244" s="255">
        <v>3</v>
      </c>
      <c r="CB244" s="255">
        <v>7</v>
      </c>
    </row>
    <row r="245" spans="1:80" x14ac:dyDescent="0.2">
      <c r="A245" s="256">
        <v>75</v>
      </c>
      <c r="B245" s="257" t="s">
        <v>596</v>
      </c>
      <c r="C245" s="258" t="s">
        <v>597</v>
      </c>
      <c r="D245" s="259" t="s">
        <v>13</v>
      </c>
      <c r="E245" s="260">
        <v>2.15</v>
      </c>
      <c r="F245" s="337">
        <f>SUM(G240+G242+G244)/100</f>
        <v>0</v>
      </c>
      <c r="G245" s="261">
        <f>E245*F245</f>
        <v>0</v>
      </c>
      <c r="H245" s="262">
        <v>0</v>
      </c>
      <c r="I245" s="263">
        <f>E245*H245</f>
        <v>0</v>
      </c>
      <c r="J245" s="262"/>
      <c r="K245" s="263">
        <f>E245*J245</f>
        <v>0</v>
      </c>
      <c r="O245" s="255">
        <v>2</v>
      </c>
      <c r="AA245" s="228">
        <v>7</v>
      </c>
      <c r="AB245" s="228">
        <v>1002</v>
      </c>
      <c r="AC245" s="228">
        <v>5</v>
      </c>
      <c r="AZ245" s="228">
        <v>2</v>
      </c>
      <c r="BA245" s="228">
        <f>IF(AZ245=1,G245,0)</f>
        <v>0</v>
      </c>
      <c r="BB245" s="228">
        <f>IF(AZ245=2,G245,0)</f>
        <v>0</v>
      </c>
      <c r="BC245" s="228">
        <f>IF(AZ245=3,G245,0)</f>
        <v>0</v>
      </c>
      <c r="BD245" s="228">
        <f>IF(AZ245=4,G245,0)</f>
        <v>0</v>
      </c>
      <c r="BE245" s="228">
        <f>IF(AZ245=5,G245,0)</f>
        <v>0</v>
      </c>
      <c r="CA245" s="255">
        <v>7</v>
      </c>
      <c r="CB245" s="255">
        <v>1002</v>
      </c>
    </row>
    <row r="246" spans="1:80" x14ac:dyDescent="0.2">
      <c r="A246" s="274"/>
      <c r="B246" s="275" t="s">
        <v>102</v>
      </c>
      <c r="C246" s="276" t="s">
        <v>288</v>
      </c>
      <c r="D246" s="277"/>
      <c r="E246" s="278"/>
      <c r="F246" s="279"/>
      <c r="G246" s="280">
        <f>SUM(G239:G245)</f>
        <v>0</v>
      </c>
      <c r="H246" s="281"/>
      <c r="I246" s="282">
        <f>SUM(I239:I245)</f>
        <v>0</v>
      </c>
      <c r="J246" s="281"/>
      <c r="K246" s="282">
        <f>SUM(K239:K245)</f>
        <v>0</v>
      </c>
      <c r="O246" s="255">
        <v>4</v>
      </c>
      <c r="BA246" s="283">
        <f>SUM(BA239:BA245)</f>
        <v>0</v>
      </c>
      <c r="BB246" s="283">
        <f>SUM(BB239:BB245)</f>
        <v>0</v>
      </c>
      <c r="BC246" s="283">
        <f>SUM(BC239:BC245)</f>
        <v>0</v>
      </c>
      <c r="BD246" s="283">
        <f>SUM(BD239:BD245)</f>
        <v>0</v>
      </c>
      <c r="BE246" s="283">
        <f>SUM(BE239:BE245)</f>
        <v>0</v>
      </c>
    </row>
    <row r="247" spans="1:80" x14ac:dyDescent="0.2">
      <c r="A247" s="245" t="s">
        <v>98</v>
      </c>
      <c r="B247" s="246" t="s">
        <v>598</v>
      </c>
      <c r="C247" s="247" t="s">
        <v>599</v>
      </c>
      <c r="D247" s="248"/>
      <c r="E247" s="249"/>
      <c r="F247" s="249"/>
      <c r="G247" s="250"/>
      <c r="H247" s="251"/>
      <c r="I247" s="252"/>
      <c r="J247" s="253"/>
      <c r="K247" s="254"/>
      <c r="O247" s="255">
        <v>1</v>
      </c>
    </row>
    <row r="248" spans="1:80" x14ac:dyDescent="0.2">
      <c r="A248" s="256">
        <v>76</v>
      </c>
      <c r="B248" s="257" t="s">
        <v>601</v>
      </c>
      <c r="C248" s="258" t="s">
        <v>602</v>
      </c>
      <c r="D248" s="259" t="s">
        <v>235</v>
      </c>
      <c r="E248" s="260">
        <v>40</v>
      </c>
      <c r="F248" s="260"/>
      <c r="G248" s="261">
        <f>E248*F248</f>
        <v>0</v>
      </c>
      <c r="H248" s="262">
        <v>0</v>
      </c>
      <c r="I248" s="263">
        <f>E248*H248</f>
        <v>0</v>
      </c>
      <c r="J248" s="262">
        <v>0</v>
      </c>
      <c r="K248" s="263">
        <f>E248*J248</f>
        <v>0</v>
      </c>
      <c r="O248" s="255">
        <v>2</v>
      </c>
      <c r="AA248" s="228">
        <v>1</v>
      </c>
      <c r="AB248" s="228">
        <v>9</v>
      </c>
      <c r="AC248" s="228">
        <v>9</v>
      </c>
      <c r="AZ248" s="228">
        <v>4</v>
      </c>
      <c r="BA248" s="228">
        <f>IF(AZ248=1,G248,0)</f>
        <v>0</v>
      </c>
      <c r="BB248" s="228">
        <f>IF(AZ248=2,G248,0)</f>
        <v>0</v>
      </c>
      <c r="BC248" s="228">
        <f>IF(AZ248=3,G248,0)</f>
        <v>0</v>
      </c>
      <c r="BD248" s="228">
        <f>IF(AZ248=4,G248,0)</f>
        <v>0</v>
      </c>
      <c r="BE248" s="228">
        <f>IF(AZ248=5,G248,0)</f>
        <v>0</v>
      </c>
      <c r="CA248" s="255">
        <v>1</v>
      </c>
      <c r="CB248" s="255">
        <v>9</v>
      </c>
    </row>
    <row r="249" spans="1:80" ht="56.25" x14ac:dyDescent="0.2">
      <c r="A249" s="264"/>
      <c r="B249" s="265"/>
      <c r="C249" s="329" t="s">
        <v>603</v>
      </c>
      <c r="D249" s="330"/>
      <c r="E249" s="330"/>
      <c r="F249" s="330"/>
      <c r="G249" s="331"/>
      <c r="I249" s="266"/>
      <c r="K249" s="266"/>
      <c r="L249" s="267" t="s">
        <v>603</v>
      </c>
      <c r="O249" s="255">
        <v>3</v>
      </c>
    </row>
    <row r="250" spans="1:80" x14ac:dyDescent="0.2">
      <c r="A250" s="256">
        <v>77</v>
      </c>
      <c r="B250" s="257" t="s">
        <v>604</v>
      </c>
      <c r="C250" s="258" t="s">
        <v>605</v>
      </c>
      <c r="D250" s="259" t="s">
        <v>101</v>
      </c>
      <c r="E250" s="260">
        <v>6</v>
      </c>
      <c r="F250" s="260"/>
      <c r="G250" s="261">
        <f>E250*F250</f>
        <v>0</v>
      </c>
      <c r="H250" s="262">
        <v>0</v>
      </c>
      <c r="I250" s="263">
        <f>E250*H250</f>
        <v>0</v>
      </c>
      <c r="J250" s="262"/>
      <c r="K250" s="263">
        <f>E250*J250</f>
        <v>0</v>
      </c>
      <c r="O250" s="255">
        <v>2</v>
      </c>
      <c r="AA250" s="228">
        <v>12</v>
      </c>
      <c r="AB250" s="228">
        <v>0</v>
      </c>
      <c r="AC250" s="228">
        <v>80</v>
      </c>
      <c r="AZ250" s="228">
        <v>4</v>
      </c>
      <c r="BA250" s="228">
        <f>IF(AZ250=1,G250,0)</f>
        <v>0</v>
      </c>
      <c r="BB250" s="228">
        <f>IF(AZ250=2,G250,0)</f>
        <v>0</v>
      </c>
      <c r="BC250" s="228">
        <f>IF(AZ250=3,G250,0)</f>
        <v>0</v>
      </c>
      <c r="BD250" s="228">
        <f>IF(AZ250=4,G250,0)</f>
        <v>0</v>
      </c>
      <c r="BE250" s="228">
        <f>IF(AZ250=5,G250,0)</f>
        <v>0</v>
      </c>
      <c r="CA250" s="255">
        <v>12</v>
      </c>
      <c r="CB250" s="255">
        <v>0</v>
      </c>
    </row>
    <row r="251" spans="1:80" ht="22.5" x14ac:dyDescent="0.2">
      <c r="A251" s="264"/>
      <c r="B251" s="265"/>
      <c r="C251" s="329" t="s">
        <v>606</v>
      </c>
      <c r="D251" s="330"/>
      <c r="E251" s="330"/>
      <c r="F251" s="330"/>
      <c r="G251" s="331"/>
      <c r="I251" s="266"/>
      <c r="K251" s="266"/>
      <c r="L251" s="267" t="s">
        <v>606</v>
      </c>
      <c r="O251" s="255">
        <v>3</v>
      </c>
    </row>
    <row r="252" spans="1:80" x14ac:dyDescent="0.2">
      <c r="A252" s="264"/>
      <c r="B252" s="268"/>
      <c r="C252" s="327" t="s">
        <v>607</v>
      </c>
      <c r="D252" s="328"/>
      <c r="E252" s="269">
        <v>1</v>
      </c>
      <c r="F252" s="270"/>
      <c r="G252" s="271"/>
      <c r="H252" s="272"/>
      <c r="I252" s="266"/>
      <c r="J252" s="273"/>
      <c r="K252" s="266"/>
      <c r="M252" s="267" t="s">
        <v>607</v>
      </c>
      <c r="O252" s="255"/>
    </row>
    <row r="253" spans="1:80" x14ac:dyDescent="0.2">
      <c r="A253" s="264"/>
      <c r="B253" s="268"/>
      <c r="C253" s="327" t="s">
        <v>608</v>
      </c>
      <c r="D253" s="328"/>
      <c r="E253" s="269">
        <v>1</v>
      </c>
      <c r="F253" s="270"/>
      <c r="G253" s="271"/>
      <c r="H253" s="272"/>
      <c r="I253" s="266"/>
      <c r="J253" s="273"/>
      <c r="K253" s="266"/>
      <c r="M253" s="267" t="s">
        <v>608</v>
      </c>
      <c r="O253" s="255"/>
    </row>
    <row r="254" spans="1:80" x14ac:dyDescent="0.2">
      <c r="A254" s="264"/>
      <c r="B254" s="268"/>
      <c r="C254" s="327" t="s">
        <v>609</v>
      </c>
      <c r="D254" s="328"/>
      <c r="E254" s="269">
        <v>1</v>
      </c>
      <c r="F254" s="270"/>
      <c r="G254" s="271"/>
      <c r="H254" s="272"/>
      <c r="I254" s="266"/>
      <c r="J254" s="273"/>
      <c r="K254" s="266"/>
      <c r="M254" s="267" t="s">
        <v>609</v>
      </c>
      <c r="O254" s="255"/>
    </row>
    <row r="255" spans="1:80" x14ac:dyDescent="0.2">
      <c r="A255" s="264"/>
      <c r="B255" s="268"/>
      <c r="C255" s="327" t="s">
        <v>610</v>
      </c>
      <c r="D255" s="328"/>
      <c r="E255" s="269">
        <v>1</v>
      </c>
      <c r="F255" s="270"/>
      <c r="G255" s="271"/>
      <c r="H255" s="272"/>
      <c r="I255" s="266"/>
      <c r="J255" s="273"/>
      <c r="K255" s="266"/>
      <c r="M255" s="267" t="s">
        <v>610</v>
      </c>
      <c r="O255" s="255"/>
    </row>
    <row r="256" spans="1:80" x14ac:dyDescent="0.2">
      <c r="A256" s="264"/>
      <c r="B256" s="268"/>
      <c r="C256" s="327" t="s">
        <v>611</v>
      </c>
      <c r="D256" s="328"/>
      <c r="E256" s="269">
        <v>1</v>
      </c>
      <c r="F256" s="270"/>
      <c r="G256" s="271"/>
      <c r="H256" s="272"/>
      <c r="I256" s="266"/>
      <c r="J256" s="273"/>
      <c r="K256" s="266"/>
      <c r="M256" s="267" t="s">
        <v>611</v>
      </c>
      <c r="O256" s="255"/>
    </row>
    <row r="257" spans="1:80" x14ac:dyDescent="0.2">
      <c r="A257" s="264"/>
      <c r="B257" s="268"/>
      <c r="C257" s="327" t="s">
        <v>612</v>
      </c>
      <c r="D257" s="328"/>
      <c r="E257" s="269">
        <v>1</v>
      </c>
      <c r="F257" s="270"/>
      <c r="G257" s="271"/>
      <c r="H257" s="272"/>
      <c r="I257" s="266"/>
      <c r="J257" s="273"/>
      <c r="K257" s="266"/>
      <c r="M257" s="267" t="s">
        <v>612</v>
      </c>
      <c r="O257" s="255"/>
    </row>
    <row r="258" spans="1:80" x14ac:dyDescent="0.2">
      <c r="A258" s="256">
        <v>78</v>
      </c>
      <c r="B258" s="257" t="s">
        <v>613</v>
      </c>
      <c r="C258" s="258" t="s">
        <v>614</v>
      </c>
      <c r="D258" s="259" t="s">
        <v>101</v>
      </c>
      <c r="E258" s="260">
        <v>4</v>
      </c>
      <c r="F258" s="260"/>
      <c r="G258" s="261">
        <f>E258*F258</f>
        <v>0</v>
      </c>
      <c r="H258" s="262">
        <v>0</v>
      </c>
      <c r="I258" s="263">
        <f>E258*H258</f>
        <v>0</v>
      </c>
      <c r="J258" s="262"/>
      <c r="K258" s="263">
        <f>E258*J258</f>
        <v>0</v>
      </c>
      <c r="O258" s="255">
        <v>2</v>
      </c>
      <c r="AA258" s="228">
        <v>12</v>
      </c>
      <c r="AB258" s="228">
        <v>0</v>
      </c>
      <c r="AC258" s="228">
        <v>81</v>
      </c>
      <c r="AZ258" s="228">
        <v>4</v>
      </c>
      <c r="BA258" s="228">
        <f>IF(AZ258=1,G258,0)</f>
        <v>0</v>
      </c>
      <c r="BB258" s="228">
        <f>IF(AZ258=2,G258,0)</f>
        <v>0</v>
      </c>
      <c r="BC258" s="228">
        <f>IF(AZ258=3,G258,0)</f>
        <v>0</v>
      </c>
      <c r="BD258" s="228">
        <f>IF(AZ258=4,G258,0)</f>
        <v>0</v>
      </c>
      <c r="BE258" s="228">
        <f>IF(AZ258=5,G258,0)</f>
        <v>0</v>
      </c>
      <c r="CA258" s="255">
        <v>12</v>
      </c>
      <c r="CB258" s="255">
        <v>0</v>
      </c>
    </row>
    <row r="259" spans="1:80" ht="22.5" x14ac:dyDescent="0.2">
      <c r="A259" s="264"/>
      <c r="B259" s="265"/>
      <c r="C259" s="329" t="s">
        <v>615</v>
      </c>
      <c r="D259" s="330"/>
      <c r="E259" s="330"/>
      <c r="F259" s="330"/>
      <c r="G259" s="331"/>
      <c r="I259" s="266"/>
      <c r="K259" s="266"/>
      <c r="L259" s="267" t="s">
        <v>615</v>
      </c>
      <c r="O259" s="255">
        <v>3</v>
      </c>
    </row>
    <row r="260" spans="1:80" x14ac:dyDescent="0.2">
      <c r="A260" s="264"/>
      <c r="B260" s="268"/>
      <c r="C260" s="327" t="s">
        <v>616</v>
      </c>
      <c r="D260" s="328"/>
      <c r="E260" s="269">
        <v>1</v>
      </c>
      <c r="F260" s="270"/>
      <c r="G260" s="271"/>
      <c r="H260" s="272"/>
      <c r="I260" s="266"/>
      <c r="J260" s="273"/>
      <c r="K260" s="266"/>
      <c r="M260" s="267" t="s">
        <v>616</v>
      </c>
      <c r="O260" s="255"/>
    </row>
    <row r="261" spans="1:80" x14ac:dyDescent="0.2">
      <c r="A261" s="264"/>
      <c r="B261" s="268"/>
      <c r="C261" s="327" t="s">
        <v>617</v>
      </c>
      <c r="D261" s="328"/>
      <c r="E261" s="269">
        <v>1</v>
      </c>
      <c r="F261" s="270"/>
      <c r="G261" s="271"/>
      <c r="H261" s="272"/>
      <c r="I261" s="266"/>
      <c r="J261" s="273"/>
      <c r="K261" s="266"/>
      <c r="M261" s="267" t="s">
        <v>617</v>
      </c>
      <c r="O261" s="255"/>
    </row>
    <row r="262" spans="1:80" x14ac:dyDescent="0.2">
      <c r="A262" s="264"/>
      <c r="B262" s="268"/>
      <c r="C262" s="327" t="s">
        <v>618</v>
      </c>
      <c r="D262" s="328"/>
      <c r="E262" s="269">
        <v>1</v>
      </c>
      <c r="F262" s="270"/>
      <c r="G262" s="271"/>
      <c r="H262" s="272"/>
      <c r="I262" s="266"/>
      <c r="J262" s="273"/>
      <c r="K262" s="266"/>
      <c r="M262" s="267" t="s">
        <v>618</v>
      </c>
      <c r="O262" s="255"/>
    </row>
    <row r="263" spans="1:80" x14ac:dyDescent="0.2">
      <c r="A263" s="264"/>
      <c r="B263" s="268"/>
      <c r="C263" s="327" t="s">
        <v>619</v>
      </c>
      <c r="D263" s="328"/>
      <c r="E263" s="269">
        <v>1</v>
      </c>
      <c r="F263" s="270"/>
      <c r="G263" s="271"/>
      <c r="H263" s="272"/>
      <c r="I263" s="266"/>
      <c r="J263" s="273"/>
      <c r="K263" s="266"/>
      <c r="M263" s="267" t="s">
        <v>619</v>
      </c>
      <c r="O263" s="255"/>
    </row>
    <row r="264" spans="1:80" x14ac:dyDescent="0.2">
      <c r="A264" s="256">
        <v>79</v>
      </c>
      <c r="B264" s="257" t="s">
        <v>620</v>
      </c>
      <c r="C264" s="258" t="s">
        <v>621</v>
      </c>
      <c r="D264" s="259" t="s">
        <v>293</v>
      </c>
      <c r="E264" s="260">
        <v>1</v>
      </c>
      <c r="F264" s="260"/>
      <c r="G264" s="261">
        <f>E264*F264</f>
        <v>0</v>
      </c>
      <c r="H264" s="262">
        <v>0</v>
      </c>
      <c r="I264" s="263">
        <f>E264*H264</f>
        <v>0</v>
      </c>
      <c r="J264" s="262"/>
      <c r="K264" s="263">
        <f>E264*J264</f>
        <v>0</v>
      </c>
      <c r="O264" s="255">
        <v>2</v>
      </c>
      <c r="AA264" s="228">
        <v>12</v>
      </c>
      <c r="AB264" s="228">
        <v>0</v>
      </c>
      <c r="AC264" s="228">
        <v>82</v>
      </c>
      <c r="AZ264" s="228">
        <v>4</v>
      </c>
      <c r="BA264" s="228">
        <f>IF(AZ264=1,G264,0)</f>
        <v>0</v>
      </c>
      <c r="BB264" s="228">
        <f>IF(AZ264=2,G264,0)</f>
        <v>0</v>
      </c>
      <c r="BC264" s="228">
        <f>IF(AZ264=3,G264,0)</f>
        <v>0</v>
      </c>
      <c r="BD264" s="228">
        <f>IF(AZ264=4,G264,0)</f>
        <v>0</v>
      </c>
      <c r="BE264" s="228">
        <f>IF(AZ264=5,G264,0)</f>
        <v>0</v>
      </c>
      <c r="CA264" s="255">
        <v>12</v>
      </c>
      <c r="CB264" s="255">
        <v>0</v>
      </c>
    </row>
    <row r="265" spans="1:80" x14ac:dyDescent="0.2">
      <c r="A265" s="264"/>
      <c r="B265" s="268"/>
      <c r="C265" s="327" t="s">
        <v>622</v>
      </c>
      <c r="D265" s="328"/>
      <c r="E265" s="269">
        <v>1</v>
      </c>
      <c r="F265" s="270"/>
      <c r="G265" s="271"/>
      <c r="H265" s="272"/>
      <c r="I265" s="266"/>
      <c r="J265" s="273"/>
      <c r="K265" s="266"/>
      <c r="M265" s="267" t="s">
        <v>622</v>
      </c>
      <c r="O265" s="255"/>
    </row>
    <row r="266" spans="1:80" x14ac:dyDescent="0.2">
      <c r="A266" s="256">
        <v>80</v>
      </c>
      <c r="B266" s="257" t="s">
        <v>623</v>
      </c>
      <c r="C266" s="258" t="s">
        <v>624</v>
      </c>
      <c r="D266" s="259" t="s">
        <v>293</v>
      </c>
      <c r="E266" s="260">
        <v>1</v>
      </c>
      <c r="F266" s="260"/>
      <c r="G266" s="261">
        <f>E266*F266</f>
        <v>0</v>
      </c>
      <c r="H266" s="262">
        <v>0</v>
      </c>
      <c r="I266" s="263">
        <f>E266*H266</f>
        <v>0</v>
      </c>
      <c r="J266" s="262"/>
      <c r="K266" s="263">
        <f>E266*J266</f>
        <v>0</v>
      </c>
      <c r="O266" s="255">
        <v>2</v>
      </c>
      <c r="AA266" s="228">
        <v>12</v>
      </c>
      <c r="AB266" s="228">
        <v>0</v>
      </c>
      <c r="AC266" s="228">
        <v>95</v>
      </c>
      <c r="AZ266" s="228">
        <v>4</v>
      </c>
      <c r="BA266" s="228">
        <f>IF(AZ266=1,G266,0)</f>
        <v>0</v>
      </c>
      <c r="BB266" s="228">
        <f>IF(AZ266=2,G266,0)</f>
        <v>0</v>
      </c>
      <c r="BC266" s="228">
        <f>IF(AZ266=3,G266,0)</f>
        <v>0</v>
      </c>
      <c r="BD266" s="228">
        <f>IF(AZ266=4,G266,0)</f>
        <v>0</v>
      </c>
      <c r="BE266" s="228">
        <f>IF(AZ266=5,G266,0)</f>
        <v>0</v>
      </c>
      <c r="CA266" s="255">
        <v>12</v>
      </c>
      <c r="CB266" s="255">
        <v>0</v>
      </c>
    </row>
    <row r="267" spans="1:80" ht="22.5" x14ac:dyDescent="0.2">
      <c r="A267" s="264"/>
      <c r="B267" s="265"/>
      <c r="C267" s="329" t="s">
        <v>625</v>
      </c>
      <c r="D267" s="330"/>
      <c r="E267" s="330"/>
      <c r="F267" s="330"/>
      <c r="G267" s="331"/>
      <c r="I267" s="266"/>
      <c r="K267" s="266"/>
      <c r="L267" s="267" t="s">
        <v>625</v>
      </c>
      <c r="O267" s="255">
        <v>3</v>
      </c>
    </row>
    <row r="268" spans="1:80" x14ac:dyDescent="0.2">
      <c r="A268" s="264"/>
      <c r="B268" s="268"/>
      <c r="C268" s="327" t="s">
        <v>622</v>
      </c>
      <c r="D268" s="328"/>
      <c r="E268" s="269">
        <v>1</v>
      </c>
      <c r="F268" s="270"/>
      <c r="G268" s="271"/>
      <c r="H268" s="272"/>
      <c r="I268" s="266"/>
      <c r="J268" s="273"/>
      <c r="K268" s="266"/>
      <c r="M268" s="267" t="s">
        <v>622</v>
      </c>
      <c r="O268" s="255"/>
    </row>
    <row r="269" spans="1:80" x14ac:dyDescent="0.2">
      <c r="A269" s="274"/>
      <c r="B269" s="275" t="s">
        <v>102</v>
      </c>
      <c r="C269" s="276" t="s">
        <v>600</v>
      </c>
      <c r="D269" s="277"/>
      <c r="E269" s="278"/>
      <c r="F269" s="279"/>
      <c r="G269" s="280">
        <f>SUM(G247:G268)</f>
        <v>0</v>
      </c>
      <c r="H269" s="281"/>
      <c r="I269" s="282">
        <f>SUM(I247:I268)</f>
        <v>0</v>
      </c>
      <c r="J269" s="281"/>
      <c r="K269" s="282">
        <f>SUM(K247:K268)</f>
        <v>0</v>
      </c>
      <c r="O269" s="255">
        <v>4</v>
      </c>
      <c r="BA269" s="283">
        <f>SUM(BA247:BA268)</f>
        <v>0</v>
      </c>
      <c r="BB269" s="283">
        <f>SUM(BB247:BB268)</f>
        <v>0</v>
      </c>
      <c r="BC269" s="283">
        <f>SUM(BC247:BC268)</f>
        <v>0</v>
      </c>
      <c r="BD269" s="283">
        <f>SUM(BD247:BD268)</f>
        <v>0</v>
      </c>
      <c r="BE269" s="283">
        <f>SUM(BE247:BE268)</f>
        <v>0</v>
      </c>
    </row>
    <row r="270" spans="1:80" x14ac:dyDescent="0.2">
      <c r="A270" s="245" t="s">
        <v>98</v>
      </c>
      <c r="B270" s="246" t="s">
        <v>296</v>
      </c>
      <c r="C270" s="247" t="s">
        <v>297</v>
      </c>
      <c r="D270" s="248"/>
      <c r="E270" s="249"/>
      <c r="F270" s="249"/>
      <c r="G270" s="250"/>
      <c r="H270" s="251"/>
      <c r="I270" s="252"/>
      <c r="J270" s="253"/>
      <c r="K270" s="254"/>
      <c r="O270" s="255">
        <v>1</v>
      </c>
    </row>
    <row r="271" spans="1:80" x14ac:dyDescent="0.2">
      <c r="A271" s="256">
        <v>81</v>
      </c>
      <c r="B271" s="257" t="s">
        <v>299</v>
      </c>
      <c r="C271" s="258" t="s">
        <v>300</v>
      </c>
      <c r="D271" s="259" t="s">
        <v>170</v>
      </c>
      <c r="E271" s="260">
        <v>32.743810400000001</v>
      </c>
      <c r="F271" s="260"/>
      <c r="G271" s="261">
        <f t="shared" ref="G271:G277" si="0">E271*F271</f>
        <v>0</v>
      </c>
      <c r="H271" s="262">
        <v>0</v>
      </c>
      <c r="I271" s="263">
        <f t="shared" ref="I271:I277" si="1">E271*H271</f>
        <v>0</v>
      </c>
      <c r="J271" s="262"/>
      <c r="K271" s="263">
        <f t="shared" ref="K271:K277" si="2">E271*J271</f>
        <v>0</v>
      </c>
      <c r="O271" s="255">
        <v>2</v>
      </c>
      <c r="AA271" s="228">
        <v>8</v>
      </c>
      <c r="AB271" s="228">
        <v>0</v>
      </c>
      <c r="AC271" s="228">
        <v>3</v>
      </c>
      <c r="AZ271" s="228">
        <v>1</v>
      </c>
      <c r="BA271" s="228">
        <f t="shared" ref="BA271:BA277" si="3">IF(AZ271=1,G271,0)</f>
        <v>0</v>
      </c>
      <c r="BB271" s="228">
        <f t="shared" ref="BB271:BB277" si="4">IF(AZ271=2,G271,0)</f>
        <v>0</v>
      </c>
      <c r="BC271" s="228">
        <f t="shared" ref="BC271:BC277" si="5">IF(AZ271=3,G271,0)</f>
        <v>0</v>
      </c>
      <c r="BD271" s="228">
        <f t="shared" ref="BD271:BD277" si="6">IF(AZ271=4,G271,0)</f>
        <v>0</v>
      </c>
      <c r="BE271" s="228">
        <f t="shared" ref="BE271:BE277" si="7">IF(AZ271=5,G271,0)</f>
        <v>0</v>
      </c>
      <c r="CA271" s="255">
        <v>8</v>
      </c>
      <c r="CB271" s="255">
        <v>0</v>
      </c>
    </row>
    <row r="272" spans="1:80" x14ac:dyDescent="0.2">
      <c r="A272" s="256">
        <v>82</v>
      </c>
      <c r="B272" s="257" t="s">
        <v>301</v>
      </c>
      <c r="C272" s="258" t="s">
        <v>302</v>
      </c>
      <c r="D272" s="259" t="s">
        <v>170</v>
      </c>
      <c r="E272" s="260">
        <v>589.38858719999996</v>
      </c>
      <c r="F272" s="260"/>
      <c r="G272" s="261">
        <f t="shared" si="0"/>
        <v>0</v>
      </c>
      <c r="H272" s="262">
        <v>0</v>
      </c>
      <c r="I272" s="263">
        <f t="shared" si="1"/>
        <v>0</v>
      </c>
      <c r="J272" s="262"/>
      <c r="K272" s="263">
        <f t="shared" si="2"/>
        <v>0</v>
      </c>
      <c r="O272" s="255">
        <v>2</v>
      </c>
      <c r="AA272" s="228">
        <v>8</v>
      </c>
      <c r="AB272" s="228">
        <v>0</v>
      </c>
      <c r="AC272" s="228">
        <v>3</v>
      </c>
      <c r="AZ272" s="228">
        <v>1</v>
      </c>
      <c r="BA272" s="228">
        <f t="shared" si="3"/>
        <v>0</v>
      </c>
      <c r="BB272" s="228">
        <f t="shared" si="4"/>
        <v>0</v>
      </c>
      <c r="BC272" s="228">
        <f t="shared" si="5"/>
        <v>0</v>
      </c>
      <c r="BD272" s="228">
        <f t="shared" si="6"/>
        <v>0</v>
      </c>
      <c r="BE272" s="228">
        <f t="shared" si="7"/>
        <v>0</v>
      </c>
      <c r="CA272" s="255">
        <v>8</v>
      </c>
      <c r="CB272" s="255">
        <v>0</v>
      </c>
    </row>
    <row r="273" spans="1:80" x14ac:dyDescent="0.2">
      <c r="A273" s="256">
        <v>83</v>
      </c>
      <c r="B273" s="257" t="s">
        <v>303</v>
      </c>
      <c r="C273" s="258" t="s">
        <v>304</v>
      </c>
      <c r="D273" s="259" t="s">
        <v>170</v>
      </c>
      <c r="E273" s="260">
        <v>32.743810400000001</v>
      </c>
      <c r="F273" s="260"/>
      <c r="G273" s="261">
        <f t="shared" si="0"/>
        <v>0</v>
      </c>
      <c r="H273" s="262">
        <v>0</v>
      </c>
      <c r="I273" s="263">
        <f t="shared" si="1"/>
        <v>0</v>
      </c>
      <c r="J273" s="262"/>
      <c r="K273" s="263">
        <f t="shared" si="2"/>
        <v>0</v>
      </c>
      <c r="O273" s="255">
        <v>2</v>
      </c>
      <c r="AA273" s="228">
        <v>8</v>
      </c>
      <c r="AB273" s="228">
        <v>0</v>
      </c>
      <c r="AC273" s="228">
        <v>3</v>
      </c>
      <c r="AZ273" s="228">
        <v>1</v>
      </c>
      <c r="BA273" s="228">
        <f t="shared" si="3"/>
        <v>0</v>
      </c>
      <c r="BB273" s="228">
        <f t="shared" si="4"/>
        <v>0</v>
      </c>
      <c r="BC273" s="228">
        <f t="shared" si="5"/>
        <v>0</v>
      </c>
      <c r="BD273" s="228">
        <f t="shared" si="6"/>
        <v>0</v>
      </c>
      <c r="BE273" s="228">
        <f t="shared" si="7"/>
        <v>0</v>
      </c>
      <c r="CA273" s="255">
        <v>8</v>
      </c>
      <c r="CB273" s="255">
        <v>0</v>
      </c>
    </row>
    <row r="274" spans="1:80" x14ac:dyDescent="0.2">
      <c r="A274" s="256">
        <v>84</v>
      </c>
      <c r="B274" s="257" t="s">
        <v>305</v>
      </c>
      <c r="C274" s="258" t="s">
        <v>306</v>
      </c>
      <c r="D274" s="259" t="s">
        <v>170</v>
      </c>
      <c r="E274" s="260">
        <v>589.38858719999996</v>
      </c>
      <c r="F274" s="260"/>
      <c r="G274" s="261">
        <f t="shared" si="0"/>
        <v>0</v>
      </c>
      <c r="H274" s="262">
        <v>0</v>
      </c>
      <c r="I274" s="263">
        <f t="shared" si="1"/>
        <v>0</v>
      </c>
      <c r="J274" s="262"/>
      <c r="K274" s="263">
        <f t="shared" si="2"/>
        <v>0</v>
      </c>
      <c r="O274" s="255">
        <v>2</v>
      </c>
      <c r="AA274" s="228">
        <v>8</v>
      </c>
      <c r="AB274" s="228">
        <v>0</v>
      </c>
      <c r="AC274" s="228">
        <v>3</v>
      </c>
      <c r="AZ274" s="228">
        <v>1</v>
      </c>
      <c r="BA274" s="228">
        <f t="shared" si="3"/>
        <v>0</v>
      </c>
      <c r="BB274" s="228">
        <f t="shared" si="4"/>
        <v>0</v>
      </c>
      <c r="BC274" s="228">
        <f t="shared" si="5"/>
        <v>0</v>
      </c>
      <c r="BD274" s="228">
        <f t="shared" si="6"/>
        <v>0</v>
      </c>
      <c r="BE274" s="228">
        <f t="shared" si="7"/>
        <v>0</v>
      </c>
      <c r="CA274" s="255">
        <v>8</v>
      </c>
      <c r="CB274" s="255">
        <v>0</v>
      </c>
    </row>
    <row r="275" spans="1:80" x14ac:dyDescent="0.2">
      <c r="A275" s="256">
        <v>85</v>
      </c>
      <c r="B275" s="257" t="s">
        <v>307</v>
      </c>
      <c r="C275" s="258" t="s">
        <v>308</v>
      </c>
      <c r="D275" s="259" t="s">
        <v>170</v>
      </c>
      <c r="E275" s="260">
        <v>32.743810400000001</v>
      </c>
      <c r="F275" s="260"/>
      <c r="G275" s="261">
        <f t="shared" si="0"/>
        <v>0</v>
      </c>
      <c r="H275" s="262">
        <v>0</v>
      </c>
      <c r="I275" s="263">
        <f t="shared" si="1"/>
        <v>0</v>
      </c>
      <c r="J275" s="262"/>
      <c r="K275" s="263">
        <f t="shared" si="2"/>
        <v>0</v>
      </c>
      <c r="O275" s="255">
        <v>2</v>
      </c>
      <c r="AA275" s="228">
        <v>8</v>
      </c>
      <c r="AB275" s="228">
        <v>0</v>
      </c>
      <c r="AC275" s="228">
        <v>3</v>
      </c>
      <c r="AZ275" s="228">
        <v>1</v>
      </c>
      <c r="BA275" s="228">
        <f t="shared" si="3"/>
        <v>0</v>
      </c>
      <c r="BB275" s="228">
        <f t="shared" si="4"/>
        <v>0</v>
      </c>
      <c r="BC275" s="228">
        <f t="shared" si="5"/>
        <v>0</v>
      </c>
      <c r="BD275" s="228">
        <f t="shared" si="6"/>
        <v>0</v>
      </c>
      <c r="BE275" s="228">
        <f t="shared" si="7"/>
        <v>0</v>
      </c>
      <c r="CA275" s="255">
        <v>8</v>
      </c>
      <c r="CB275" s="255">
        <v>0</v>
      </c>
    </row>
    <row r="276" spans="1:80" x14ac:dyDescent="0.2">
      <c r="A276" s="256">
        <v>86</v>
      </c>
      <c r="B276" s="257" t="s">
        <v>309</v>
      </c>
      <c r="C276" s="258" t="s">
        <v>310</v>
      </c>
      <c r="D276" s="259" t="s">
        <v>170</v>
      </c>
      <c r="E276" s="260">
        <v>32.743810400000001</v>
      </c>
      <c r="F276" s="260"/>
      <c r="G276" s="261">
        <f t="shared" si="0"/>
        <v>0</v>
      </c>
      <c r="H276" s="262">
        <v>0</v>
      </c>
      <c r="I276" s="263">
        <f t="shared" si="1"/>
        <v>0</v>
      </c>
      <c r="J276" s="262"/>
      <c r="K276" s="263">
        <f t="shared" si="2"/>
        <v>0</v>
      </c>
      <c r="O276" s="255">
        <v>2</v>
      </c>
      <c r="AA276" s="228">
        <v>8</v>
      </c>
      <c r="AB276" s="228">
        <v>0</v>
      </c>
      <c r="AC276" s="228">
        <v>3</v>
      </c>
      <c r="AZ276" s="228">
        <v>1</v>
      </c>
      <c r="BA276" s="228">
        <f t="shared" si="3"/>
        <v>0</v>
      </c>
      <c r="BB276" s="228">
        <f t="shared" si="4"/>
        <v>0</v>
      </c>
      <c r="BC276" s="228">
        <f t="shared" si="5"/>
        <v>0</v>
      </c>
      <c r="BD276" s="228">
        <f t="shared" si="6"/>
        <v>0</v>
      </c>
      <c r="BE276" s="228">
        <f t="shared" si="7"/>
        <v>0</v>
      </c>
      <c r="CA276" s="255">
        <v>8</v>
      </c>
      <c r="CB276" s="255">
        <v>0</v>
      </c>
    </row>
    <row r="277" spans="1:80" x14ac:dyDescent="0.2">
      <c r="A277" s="256">
        <v>87</v>
      </c>
      <c r="B277" s="257" t="s">
        <v>311</v>
      </c>
      <c r="C277" s="258" t="s">
        <v>312</v>
      </c>
      <c r="D277" s="259" t="s">
        <v>170</v>
      </c>
      <c r="E277" s="260">
        <v>32.743810400000001</v>
      </c>
      <c r="F277" s="260"/>
      <c r="G277" s="261">
        <f t="shared" si="0"/>
        <v>0</v>
      </c>
      <c r="H277" s="262">
        <v>0</v>
      </c>
      <c r="I277" s="263">
        <f t="shared" si="1"/>
        <v>0</v>
      </c>
      <c r="J277" s="262"/>
      <c r="K277" s="263">
        <f t="shared" si="2"/>
        <v>0</v>
      </c>
      <c r="O277" s="255">
        <v>2</v>
      </c>
      <c r="AA277" s="228">
        <v>8</v>
      </c>
      <c r="AB277" s="228">
        <v>0</v>
      </c>
      <c r="AC277" s="228">
        <v>3</v>
      </c>
      <c r="AZ277" s="228">
        <v>1</v>
      </c>
      <c r="BA277" s="228">
        <f t="shared" si="3"/>
        <v>0</v>
      </c>
      <c r="BB277" s="228">
        <f t="shared" si="4"/>
        <v>0</v>
      </c>
      <c r="BC277" s="228">
        <f t="shared" si="5"/>
        <v>0</v>
      </c>
      <c r="BD277" s="228">
        <f t="shared" si="6"/>
        <v>0</v>
      </c>
      <c r="BE277" s="228">
        <f t="shared" si="7"/>
        <v>0</v>
      </c>
      <c r="CA277" s="255">
        <v>8</v>
      </c>
      <c r="CB277" s="255">
        <v>0</v>
      </c>
    </row>
    <row r="278" spans="1:80" x14ac:dyDescent="0.2">
      <c r="A278" s="274"/>
      <c r="B278" s="275" t="s">
        <v>102</v>
      </c>
      <c r="C278" s="276" t="s">
        <v>298</v>
      </c>
      <c r="D278" s="277"/>
      <c r="E278" s="278"/>
      <c r="F278" s="279"/>
      <c r="G278" s="280">
        <f>SUM(G270:G277)</f>
        <v>0</v>
      </c>
      <c r="H278" s="281"/>
      <c r="I278" s="282">
        <f>SUM(I270:I277)</f>
        <v>0</v>
      </c>
      <c r="J278" s="281"/>
      <c r="K278" s="282">
        <f>SUM(K270:K277)</f>
        <v>0</v>
      </c>
      <c r="O278" s="255">
        <v>4</v>
      </c>
      <c r="BA278" s="283">
        <f>SUM(BA270:BA277)</f>
        <v>0</v>
      </c>
      <c r="BB278" s="283">
        <f>SUM(BB270:BB277)</f>
        <v>0</v>
      </c>
      <c r="BC278" s="283">
        <f>SUM(BC270:BC277)</f>
        <v>0</v>
      </c>
      <c r="BD278" s="283">
        <f>SUM(BD270:BD277)</f>
        <v>0</v>
      </c>
      <c r="BE278" s="283">
        <f>SUM(BE270:BE277)</f>
        <v>0</v>
      </c>
    </row>
    <row r="279" spans="1:80" x14ac:dyDescent="0.2">
      <c r="E279" s="228"/>
    </row>
    <row r="280" spans="1:80" x14ac:dyDescent="0.2">
      <c r="E280" s="228"/>
    </row>
    <row r="281" spans="1:80" x14ac:dyDescent="0.2">
      <c r="E281" s="228"/>
    </row>
    <row r="282" spans="1:80" x14ac:dyDescent="0.2">
      <c r="E282" s="228"/>
    </row>
    <row r="283" spans="1:80" x14ac:dyDescent="0.2">
      <c r="E283" s="228"/>
    </row>
    <row r="284" spans="1:80" x14ac:dyDescent="0.2">
      <c r="E284" s="228"/>
    </row>
    <row r="285" spans="1:80" x14ac:dyDescent="0.2">
      <c r="E285" s="228"/>
    </row>
    <row r="286" spans="1:80" x14ac:dyDescent="0.2">
      <c r="E286" s="228"/>
    </row>
    <row r="287" spans="1:80" x14ac:dyDescent="0.2">
      <c r="E287" s="228"/>
    </row>
    <row r="288" spans="1:80" x14ac:dyDescent="0.2">
      <c r="E288" s="228"/>
    </row>
    <row r="289" spans="1:7" x14ac:dyDescent="0.2">
      <c r="E289" s="228"/>
    </row>
    <row r="290" spans="1:7" x14ac:dyDescent="0.2">
      <c r="E290" s="228"/>
    </row>
    <row r="291" spans="1:7" x14ac:dyDescent="0.2">
      <c r="E291" s="228"/>
    </row>
    <row r="292" spans="1:7" x14ac:dyDescent="0.2">
      <c r="E292" s="228"/>
    </row>
    <row r="293" spans="1:7" x14ac:dyDescent="0.2">
      <c r="E293" s="228"/>
    </row>
    <row r="294" spans="1:7" x14ac:dyDescent="0.2">
      <c r="E294" s="228"/>
    </row>
    <row r="295" spans="1:7" x14ac:dyDescent="0.2">
      <c r="E295" s="228"/>
    </row>
    <row r="296" spans="1:7" x14ac:dyDescent="0.2">
      <c r="E296" s="228"/>
    </row>
    <row r="297" spans="1:7" x14ac:dyDescent="0.2">
      <c r="E297" s="228"/>
    </row>
    <row r="298" spans="1:7" x14ac:dyDescent="0.2">
      <c r="E298" s="228"/>
    </row>
    <row r="299" spans="1:7" x14ac:dyDescent="0.2">
      <c r="E299" s="228"/>
    </row>
    <row r="300" spans="1:7" x14ac:dyDescent="0.2">
      <c r="E300" s="228"/>
    </row>
    <row r="301" spans="1:7" x14ac:dyDescent="0.2">
      <c r="E301" s="228"/>
    </row>
    <row r="302" spans="1:7" x14ac:dyDescent="0.2">
      <c r="A302" s="273"/>
      <c r="B302" s="273"/>
      <c r="C302" s="273"/>
      <c r="D302" s="273"/>
      <c r="E302" s="273"/>
      <c r="F302" s="273"/>
      <c r="G302" s="273"/>
    </row>
    <row r="303" spans="1:7" x14ac:dyDescent="0.2">
      <c r="A303" s="273"/>
      <c r="B303" s="273"/>
      <c r="C303" s="273"/>
      <c r="D303" s="273"/>
      <c r="E303" s="273"/>
      <c r="F303" s="273"/>
      <c r="G303" s="273"/>
    </row>
    <row r="304" spans="1:7" x14ac:dyDescent="0.2">
      <c r="A304" s="273"/>
      <c r="B304" s="273"/>
      <c r="C304" s="273"/>
      <c r="D304" s="273"/>
      <c r="E304" s="273"/>
      <c r="F304" s="273"/>
      <c r="G304" s="273"/>
    </row>
    <row r="305" spans="1:7" x14ac:dyDescent="0.2">
      <c r="A305" s="273"/>
      <c r="B305" s="273"/>
      <c r="C305" s="273"/>
      <c r="D305" s="273"/>
      <c r="E305" s="273"/>
      <c r="F305" s="273"/>
      <c r="G305" s="273"/>
    </row>
    <row r="306" spans="1:7" x14ac:dyDescent="0.2">
      <c r="E306" s="228"/>
    </row>
    <row r="307" spans="1:7" x14ac:dyDescent="0.2">
      <c r="E307" s="228"/>
    </row>
    <row r="308" spans="1:7" x14ac:dyDescent="0.2">
      <c r="E308" s="228"/>
    </row>
    <row r="309" spans="1:7" x14ac:dyDescent="0.2">
      <c r="E309" s="228"/>
    </row>
    <row r="310" spans="1:7" x14ac:dyDescent="0.2">
      <c r="E310" s="228"/>
    </row>
    <row r="311" spans="1:7" x14ac:dyDescent="0.2">
      <c r="E311" s="228"/>
    </row>
    <row r="312" spans="1:7" x14ac:dyDescent="0.2">
      <c r="E312" s="228"/>
    </row>
    <row r="313" spans="1:7" x14ac:dyDescent="0.2">
      <c r="E313" s="228"/>
    </row>
    <row r="314" spans="1:7" x14ac:dyDescent="0.2">
      <c r="E314" s="228"/>
    </row>
    <row r="315" spans="1:7" x14ac:dyDescent="0.2">
      <c r="E315" s="228"/>
    </row>
    <row r="316" spans="1:7" x14ac:dyDescent="0.2">
      <c r="E316" s="228"/>
    </row>
    <row r="317" spans="1:7" x14ac:dyDescent="0.2">
      <c r="E317" s="228"/>
    </row>
    <row r="318" spans="1:7" x14ac:dyDescent="0.2">
      <c r="E318" s="228"/>
    </row>
    <row r="319" spans="1:7" x14ac:dyDescent="0.2">
      <c r="E319" s="228"/>
    </row>
    <row r="320" spans="1:7" x14ac:dyDescent="0.2">
      <c r="E320" s="228"/>
    </row>
    <row r="321" spans="5:5" x14ac:dyDescent="0.2">
      <c r="E321" s="228"/>
    </row>
    <row r="322" spans="5:5" x14ac:dyDescent="0.2">
      <c r="E322" s="228"/>
    </row>
    <row r="323" spans="5:5" x14ac:dyDescent="0.2">
      <c r="E323" s="228"/>
    </row>
    <row r="324" spans="5:5" x14ac:dyDescent="0.2">
      <c r="E324" s="228"/>
    </row>
    <row r="325" spans="5:5" x14ac:dyDescent="0.2">
      <c r="E325" s="228"/>
    </row>
    <row r="326" spans="5:5" x14ac:dyDescent="0.2">
      <c r="E326" s="228"/>
    </row>
    <row r="327" spans="5:5" x14ac:dyDescent="0.2">
      <c r="E327" s="228"/>
    </row>
    <row r="328" spans="5:5" x14ac:dyDescent="0.2">
      <c r="E328" s="228"/>
    </row>
    <row r="329" spans="5:5" x14ac:dyDescent="0.2">
      <c r="E329" s="228"/>
    </row>
    <row r="330" spans="5:5" x14ac:dyDescent="0.2">
      <c r="E330" s="228"/>
    </row>
    <row r="331" spans="5:5" x14ac:dyDescent="0.2">
      <c r="E331" s="228"/>
    </row>
    <row r="332" spans="5:5" x14ac:dyDescent="0.2">
      <c r="E332" s="228"/>
    </row>
    <row r="333" spans="5:5" x14ac:dyDescent="0.2">
      <c r="E333" s="228"/>
    </row>
    <row r="334" spans="5:5" x14ac:dyDescent="0.2">
      <c r="E334" s="228"/>
    </row>
    <row r="335" spans="5:5" x14ac:dyDescent="0.2">
      <c r="E335" s="228"/>
    </row>
    <row r="336" spans="5:5" x14ac:dyDescent="0.2">
      <c r="E336" s="228"/>
    </row>
    <row r="337" spans="1:7" x14ac:dyDescent="0.2">
      <c r="A337" s="284"/>
      <c r="B337" s="284"/>
    </row>
    <row r="338" spans="1:7" x14ac:dyDescent="0.2">
      <c r="A338" s="273"/>
      <c r="B338" s="273"/>
      <c r="C338" s="285"/>
      <c r="D338" s="285"/>
      <c r="E338" s="286"/>
      <c r="F338" s="285"/>
      <c r="G338" s="287"/>
    </row>
    <row r="339" spans="1:7" x14ac:dyDescent="0.2">
      <c r="A339" s="288"/>
      <c r="B339" s="288"/>
      <c r="C339" s="273"/>
      <c r="D339" s="273"/>
      <c r="E339" s="289"/>
      <c r="F339" s="273"/>
      <c r="G339" s="273"/>
    </row>
    <row r="340" spans="1:7" x14ac:dyDescent="0.2">
      <c r="A340" s="273"/>
      <c r="B340" s="273"/>
      <c r="C340" s="273"/>
      <c r="D340" s="273"/>
      <c r="E340" s="289"/>
      <c r="F340" s="273"/>
      <c r="G340" s="273"/>
    </row>
    <row r="341" spans="1:7" x14ac:dyDescent="0.2">
      <c r="A341" s="273"/>
      <c r="B341" s="273"/>
      <c r="C341" s="273"/>
      <c r="D341" s="273"/>
      <c r="E341" s="289"/>
      <c r="F341" s="273"/>
      <c r="G341" s="273"/>
    </row>
    <row r="342" spans="1:7" x14ac:dyDescent="0.2">
      <c r="A342" s="273"/>
      <c r="B342" s="273"/>
      <c r="C342" s="273"/>
      <c r="D342" s="273"/>
      <c r="E342" s="289"/>
      <c r="F342" s="273"/>
      <c r="G342" s="273"/>
    </row>
    <row r="343" spans="1:7" x14ac:dyDescent="0.2">
      <c r="A343" s="273"/>
      <c r="B343" s="273"/>
      <c r="C343" s="273"/>
      <c r="D343" s="273"/>
      <c r="E343" s="289"/>
      <c r="F343" s="273"/>
      <c r="G343" s="273"/>
    </row>
    <row r="344" spans="1:7" x14ac:dyDescent="0.2">
      <c r="A344" s="273"/>
      <c r="B344" s="273"/>
      <c r="C344" s="273"/>
      <c r="D344" s="273"/>
      <c r="E344" s="289"/>
      <c r="F344" s="273"/>
      <c r="G344" s="273"/>
    </row>
    <row r="345" spans="1:7" x14ac:dyDescent="0.2">
      <c r="A345" s="273"/>
      <c r="B345" s="273"/>
      <c r="C345" s="273"/>
      <c r="D345" s="273"/>
      <c r="E345" s="289"/>
      <c r="F345" s="273"/>
      <c r="G345" s="273"/>
    </row>
    <row r="346" spans="1:7" x14ac:dyDescent="0.2">
      <c r="A346" s="273"/>
      <c r="B346" s="273"/>
      <c r="C346" s="273"/>
      <c r="D346" s="273"/>
      <c r="E346" s="289"/>
      <c r="F346" s="273"/>
      <c r="G346" s="273"/>
    </row>
    <row r="347" spans="1:7" x14ac:dyDescent="0.2">
      <c r="A347" s="273"/>
      <c r="B347" s="273"/>
      <c r="C347" s="273"/>
      <c r="D347" s="273"/>
      <c r="E347" s="289"/>
      <c r="F347" s="273"/>
      <c r="G347" s="273"/>
    </row>
    <row r="348" spans="1:7" x14ac:dyDescent="0.2">
      <c r="A348" s="273"/>
      <c r="B348" s="273"/>
      <c r="C348" s="273"/>
      <c r="D348" s="273"/>
      <c r="E348" s="289"/>
      <c r="F348" s="273"/>
      <c r="G348" s="273"/>
    </row>
    <row r="349" spans="1:7" x14ac:dyDescent="0.2">
      <c r="A349" s="273"/>
      <c r="B349" s="273"/>
      <c r="C349" s="273"/>
      <c r="D349" s="273"/>
      <c r="E349" s="289"/>
      <c r="F349" s="273"/>
      <c r="G349" s="273"/>
    </row>
    <row r="350" spans="1:7" x14ac:dyDescent="0.2">
      <c r="A350" s="273"/>
      <c r="B350" s="273"/>
      <c r="C350" s="273"/>
      <c r="D350" s="273"/>
      <c r="E350" s="289"/>
      <c r="F350" s="273"/>
      <c r="G350" s="273"/>
    </row>
    <row r="351" spans="1:7" x14ac:dyDescent="0.2">
      <c r="A351" s="273"/>
      <c r="B351" s="273"/>
      <c r="C351" s="273"/>
      <c r="D351" s="273"/>
      <c r="E351" s="289"/>
      <c r="F351" s="273"/>
      <c r="G351" s="273"/>
    </row>
  </sheetData>
  <mergeCells count="163">
    <mergeCell ref="C13:D13"/>
    <mergeCell ref="C15:D15"/>
    <mergeCell ref="C17:D17"/>
    <mergeCell ref="C19:D19"/>
    <mergeCell ref="C21:D21"/>
    <mergeCell ref="C23:D23"/>
    <mergeCell ref="C25:G25"/>
    <mergeCell ref="C26:D26"/>
    <mergeCell ref="A1:G1"/>
    <mergeCell ref="A3:B3"/>
    <mergeCell ref="A4:B4"/>
    <mergeCell ref="E4:G4"/>
    <mergeCell ref="C9:D9"/>
    <mergeCell ref="C45:D45"/>
    <mergeCell ref="C47:G47"/>
    <mergeCell ref="C48:D48"/>
    <mergeCell ref="C50:D50"/>
    <mergeCell ref="C52:D52"/>
    <mergeCell ref="C53:D53"/>
    <mergeCell ref="C54:D54"/>
    <mergeCell ref="C55:D55"/>
    <mergeCell ref="C28:D28"/>
    <mergeCell ref="C32:D32"/>
    <mergeCell ref="C33:D33"/>
    <mergeCell ref="C35:D35"/>
    <mergeCell ref="C36:D36"/>
    <mergeCell ref="C38:D38"/>
    <mergeCell ref="C40:D40"/>
    <mergeCell ref="C41:D41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6:D76"/>
    <mergeCell ref="C78:G78"/>
    <mergeCell ref="C79:D79"/>
    <mergeCell ref="C80:D80"/>
    <mergeCell ref="C81:D81"/>
    <mergeCell ref="C82:D82"/>
    <mergeCell ref="C68:D68"/>
    <mergeCell ref="C69:D69"/>
    <mergeCell ref="C70:D70"/>
    <mergeCell ref="C72:D72"/>
    <mergeCell ref="C73:D73"/>
    <mergeCell ref="C75:G75"/>
    <mergeCell ref="C89:D89"/>
    <mergeCell ref="C91:G91"/>
    <mergeCell ref="C92:D92"/>
    <mergeCell ref="C93:D93"/>
    <mergeCell ref="C94:D94"/>
    <mergeCell ref="C96:G96"/>
    <mergeCell ref="C83:D83"/>
    <mergeCell ref="C84:D84"/>
    <mergeCell ref="C85:D85"/>
    <mergeCell ref="C86:D86"/>
    <mergeCell ref="C87:D87"/>
    <mergeCell ref="C88:D88"/>
    <mergeCell ref="C105:G105"/>
    <mergeCell ref="C106:D106"/>
    <mergeCell ref="C107:D107"/>
    <mergeCell ref="C109:D109"/>
    <mergeCell ref="C110:D110"/>
    <mergeCell ref="C111:D111"/>
    <mergeCell ref="C97:D97"/>
    <mergeCell ref="C98:D98"/>
    <mergeCell ref="C99:D99"/>
    <mergeCell ref="C101:G101"/>
    <mergeCell ref="C102:D102"/>
    <mergeCell ref="C103:D103"/>
    <mergeCell ref="C120:D120"/>
    <mergeCell ref="C122:D122"/>
    <mergeCell ref="C123:D123"/>
    <mergeCell ref="C124:D124"/>
    <mergeCell ref="C126:D126"/>
    <mergeCell ref="C128:D128"/>
    <mergeCell ref="C112:D112"/>
    <mergeCell ref="C114:D114"/>
    <mergeCell ref="C115:D115"/>
    <mergeCell ref="C116:D116"/>
    <mergeCell ref="C118:D118"/>
    <mergeCell ref="C119:D119"/>
    <mergeCell ref="C139:D139"/>
    <mergeCell ref="C141:D141"/>
    <mergeCell ref="C143:D143"/>
    <mergeCell ref="C144:D144"/>
    <mergeCell ref="C145:D145"/>
    <mergeCell ref="C146:D146"/>
    <mergeCell ref="C130:D130"/>
    <mergeCell ref="C132:D132"/>
    <mergeCell ref="C134:D134"/>
    <mergeCell ref="C136:D136"/>
    <mergeCell ref="C137:D137"/>
    <mergeCell ref="C153:D153"/>
    <mergeCell ref="C154:D154"/>
    <mergeCell ref="C155:D155"/>
    <mergeCell ref="C156:D156"/>
    <mergeCell ref="C157:D157"/>
    <mergeCell ref="C159:D159"/>
    <mergeCell ref="C147:D147"/>
    <mergeCell ref="C148:D148"/>
    <mergeCell ref="C149:D149"/>
    <mergeCell ref="C150:D150"/>
    <mergeCell ref="C151:D151"/>
    <mergeCell ref="C152:D152"/>
    <mergeCell ref="C172:D172"/>
    <mergeCell ref="C176:D176"/>
    <mergeCell ref="C177:D177"/>
    <mergeCell ref="C178:D178"/>
    <mergeCell ref="C179:D179"/>
    <mergeCell ref="C181:D181"/>
    <mergeCell ref="C184:D184"/>
    <mergeCell ref="C160:D160"/>
    <mergeCell ref="C161:D161"/>
    <mergeCell ref="C163:D163"/>
    <mergeCell ref="C166:D166"/>
    <mergeCell ref="C168:D168"/>
    <mergeCell ref="C201:D201"/>
    <mergeCell ref="C204:G204"/>
    <mergeCell ref="C206:G206"/>
    <mergeCell ref="C208:G208"/>
    <mergeCell ref="C212:G212"/>
    <mergeCell ref="C214:G214"/>
    <mergeCell ref="C186:D186"/>
    <mergeCell ref="C188:D188"/>
    <mergeCell ref="C190:D190"/>
    <mergeCell ref="C193:D193"/>
    <mergeCell ref="C194:D194"/>
    <mergeCell ref="C196:D196"/>
    <mergeCell ref="C241:D241"/>
    <mergeCell ref="C243:G243"/>
    <mergeCell ref="C224:D224"/>
    <mergeCell ref="C226:D226"/>
    <mergeCell ref="C228:D228"/>
    <mergeCell ref="C230:D230"/>
    <mergeCell ref="C232:D232"/>
    <mergeCell ref="C234:D234"/>
    <mergeCell ref="C218:D218"/>
    <mergeCell ref="C219:D219"/>
    <mergeCell ref="C220:D220"/>
    <mergeCell ref="C265:D265"/>
    <mergeCell ref="C267:G267"/>
    <mergeCell ref="C268:D268"/>
    <mergeCell ref="C259:G259"/>
    <mergeCell ref="C260:D260"/>
    <mergeCell ref="C261:D261"/>
    <mergeCell ref="C262:D262"/>
    <mergeCell ref="C263:D263"/>
    <mergeCell ref="C249:G249"/>
    <mergeCell ref="C251:G251"/>
    <mergeCell ref="C252:D252"/>
    <mergeCell ref="C253:D253"/>
    <mergeCell ref="C254:D254"/>
    <mergeCell ref="C255:D255"/>
    <mergeCell ref="C256:D256"/>
    <mergeCell ref="C257:D25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9" t="s">
        <v>31</v>
      </c>
      <c r="B1" s="90"/>
      <c r="C1" s="90"/>
      <c r="D1" s="90"/>
      <c r="E1" s="90"/>
      <c r="F1" s="90"/>
      <c r="G1" s="90"/>
    </row>
    <row r="2" spans="1:57" ht="12.75" customHeight="1" x14ac:dyDescent="0.2">
      <c r="A2" s="91" t="s">
        <v>32</v>
      </c>
      <c r="B2" s="92"/>
      <c r="C2" s="93" t="s">
        <v>627</v>
      </c>
      <c r="D2" s="93" t="s">
        <v>628</v>
      </c>
      <c r="E2" s="94"/>
      <c r="F2" s="95" t="s">
        <v>33</v>
      </c>
      <c r="G2" s="96" t="s">
        <v>106</v>
      </c>
    </row>
    <row r="3" spans="1:57" ht="3" hidden="1" customHeight="1" x14ac:dyDescent="0.2">
      <c r="A3" s="97"/>
      <c r="B3" s="98"/>
      <c r="C3" s="99"/>
      <c r="D3" s="99"/>
      <c r="E3" s="100"/>
      <c r="F3" s="101"/>
      <c r="G3" s="102"/>
    </row>
    <row r="4" spans="1:57" ht="12" customHeight="1" x14ac:dyDescent="0.2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57" ht="12.95" customHeight="1" x14ac:dyDescent="0.2">
      <c r="A5" s="105" t="s">
        <v>104</v>
      </c>
      <c r="B5" s="106"/>
      <c r="C5" s="107" t="s">
        <v>103</v>
      </c>
      <c r="D5" s="108"/>
      <c r="E5" s="106"/>
      <c r="F5" s="101" t="s">
        <v>36</v>
      </c>
      <c r="G5" s="102" t="s">
        <v>107</v>
      </c>
    </row>
    <row r="6" spans="1:57" ht="12.95" customHeight="1" x14ac:dyDescent="0.2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57" ht="12.95" customHeight="1" x14ac:dyDescent="0.2">
      <c r="A7" s="112"/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57" x14ac:dyDescent="0.2">
      <c r="A8" s="117" t="s">
        <v>40</v>
      </c>
      <c r="B8" s="101"/>
      <c r="C8" s="313" t="s">
        <v>322</v>
      </c>
      <c r="D8" s="313"/>
      <c r="E8" s="314"/>
      <c r="F8" s="118" t="s">
        <v>41</v>
      </c>
      <c r="G8" s="119"/>
      <c r="H8" s="120"/>
      <c r="I8" s="121"/>
    </row>
    <row r="9" spans="1:57" x14ac:dyDescent="0.2">
      <c r="A9" s="117" t="s">
        <v>42</v>
      </c>
      <c r="B9" s="101"/>
      <c r="C9" s="313"/>
      <c r="D9" s="313"/>
      <c r="E9" s="314"/>
      <c r="F9" s="101"/>
      <c r="G9" s="122"/>
      <c r="H9" s="123"/>
    </row>
    <row r="10" spans="1:57" x14ac:dyDescent="0.2">
      <c r="A10" s="117" t="s">
        <v>43</v>
      </c>
      <c r="B10" s="101"/>
      <c r="C10" s="313" t="s">
        <v>321</v>
      </c>
      <c r="D10" s="313"/>
      <c r="E10" s="313"/>
      <c r="F10" s="124"/>
      <c r="G10" s="125"/>
      <c r="H10" s="126"/>
    </row>
    <row r="11" spans="1:57" ht="13.5" customHeight="1" x14ac:dyDescent="0.2">
      <c r="A11" s="117" t="s">
        <v>44</v>
      </c>
      <c r="B11" s="101"/>
      <c r="C11" s="313"/>
      <c r="D11" s="313"/>
      <c r="E11" s="313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57" ht="12.75" customHeight="1" x14ac:dyDescent="0.2">
      <c r="A12" s="130" t="s">
        <v>46</v>
      </c>
      <c r="B12" s="98"/>
      <c r="C12" s="315"/>
      <c r="D12" s="315"/>
      <c r="E12" s="315"/>
      <c r="F12" s="131" t="s">
        <v>47</v>
      </c>
      <c r="G12" s="132"/>
      <c r="H12" s="123"/>
    </row>
    <row r="13" spans="1:57" ht="28.5" customHeight="1" thickBot="1" x14ac:dyDescent="0.25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57" ht="17.25" customHeight="1" thickBot="1" x14ac:dyDescent="0.25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57" ht="15.95" customHeight="1" x14ac:dyDescent="0.2">
      <c r="A15" s="142"/>
      <c r="B15" s="143" t="s">
        <v>51</v>
      </c>
      <c r="C15" s="144">
        <f>'SO 01 03 Rek'!E15</f>
        <v>0</v>
      </c>
      <c r="D15" s="145" t="str">
        <f>'SO 01 03 Rek'!A20</f>
        <v>Ztížené výrobní podmínky</v>
      </c>
      <c r="E15" s="146"/>
      <c r="F15" s="147"/>
      <c r="G15" s="144">
        <f>'SO 01 03 Rek'!I20</f>
        <v>0</v>
      </c>
    </row>
    <row r="16" spans="1:57" ht="15.95" customHeight="1" x14ac:dyDescent="0.2">
      <c r="A16" s="142" t="s">
        <v>52</v>
      </c>
      <c r="B16" s="143" t="s">
        <v>53</v>
      </c>
      <c r="C16" s="144">
        <f>'SO 01 03 Rek'!F15</f>
        <v>0</v>
      </c>
      <c r="D16" s="97" t="str">
        <f>'SO 01 03 Rek'!A21</f>
        <v>Oborová přirážka</v>
      </c>
      <c r="E16" s="148"/>
      <c r="F16" s="149"/>
      <c r="G16" s="144">
        <f>'SO 01 03 Rek'!I21</f>
        <v>0</v>
      </c>
    </row>
    <row r="17" spans="1:7" ht="15.95" customHeight="1" x14ac:dyDescent="0.2">
      <c r="A17" s="142" t="s">
        <v>54</v>
      </c>
      <c r="B17" s="143" t="s">
        <v>55</v>
      </c>
      <c r="C17" s="144">
        <f>'SO 01 03 Rek'!H15</f>
        <v>0</v>
      </c>
      <c r="D17" s="97" t="str">
        <f>'SO 01 03 Rek'!A22</f>
        <v>Přesun stavebních kapacit</v>
      </c>
      <c r="E17" s="148"/>
      <c r="F17" s="149"/>
      <c r="G17" s="144">
        <f>'SO 01 03 Rek'!I22</f>
        <v>0</v>
      </c>
    </row>
    <row r="18" spans="1:7" ht="15.95" customHeight="1" x14ac:dyDescent="0.2">
      <c r="A18" s="150" t="s">
        <v>56</v>
      </c>
      <c r="B18" s="151" t="s">
        <v>57</v>
      </c>
      <c r="C18" s="144">
        <f>'SO 01 03 Rek'!G15</f>
        <v>0</v>
      </c>
      <c r="D18" s="97" t="str">
        <f>'SO 01 03 Rek'!A23</f>
        <v>Mimostaveništní doprava</v>
      </c>
      <c r="E18" s="148"/>
      <c r="F18" s="149"/>
      <c r="G18" s="144">
        <f>'SO 01 03 Rek'!I23</f>
        <v>0</v>
      </c>
    </row>
    <row r="19" spans="1:7" ht="15.95" customHeight="1" x14ac:dyDescent="0.2">
      <c r="A19" s="152" t="s">
        <v>58</v>
      </c>
      <c r="B19" s="143"/>
      <c r="C19" s="144">
        <f>SUM(C15:C18)</f>
        <v>0</v>
      </c>
      <c r="D19" s="97" t="str">
        <f>'SO 01 03 Rek'!A24</f>
        <v>Zařízení staveniště</v>
      </c>
      <c r="E19" s="148"/>
      <c r="F19" s="149"/>
      <c r="G19" s="144">
        <f>'SO 01 03 Rek'!I24</f>
        <v>0</v>
      </c>
    </row>
    <row r="20" spans="1:7" ht="15.95" customHeight="1" x14ac:dyDescent="0.2">
      <c r="A20" s="152"/>
      <c r="B20" s="143"/>
      <c r="C20" s="144"/>
      <c r="D20" s="97" t="str">
        <f>'SO 01 03 Rek'!A25</f>
        <v>Provoz investora</v>
      </c>
      <c r="E20" s="148"/>
      <c r="F20" s="149"/>
      <c r="G20" s="144">
        <f>'SO 01 03 Rek'!I25</f>
        <v>0</v>
      </c>
    </row>
    <row r="21" spans="1:7" ht="15.95" customHeight="1" x14ac:dyDescent="0.2">
      <c r="A21" s="152" t="s">
        <v>28</v>
      </c>
      <c r="B21" s="143"/>
      <c r="C21" s="144">
        <f>'SO 01 03 Rek'!I15</f>
        <v>0</v>
      </c>
      <c r="D21" s="97" t="str">
        <f>'SO 01 03 Rek'!A26</f>
        <v>Kompletační činnost (IČD)</v>
      </c>
      <c r="E21" s="148"/>
      <c r="F21" s="149"/>
      <c r="G21" s="144">
        <f>'SO 01 03 Rek'!I26</f>
        <v>0</v>
      </c>
    </row>
    <row r="22" spans="1:7" ht="15.95" customHeight="1" x14ac:dyDescent="0.2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 x14ac:dyDescent="0.25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'SO 01 03 Rek'!H28</f>
        <v>0</v>
      </c>
    </row>
    <row r="24" spans="1:7" x14ac:dyDescent="0.2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x14ac:dyDescent="0.2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 x14ac:dyDescent="0.2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x14ac:dyDescent="0.2">
      <c r="A27" s="153"/>
      <c r="B27" s="167"/>
      <c r="C27" s="163"/>
      <c r="D27" s="123"/>
      <c r="F27" s="164"/>
      <c r="G27" s="165"/>
    </row>
    <row r="28" spans="1:7" x14ac:dyDescent="0.2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 x14ac:dyDescent="0.2">
      <c r="A29" s="153"/>
      <c r="B29" s="123"/>
      <c r="C29" s="169"/>
      <c r="D29" s="170"/>
      <c r="E29" s="169"/>
      <c r="F29" s="123"/>
      <c r="G29" s="165"/>
    </row>
    <row r="30" spans="1:7" x14ac:dyDescent="0.2">
      <c r="A30" s="171" t="s">
        <v>12</v>
      </c>
      <c r="B30" s="172"/>
      <c r="C30" s="173">
        <v>21</v>
      </c>
      <c r="D30" s="172" t="s">
        <v>70</v>
      </c>
      <c r="E30" s="174"/>
      <c r="F30" s="308">
        <f>C23-F32</f>
        <v>0</v>
      </c>
      <c r="G30" s="309"/>
    </row>
    <row r="31" spans="1:7" x14ac:dyDescent="0.2">
      <c r="A31" s="171" t="s">
        <v>71</v>
      </c>
      <c r="B31" s="172"/>
      <c r="C31" s="173">
        <f>C30</f>
        <v>21</v>
      </c>
      <c r="D31" s="172" t="s">
        <v>72</v>
      </c>
      <c r="E31" s="174"/>
      <c r="F31" s="308">
        <f>ROUND(PRODUCT(F30,C31/100),0)</f>
        <v>0</v>
      </c>
      <c r="G31" s="309"/>
    </row>
    <row r="32" spans="1:7" x14ac:dyDescent="0.2">
      <c r="A32" s="171" t="s">
        <v>12</v>
      </c>
      <c r="B32" s="172"/>
      <c r="C32" s="173">
        <v>0</v>
      </c>
      <c r="D32" s="172" t="s">
        <v>72</v>
      </c>
      <c r="E32" s="174"/>
      <c r="F32" s="308">
        <v>0</v>
      </c>
      <c r="G32" s="309"/>
    </row>
    <row r="33" spans="1:8" x14ac:dyDescent="0.2">
      <c r="A33" s="171" t="s">
        <v>71</v>
      </c>
      <c r="B33" s="175"/>
      <c r="C33" s="176">
        <f>C32</f>
        <v>0</v>
      </c>
      <c r="D33" s="172" t="s">
        <v>72</v>
      </c>
      <c r="E33" s="149"/>
      <c r="F33" s="308">
        <f>ROUND(PRODUCT(F32,C33/100),0)</f>
        <v>0</v>
      </c>
      <c r="G33" s="309"/>
    </row>
    <row r="34" spans="1:8" s="180" customFormat="1" ht="19.5" customHeight="1" thickBot="1" x14ac:dyDescent="0.3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312"/>
      <c r="C37" s="312"/>
      <c r="D37" s="312"/>
      <c r="E37" s="312"/>
      <c r="F37" s="312"/>
      <c r="G37" s="312"/>
      <c r="H37" s="1" t="s">
        <v>2</v>
      </c>
    </row>
    <row r="38" spans="1:8" ht="12.75" customHeight="1" x14ac:dyDescent="0.2">
      <c r="A38" s="181"/>
      <c r="B38" s="312"/>
      <c r="C38" s="312"/>
      <c r="D38" s="312"/>
      <c r="E38" s="312"/>
      <c r="F38" s="312"/>
      <c r="G38" s="312"/>
      <c r="H38" s="1" t="s">
        <v>2</v>
      </c>
    </row>
    <row r="39" spans="1:8" x14ac:dyDescent="0.2">
      <c r="A39" s="181"/>
      <c r="B39" s="312"/>
      <c r="C39" s="312"/>
      <c r="D39" s="312"/>
      <c r="E39" s="312"/>
      <c r="F39" s="312"/>
      <c r="G39" s="312"/>
      <c r="H39" s="1" t="s">
        <v>2</v>
      </c>
    </row>
    <row r="40" spans="1:8" x14ac:dyDescent="0.2">
      <c r="A40" s="181"/>
      <c r="B40" s="312"/>
      <c r="C40" s="312"/>
      <c r="D40" s="312"/>
      <c r="E40" s="312"/>
      <c r="F40" s="312"/>
      <c r="G40" s="312"/>
      <c r="H40" s="1" t="s">
        <v>2</v>
      </c>
    </row>
    <row r="41" spans="1:8" x14ac:dyDescent="0.2">
      <c r="A41" s="181"/>
      <c r="B41" s="312"/>
      <c r="C41" s="312"/>
      <c r="D41" s="312"/>
      <c r="E41" s="312"/>
      <c r="F41" s="312"/>
      <c r="G41" s="312"/>
      <c r="H41" s="1" t="s">
        <v>2</v>
      </c>
    </row>
    <row r="42" spans="1:8" x14ac:dyDescent="0.2">
      <c r="A42" s="181"/>
      <c r="B42" s="312"/>
      <c r="C42" s="312"/>
      <c r="D42" s="312"/>
      <c r="E42" s="312"/>
      <c r="F42" s="312"/>
      <c r="G42" s="312"/>
      <c r="H42" s="1" t="s">
        <v>2</v>
      </c>
    </row>
    <row r="43" spans="1:8" x14ac:dyDescent="0.2">
      <c r="A43" s="181"/>
      <c r="B43" s="312"/>
      <c r="C43" s="312"/>
      <c r="D43" s="312"/>
      <c r="E43" s="312"/>
      <c r="F43" s="312"/>
      <c r="G43" s="312"/>
      <c r="H43" s="1" t="s">
        <v>2</v>
      </c>
    </row>
    <row r="44" spans="1:8" ht="12.75" customHeight="1" x14ac:dyDescent="0.2">
      <c r="A44" s="181"/>
      <c r="B44" s="312"/>
      <c r="C44" s="312"/>
      <c r="D44" s="312"/>
      <c r="E44" s="312"/>
      <c r="F44" s="312"/>
      <c r="G44" s="312"/>
      <c r="H44" s="1" t="s">
        <v>2</v>
      </c>
    </row>
    <row r="45" spans="1:8" ht="12.75" customHeight="1" x14ac:dyDescent="0.2">
      <c r="A45" s="181"/>
      <c r="B45" s="312"/>
      <c r="C45" s="312"/>
      <c r="D45" s="312"/>
      <c r="E45" s="312"/>
      <c r="F45" s="312"/>
      <c r="G45" s="312"/>
      <c r="H45" s="1" t="s">
        <v>2</v>
      </c>
    </row>
    <row r="46" spans="1:8" x14ac:dyDescent="0.2">
      <c r="B46" s="307"/>
      <c r="C46" s="307"/>
      <c r="D46" s="307"/>
      <c r="E46" s="307"/>
      <c r="F46" s="307"/>
      <c r="G46" s="307"/>
    </row>
    <row r="47" spans="1:8" x14ac:dyDescent="0.2">
      <c r="B47" s="307"/>
      <c r="C47" s="307"/>
      <c r="D47" s="307"/>
      <c r="E47" s="307"/>
      <c r="F47" s="307"/>
      <c r="G47" s="307"/>
    </row>
    <row r="48" spans="1:8" x14ac:dyDescent="0.2">
      <c r="B48" s="307"/>
      <c r="C48" s="307"/>
      <c r="D48" s="307"/>
      <c r="E48" s="307"/>
      <c r="F48" s="307"/>
      <c r="G48" s="307"/>
    </row>
    <row r="49" spans="2:7" x14ac:dyDescent="0.2">
      <c r="B49" s="307"/>
      <c r="C49" s="307"/>
      <c r="D49" s="307"/>
      <c r="E49" s="307"/>
      <c r="F49" s="307"/>
      <c r="G49" s="307"/>
    </row>
    <row r="50" spans="2:7" x14ac:dyDescent="0.2">
      <c r="B50" s="307"/>
      <c r="C50" s="307"/>
      <c r="D50" s="307"/>
      <c r="E50" s="307"/>
      <c r="F50" s="307"/>
      <c r="G50" s="307"/>
    </row>
    <row r="51" spans="2:7" x14ac:dyDescent="0.2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79"/>
  <sheetViews>
    <sheetView topLeftCell="A7"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8" t="s">
        <v>3</v>
      </c>
      <c r="B1" s="319"/>
      <c r="C1" s="182" t="s">
        <v>103</v>
      </c>
      <c r="D1" s="183"/>
      <c r="E1" s="184"/>
      <c r="F1" s="183"/>
      <c r="G1" s="185" t="s">
        <v>75</v>
      </c>
      <c r="H1" s="186" t="s">
        <v>627</v>
      </c>
      <c r="I1" s="187"/>
    </row>
    <row r="2" spans="1:9" ht="13.5" thickBot="1" x14ac:dyDescent="0.25">
      <c r="A2" s="320" t="s">
        <v>76</v>
      </c>
      <c r="B2" s="321"/>
      <c r="C2" s="188" t="s">
        <v>105</v>
      </c>
      <c r="D2" s="189"/>
      <c r="E2" s="190"/>
      <c r="F2" s="189"/>
      <c r="G2" s="322" t="s">
        <v>628</v>
      </c>
      <c r="H2" s="323"/>
      <c r="I2" s="324"/>
    </row>
    <row r="3" spans="1:9" ht="13.5" thickTop="1" x14ac:dyDescent="0.2">
      <c r="F3" s="123"/>
    </row>
    <row r="4" spans="1:9" ht="19.5" customHeight="1" x14ac:dyDescent="0.25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spans="1:9" ht="13.5" thickBot="1" x14ac:dyDescent="0.25"/>
    <row r="6" spans="1:9" s="123" customFormat="1" ht="13.5" thickBot="1" x14ac:dyDescent="0.25">
      <c r="A6" s="194"/>
      <c r="B6" s="195" t="s">
        <v>78</v>
      </c>
      <c r="C6" s="195"/>
      <c r="D6" s="196"/>
      <c r="E6" s="197" t="s">
        <v>24</v>
      </c>
      <c r="F6" s="198" t="s">
        <v>25</v>
      </c>
      <c r="G6" s="198" t="s">
        <v>26</v>
      </c>
      <c r="H6" s="198" t="s">
        <v>27</v>
      </c>
      <c r="I6" s="199" t="s">
        <v>28</v>
      </c>
    </row>
    <row r="7" spans="1:9" s="123" customFormat="1" x14ac:dyDescent="0.2">
      <c r="A7" s="290" t="str">
        <f>'SO 01 03 Pol'!B7</f>
        <v>62</v>
      </c>
      <c r="B7" s="62" t="str">
        <f>'SO 01 03 Pol'!C7</f>
        <v>Úpravy povrchů vnější</v>
      </c>
      <c r="D7" s="200"/>
      <c r="E7" s="291">
        <f>'SO 01 03 Pol'!BA41</f>
        <v>0</v>
      </c>
      <c r="F7" s="292">
        <f>'SO 01 03 Pol'!BB41</f>
        <v>0</v>
      </c>
      <c r="G7" s="292">
        <f>'SO 01 03 Pol'!BC41</f>
        <v>0</v>
      </c>
      <c r="H7" s="292">
        <f>'SO 01 03 Pol'!BD41</f>
        <v>0</v>
      </c>
      <c r="I7" s="293">
        <f>'SO 01 03 Pol'!BE41</f>
        <v>0</v>
      </c>
    </row>
    <row r="8" spans="1:9" s="123" customFormat="1" x14ac:dyDescent="0.2">
      <c r="A8" s="290" t="str">
        <f>'SO 01 03 Pol'!B42</f>
        <v>94</v>
      </c>
      <c r="B8" s="62" t="str">
        <f>'SO 01 03 Pol'!C42</f>
        <v>Lešení a stavební výtahy</v>
      </c>
      <c r="D8" s="200"/>
      <c r="E8" s="291">
        <f>'SO 01 03 Pol'!BA45</f>
        <v>0</v>
      </c>
      <c r="F8" s="292">
        <f>'SO 01 03 Pol'!BB45</f>
        <v>0</v>
      </c>
      <c r="G8" s="292">
        <f>'SO 01 03 Pol'!BC45</f>
        <v>0</v>
      </c>
      <c r="H8" s="292">
        <f>'SO 01 03 Pol'!BD45</f>
        <v>0</v>
      </c>
      <c r="I8" s="293">
        <f>'SO 01 03 Pol'!BE45</f>
        <v>0</v>
      </c>
    </row>
    <row r="9" spans="1:9" s="123" customFormat="1" x14ac:dyDescent="0.2">
      <c r="A9" s="290" t="str">
        <f>'SO 01 03 Pol'!B46</f>
        <v>96</v>
      </c>
      <c r="B9" s="62" t="str">
        <f>'SO 01 03 Pol'!C46</f>
        <v>Bourání konstrukcí</v>
      </c>
      <c r="D9" s="200"/>
      <c r="E9" s="291">
        <f>'SO 01 03 Pol'!BA51</f>
        <v>0</v>
      </c>
      <c r="F9" s="292">
        <f>'SO 01 03 Pol'!BB51</f>
        <v>0</v>
      </c>
      <c r="G9" s="292">
        <f>'SO 01 03 Pol'!BC51</f>
        <v>0</v>
      </c>
      <c r="H9" s="292">
        <f>'SO 01 03 Pol'!BD51</f>
        <v>0</v>
      </c>
      <c r="I9" s="293">
        <f>'SO 01 03 Pol'!BE51</f>
        <v>0</v>
      </c>
    </row>
    <row r="10" spans="1:9" s="123" customFormat="1" x14ac:dyDescent="0.2">
      <c r="A10" s="290" t="str">
        <f>'SO 01 03 Pol'!B52</f>
        <v>97</v>
      </c>
      <c r="B10" s="62" t="str">
        <f>'SO 01 03 Pol'!C52</f>
        <v>Prorážení otvorů</v>
      </c>
      <c r="D10" s="200"/>
      <c r="E10" s="291">
        <f>'SO 01 03 Pol'!BA60</f>
        <v>0</v>
      </c>
      <c r="F10" s="292">
        <f>'SO 01 03 Pol'!BB60</f>
        <v>0</v>
      </c>
      <c r="G10" s="292">
        <f>'SO 01 03 Pol'!BC60</f>
        <v>0</v>
      </c>
      <c r="H10" s="292">
        <f>'SO 01 03 Pol'!BD60</f>
        <v>0</v>
      </c>
      <c r="I10" s="293">
        <f>'SO 01 03 Pol'!BE60</f>
        <v>0</v>
      </c>
    </row>
    <row r="11" spans="1:9" s="123" customFormat="1" x14ac:dyDescent="0.2">
      <c r="A11" s="290" t="str">
        <f>'SO 01 03 Pol'!B61</f>
        <v>99</v>
      </c>
      <c r="B11" s="62" t="str">
        <f>'SO 01 03 Pol'!C61</f>
        <v>Staveništní přesun hmot</v>
      </c>
      <c r="D11" s="200"/>
      <c r="E11" s="291">
        <f>'SO 01 03 Pol'!BA63</f>
        <v>0</v>
      </c>
      <c r="F11" s="292">
        <f>'SO 01 03 Pol'!BB63</f>
        <v>0</v>
      </c>
      <c r="G11" s="292">
        <f>'SO 01 03 Pol'!BC63</f>
        <v>0</v>
      </c>
      <c r="H11" s="292">
        <f>'SO 01 03 Pol'!BD63</f>
        <v>0</v>
      </c>
      <c r="I11" s="293">
        <f>'SO 01 03 Pol'!BE63</f>
        <v>0</v>
      </c>
    </row>
    <row r="12" spans="1:9" s="123" customFormat="1" x14ac:dyDescent="0.2">
      <c r="A12" s="290" t="str">
        <f>'SO 01 03 Pol'!B64</f>
        <v>764</v>
      </c>
      <c r="B12" s="62" t="str">
        <f>'SO 01 03 Pol'!C64</f>
        <v>Konstrukce klempířské</v>
      </c>
      <c r="D12" s="200"/>
      <c r="E12" s="291">
        <f>'SO 01 03 Pol'!BA80</f>
        <v>0</v>
      </c>
      <c r="F12" s="292">
        <f>'SO 01 03 Pol'!BB80</f>
        <v>0</v>
      </c>
      <c r="G12" s="292">
        <f>'SO 01 03 Pol'!BC80</f>
        <v>0</v>
      </c>
      <c r="H12" s="292">
        <f>'SO 01 03 Pol'!BD80</f>
        <v>0</v>
      </c>
      <c r="I12" s="293">
        <f>'SO 01 03 Pol'!BE80</f>
        <v>0</v>
      </c>
    </row>
    <row r="13" spans="1:9" s="123" customFormat="1" x14ac:dyDescent="0.2">
      <c r="A13" s="290" t="str">
        <f>'SO 01 03 Pol'!B81</f>
        <v>783</v>
      </c>
      <c r="B13" s="62" t="str">
        <f>'SO 01 03 Pol'!C81</f>
        <v>Nátěry</v>
      </c>
      <c r="D13" s="200"/>
      <c r="E13" s="291">
        <f>'SO 01 03 Pol'!BA90</f>
        <v>0</v>
      </c>
      <c r="F13" s="292">
        <f>'SO 01 03 Pol'!BB90</f>
        <v>0</v>
      </c>
      <c r="G13" s="292">
        <f>'SO 01 03 Pol'!BC90</f>
        <v>0</v>
      </c>
      <c r="H13" s="292">
        <f>'SO 01 03 Pol'!BD90</f>
        <v>0</v>
      </c>
      <c r="I13" s="293">
        <f>'SO 01 03 Pol'!BE90</f>
        <v>0</v>
      </c>
    </row>
    <row r="14" spans="1:9" s="123" customFormat="1" ht="13.5" thickBot="1" x14ac:dyDescent="0.25">
      <c r="A14" s="290" t="str">
        <f>'SO 01 03 Pol'!B91</f>
        <v>D96</v>
      </c>
      <c r="B14" s="62" t="str">
        <f>'SO 01 03 Pol'!C91</f>
        <v>Přesuny suti a vybouraných hmot</v>
      </c>
      <c r="D14" s="200"/>
      <c r="E14" s="291">
        <f>'SO 01 03 Pol'!BA99</f>
        <v>0</v>
      </c>
      <c r="F14" s="292">
        <f>'SO 01 03 Pol'!BB99</f>
        <v>0</v>
      </c>
      <c r="G14" s="292">
        <f>'SO 01 03 Pol'!BC99</f>
        <v>0</v>
      </c>
      <c r="H14" s="292">
        <f>'SO 01 03 Pol'!BD99</f>
        <v>0</v>
      </c>
      <c r="I14" s="293">
        <f>'SO 01 03 Pol'!BE99</f>
        <v>0</v>
      </c>
    </row>
    <row r="15" spans="1:9" s="14" customFormat="1" ht="13.5" thickBot="1" x14ac:dyDescent="0.25">
      <c r="A15" s="201"/>
      <c r="B15" s="202" t="s">
        <v>79</v>
      </c>
      <c r="C15" s="202"/>
      <c r="D15" s="203"/>
      <c r="E15" s="204">
        <f>SUM(E7:E14)</f>
        <v>0</v>
      </c>
      <c r="F15" s="205">
        <f>SUM(F7:F14)</f>
        <v>0</v>
      </c>
      <c r="G15" s="205">
        <f>SUM(G7:G14)</f>
        <v>0</v>
      </c>
      <c r="H15" s="205">
        <f>SUM(H7:H14)</f>
        <v>0</v>
      </c>
      <c r="I15" s="206">
        <f>SUM(I7:I14)</f>
        <v>0</v>
      </c>
    </row>
    <row r="16" spans="1:9" x14ac:dyDescent="0.2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57" ht="19.5" customHeight="1" x14ac:dyDescent="0.25">
      <c r="A17" s="192" t="s">
        <v>80</v>
      </c>
      <c r="B17" s="192"/>
      <c r="C17" s="192"/>
      <c r="D17" s="192"/>
      <c r="E17" s="192"/>
      <c r="F17" s="192"/>
      <c r="G17" s="207"/>
      <c r="H17" s="192"/>
      <c r="I17" s="192"/>
      <c r="BA17" s="129"/>
      <c r="BB17" s="129"/>
      <c r="BC17" s="129"/>
      <c r="BD17" s="129"/>
      <c r="BE17" s="129"/>
    </row>
    <row r="18" spans="1:57" ht="13.5" thickBot="1" x14ac:dyDescent="0.25"/>
    <row r="19" spans="1:57" x14ac:dyDescent="0.2">
      <c r="A19" s="158" t="s">
        <v>81</v>
      </c>
      <c r="B19" s="159"/>
      <c r="C19" s="159"/>
      <c r="D19" s="208"/>
      <c r="E19" s="209" t="s">
        <v>82</v>
      </c>
      <c r="F19" s="210" t="s">
        <v>13</v>
      </c>
      <c r="G19" s="211" t="s">
        <v>83</v>
      </c>
      <c r="H19" s="212"/>
      <c r="I19" s="213" t="s">
        <v>82</v>
      </c>
    </row>
    <row r="20" spans="1:57" x14ac:dyDescent="0.2">
      <c r="A20" s="152" t="s">
        <v>313</v>
      </c>
      <c r="B20" s="143"/>
      <c r="C20" s="143"/>
      <c r="D20" s="214"/>
      <c r="E20" s="215">
        <v>0</v>
      </c>
      <c r="F20" s="216">
        <v>0</v>
      </c>
      <c r="G20" s="217">
        <f>SUM(E15:I15)</f>
        <v>0</v>
      </c>
      <c r="H20" s="218"/>
      <c r="I20" s="219">
        <f t="shared" ref="I20:I27" si="0">E20+F20*G20/100</f>
        <v>0</v>
      </c>
      <c r="BA20" s="1">
        <v>0</v>
      </c>
    </row>
    <row r="21" spans="1:57" x14ac:dyDescent="0.2">
      <c r="A21" s="152" t="s">
        <v>314</v>
      </c>
      <c r="B21" s="143"/>
      <c r="C21" s="143"/>
      <c r="D21" s="214"/>
      <c r="E21" s="215">
        <v>0</v>
      </c>
      <c r="F21" s="216">
        <v>0</v>
      </c>
      <c r="G21" s="217">
        <f>SUM(G20)</f>
        <v>0</v>
      </c>
      <c r="H21" s="218"/>
      <c r="I21" s="219">
        <f t="shared" si="0"/>
        <v>0</v>
      </c>
      <c r="BA21" s="1">
        <v>0</v>
      </c>
    </row>
    <row r="22" spans="1:57" x14ac:dyDescent="0.2">
      <c r="A22" s="152" t="s">
        <v>315</v>
      </c>
      <c r="B22" s="143"/>
      <c r="C22" s="143"/>
      <c r="D22" s="214"/>
      <c r="E22" s="215">
        <v>0</v>
      </c>
      <c r="F22" s="216">
        <v>0</v>
      </c>
      <c r="G22" s="217">
        <f t="shared" ref="G22:G27" si="1">SUM(G21)</f>
        <v>0</v>
      </c>
      <c r="H22" s="218"/>
      <c r="I22" s="219">
        <f t="shared" si="0"/>
        <v>0</v>
      </c>
      <c r="BA22" s="1">
        <v>0</v>
      </c>
    </row>
    <row r="23" spans="1:57" x14ac:dyDescent="0.2">
      <c r="A23" s="152" t="s">
        <v>316</v>
      </c>
      <c r="B23" s="143"/>
      <c r="C23" s="143"/>
      <c r="D23" s="214"/>
      <c r="E23" s="215">
        <v>0</v>
      </c>
      <c r="F23" s="216">
        <v>0</v>
      </c>
      <c r="G23" s="217">
        <f t="shared" si="1"/>
        <v>0</v>
      </c>
      <c r="H23" s="218"/>
      <c r="I23" s="219">
        <f t="shared" si="0"/>
        <v>0</v>
      </c>
      <c r="BA23" s="1">
        <v>0</v>
      </c>
    </row>
    <row r="24" spans="1:57" x14ac:dyDescent="0.2">
      <c r="A24" s="152" t="s">
        <v>317</v>
      </c>
      <c r="B24" s="143"/>
      <c r="C24" s="143"/>
      <c r="D24" s="214"/>
      <c r="E24" s="215">
        <v>0</v>
      </c>
      <c r="F24" s="216">
        <v>0</v>
      </c>
      <c r="G24" s="217">
        <f t="shared" si="1"/>
        <v>0</v>
      </c>
      <c r="H24" s="218"/>
      <c r="I24" s="219">
        <f t="shared" si="0"/>
        <v>0</v>
      </c>
      <c r="BA24" s="1">
        <v>1</v>
      </c>
    </row>
    <row r="25" spans="1:57" x14ac:dyDescent="0.2">
      <c r="A25" s="152" t="s">
        <v>318</v>
      </c>
      <c r="B25" s="143"/>
      <c r="C25" s="143"/>
      <c r="D25" s="214"/>
      <c r="E25" s="215">
        <v>0</v>
      </c>
      <c r="F25" s="216">
        <v>0</v>
      </c>
      <c r="G25" s="217">
        <f t="shared" si="1"/>
        <v>0</v>
      </c>
      <c r="H25" s="218"/>
      <c r="I25" s="219">
        <f t="shared" si="0"/>
        <v>0</v>
      </c>
      <c r="BA25" s="1">
        <v>1</v>
      </c>
    </row>
    <row r="26" spans="1:57" x14ac:dyDescent="0.2">
      <c r="A26" s="152" t="s">
        <v>319</v>
      </c>
      <c r="B26" s="143"/>
      <c r="C26" s="143"/>
      <c r="D26" s="214"/>
      <c r="E26" s="215">
        <v>0</v>
      </c>
      <c r="F26" s="216">
        <v>0</v>
      </c>
      <c r="G26" s="217">
        <f t="shared" si="1"/>
        <v>0</v>
      </c>
      <c r="H26" s="218"/>
      <c r="I26" s="219">
        <f t="shared" si="0"/>
        <v>0</v>
      </c>
      <c r="BA26" s="1">
        <v>2</v>
      </c>
    </row>
    <row r="27" spans="1:57" x14ac:dyDescent="0.2">
      <c r="A27" s="152" t="s">
        <v>320</v>
      </c>
      <c r="B27" s="143"/>
      <c r="C27" s="143"/>
      <c r="D27" s="214"/>
      <c r="E27" s="215">
        <v>0</v>
      </c>
      <c r="F27" s="216">
        <v>0</v>
      </c>
      <c r="G27" s="217">
        <f t="shared" si="1"/>
        <v>0</v>
      </c>
      <c r="H27" s="218"/>
      <c r="I27" s="219">
        <f t="shared" si="0"/>
        <v>0</v>
      </c>
      <c r="BA27" s="1">
        <v>2</v>
      </c>
    </row>
    <row r="28" spans="1:57" ht="13.5" thickBot="1" x14ac:dyDescent="0.25">
      <c r="A28" s="220"/>
      <c r="B28" s="221" t="s">
        <v>84</v>
      </c>
      <c r="C28" s="222"/>
      <c r="D28" s="223"/>
      <c r="E28" s="224"/>
      <c r="F28" s="225"/>
      <c r="G28" s="225"/>
      <c r="H28" s="325">
        <f>SUM(I20:I27)</f>
        <v>0</v>
      </c>
      <c r="I28" s="326"/>
    </row>
    <row r="30" spans="1:57" x14ac:dyDescent="0.2">
      <c r="B30" s="14"/>
      <c r="F30" s="226"/>
      <c r="G30" s="227"/>
      <c r="H30" s="227"/>
      <c r="I30" s="46"/>
    </row>
    <row r="31" spans="1:57" x14ac:dyDescent="0.2">
      <c r="F31" s="226"/>
      <c r="G31" s="227"/>
      <c r="H31" s="227"/>
      <c r="I31" s="46"/>
    </row>
    <row r="32" spans="1:57" x14ac:dyDescent="0.2">
      <c r="F32" s="226"/>
      <c r="G32" s="227"/>
      <c r="H32" s="227"/>
      <c r="I32" s="46"/>
    </row>
    <row r="33" spans="6:9" x14ac:dyDescent="0.2">
      <c r="F33" s="226"/>
      <c r="G33" s="227"/>
      <c r="H33" s="227"/>
      <c r="I33" s="46"/>
    </row>
    <row r="34" spans="6:9" x14ac:dyDescent="0.2">
      <c r="F34" s="226"/>
      <c r="G34" s="227"/>
      <c r="H34" s="227"/>
      <c r="I34" s="46"/>
    </row>
    <row r="35" spans="6:9" x14ac:dyDescent="0.2">
      <c r="F35" s="226"/>
      <c r="G35" s="227"/>
      <c r="H35" s="227"/>
      <c r="I35" s="46"/>
    </row>
    <row r="36" spans="6:9" x14ac:dyDescent="0.2">
      <c r="F36" s="226"/>
      <c r="G36" s="227"/>
      <c r="H36" s="227"/>
      <c r="I36" s="46"/>
    </row>
    <row r="37" spans="6:9" x14ac:dyDescent="0.2">
      <c r="F37" s="226"/>
      <c r="G37" s="227"/>
      <c r="H37" s="227"/>
      <c r="I37" s="46"/>
    </row>
    <row r="38" spans="6:9" x14ac:dyDescent="0.2">
      <c r="F38" s="226"/>
      <c r="G38" s="227"/>
      <c r="H38" s="227"/>
      <c r="I38" s="46"/>
    </row>
    <row r="39" spans="6:9" x14ac:dyDescent="0.2">
      <c r="F39" s="226"/>
      <c r="G39" s="227"/>
      <c r="H39" s="227"/>
      <c r="I39" s="46"/>
    </row>
    <row r="40" spans="6:9" x14ac:dyDescent="0.2">
      <c r="F40" s="226"/>
      <c r="G40" s="227"/>
      <c r="H40" s="227"/>
      <c r="I40" s="46"/>
    </row>
    <row r="41" spans="6:9" x14ac:dyDescent="0.2">
      <c r="F41" s="226"/>
      <c r="G41" s="227"/>
      <c r="H41" s="227"/>
      <c r="I41" s="46"/>
    </row>
    <row r="42" spans="6:9" x14ac:dyDescent="0.2">
      <c r="F42" s="226"/>
      <c r="G42" s="227"/>
      <c r="H42" s="227"/>
      <c r="I42" s="46"/>
    </row>
    <row r="43" spans="6:9" x14ac:dyDescent="0.2">
      <c r="F43" s="226"/>
      <c r="G43" s="227"/>
      <c r="H43" s="227"/>
      <c r="I43" s="46"/>
    </row>
    <row r="44" spans="6:9" x14ac:dyDescent="0.2">
      <c r="F44" s="226"/>
      <c r="G44" s="227"/>
      <c r="H44" s="227"/>
      <c r="I44" s="46"/>
    </row>
    <row r="45" spans="6:9" x14ac:dyDescent="0.2">
      <c r="F45" s="226"/>
      <c r="G45" s="227"/>
      <c r="H45" s="227"/>
      <c r="I45" s="46"/>
    </row>
    <row r="46" spans="6:9" x14ac:dyDescent="0.2">
      <c r="F46" s="226"/>
      <c r="G46" s="227"/>
      <c r="H46" s="227"/>
      <c r="I46" s="46"/>
    </row>
    <row r="47" spans="6:9" x14ac:dyDescent="0.2">
      <c r="F47" s="226"/>
      <c r="G47" s="227"/>
      <c r="H47" s="227"/>
      <c r="I47" s="46"/>
    </row>
    <row r="48" spans="6:9" x14ac:dyDescent="0.2">
      <c r="F48" s="226"/>
      <c r="G48" s="227"/>
      <c r="H48" s="227"/>
      <c r="I48" s="46"/>
    </row>
    <row r="49" spans="6:9" x14ac:dyDescent="0.2">
      <c r="F49" s="226"/>
      <c r="G49" s="227"/>
      <c r="H49" s="227"/>
      <c r="I49" s="46"/>
    </row>
    <row r="50" spans="6:9" x14ac:dyDescent="0.2">
      <c r="F50" s="226"/>
      <c r="G50" s="227"/>
      <c r="H50" s="227"/>
      <c r="I50" s="46"/>
    </row>
    <row r="51" spans="6:9" x14ac:dyDescent="0.2">
      <c r="F51" s="226"/>
      <c r="G51" s="227"/>
      <c r="H51" s="227"/>
      <c r="I51" s="46"/>
    </row>
    <row r="52" spans="6:9" x14ac:dyDescent="0.2">
      <c r="F52" s="226"/>
      <c r="G52" s="227"/>
      <c r="H52" s="227"/>
      <c r="I52" s="46"/>
    </row>
    <row r="53" spans="6:9" x14ac:dyDescent="0.2">
      <c r="F53" s="226"/>
      <c r="G53" s="227"/>
      <c r="H53" s="227"/>
      <c r="I53" s="46"/>
    </row>
    <row r="54" spans="6:9" x14ac:dyDescent="0.2">
      <c r="F54" s="226"/>
      <c r="G54" s="227"/>
      <c r="H54" s="227"/>
      <c r="I54" s="46"/>
    </row>
    <row r="55" spans="6:9" x14ac:dyDescent="0.2">
      <c r="F55" s="226"/>
      <c r="G55" s="227"/>
      <c r="H55" s="227"/>
      <c r="I55" s="46"/>
    </row>
    <row r="56" spans="6:9" x14ac:dyDescent="0.2">
      <c r="F56" s="226"/>
      <c r="G56" s="227"/>
      <c r="H56" s="227"/>
      <c r="I56" s="46"/>
    </row>
    <row r="57" spans="6:9" x14ac:dyDescent="0.2">
      <c r="F57" s="226"/>
      <c r="G57" s="227"/>
      <c r="H57" s="227"/>
      <c r="I57" s="46"/>
    </row>
    <row r="58" spans="6:9" x14ac:dyDescent="0.2">
      <c r="F58" s="226"/>
      <c r="G58" s="227"/>
      <c r="H58" s="227"/>
      <c r="I58" s="46"/>
    </row>
    <row r="59" spans="6:9" x14ac:dyDescent="0.2">
      <c r="F59" s="226"/>
      <c r="G59" s="227"/>
      <c r="H59" s="227"/>
      <c r="I59" s="46"/>
    </row>
    <row r="60" spans="6:9" x14ac:dyDescent="0.2">
      <c r="F60" s="226"/>
      <c r="G60" s="227"/>
      <c r="H60" s="227"/>
      <c r="I60" s="46"/>
    </row>
    <row r="61" spans="6:9" x14ac:dyDescent="0.2">
      <c r="F61" s="226"/>
      <c r="G61" s="227"/>
      <c r="H61" s="227"/>
      <c r="I61" s="46"/>
    </row>
    <row r="62" spans="6:9" x14ac:dyDescent="0.2">
      <c r="F62" s="226"/>
      <c r="G62" s="227"/>
      <c r="H62" s="227"/>
      <c r="I62" s="46"/>
    </row>
    <row r="63" spans="6:9" x14ac:dyDescent="0.2">
      <c r="F63" s="226"/>
      <c r="G63" s="227"/>
      <c r="H63" s="227"/>
      <c r="I63" s="46"/>
    </row>
    <row r="64" spans="6:9" x14ac:dyDescent="0.2">
      <c r="F64" s="226"/>
      <c r="G64" s="227"/>
      <c r="H64" s="227"/>
      <c r="I64" s="46"/>
    </row>
    <row r="65" spans="6:9" x14ac:dyDescent="0.2">
      <c r="F65" s="226"/>
      <c r="G65" s="227"/>
      <c r="H65" s="227"/>
      <c r="I65" s="46"/>
    </row>
    <row r="66" spans="6:9" x14ac:dyDescent="0.2">
      <c r="F66" s="226"/>
      <c r="G66" s="227"/>
      <c r="H66" s="227"/>
      <c r="I66" s="46"/>
    </row>
    <row r="67" spans="6:9" x14ac:dyDescent="0.2">
      <c r="F67" s="226"/>
      <c r="G67" s="227"/>
      <c r="H67" s="227"/>
      <c r="I67" s="46"/>
    </row>
    <row r="68" spans="6:9" x14ac:dyDescent="0.2">
      <c r="F68" s="226"/>
      <c r="G68" s="227"/>
      <c r="H68" s="227"/>
      <c r="I68" s="46"/>
    </row>
    <row r="69" spans="6:9" x14ac:dyDescent="0.2">
      <c r="F69" s="226"/>
      <c r="G69" s="227"/>
      <c r="H69" s="227"/>
      <c r="I69" s="46"/>
    </row>
    <row r="70" spans="6:9" x14ac:dyDescent="0.2">
      <c r="F70" s="226"/>
      <c r="G70" s="227"/>
      <c r="H70" s="227"/>
      <c r="I70" s="46"/>
    </row>
    <row r="71" spans="6:9" x14ac:dyDescent="0.2">
      <c r="F71" s="226"/>
      <c r="G71" s="227"/>
      <c r="H71" s="227"/>
      <c r="I71" s="46"/>
    </row>
    <row r="72" spans="6:9" x14ac:dyDescent="0.2">
      <c r="F72" s="226"/>
      <c r="G72" s="227"/>
      <c r="H72" s="227"/>
      <c r="I72" s="46"/>
    </row>
    <row r="73" spans="6:9" x14ac:dyDescent="0.2">
      <c r="F73" s="226"/>
      <c r="G73" s="227"/>
      <c r="H73" s="227"/>
      <c r="I73" s="46"/>
    </row>
    <row r="74" spans="6:9" x14ac:dyDescent="0.2">
      <c r="F74" s="226"/>
      <c r="G74" s="227"/>
      <c r="H74" s="227"/>
      <c r="I74" s="46"/>
    </row>
    <row r="75" spans="6:9" x14ac:dyDescent="0.2">
      <c r="F75" s="226"/>
      <c r="G75" s="227"/>
      <c r="H75" s="227"/>
      <c r="I75" s="46"/>
    </row>
    <row r="76" spans="6:9" x14ac:dyDescent="0.2">
      <c r="F76" s="226"/>
      <c r="G76" s="227"/>
      <c r="H76" s="227"/>
      <c r="I76" s="46"/>
    </row>
    <row r="77" spans="6:9" x14ac:dyDescent="0.2">
      <c r="F77" s="226"/>
      <c r="G77" s="227"/>
      <c r="H77" s="227"/>
      <c r="I77" s="46"/>
    </row>
    <row r="78" spans="6:9" x14ac:dyDescent="0.2">
      <c r="F78" s="226"/>
      <c r="G78" s="227"/>
      <c r="H78" s="227"/>
      <c r="I78" s="46"/>
    </row>
    <row r="79" spans="6:9" x14ac:dyDescent="0.2">
      <c r="F79" s="226"/>
      <c r="G79" s="227"/>
      <c r="H79" s="227"/>
      <c r="I79" s="46"/>
    </row>
  </sheetData>
  <mergeCells count="4">
    <mergeCell ref="A1:B1"/>
    <mergeCell ref="A2:B2"/>
    <mergeCell ref="G2:I2"/>
    <mergeCell ref="H28:I2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46</vt:i4>
      </vt:variant>
    </vt:vector>
  </HeadingPairs>
  <TitlesOfParts>
    <vt:vector size="62" baseType="lpstr">
      <vt:lpstr>Stavba</vt:lpstr>
      <vt:lpstr>SO 01 01 KL</vt:lpstr>
      <vt:lpstr>SO 01 01 Rek</vt:lpstr>
      <vt:lpstr>SO 01 01 Pol</vt:lpstr>
      <vt:lpstr>SO 01 02 KL</vt:lpstr>
      <vt:lpstr>SO 01 02 Rek</vt:lpstr>
      <vt:lpstr>SO 01 02 Pol</vt:lpstr>
      <vt:lpstr>SO 01 03 KL</vt:lpstr>
      <vt:lpstr>SO 01 03 Rek</vt:lpstr>
      <vt:lpstr>SO 01 03 Pol</vt:lpstr>
      <vt:lpstr>SO 01 04 KL</vt:lpstr>
      <vt:lpstr>SO 01 04 Rek</vt:lpstr>
      <vt:lpstr>SO 01 04 Pol</vt:lpstr>
      <vt:lpstr>SO 01 05 KL</vt:lpstr>
      <vt:lpstr>SO 01 05 Rek</vt:lpstr>
      <vt:lpstr>SO 01 05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 01 01 Pol'!Názvy_tisku</vt:lpstr>
      <vt:lpstr>'SO 01 01 Rek'!Názvy_tisku</vt:lpstr>
      <vt:lpstr>'SO 01 02 Pol'!Názvy_tisku</vt:lpstr>
      <vt:lpstr>'SO 01 02 Rek'!Názvy_tisku</vt:lpstr>
      <vt:lpstr>'SO 01 03 Pol'!Názvy_tisku</vt:lpstr>
      <vt:lpstr>'SO 01 03 Rek'!Názvy_tisku</vt:lpstr>
      <vt:lpstr>'SO 01 04 Pol'!Názvy_tisku</vt:lpstr>
      <vt:lpstr>'SO 01 04 Rek'!Názvy_tisku</vt:lpstr>
      <vt:lpstr>'SO 01 05 Pol'!Názvy_tisku</vt:lpstr>
      <vt:lpstr>'SO 01 05 Rek'!Názvy_tisku</vt:lpstr>
      <vt:lpstr>Stavba!Objednatel</vt:lpstr>
      <vt:lpstr>Stavba!Objekt</vt:lpstr>
      <vt:lpstr>'SO 01 01 KL'!Oblast_tisku</vt:lpstr>
      <vt:lpstr>'SO 01 01 Pol'!Oblast_tisku</vt:lpstr>
      <vt:lpstr>'SO 01 01 Rek'!Oblast_tisku</vt:lpstr>
      <vt:lpstr>'SO 01 02 KL'!Oblast_tisku</vt:lpstr>
      <vt:lpstr>'SO 01 02 Pol'!Oblast_tisku</vt:lpstr>
      <vt:lpstr>'SO 01 02 Rek'!Oblast_tisku</vt:lpstr>
      <vt:lpstr>'SO 01 03 KL'!Oblast_tisku</vt:lpstr>
      <vt:lpstr>'SO 01 03 Pol'!Oblast_tisku</vt:lpstr>
      <vt:lpstr>'SO 01 03 Rek'!Oblast_tisku</vt:lpstr>
      <vt:lpstr>'SO 01 04 KL'!Oblast_tisku</vt:lpstr>
      <vt:lpstr>'SO 01 04 Pol'!Oblast_tisku</vt:lpstr>
      <vt:lpstr>'SO 01 04 Rek'!Oblast_tisku</vt:lpstr>
      <vt:lpstr>'SO 01 05 KL'!Oblast_tisku</vt:lpstr>
      <vt:lpstr>'SO 01 05 Pol'!Oblast_tisku</vt:lpstr>
      <vt:lpstr>'SO 01 05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</dc:creator>
  <cp:lastModifiedBy>Fiala</cp:lastModifiedBy>
  <dcterms:created xsi:type="dcterms:W3CDTF">2014-04-14T04:51:36Z</dcterms:created>
  <dcterms:modified xsi:type="dcterms:W3CDTF">2014-04-14T05:18:29Z</dcterms:modified>
</cp:coreProperties>
</file>