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328" activeTab="0"/>
  </bookViews>
  <sheets>
    <sheet name="Sadové úpravy" sheetId="1" r:id="rId1"/>
  </sheets>
  <definedNames>
    <definedName name="Excel_BuiltIn_Print_Area_1_1">'Sadové úpravy'!$A$67:$G$240</definedName>
    <definedName name="Excel_BuiltIn_Print_Area_2">#REF!</definedName>
    <definedName name="Excel_BuiltIn_Print_Area_2_1">#REF!</definedName>
    <definedName name="_xlnm.Print_Area" localSheetId="0">'Sadové úpravy'!$A$1:$G$240</definedName>
  </definedNames>
  <calcPr fullCalcOnLoad="1"/>
</workbook>
</file>

<file path=xl/sharedStrings.xml><?xml version="1.0" encoding="utf-8"?>
<sst xmlns="http://schemas.openxmlformats.org/spreadsheetml/2006/main" count="476" uniqueCount="268">
  <si>
    <t>Náklady za rostlinný materiál</t>
  </si>
  <si>
    <t>latinský název</t>
  </si>
  <si>
    <t>český název</t>
  </si>
  <si>
    <t>výsadbová velikost</t>
  </si>
  <si>
    <t>počet kusů</t>
  </si>
  <si>
    <t>cena za kus</t>
  </si>
  <si>
    <t xml:space="preserve">cena celkem </t>
  </si>
  <si>
    <t xml:space="preserve">Acer platanoides </t>
  </si>
  <si>
    <t>javor mléčný</t>
  </si>
  <si>
    <t>14 – 16</t>
  </si>
  <si>
    <t>Acer platanoides 'Royal Red'</t>
  </si>
  <si>
    <t>Acer saccharinum</t>
  </si>
  <si>
    <t>javor stříbrný</t>
  </si>
  <si>
    <t>Aesculus x carnea 'Briotii'</t>
  </si>
  <si>
    <t>jírovec červený</t>
  </si>
  <si>
    <t xml:space="preserve">Alnus glutinosa </t>
  </si>
  <si>
    <t>olše lepkavá</t>
  </si>
  <si>
    <t xml:space="preserve">Betula pendula </t>
  </si>
  <si>
    <t>bříza bělokorá</t>
  </si>
  <si>
    <t>Crataegus laevigata 'Paul's Scarlet'</t>
  </si>
  <si>
    <t>hloh obecný</t>
  </si>
  <si>
    <t xml:space="preserve">Malus 'Royality' </t>
  </si>
  <si>
    <t xml:space="preserve">jabloň </t>
  </si>
  <si>
    <t xml:space="preserve">Malus 'Van Esseltine' </t>
  </si>
  <si>
    <t xml:space="preserve">Prunus avium 'Plena' </t>
  </si>
  <si>
    <t>třešeň ptačí</t>
  </si>
  <si>
    <t xml:space="preserve">Quercus robur </t>
  </si>
  <si>
    <t>dub letní</t>
  </si>
  <si>
    <t xml:space="preserve">Tilia cordata </t>
  </si>
  <si>
    <t>lípa srdčitá</t>
  </si>
  <si>
    <t xml:space="preserve">Tilia cordata 'Erecta' </t>
  </si>
  <si>
    <t xml:space="preserve">Ulmus minor </t>
  </si>
  <si>
    <t>jilm habrolistý</t>
  </si>
  <si>
    <t xml:space="preserve">Stromy alejového typu s balem – celkem </t>
  </si>
  <si>
    <t>Stomy s balem</t>
  </si>
  <si>
    <t>Larix decidua</t>
  </si>
  <si>
    <t>modřín opadavý</t>
  </si>
  <si>
    <t>150 – 200</t>
  </si>
  <si>
    <t>Stromy s balem – celkem</t>
  </si>
  <si>
    <t>Keře nekontejnerované – na živý plot</t>
  </si>
  <si>
    <t xml:space="preserve">Carpinus betulus živý plot </t>
  </si>
  <si>
    <t>habr obecný</t>
  </si>
  <si>
    <t>30 – 40</t>
  </si>
  <si>
    <t>Ligustrum vulgare</t>
  </si>
  <si>
    <t>ptačí zob obecný</t>
  </si>
  <si>
    <t>Keře nekontejnerované – na živý plot - celkem</t>
  </si>
  <si>
    <t>Keře a půdopokryvné rostliny</t>
  </si>
  <si>
    <t xml:space="preserve">Berberis thunbergii </t>
  </si>
  <si>
    <t>dřišťál Thunbergův</t>
  </si>
  <si>
    <t>Caryopteris x clandonensis</t>
  </si>
  <si>
    <t>ořechokřídlec clandonský</t>
  </si>
  <si>
    <t>20 – 30</t>
  </si>
  <si>
    <t>svída bílá</t>
  </si>
  <si>
    <t>40 – 60</t>
  </si>
  <si>
    <t>Cotoneaster dammeri</t>
  </si>
  <si>
    <t>skalník Dammerův</t>
  </si>
  <si>
    <t>Cotoneaster horizontalis</t>
  </si>
  <si>
    <t>skalník vodorovný</t>
  </si>
  <si>
    <t>Deutzia gracilis</t>
  </si>
  <si>
    <t>trojpuk něžný</t>
  </si>
  <si>
    <t>Euonymus europaeus</t>
  </si>
  <si>
    <t>brslen evropský</t>
  </si>
  <si>
    <t xml:space="preserve">Chaenomeles x superba </t>
  </si>
  <si>
    <t>kdoulovec nádherný</t>
  </si>
  <si>
    <t>Forsythia x intermedia</t>
  </si>
  <si>
    <t>zlatice prostřední</t>
  </si>
  <si>
    <t>60 – 80</t>
  </si>
  <si>
    <t>Hypericum calycinum</t>
  </si>
  <si>
    <t>třezalka kalíškatá</t>
  </si>
  <si>
    <t>jalovec polehlý</t>
  </si>
  <si>
    <t>Lavandula angustifolia</t>
  </si>
  <si>
    <t>levandule úzkolistá</t>
  </si>
  <si>
    <t>K10</t>
  </si>
  <si>
    <t xml:space="preserve">Lonicera nitida </t>
  </si>
  <si>
    <t>zimolez lesklý</t>
  </si>
  <si>
    <t>Lonicera pileata</t>
  </si>
  <si>
    <t>zimolez kloboukatý</t>
  </si>
  <si>
    <t>Philadelphus coronarius</t>
  </si>
  <si>
    <t>pustoryl věncový</t>
  </si>
  <si>
    <t>tavola kalinolistá</t>
  </si>
  <si>
    <t>borovice kleč Gnom</t>
  </si>
  <si>
    <t xml:space="preserve">Potentilla fruticosa </t>
  </si>
  <si>
    <t>mochna křovitá</t>
  </si>
  <si>
    <t xml:space="preserve">Salix purpurea </t>
  </si>
  <si>
    <t>vrba purpurová</t>
  </si>
  <si>
    <t>vrba plazivá rozmarýnolistá</t>
  </si>
  <si>
    <t xml:space="preserve">Salix reticulata </t>
  </si>
  <si>
    <t>vrba síťnatá</t>
  </si>
  <si>
    <t xml:space="preserve">Spiraea x arguta </t>
  </si>
  <si>
    <t>tavolník význačný</t>
  </si>
  <si>
    <t>Spiraea betulifolia</t>
  </si>
  <si>
    <t>tavolník břízolistý</t>
  </si>
  <si>
    <t>tavolník nízký</t>
  </si>
  <si>
    <t>Spiraea japonica</t>
  </si>
  <si>
    <t>tavolník japonský</t>
  </si>
  <si>
    <t>korunatka klaná</t>
  </si>
  <si>
    <t>pámelník Chenaultův</t>
  </si>
  <si>
    <t>Vinca minor</t>
  </si>
  <si>
    <t>brčál menší</t>
  </si>
  <si>
    <t>Keře a půdopokryvné rostliny – celkem</t>
  </si>
  <si>
    <t>Celkem za rostlinný materiál bez DPH</t>
  </si>
  <si>
    <t>levandule lékařská</t>
  </si>
  <si>
    <t>Náklady za práce</t>
  </si>
  <si>
    <t xml:space="preserve">název </t>
  </si>
  <si>
    <t>t.j</t>
  </si>
  <si>
    <t>počet</t>
  </si>
  <si>
    <t>cena za tj.</t>
  </si>
  <si>
    <t>celkem</t>
  </si>
  <si>
    <t xml:space="preserve">Kácení stromů </t>
  </si>
  <si>
    <t>Kácení stromu v intravilánu, průměr kmene 10 - 20 cm</t>
  </si>
  <si>
    <t>Pokácení stromu (v rovině nebo svahu do 1:5)  do 200 mm průměru kmene, vč. odvozu dřevní hmoty</t>
  </si>
  <si>
    <t>ks</t>
  </si>
  <si>
    <t>Odstranění pařezu o průměru do 200 mm do hloubky min. 30 cm   průměru kmene, vč. likvidace vytěženého odpadu</t>
  </si>
  <si>
    <t>Zásyp jam po pařezech dovezenou ornicí s hrubým urovnáním povrchu zasypávky při průměru pařezu přes 100 do 300 mm, vč ceny ornice</t>
  </si>
  <si>
    <t>Kácení stromu v intravilánu, průměr kmene 10 - 20 cm – celkem</t>
  </si>
  <si>
    <t>Kácení stromu v intravilánu, průměr kmene 20 – 30 cm</t>
  </si>
  <si>
    <t>Pokácení stromu (v rovině nebo svahu do 1:5)  200 - 300 mm, vč. odvozu dřevní hmoty</t>
  </si>
  <si>
    <t>Odstranění pařezu o průměru 200 - 300 mm do hloubky min. 30 cm, vč. likvidace vytěženého odpadu</t>
  </si>
  <si>
    <t>Kácení stromu v intravilánu, průměr kmene 20 – 30 cm – celkem</t>
  </si>
  <si>
    <t>Kácení stromu v intravilánu, průměr kmene 30 – 40 cm</t>
  </si>
  <si>
    <t>Pokácení stromu (v rovině nebo svahu do 1:5)  300 - 400 mm, vč. odvozu dřevní hmoty</t>
  </si>
  <si>
    <t>Odstranění pařezu o průměru 300 - 400 mm do hloubky min. 30 cm , vč. likvidace vytěženého odpadu</t>
  </si>
  <si>
    <t>Zásyp jam po pařezech dovezenou ornicí s hrubým urovnáním povrchu zasypávky při průměru pařezu přes 300 do 500 mm, vč ceny ornice</t>
  </si>
  <si>
    <t>Kácení stromu v intravilánu, průměr kmene 30 – 40 cm – celkem</t>
  </si>
  <si>
    <t>Kácení stromu v intravilánu, průměr kmene 50 – 60 cm</t>
  </si>
  <si>
    <t>Pokácení stromu (v rovině nebo svahu do 1:5)  500 - 600 mm, vč. odvozu dřevní hmoty</t>
  </si>
  <si>
    <t>Odstranění pařezu o průměru 500 - 600 mm do hloubky min. 30 cm , vč. likvidace vytěženého odpadu</t>
  </si>
  <si>
    <t>Zásyp jam po pařezech dovezenou ornicí s hrubým urovnáním povrchu zasypávky při průměru pařezu přes 500 do 700 mm, vč ceny ornice</t>
  </si>
  <si>
    <t>Kácení stromu v intravilánu, průměr kmene 50 – 60 cm – celkem</t>
  </si>
  <si>
    <t>Kácení stromu v intravilánu, průměr kmene 80 – 90 cm</t>
  </si>
  <si>
    <t>Pokácení stromu (v rovině nebo svahu do 1:5)  800 - 900 mm, vč. odvozu dřevní hmoty</t>
  </si>
  <si>
    <t>Odstranění pařezu o průměru 800 - 900 mm do hloubky min. 30 cm , vč. likvidace vytěženého odpadu</t>
  </si>
  <si>
    <t>Zásyp jam po pařezech dovezenou ornicí s hrubým urovnáním povrchu zasypávky při průměru pařezu přes 700 do 900 mm, vč ceny ornice</t>
  </si>
  <si>
    <t>Kácení stromu v intravilánu, průměr kmene 80 – 90 cm – celkem</t>
  </si>
  <si>
    <t>Kácení stromů – celkem</t>
  </si>
  <si>
    <t xml:space="preserve">Výškový prořez stromů   </t>
  </si>
  <si>
    <t>Výškový prořez kategorie I.* (včetně likvidace dřevní hmoty, naložení, odvezení a skládkování)</t>
  </si>
  <si>
    <t>Výškový prořez kategorie II.* (včetně likvidace dřevní hmoty, naložení, odvezení a skládkování)</t>
  </si>
  <si>
    <t>Výškový prořez kategorie III.* (včetně likvidace dřevní hmoty, naložení, odvezení a skládkování)</t>
  </si>
  <si>
    <t>Výškový prořez kategorie IV.* (včetně likvidace dřevní hmoty, naložení, odvezení a skládkování)</t>
  </si>
  <si>
    <t xml:space="preserve">Výškový prořez stromů – celkem </t>
  </si>
  <si>
    <t xml:space="preserve">Odstranění náletu do 10 cm průměru kmene na řezné ploše pařezu </t>
  </si>
  <si>
    <t>Odstranění nevhodných dřevin s plošným frézováním kořenů do hloubky min. 20 cm – v rovině nebo svahu do 1:5 (o průměru kmene (krčku) do 100 mm s odklizením vytěžené dřevní hmoty na vzdálenost do 50 m, s naložením na dopravní prostředek a skládkováním)</t>
  </si>
  <si>
    <t>m2</t>
  </si>
  <si>
    <t xml:space="preserve">Odstranění náletu do 10 cm průměru kmene na řezné ploše pařezu – celkem </t>
  </si>
  <si>
    <t>ha</t>
  </si>
  <si>
    <t>Výsadba kontejnerového keře</t>
  </si>
  <si>
    <t xml:space="preserve">Hloubení jamek pro vysazování rostlin v hornině 1 až 4 s výměnou půdy na 50 % </t>
  </si>
  <si>
    <t>m3</t>
  </si>
  <si>
    <t>Výsadba dřeviny s balem (přes 200 do 300 mm), včetně zalití</t>
  </si>
  <si>
    <t>Mulčování vysazených rostlin (na rovině nebo svahu do 1:5), včetně dopravy</t>
  </si>
  <si>
    <t>Cena mulčovací kůry (plocha mulče 1554 m2 x vrtsva mulče 0,10m = 155,4 m3), včetně ceny dopravy materiálu</t>
  </si>
  <si>
    <t>Výsadba kontejnerového keře do jamek s 50% výměnou půdy vč. náhradního substrátu – celkem</t>
  </si>
  <si>
    <t xml:space="preserve">Výsadba živého plotu </t>
  </si>
  <si>
    <t xml:space="preserve">Výsadba nekontejnerovaného keře do živého plotu s výměnou půdy na 50%, vč. hloubení jamek, vč. zalití </t>
  </si>
  <si>
    <t>Řez a tvarování živých plotů a stěn (výšky do 0,8 m, šířky do 0,8 m), včetně likvidace a skládkování odpadu</t>
  </si>
  <si>
    <t xml:space="preserve">Výsadba živého plotu – celkem </t>
  </si>
  <si>
    <t xml:space="preserve">Výsadba stromu s balem    </t>
  </si>
  <si>
    <t>Ukotvení dřeviny kůly (délka kůlů do 2 m)</t>
  </si>
  <si>
    <t>Osazení kůlů k dřevině s uvázáním (délky kůlů do 2 m), včetně dopravy</t>
  </si>
  <si>
    <t>Cena kůlů k dřevinám délky do 2 m (1ks k jedné dřevině)</t>
  </si>
  <si>
    <t>Cena za úvazek (1ks k jedné dřevině), včetně dopravy</t>
  </si>
  <si>
    <t>Zhotovení obalu kmene v jedné vrstvě (na rovině nebo svahu do 1:5)</t>
  </si>
  <si>
    <t>Cena juty na zhotovení obalu, včetně dopravy</t>
  </si>
  <si>
    <t>Mulčování vysazených rostlin (na rovině nebo svahu do 1:5)</t>
  </si>
  <si>
    <t>Řez stromů výchovný (špičáky a keřové stromy do 4m), včetně likvidace a skládkování odpadu</t>
  </si>
  <si>
    <t>Výsadba stromu s balem do jamek s 50% výměnou půdy vč. náhradního substrátu – celkem</t>
  </si>
  <si>
    <t>Výsadba alejového stromu s balem</t>
  </si>
  <si>
    <t>Výsadba dřeviny s balem (velikost balu přes 600 do 800mm); včetně zalití</t>
  </si>
  <si>
    <t>Ukotvení dřeviny třemi a více kůly (délka kůlů přes 2 m do 3 m)</t>
  </si>
  <si>
    <t>Cena za úvazek (3ks k jedné dřevině), včetně ceny dopravy materiálu</t>
  </si>
  <si>
    <t>Cena juty na zhotovení obalu, včetně ceny dopravy materiálu</t>
  </si>
  <si>
    <t xml:space="preserve">Výsadba alej. stromu s balem do jamek s 50% výměnou půdy vč. náhradního substrátu – celkem </t>
  </si>
  <si>
    <t xml:space="preserve">Založení trávníku zahradnickým způsobem včetně ceny osiva a první seče </t>
  </si>
  <si>
    <t>l</t>
  </si>
  <si>
    <t>Odstranění kamene z pozemku s odklizením na hromady na vzdálenost do 10 m nebo hnaložení na dopravní prostředek – sebráním do 15 kg</t>
  </si>
  <si>
    <t>Rozprostření zemin schopných zúrodnění v rovině přes 0,10 do 0,15 m</t>
  </si>
  <si>
    <t>Obdělávání půdy frézováním v rovině</t>
  </si>
  <si>
    <t>Obdělávání půdy hrabáním v rovině</t>
  </si>
  <si>
    <t>Založení trávníku strojně (v rovině nebo ve svahu 1:5) včetně příravy půdy, osetí, zapravení a urovnání povrchu hladkým válcem</t>
  </si>
  <si>
    <t>kg</t>
  </si>
  <si>
    <t>Hnojení půdy nebo trávníku s rozprostřením nebo s rozdělením – umělým hnojivem na široko</t>
  </si>
  <si>
    <t xml:space="preserve">t </t>
  </si>
  <si>
    <t>Ošetření zatravněných ploch vč. zalití (strojně - posečením, nakypřením a odstraněním napadávek a posečené trávy, naložením na dopr. prostředek a odvozem na skládku (do 20 km)</t>
  </si>
  <si>
    <t xml:space="preserve">Založení trávníku zahradnickým způsobem včetně ceny osiva – celkem </t>
  </si>
  <si>
    <r>
      <t xml:space="preserve">Likvidace ploch invazní křídlatky (Reynoutria × bohemica) – </t>
    </r>
    <r>
      <rPr>
        <b/>
        <i/>
        <sz val="10"/>
        <rFont val="Arial"/>
        <family val="2"/>
      </rPr>
      <t>na krytí nákladů bude využito finací z rezervy rozpočtu</t>
    </r>
  </si>
  <si>
    <t>Chemické založení po založení kultury postřikem hnízdovitě na rovině (provedeno dvakát)</t>
  </si>
  <si>
    <t>Uložení vytěženého materiálu do 20 km na místo uložiště – skládka</t>
  </si>
  <si>
    <t>Obdělávání půdy hrabáním v rovině (úkon proveden 2x)</t>
  </si>
  <si>
    <t xml:space="preserve">Odtěžení suti v lokalitě Štědřík  – celkem </t>
  </si>
  <si>
    <t xml:space="preserve">Odtěžení hlušiny z Pobytové louky – celkem </t>
  </si>
  <si>
    <t>Náklady celkem za práce</t>
  </si>
  <si>
    <t>* u každé dřeviny bude individuálně posouzen rozsah navrhovaného zásahu</t>
  </si>
  <si>
    <t xml:space="preserve">R E K A P I T U L A C E </t>
  </si>
  <si>
    <t>Rostlinný materiál bez DPH</t>
  </si>
  <si>
    <t>Kč</t>
  </si>
  <si>
    <t>Práce bez DPH</t>
  </si>
  <si>
    <t>Celková cena bez DPH</t>
  </si>
  <si>
    <t>DPH 21%</t>
  </si>
  <si>
    <t>Celková cena s DPH</t>
  </si>
  <si>
    <t>Chemické odplevelení půdy před založením kultury nebo távníku o výměře přes 20 m2 – postřikem na široko (provedeno dvakát)</t>
  </si>
  <si>
    <t>Cena mulčovací kůry (plocha mulče 88 m2 x vrtsva mulče 0,10 m = 8,8 m3), včetně ceny dopravy materiálu</t>
  </si>
  <si>
    <t>Výsadba dřeviny s balem (velikost balu přes 500 do 600 mm); včetně zalití</t>
  </si>
  <si>
    <r>
      <t>Cena mulčovací kůry (plocha</t>
    </r>
    <r>
      <rPr>
        <sz val="10"/>
        <color indexed="8"/>
        <rFont val="Arial"/>
        <family val="2"/>
      </rPr>
      <t xml:space="preserve"> mulče 2 m2 x vrtsva mulče 0,10 m = 0,2 m3), včetně dopravy</t>
    </r>
  </si>
  <si>
    <t>Řez stromů výchovný (špičáky a keřové stromy do 4 m), včetně likvidace a skládkování odpadu</t>
  </si>
  <si>
    <r>
      <t>Pěstební substrát na 50% výměnu - objem díry =1/4  π d2  = 0,27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m3 z toho 50% je 0,135 x 97 (počet děr) </t>
    </r>
    <r>
      <rPr>
        <sz val="10"/>
        <color indexed="8"/>
        <rFont val="Arial"/>
        <family val="2"/>
      </rPr>
      <t>= 13,1 , včetně ceny dopravy materiálu</t>
    </r>
  </si>
  <si>
    <t>Cena mulčovací kůry (plocha mulče 89 m2 x vrtsva mulče 0,10 m = 8,9 m3), včetně ceny dopravy materiálu</t>
  </si>
  <si>
    <t>Cena travního osiva (Hřištní směs) při výsevku 250 kg/ha = 250 x  1,1  = 275 kg, včetně dopravy</t>
  </si>
  <si>
    <t>Rozrušení půdy na hloubku přes 50 do 150 mm, odstranění odumřelé kultury včetně likvidace a skládování odpadu</t>
  </si>
  <si>
    <t>Rozebrání záhozů provedených na sucho s naložením na dopravní prostředek (plocha k odtěžení 1813 m2 = hloubení do 0,3 m = 544 m3</t>
  </si>
  <si>
    <t>Kvalitní úrodná ornice (0,3 m na plochu 1813 m2 = 544 m3)</t>
  </si>
  <si>
    <t>Navezení úrodné ornice na Pobytovou louku</t>
  </si>
  <si>
    <t>Odtěžení zeminy s kamenivem v lokalitě Štědřík</t>
  </si>
  <si>
    <t>Spiraea x vanhouttei</t>
  </si>
  <si>
    <t>tavolník van Houtteův</t>
  </si>
  <si>
    <r>
      <rPr>
        <i/>
        <sz val="10"/>
        <rFont val="Arial"/>
        <family val="2"/>
      </rPr>
      <t>Berberis thunbergii</t>
    </r>
    <r>
      <rPr>
        <sz val="10"/>
        <rFont val="Arial"/>
        <family val="2"/>
      </rPr>
      <t xml:space="preserve"> 'Bagatelle'</t>
    </r>
  </si>
  <si>
    <r>
      <rPr>
        <i/>
        <sz val="10"/>
        <rFont val="Arial"/>
        <family val="2"/>
      </rPr>
      <t>Cornus alba</t>
    </r>
    <r>
      <rPr>
        <sz val="10"/>
        <rFont val="Arial"/>
        <family val="2"/>
      </rPr>
      <t xml:space="preserve"> 'Argenteomarginata'</t>
    </r>
  </si>
  <si>
    <r>
      <rPr>
        <i/>
        <sz val="10"/>
        <rFont val="Arial"/>
        <family val="2"/>
      </rPr>
      <t>Cotoneaster dammeri</t>
    </r>
    <r>
      <rPr>
        <sz val="10"/>
        <rFont val="Arial"/>
        <family val="2"/>
      </rPr>
      <t xml:space="preserve"> 'Coral Beauty'</t>
    </r>
  </si>
  <si>
    <r>
      <rPr>
        <i/>
        <sz val="10"/>
        <rFont val="Arial"/>
        <family val="2"/>
      </rPr>
      <t>Juniperus horizontalis</t>
    </r>
    <r>
      <rPr>
        <sz val="10"/>
        <rFont val="Arial"/>
        <family val="2"/>
      </rPr>
      <t xml:space="preserve"> 'Wiltonii'</t>
    </r>
  </si>
  <si>
    <r>
      <t>Pinus mugo</t>
    </r>
    <r>
      <rPr>
        <sz val="10"/>
        <color indexed="8"/>
        <rFont val="Arial"/>
        <family val="2"/>
      </rPr>
      <t xml:space="preserve"> 'Gnom'</t>
    </r>
  </si>
  <si>
    <r>
      <rPr>
        <i/>
        <sz val="10"/>
        <rFont val="Arial"/>
        <family val="2"/>
      </rPr>
      <t>Potentilla fruticosa</t>
    </r>
    <r>
      <rPr>
        <sz val="10"/>
        <rFont val="Arial"/>
        <family val="2"/>
      </rPr>
      <t xml:space="preserve"> 'Snowflake'</t>
    </r>
  </si>
  <si>
    <r>
      <rPr>
        <i/>
        <sz val="10"/>
        <rFont val="Arial"/>
        <family val="2"/>
      </rPr>
      <t>Salix repens</t>
    </r>
    <r>
      <rPr>
        <sz val="10"/>
        <rFont val="Arial"/>
        <family val="2"/>
      </rPr>
      <t xml:space="preserve"> ssp. rosmarinifolia </t>
    </r>
  </si>
  <si>
    <r>
      <t xml:space="preserve">Spiraea x bumalda </t>
    </r>
    <r>
      <rPr>
        <sz val="10"/>
        <rFont val="Arial"/>
        <family val="2"/>
      </rPr>
      <t>'Anthony Waterer'</t>
    </r>
  </si>
  <si>
    <r>
      <rPr>
        <i/>
        <sz val="10"/>
        <rFont val="Arial"/>
        <family val="2"/>
      </rPr>
      <t>Spiraea x bumalda</t>
    </r>
    <r>
      <rPr>
        <sz val="10"/>
        <rFont val="Arial"/>
        <family val="2"/>
      </rPr>
      <t xml:space="preserve"> 'Goldflame'</t>
    </r>
  </si>
  <si>
    <r>
      <rPr>
        <i/>
        <sz val="10"/>
        <rFont val="Arial"/>
        <family val="2"/>
      </rPr>
      <t xml:space="preserve">Spiraea japonica </t>
    </r>
    <r>
      <rPr>
        <sz val="10"/>
        <rFont val="Arial"/>
        <family val="2"/>
      </rPr>
      <t>'Little Princess'</t>
    </r>
  </si>
  <si>
    <r>
      <rPr>
        <i/>
        <sz val="10"/>
        <rFont val="Arial"/>
        <family val="2"/>
      </rPr>
      <t>Spiraea japonica</t>
    </r>
    <r>
      <rPr>
        <sz val="10"/>
        <rFont val="Arial"/>
        <family val="2"/>
      </rPr>
      <t xml:space="preserve"> 'Golden Princess'</t>
    </r>
  </si>
  <si>
    <r>
      <rPr>
        <i/>
        <sz val="10"/>
        <rFont val="Arial"/>
        <family val="2"/>
      </rPr>
      <t>Stephanandra incisa</t>
    </r>
    <r>
      <rPr>
        <sz val="10"/>
        <rFont val="Arial"/>
        <family val="2"/>
      </rPr>
      <t xml:space="preserve"> 'Crispa' </t>
    </r>
  </si>
  <si>
    <r>
      <rPr>
        <i/>
        <sz val="10"/>
        <rFont val="Arial"/>
        <family val="2"/>
      </rPr>
      <t>Symphoricarpos x chenaultii</t>
    </r>
    <r>
      <rPr>
        <sz val="10"/>
        <rFont val="Arial"/>
        <family val="2"/>
      </rPr>
      <t xml:space="preserve"> 'Hancock'</t>
    </r>
  </si>
  <si>
    <t>40 - 60</t>
  </si>
  <si>
    <r>
      <t>Physocarpus opulifolius '</t>
    </r>
    <r>
      <rPr>
        <sz val="10"/>
        <rFont val="Arial"/>
        <family val="2"/>
      </rPr>
      <t>Diabolo'</t>
    </r>
  </si>
  <si>
    <t xml:space="preserve">Likvidace ploch invazní křídlatky (Reynoutria × bohemica)  – celkem                                                                          </t>
  </si>
  <si>
    <t>Akce: Projekt revitalizace sídelní zeleně v obci Psáry - DPS</t>
  </si>
  <si>
    <t>Osazení kůlů k dřevině s uvázáním s inatalací příčníků (délky kůlů přes 2 m do 3 m)</t>
  </si>
  <si>
    <t>Cena kůlů a příčníků k dřevinám délky do 2 m (3 ks k jedné dřevině), včetně ceny dopravy materiálu</t>
  </si>
  <si>
    <r>
      <t>Totalní herbicid  (dávka 3l/ha = 3 x 1,1 =</t>
    </r>
    <r>
      <rPr>
        <sz val="10"/>
        <rFont val="Arial"/>
        <family val="2"/>
      </rPr>
      <t xml:space="preserve"> 3,3 l), včetně ceny dopravy materiálu</t>
    </r>
  </si>
  <si>
    <t>Chemické odplevelení půdy před založením kultury nebo távníku o výměře přes 20 m2 – postřikem na široko</t>
  </si>
  <si>
    <r>
      <t>Totalní herbicid (dávka 3l/ha = 3 x 0,0684 =</t>
    </r>
    <r>
      <rPr>
        <sz val="10"/>
        <rFont val="Arial"/>
        <family val="2"/>
      </rPr>
      <t xml:space="preserve"> 0,2 l + na hnízdovitou aplikaci 3 x 0,0342 = 0,1 l), včetně ceny dopravy materiálu</t>
    </r>
  </si>
  <si>
    <t>Pěstební substrát na založení trávníku – plošně  vrstva 0,02 m = 0,02 x 11020 = 220,4 m3, včetně ceny dopravy materiálu</t>
  </si>
  <si>
    <t>Kvalitní úrodná ornice (0,05 m na plochu 3545 m2 = 177,25 m3), včetně ceny dopravy materiálu</t>
  </si>
  <si>
    <t>Pěstební substrát na 50% výměnu - objem díry =1/4  π d2  = 0,021 m3 z toho 50% je  0,011 x 554 (počet děr) = 6,094 m3, včetně ceny dopravy materiálu</t>
  </si>
  <si>
    <t>Pěstební substrát na 50% výměnu - objem díry =1/4  π d2  =  0,021 m3 z toho 50 % je  0,011 x 4466 (počet děr) = 49,126 m3, včetně ceny dopravy materiálu</t>
  </si>
  <si>
    <r>
      <t xml:space="preserve">Pěstební substrát na 50% výměnu - objem díry =1/4  π d2  = 0,27 m3 z toho 50 % je 0,135 x 2 (počet děr) = 0,27 m3, </t>
    </r>
    <r>
      <rPr>
        <sz val="10"/>
        <color indexed="8"/>
        <rFont val="Arial"/>
        <family val="2"/>
      </rPr>
      <t>včetně ceny dopravy materiálu</t>
    </r>
  </si>
  <si>
    <t>Přesazení rostlin</t>
  </si>
  <si>
    <t>Vyzvednutí dřeviny k přesazení bez balu, v rovině nebo ve svahu do 1:5, křovin</t>
  </si>
  <si>
    <t>Pěstební substrát na 50% výměnu - objem díry =1/4  π d2  =  0,021 m3 z toho 50 % je  0,011 x 29 (počet děr) = 0,319 m3, včetně ceny dopravy materiálu</t>
  </si>
  <si>
    <t>Vyzvednutí dřeviny k přesazení bez balu, v rovině nebo ve svahu do 1:5, stromů průměru kmene do 0,1m</t>
  </si>
  <si>
    <r>
      <t>Pěstební substrát na 50% výměnu - objem díry =1/4  π d2  = 0,27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m3 z toho 50% je 0,135 x 1 (počet děr) </t>
    </r>
    <r>
      <rPr>
        <sz val="10"/>
        <color indexed="8"/>
        <rFont val="Arial"/>
        <family val="2"/>
      </rPr>
      <t>= 0,135 , včetně ceny dopravy materiálu</t>
    </r>
  </si>
  <si>
    <t>Přesazení rostlin - celkem</t>
  </si>
  <si>
    <t>Rezerva rozpočtu – 5%</t>
  </si>
  <si>
    <t>Cena za rostlinný materiál a práce – celkem bez DPH</t>
  </si>
  <si>
    <t>Odvoz vytěženého materiálu do 20 km na místo uložiště (55 kontejnerů po 10 m3  )</t>
  </si>
  <si>
    <t>Dovoz materiálu do 20 km na místo (55 kontejnerů po 10 m3 )</t>
  </si>
  <si>
    <t>Dovoz materiálu do 20 km na místo (18 kontejnerů po 10 m3 )</t>
  </si>
  <si>
    <t>Výkaz výměr sestavila 6.8.2014 Ing. Lenka Vyhnálková</t>
  </si>
  <si>
    <t>Mlatové cesty</t>
  </si>
  <si>
    <t>Řešení mlatových cest</t>
  </si>
  <si>
    <t>Založení mlatové cesty specifikace ML1 (vč. materiálu, přesunu hmot, práce )</t>
  </si>
  <si>
    <t>Plastový ztracený obrubník ML2 (vč. materiálu, přesunu hmot, práce )</t>
  </si>
  <si>
    <t xml:space="preserve">m </t>
  </si>
  <si>
    <t>Řešení mlatových cest - celkem</t>
  </si>
  <si>
    <t>R E K A P I T U L A C E  M L A T O V É  C E S T Y</t>
  </si>
  <si>
    <t>CENA CELKEM BEZ DPH MLATOVÉ CESTY</t>
  </si>
  <si>
    <t>R E K A P I T U L A C E  S A D O V É  Ú P R A V Y  A  M L A T O V É  C E S T Y</t>
  </si>
  <si>
    <t>CENA CELKEM BEZ DPH SADOVÉ ÚPRAVY</t>
  </si>
  <si>
    <t>Výkaz výměr sadové úpravy</t>
  </si>
  <si>
    <t>Výkaz výměr mlatové cesty</t>
  </si>
  <si>
    <t>Trávníkové hnojivo (30 g/m2 = 0,03 x 11020 = 330,6 kg), včetně ceny dopravy materiálu</t>
  </si>
  <si>
    <t>Vedlejší rozpočtové náklady - 3%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</si>
</sst>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  <numFmt numFmtId="166" formatCode="0.00000"/>
    <numFmt numFmtId="167" formatCode="#,##0.0"/>
    <numFmt numFmtId="168" formatCode="#,##0.00&quot; Kč&quot;"/>
    <numFmt numFmtId="169" formatCode="0.0"/>
    <numFmt numFmtId="170" formatCode="#,##0.0000"/>
    <numFmt numFmtId="171" formatCode="#"/>
    <numFmt numFmtId="172" formatCode="#,##0&quot;,-&quot;"/>
    <numFmt numFmtId="173" formatCode="#,##0.000"/>
    <numFmt numFmtId="174" formatCode="#,##0\ [$Kč-405];[Red]\-#,##0\ [$Kč-405]"/>
    <numFmt numFmtId="175" formatCode="#,##0&quot; Kč&quot;;\-#,##0&quot; Kč&quot;"/>
    <numFmt numFmtId="176" formatCode="#,##0.0\ &quot;Kč&quot;"/>
    <numFmt numFmtId="177" formatCode="#,##0.0\ [$Kč-405];[Red]\-#,##0.0\ [$Kč-405]"/>
    <numFmt numFmtId="178" formatCode="#,##0\ &quot;Kč&quot;"/>
    <numFmt numFmtId="179" formatCode="#,##0.00\ &quot;Kč&quot;"/>
    <numFmt numFmtId="180" formatCode="0.0000"/>
    <numFmt numFmtId="181" formatCode="0.000"/>
  </numFmts>
  <fonts count="59"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5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164" fontId="6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6" fillId="35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172" fontId="13" fillId="0" borderId="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5" fillId="36" borderId="10" xfId="0" applyNumberFormat="1" applyFont="1" applyFill="1" applyBorder="1" applyAlignment="1">
      <alignment horizontal="center"/>
    </xf>
    <xf numFmtId="164" fontId="4" fillId="36" borderId="10" xfId="0" applyNumberFormat="1" applyFont="1" applyFill="1" applyBorder="1" applyAlignment="1">
      <alignment horizontal="center"/>
    </xf>
    <xf numFmtId="164" fontId="4" fillId="36" borderId="1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35" borderId="10" xfId="0" applyNumberFormat="1" applyFont="1" applyFill="1" applyBorder="1" applyAlignment="1">
      <alignment horizontal="center"/>
    </xf>
    <xf numFmtId="164" fontId="8" fillId="35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65" fontId="8" fillId="35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164" fontId="9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vertical="center"/>
    </xf>
    <xf numFmtId="166" fontId="11" fillId="35" borderId="10" xfId="0" applyNumberFormat="1" applyFont="1" applyFill="1" applyBorder="1" applyAlignment="1">
      <alignment horizontal="center"/>
    </xf>
    <xf numFmtId="9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169" fontId="0" fillId="35" borderId="10" xfId="0" applyNumberFormat="1" applyFont="1" applyFill="1" applyBorder="1" applyAlignment="1">
      <alignment horizontal="center" vertical="center" wrapText="1"/>
    </xf>
    <xf numFmtId="164" fontId="0" fillId="35" borderId="10" xfId="0" applyNumberFormat="1" applyFont="1" applyFill="1" applyBorder="1" applyAlignment="1">
      <alignment horizontal="center" vertical="center" wrapText="1"/>
    </xf>
    <xf numFmtId="164" fontId="8" fillId="35" borderId="10" xfId="0" applyNumberFormat="1" applyFont="1" applyFill="1" applyBorder="1" applyAlignment="1">
      <alignment vertical="center" wrapText="1"/>
    </xf>
    <xf numFmtId="164" fontId="8" fillId="34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3" xfId="0" applyFont="1" applyBorder="1" applyAlignment="1">
      <alignment/>
    </xf>
    <xf numFmtId="49" fontId="21" fillId="0" borderId="14" xfId="37" applyNumberFormat="1" applyFont="1" applyBorder="1" applyAlignment="1">
      <alignment horizontal="left" vertical="center"/>
      <protection/>
    </xf>
    <xf numFmtId="49" fontId="7" fillId="0" borderId="14" xfId="37" applyNumberFormat="1" applyFont="1" applyBorder="1" applyAlignment="1">
      <alignment horizontal="left" vertical="center"/>
      <protection/>
    </xf>
    <xf numFmtId="0" fontId="0" fillId="0" borderId="15" xfId="0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79" fontId="7" fillId="0" borderId="10" xfId="0" applyNumberFormat="1" applyFont="1" applyFill="1" applyBorder="1" applyAlignment="1">
      <alignment horizontal="right"/>
    </xf>
    <xf numFmtId="179" fontId="7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49" fontId="58" fillId="37" borderId="10" xfId="0" applyNumberFormat="1" applyFont="1" applyFill="1" applyBorder="1" applyAlignment="1">
      <alignment horizontal="center"/>
    </xf>
    <xf numFmtId="49" fontId="56" fillId="37" borderId="10" xfId="0" applyNumberFormat="1" applyFont="1" applyFill="1" applyBorder="1" applyAlignment="1">
      <alignment horizontal="center"/>
    </xf>
    <xf numFmtId="164" fontId="58" fillId="37" borderId="10" xfId="0" applyNumberFormat="1" applyFont="1" applyFill="1" applyBorder="1" applyAlignment="1">
      <alignment horizontal="right"/>
    </xf>
    <xf numFmtId="164" fontId="56" fillId="37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 vertical="center"/>
    </xf>
    <xf numFmtId="164" fontId="8" fillId="35" borderId="11" xfId="0" applyNumberFormat="1" applyFont="1" applyFill="1" applyBorder="1" applyAlignment="1">
      <alignment/>
    </xf>
    <xf numFmtId="164" fontId="58" fillId="37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right" vertical="center"/>
    </xf>
    <xf numFmtId="174" fontId="0" fillId="0" borderId="16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6" fillId="34" borderId="16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4" fillId="36" borderId="16" xfId="0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 horizontal="left"/>
    </xf>
    <xf numFmtId="49" fontId="15" fillId="36" borderId="17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49" fontId="15" fillId="36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left" vertical="center" wrapText="1"/>
    </xf>
    <xf numFmtId="0" fontId="8" fillId="37" borderId="19" xfId="0" applyFont="1" applyFill="1" applyBorder="1" applyAlignment="1">
      <alignment horizontal="left" vertical="center" wrapText="1"/>
    </xf>
    <xf numFmtId="174" fontId="8" fillId="37" borderId="17" xfId="0" applyNumberFormat="1" applyFont="1" applyFill="1" applyBorder="1" applyAlignment="1">
      <alignment horizontal="right" vertical="center" wrapText="1"/>
    </xf>
    <xf numFmtId="174" fontId="8" fillId="37" borderId="18" xfId="0" applyNumberFormat="1" applyFont="1" applyFill="1" applyBorder="1" applyAlignment="1">
      <alignment horizontal="right" vertical="center" wrapText="1"/>
    </xf>
    <xf numFmtId="174" fontId="8" fillId="37" borderId="19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8" fillId="37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8" fillId="37" borderId="10" xfId="0" applyFont="1" applyFill="1" applyBorder="1" applyAlignment="1">
      <alignment horizontal="left" vertical="center"/>
    </xf>
    <xf numFmtId="0" fontId="58" fillId="37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9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2"/>
  <sheetViews>
    <sheetView tabSelected="1" view="pageBreakPreview" zoomScaleNormal="75" zoomScaleSheetLayoutView="100" zoomScalePageLayoutView="0" workbookViewId="0" topLeftCell="A218">
      <selection activeCell="G234" sqref="G234"/>
    </sheetView>
  </sheetViews>
  <sheetFormatPr defaultColWidth="9.140625" defaultRowHeight="12.75"/>
  <cols>
    <col min="1" max="1" width="9.00390625" style="1" customWidth="1"/>
    <col min="2" max="2" width="47.140625" style="2" customWidth="1"/>
    <col min="3" max="3" width="66.421875" style="2" customWidth="1"/>
    <col min="4" max="4" width="12.8515625" style="1" customWidth="1"/>
    <col min="5" max="5" width="10.8515625" style="1" customWidth="1"/>
    <col min="6" max="6" width="13.00390625" style="3" customWidth="1"/>
    <col min="7" max="7" width="18.57421875" style="4" customWidth="1"/>
    <col min="8" max="8" width="35.8515625" style="2" customWidth="1"/>
    <col min="9" max="9" width="14.57421875" style="2" customWidth="1"/>
    <col min="10" max="16384" width="9.140625" style="2" customWidth="1"/>
  </cols>
  <sheetData>
    <row r="1" spans="1:7" ht="16.5">
      <c r="A1" s="245" t="s">
        <v>264</v>
      </c>
      <c r="B1" s="245"/>
      <c r="C1" s="245"/>
      <c r="D1" s="245"/>
      <c r="E1" s="245"/>
      <c r="F1" s="245"/>
      <c r="G1" s="245"/>
    </row>
    <row r="2" ht="8.25" customHeight="1">
      <c r="A2" s="5"/>
    </row>
    <row r="3" spans="1:7" ht="15.75">
      <c r="A3" s="246" t="s">
        <v>231</v>
      </c>
      <c r="B3" s="246"/>
      <c r="C3" s="246"/>
      <c r="D3" s="246"/>
      <c r="E3" s="246"/>
      <c r="F3" s="246"/>
      <c r="G3" s="246"/>
    </row>
    <row r="4" spans="1:8" ht="14.25">
      <c r="A4" s="6"/>
      <c r="B4" s="7"/>
      <c r="C4" s="7"/>
      <c r="D4" s="8"/>
      <c r="E4" s="8"/>
      <c r="F4" s="9"/>
      <c r="G4" s="10"/>
      <c r="H4" s="11"/>
    </row>
    <row r="5" spans="1:13" s="16" customFormat="1" ht="15">
      <c r="A5" s="12"/>
      <c r="B5" s="289" t="s">
        <v>0</v>
      </c>
      <c r="C5" s="289"/>
      <c r="D5" s="289"/>
      <c r="E5" s="289"/>
      <c r="F5" s="289"/>
      <c r="G5" s="289"/>
      <c r="H5" s="13"/>
      <c r="I5" s="14"/>
      <c r="J5" s="15"/>
      <c r="K5" s="15"/>
      <c r="L5" s="15"/>
      <c r="M5" s="15"/>
    </row>
    <row r="6" spans="1:13" s="24" customFormat="1" ht="30">
      <c r="A6" s="17"/>
      <c r="B6" s="18" t="s">
        <v>1</v>
      </c>
      <c r="C6" s="18" t="s">
        <v>2</v>
      </c>
      <c r="D6" s="19" t="s">
        <v>3</v>
      </c>
      <c r="E6" s="17" t="s">
        <v>4</v>
      </c>
      <c r="F6" s="20" t="s">
        <v>5</v>
      </c>
      <c r="G6" s="20" t="s">
        <v>6</v>
      </c>
      <c r="H6" s="21"/>
      <c r="I6" s="22"/>
      <c r="J6" s="23"/>
      <c r="K6" s="23"/>
      <c r="L6" s="23"/>
      <c r="M6" s="23"/>
    </row>
    <row r="7" spans="1:13" ht="14.25">
      <c r="A7" s="25"/>
      <c r="B7" s="26" t="s">
        <v>7</v>
      </c>
      <c r="C7" s="26" t="s">
        <v>8</v>
      </c>
      <c r="D7" s="27" t="s">
        <v>9</v>
      </c>
      <c r="E7" s="27">
        <v>3</v>
      </c>
      <c r="F7" s="183">
        <v>0</v>
      </c>
      <c r="G7" s="28">
        <f aca="true" t="shared" si="0" ref="G7:G20">F7*E7</f>
        <v>0</v>
      </c>
      <c r="H7" s="29"/>
      <c r="I7" s="7"/>
      <c r="J7" s="7"/>
      <c r="K7" s="7"/>
      <c r="L7" s="7"/>
      <c r="M7" s="7"/>
    </row>
    <row r="8" spans="1:13" ht="14.25">
      <c r="A8" s="25"/>
      <c r="B8" s="26" t="s">
        <v>10</v>
      </c>
      <c r="C8" s="26" t="s">
        <v>8</v>
      </c>
      <c r="D8" s="27" t="s">
        <v>9</v>
      </c>
      <c r="E8" s="27">
        <v>10</v>
      </c>
      <c r="F8" s="183">
        <v>0</v>
      </c>
      <c r="G8" s="28">
        <f t="shared" si="0"/>
        <v>0</v>
      </c>
      <c r="H8" s="29"/>
      <c r="I8" s="7"/>
      <c r="J8" s="7"/>
      <c r="K8" s="7"/>
      <c r="L8" s="7"/>
      <c r="M8" s="7"/>
    </row>
    <row r="9" spans="1:13" ht="14.25">
      <c r="A9" s="25"/>
      <c r="B9" s="26" t="s">
        <v>11</v>
      </c>
      <c r="C9" s="26" t="s">
        <v>12</v>
      </c>
      <c r="D9" s="27" t="s">
        <v>9</v>
      </c>
      <c r="E9" s="27">
        <v>1</v>
      </c>
      <c r="F9" s="183">
        <v>0</v>
      </c>
      <c r="G9" s="28">
        <f t="shared" si="0"/>
        <v>0</v>
      </c>
      <c r="H9" s="29"/>
      <c r="I9" s="7"/>
      <c r="J9" s="7"/>
      <c r="K9" s="7"/>
      <c r="L9" s="7"/>
      <c r="M9" s="7"/>
    </row>
    <row r="10" spans="1:13" ht="14.25">
      <c r="A10" s="25"/>
      <c r="B10" s="26" t="s">
        <v>13</v>
      </c>
      <c r="C10" s="26" t="s">
        <v>14</v>
      </c>
      <c r="D10" s="27" t="s">
        <v>9</v>
      </c>
      <c r="E10" s="27">
        <v>5</v>
      </c>
      <c r="F10" s="183">
        <v>0</v>
      </c>
      <c r="G10" s="28">
        <f t="shared" si="0"/>
        <v>0</v>
      </c>
      <c r="H10" s="29"/>
      <c r="I10" s="7"/>
      <c r="J10" s="7"/>
      <c r="K10" s="7"/>
      <c r="L10" s="7"/>
      <c r="M10" s="7"/>
    </row>
    <row r="11" spans="1:13" ht="14.25">
      <c r="A11" s="25"/>
      <c r="B11" s="26" t="s">
        <v>15</v>
      </c>
      <c r="C11" s="26" t="s">
        <v>16</v>
      </c>
      <c r="D11" s="27" t="s">
        <v>9</v>
      </c>
      <c r="E11" s="27">
        <v>7</v>
      </c>
      <c r="F11" s="183">
        <v>0</v>
      </c>
      <c r="G11" s="28">
        <f t="shared" si="0"/>
        <v>0</v>
      </c>
      <c r="H11" s="29"/>
      <c r="I11" s="7"/>
      <c r="J11" s="7"/>
      <c r="K11" s="7"/>
      <c r="L11" s="7"/>
      <c r="M11" s="7"/>
    </row>
    <row r="12" spans="1:13" ht="14.25">
      <c r="A12" s="25"/>
      <c r="B12" s="26" t="s">
        <v>17</v>
      </c>
      <c r="C12" s="26" t="s">
        <v>18</v>
      </c>
      <c r="D12" s="27" t="s">
        <v>9</v>
      </c>
      <c r="E12" s="27">
        <v>8</v>
      </c>
      <c r="F12" s="183">
        <v>0</v>
      </c>
      <c r="G12" s="28">
        <f t="shared" si="0"/>
        <v>0</v>
      </c>
      <c r="H12" s="29"/>
      <c r="I12" s="7"/>
      <c r="J12" s="7"/>
      <c r="K12" s="7"/>
      <c r="L12" s="7"/>
      <c r="M12" s="7"/>
    </row>
    <row r="13" spans="1:13" ht="14.25">
      <c r="A13" s="25"/>
      <c r="B13" s="26" t="s">
        <v>19</v>
      </c>
      <c r="C13" s="26" t="s">
        <v>20</v>
      </c>
      <c r="D13" s="27" t="s">
        <v>9</v>
      </c>
      <c r="E13" s="27">
        <v>6</v>
      </c>
      <c r="F13" s="183">
        <v>0</v>
      </c>
      <c r="G13" s="28">
        <f t="shared" si="0"/>
        <v>0</v>
      </c>
      <c r="H13" s="29"/>
      <c r="I13" s="7"/>
      <c r="J13" s="7"/>
      <c r="K13" s="7"/>
      <c r="L13" s="7"/>
      <c r="M13" s="7"/>
    </row>
    <row r="14" spans="1:13" ht="14.25">
      <c r="A14" s="25"/>
      <c r="B14" s="26" t="s">
        <v>21</v>
      </c>
      <c r="C14" s="26" t="s">
        <v>22</v>
      </c>
      <c r="D14" s="27" t="s">
        <v>9</v>
      </c>
      <c r="E14" s="27">
        <v>3</v>
      </c>
      <c r="F14" s="183">
        <v>0</v>
      </c>
      <c r="G14" s="28">
        <f t="shared" si="0"/>
        <v>0</v>
      </c>
      <c r="H14" s="29"/>
      <c r="I14" s="7"/>
      <c r="J14" s="7"/>
      <c r="K14" s="7"/>
      <c r="L14" s="7"/>
      <c r="M14" s="7"/>
    </row>
    <row r="15" spans="1:13" ht="14.25">
      <c r="A15" s="25"/>
      <c r="B15" s="26" t="s">
        <v>23</v>
      </c>
      <c r="C15" s="26" t="s">
        <v>22</v>
      </c>
      <c r="D15" s="27" t="s">
        <v>9</v>
      </c>
      <c r="E15" s="27">
        <v>11</v>
      </c>
      <c r="F15" s="183">
        <v>0</v>
      </c>
      <c r="G15" s="28">
        <f t="shared" si="0"/>
        <v>0</v>
      </c>
      <c r="H15" s="29"/>
      <c r="I15" s="7"/>
      <c r="J15" s="7"/>
      <c r="K15" s="7"/>
      <c r="L15" s="7"/>
      <c r="M15" s="7"/>
    </row>
    <row r="16" spans="1:13" ht="14.25">
      <c r="A16" s="25"/>
      <c r="B16" s="26" t="s">
        <v>24</v>
      </c>
      <c r="C16" s="26" t="s">
        <v>25</v>
      </c>
      <c r="D16" s="27" t="s">
        <v>9</v>
      </c>
      <c r="E16" s="27">
        <v>9</v>
      </c>
      <c r="F16" s="183">
        <v>0</v>
      </c>
      <c r="G16" s="28">
        <f t="shared" si="0"/>
        <v>0</v>
      </c>
      <c r="H16" s="29"/>
      <c r="I16" s="7"/>
      <c r="J16" s="7"/>
      <c r="K16" s="7"/>
      <c r="L16" s="7"/>
      <c r="M16" s="7"/>
    </row>
    <row r="17" spans="1:13" ht="14.25">
      <c r="A17" s="25"/>
      <c r="B17" s="26" t="s">
        <v>26</v>
      </c>
      <c r="C17" s="26" t="s">
        <v>27</v>
      </c>
      <c r="D17" s="27" t="s">
        <v>9</v>
      </c>
      <c r="E17" s="27">
        <v>7</v>
      </c>
      <c r="F17" s="183">
        <v>0</v>
      </c>
      <c r="G17" s="28">
        <f t="shared" si="0"/>
        <v>0</v>
      </c>
      <c r="H17" s="29"/>
      <c r="I17" s="7"/>
      <c r="J17" s="7"/>
      <c r="K17" s="7"/>
      <c r="L17" s="7"/>
      <c r="M17" s="7"/>
    </row>
    <row r="18" spans="1:13" ht="14.25">
      <c r="A18" s="25"/>
      <c r="B18" s="26" t="s">
        <v>28</v>
      </c>
      <c r="C18" s="26" t="s">
        <v>29</v>
      </c>
      <c r="D18" s="27" t="s">
        <v>9</v>
      </c>
      <c r="E18" s="27">
        <v>21</v>
      </c>
      <c r="F18" s="183">
        <v>0</v>
      </c>
      <c r="G18" s="28">
        <f t="shared" si="0"/>
        <v>0</v>
      </c>
      <c r="H18" s="29"/>
      <c r="I18" s="7"/>
      <c r="J18" s="7"/>
      <c r="K18" s="7"/>
      <c r="L18" s="7"/>
      <c r="M18" s="7"/>
    </row>
    <row r="19" spans="1:13" ht="14.25">
      <c r="A19" s="25"/>
      <c r="B19" s="26" t="s">
        <v>30</v>
      </c>
      <c r="C19" s="26" t="s">
        <v>29</v>
      </c>
      <c r="D19" s="27" t="s">
        <v>9</v>
      </c>
      <c r="E19" s="27">
        <v>3</v>
      </c>
      <c r="F19" s="183">
        <v>0</v>
      </c>
      <c r="G19" s="28">
        <f t="shared" si="0"/>
        <v>0</v>
      </c>
      <c r="H19" s="29"/>
      <c r="I19" s="7"/>
      <c r="J19" s="7"/>
      <c r="K19" s="7"/>
      <c r="L19" s="7"/>
      <c r="M19" s="7"/>
    </row>
    <row r="20" spans="1:13" ht="14.25">
      <c r="A20" s="25"/>
      <c r="B20" s="26" t="s">
        <v>31</v>
      </c>
      <c r="C20" s="26" t="s">
        <v>32</v>
      </c>
      <c r="D20" s="27" t="s">
        <v>9</v>
      </c>
      <c r="E20" s="27">
        <v>3</v>
      </c>
      <c r="F20" s="183">
        <v>0</v>
      </c>
      <c r="G20" s="28">
        <f t="shared" si="0"/>
        <v>0</v>
      </c>
      <c r="H20" s="29"/>
      <c r="I20" s="7"/>
      <c r="J20" s="7"/>
      <c r="K20" s="7"/>
      <c r="L20" s="7"/>
      <c r="M20" s="7"/>
    </row>
    <row r="21" spans="1:13" ht="15">
      <c r="A21" s="25"/>
      <c r="B21" s="286" t="s">
        <v>33</v>
      </c>
      <c r="C21" s="286"/>
      <c r="D21" s="30"/>
      <c r="E21" s="31">
        <f>SUM(E7:E20)</f>
        <v>97</v>
      </c>
      <c r="F21" s="32"/>
      <c r="G21" s="33">
        <f>SUM(G7:G20)</f>
        <v>0</v>
      </c>
      <c r="H21" s="7"/>
      <c r="I21" s="7"/>
      <c r="J21" s="7"/>
      <c r="K21" s="7"/>
      <c r="L21" s="7"/>
      <c r="M21" s="7"/>
    </row>
    <row r="22" spans="1:13" ht="15">
      <c r="A22" s="25"/>
      <c r="B22" s="287" t="s">
        <v>34</v>
      </c>
      <c r="C22" s="287"/>
      <c r="D22" s="287"/>
      <c r="E22" s="287"/>
      <c r="F22" s="287"/>
      <c r="G22" s="287"/>
      <c r="H22" s="7"/>
      <c r="I22" s="7"/>
      <c r="J22" s="7"/>
      <c r="K22" s="7"/>
      <c r="L22" s="7"/>
      <c r="M22" s="7"/>
    </row>
    <row r="23" spans="1:13" ht="14.25">
      <c r="A23" s="25"/>
      <c r="B23" s="26" t="s">
        <v>35</v>
      </c>
      <c r="C23" s="26" t="s">
        <v>36</v>
      </c>
      <c r="D23" s="27" t="s">
        <v>37</v>
      </c>
      <c r="E23" s="27">
        <v>2</v>
      </c>
      <c r="F23" s="184">
        <v>0</v>
      </c>
      <c r="G23" s="28">
        <f>F23*E23</f>
        <v>0</v>
      </c>
      <c r="H23" s="7"/>
      <c r="I23" s="7"/>
      <c r="J23" s="7"/>
      <c r="K23" s="7"/>
      <c r="L23" s="7"/>
      <c r="M23" s="7"/>
    </row>
    <row r="24" spans="1:13" ht="15">
      <c r="A24" s="25"/>
      <c r="B24" s="286" t="s">
        <v>38</v>
      </c>
      <c r="C24" s="286" t="e">
        <f>SUM(#REF!)</f>
        <v>#REF!</v>
      </c>
      <c r="D24" s="34"/>
      <c r="E24" s="35">
        <f>E23</f>
        <v>2</v>
      </c>
      <c r="F24" s="32"/>
      <c r="G24" s="33">
        <f>SUM(G23:G23)</f>
        <v>0</v>
      </c>
      <c r="H24" s="7"/>
      <c r="I24" s="7"/>
      <c r="J24" s="7"/>
      <c r="K24" s="7"/>
      <c r="L24" s="7"/>
      <c r="M24" s="7"/>
    </row>
    <row r="25" spans="1:13" ht="15">
      <c r="A25" s="25"/>
      <c r="B25" s="287" t="s">
        <v>39</v>
      </c>
      <c r="C25" s="287" t="e">
        <f>SUM(C24)</f>
        <v>#REF!</v>
      </c>
      <c r="D25" s="287">
        <f>SUM(D24)</f>
        <v>0</v>
      </c>
      <c r="E25" s="287">
        <f>SUM(E24)</f>
        <v>2</v>
      </c>
      <c r="F25" s="287">
        <f>SUM(F24)</f>
        <v>0</v>
      </c>
      <c r="G25" s="287">
        <f>SUM(G24)</f>
        <v>0</v>
      </c>
      <c r="H25" s="7"/>
      <c r="I25" s="7"/>
      <c r="J25" s="7"/>
      <c r="K25" s="7"/>
      <c r="L25" s="7"/>
      <c r="M25" s="7"/>
    </row>
    <row r="26" spans="1:13" ht="14.25">
      <c r="A26" s="25"/>
      <c r="B26" s="26" t="s">
        <v>40</v>
      </c>
      <c r="C26" s="26" t="s">
        <v>41</v>
      </c>
      <c r="D26" s="27" t="s">
        <v>42</v>
      </c>
      <c r="E26" s="27">
        <v>331</v>
      </c>
      <c r="F26" s="184">
        <v>0</v>
      </c>
      <c r="G26" s="28">
        <f>F26*E26</f>
        <v>0</v>
      </c>
      <c r="H26" s="36"/>
      <c r="I26" s="7"/>
      <c r="J26" s="7"/>
      <c r="K26" s="7"/>
      <c r="L26" s="7"/>
      <c r="M26" s="7"/>
    </row>
    <row r="27" spans="1:13" ht="14.25">
      <c r="A27" s="25"/>
      <c r="B27" s="26" t="s">
        <v>43</v>
      </c>
      <c r="C27" s="26" t="s">
        <v>44</v>
      </c>
      <c r="D27" s="27" t="s">
        <v>42</v>
      </c>
      <c r="E27" s="27">
        <v>223</v>
      </c>
      <c r="F27" s="184">
        <v>0</v>
      </c>
      <c r="G27" s="28">
        <f>F27*E27</f>
        <v>0</v>
      </c>
      <c r="H27" s="36"/>
      <c r="I27" s="7"/>
      <c r="J27" s="7"/>
      <c r="K27" s="7"/>
      <c r="L27" s="7"/>
      <c r="M27" s="7"/>
    </row>
    <row r="28" spans="1:13" ht="15">
      <c r="A28" s="25"/>
      <c r="B28" s="286" t="s">
        <v>45</v>
      </c>
      <c r="C28" s="286"/>
      <c r="D28" s="31"/>
      <c r="E28" s="31">
        <f>SUM(E26:E27)</f>
        <v>554</v>
      </c>
      <c r="F28" s="37"/>
      <c r="G28" s="33">
        <f>SUM(G26:G27)</f>
        <v>0</v>
      </c>
      <c r="H28" s="7"/>
      <c r="I28" s="7"/>
      <c r="J28" s="7"/>
      <c r="K28" s="7"/>
      <c r="L28" s="7"/>
      <c r="M28" s="7"/>
    </row>
    <row r="29" spans="1:13" ht="15">
      <c r="A29" s="25"/>
      <c r="B29" s="287" t="s">
        <v>46</v>
      </c>
      <c r="C29" s="287"/>
      <c r="D29" s="287"/>
      <c r="E29" s="287"/>
      <c r="F29" s="287"/>
      <c r="G29" s="287"/>
      <c r="H29" s="7"/>
      <c r="I29" s="7"/>
      <c r="J29" s="7"/>
      <c r="K29" s="7"/>
      <c r="L29" s="7"/>
      <c r="M29" s="7"/>
    </row>
    <row r="30" spans="1:13" ht="14.25">
      <c r="A30" s="25"/>
      <c r="B30" s="173" t="s">
        <v>47</v>
      </c>
      <c r="C30" s="26" t="s">
        <v>48</v>
      </c>
      <c r="D30" s="27" t="s">
        <v>42</v>
      </c>
      <c r="E30" s="27">
        <v>11</v>
      </c>
      <c r="F30" s="184">
        <v>0</v>
      </c>
      <c r="G30" s="28">
        <f aca="true" t="shared" si="1" ref="G30:G64">F30*E30</f>
        <v>0</v>
      </c>
      <c r="H30" s="7"/>
      <c r="I30" s="7"/>
      <c r="J30" s="7"/>
      <c r="K30" s="7"/>
      <c r="L30" s="7"/>
      <c r="M30" s="7"/>
    </row>
    <row r="31" spans="1:13" ht="14.25">
      <c r="A31" s="25"/>
      <c r="B31" s="172" t="s">
        <v>215</v>
      </c>
      <c r="C31" s="26" t="s">
        <v>48</v>
      </c>
      <c r="D31" s="27" t="s">
        <v>42</v>
      </c>
      <c r="E31" s="27">
        <v>48</v>
      </c>
      <c r="F31" s="184">
        <v>0</v>
      </c>
      <c r="G31" s="28">
        <f t="shared" si="1"/>
        <v>0</v>
      </c>
      <c r="H31" s="7"/>
      <c r="I31" s="7"/>
      <c r="J31" s="7"/>
      <c r="K31" s="7"/>
      <c r="L31" s="7"/>
      <c r="M31" s="7"/>
    </row>
    <row r="32" spans="1:13" ht="14.25">
      <c r="A32" s="25"/>
      <c r="B32" s="173" t="s">
        <v>49</v>
      </c>
      <c r="C32" s="26" t="s">
        <v>50</v>
      </c>
      <c r="D32" s="27" t="s">
        <v>51</v>
      </c>
      <c r="E32" s="27">
        <v>69</v>
      </c>
      <c r="F32" s="184">
        <v>0</v>
      </c>
      <c r="G32" s="28">
        <f t="shared" si="1"/>
        <v>0</v>
      </c>
      <c r="H32" s="7"/>
      <c r="I32" s="7"/>
      <c r="J32" s="7"/>
      <c r="K32" s="7"/>
      <c r="L32" s="7"/>
      <c r="M32" s="7"/>
    </row>
    <row r="33" spans="1:13" ht="14.25">
      <c r="A33" s="25"/>
      <c r="B33" s="172" t="s">
        <v>216</v>
      </c>
      <c r="C33" s="26" t="s">
        <v>52</v>
      </c>
      <c r="D33" s="27" t="s">
        <v>53</v>
      </c>
      <c r="E33" s="27">
        <v>3</v>
      </c>
      <c r="F33" s="184">
        <v>0</v>
      </c>
      <c r="G33" s="28">
        <f t="shared" si="1"/>
        <v>0</v>
      </c>
      <c r="H33" s="7"/>
      <c r="I33" s="7"/>
      <c r="J33" s="7"/>
      <c r="K33" s="7"/>
      <c r="L33" s="7"/>
      <c r="M33" s="7"/>
    </row>
    <row r="34" spans="1:13" ht="14.25">
      <c r="A34" s="25"/>
      <c r="B34" s="173" t="s">
        <v>54</v>
      </c>
      <c r="C34" s="26" t="s">
        <v>55</v>
      </c>
      <c r="D34" s="27" t="s">
        <v>51</v>
      </c>
      <c r="E34" s="27">
        <v>49</v>
      </c>
      <c r="F34" s="184">
        <v>0</v>
      </c>
      <c r="G34" s="28">
        <f t="shared" si="1"/>
        <v>0</v>
      </c>
      <c r="H34" s="7"/>
      <c r="I34" s="7"/>
      <c r="J34" s="7"/>
      <c r="K34" s="7"/>
      <c r="L34" s="7"/>
      <c r="M34" s="7"/>
    </row>
    <row r="35" spans="1:13" ht="14.25">
      <c r="A35" s="25"/>
      <c r="B35" s="172" t="s">
        <v>217</v>
      </c>
      <c r="C35" s="26" t="s">
        <v>55</v>
      </c>
      <c r="D35" s="27" t="s">
        <v>51</v>
      </c>
      <c r="E35" s="27">
        <v>439</v>
      </c>
      <c r="F35" s="184">
        <v>0</v>
      </c>
      <c r="G35" s="28">
        <f t="shared" si="1"/>
        <v>0</v>
      </c>
      <c r="H35" s="7"/>
      <c r="I35" s="7"/>
      <c r="J35" s="7"/>
      <c r="K35" s="7"/>
      <c r="L35" s="7"/>
      <c r="M35" s="7"/>
    </row>
    <row r="36" spans="1:13" ht="14.25">
      <c r="A36" s="25"/>
      <c r="B36" s="173" t="s">
        <v>56</v>
      </c>
      <c r="C36" s="26" t="s">
        <v>57</v>
      </c>
      <c r="D36" s="27" t="s">
        <v>53</v>
      </c>
      <c r="E36" s="27">
        <v>14</v>
      </c>
      <c r="F36" s="184">
        <v>0</v>
      </c>
      <c r="G36" s="28">
        <f t="shared" si="1"/>
        <v>0</v>
      </c>
      <c r="H36" s="7"/>
      <c r="I36" s="7"/>
      <c r="J36" s="7"/>
      <c r="K36" s="7"/>
      <c r="L36" s="7"/>
      <c r="M36" s="7"/>
    </row>
    <row r="37" spans="1:13" ht="14.25">
      <c r="A37" s="25"/>
      <c r="B37" s="173" t="s">
        <v>58</v>
      </c>
      <c r="C37" s="26" t="s">
        <v>59</v>
      </c>
      <c r="D37" s="27" t="s">
        <v>51</v>
      </c>
      <c r="E37" s="27">
        <v>15</v>
      </c>
      <c r="F37" s="184">
        <v>0</v>
      </c>
      <c r="G37" s="28">
        <f t="shared" si="1"/>
        <v>0</v>
      </c>
      <c r="H37" s="7"/>
      <c r="I37" s="7"/>
      <c r="J37" s="7"/>
      <c r="K37" s="7"/>
      <c r="L37" s="7"/>
      <c r="M37" s="7"/>
    </row>
    <row r="38" spans="1:13" ht="14.25">
      <c r="A38" s="25"/>
      <c r="B38" s="173" t="s">
        <v>60</v>
      </c>
      <c r="C38" s="26" t="s">
        <v>61</v>
      </c>
      <c r="D38" s="27" t="s">
        <v>53</v>
      </c>
      <c r="E38" s="27">
        <v>14</v>
      </c>
      <c r="F38" s="184">
        <v>0</v>
      </c>
      <c r="G38" s="28">
        <f t="shared" si="1"/>
        <v>0</v>
      </c>
      <c r="H38" s="7"/>
      <c r="I38" s="7"/>
      <c r="J38" s="7"/>
      <c r="K38" s="7"/>
      <c r="L38" s="7"/>
      <c r="M38" s="7"/>
    </row>
    <row r="39" spans="1:13" ht="14.25">
      <c r="A39" s="25"/>
      <c r="B39" s="173" t="s">
        <v>62</v>
      </c>
      <c r="C39" s="26" t="s">
        <v>63</v>
      </c>
      <c r="D39" s="27" t="s">
        <v>53</v>
      </c>
      <c r="E39" s="27">
        <v>2</v>
      </c>
      <c r="F39" s="184">
        <v>0</v>
      </c>
      <c r="G39" s="28">
        <f t="shared" si="1"/>
        <v>0</v>
      </c>
      <c r="H39" s="7"/>
      <c r="I39" s="7"/>
      <c r="J39" s="7"/>
      <c r="K39" s="7"/>
      <c r="L39" s="7"/>
      <c r="M39" s="7"/>
    </row>
    <row r="40" spans="1:13" ht="14.25">
      <c r="A40" s="25"/>
      <c r="B40" s="173" t="s">
        <v>64</v>
      </c>
      <c r="C40" s="26" t="s">
        <v>65</v>
      </c>
      <c r="D40" s="27" t="s">
        <v>66</v>
      </c>
      <c r="E40" s="27">
        <v>13</v>
      </c>
      <c r="F40" s="184">
        <v>0</v>
      </c>
      <c r="G40" s="28">
        <f t="shared" si="1"/>
        <v>0</v>
      </c>
      <c r="H40" s="7"/>
      <c r="I40" s="7"/>
      <c r="J40" s="7"/>
      <c r="K40" s="7"/>
      <c r="L40" s="7"/>
      <c r="M40" s="7"/>
    </row>
    <row r="41" spans="1:13" ht="14.25">
      <c r="A41" s="25"/>
      <c r="B41" s="173" t="s">
        <v>67</v>
      </c>
      <c r="C41" s="26" t="s">
        <v>68</v>
      </c>
      <c r="D41" s="27" t="s">
        <v>51</v>
      </c>
      <c r="E41" s="27">
        <v>20</v>
      </c>
      <c r="F41" s="184">
        <v>0</v>
      </c>
      <c r="G41" s="28">
        <f t="shared" si="1"/>
        <v>0</v>
      </c>
      <c r="H41" s="7"/>
      <c r="I41" s="7"/>
      <c r="J41" s="7"/>
      <c r="K41" s="7"/>
      <c r="L41" s="7"/>
      <c r="M41" s="7"/>
    </row>
    <row r="42" spans="1:13" ht="14.25">
      <c r="A42" s="25"/>
      <c r="B42" s="172" t="s">
        <v>218</v>
      </c>
      <c r="C42" s="26" t="s">
        <v>69</v>
      </c>
      <c r="D42" s="27" t="s">
        <v>51</v>
      </c>
      <c r="E42" s="27">
        <v>351</v>
      </c>
      <c r="F42" s="184">
        <v>0</v>
      </c>
      <c r="G42" s="28">
        <f t="shared" si="1"/>
        <v>0</v>
      </c>
      <c r="H42" s="7"/>
      <c r="I42" s="7"/>
      <c r="J42" s="7"/>
      <c r="K42" s="7"/>
      <c r="L42" s="7"/>
      <c r="M42" s="7"/>
    </row>
    <row r="43" spans="1:13" ht="14.25">
      <c r="A43" s="25"/>
      <c r="B43" s="173" t="s">
        <v>70</v>
      </c>
      <c r="C43" s="26" t="s">
        <v>71</v>
      </c>
      <c r="D43" s="27" t="s">
        <v>72</v>
      </c>
      <c r="E43" s="27">
        <v>25</v>
      </c>
      <c r="F43" s="184">
        <v>0</v>
      </c>
      <c r="G43" s="28">
        <f t="shared" si="1"/>
        <v>0</v>
      </c>
      <c r="H43" s="7"/>
      <c r="I43" s="7"/>
      <c r="J43" s="7"/>
      <c r="K43" s="7"/>
      <c r="L43" s="7"/>
      <c r="M43" s="7"/>
    </row>
    <row r="44" spans="1:13" ht="14.25">
      <c r="A44" s="25"/>
      <c r="B44" s="173" t="s">
        <v>73</v>
      </c>
      <c r="C44" s="26" t="s">
        <v>74</v>
      </c>
      <c r="D44" s="27" t="s">
        <v>51</v>
      </c>
      <c r="E44" s="27">
        <v>81</v>
      </c>
      <c r="F44" s="184">
        <v>0</v>
      </c>
      <c r="G44" s="28">
        <f t="shared" si="1"/>
        <v>0</v>
      </c>
      <c r="H44" s="7"/>
      <c r="I44" s="7"/>
      <c r="J44" s="7"/>
      <c r="K44" s="7"/>
      <c r="L44" s="7"/>
      <c r="M44" s="7"/>
    </row>
    <row r="45" spans="1:13" ht="14.25">
      <c r="A45" s="25"/>
      <c r="B45" s="173" t="s">
        <v>75</v>
      </c>
      <c r="C45" s="26" t="s">
        <v>76</v>
      </c>
      <c r="D45" s="27" t="s">
        <v>51</v>
      </c>
      <c r="E45" s="27">
        <v>70</v>
      </c>
      <c r="F45" s="184">
        <v>0</v>
      </c>
      <c r="G45" s="28">
        <f t="shared" si="1"/>
        <v>0</v>
      </c>
      <c r="H45" s="7"/>
      <c r="I45" s="7"/>
      <c r="J45" s="7"/>
      <c r="K45" s="7"/>
      <c r="L45" s="7"/>
      <c r="M45" s="7"/>
    </row>
    <row r="46" spans="1:13" ht="14.25">
      <c r="A46" s="25"/>
      <c r="B46" s="173" t="s">
        <v>77</v>
      </c>
      <c r="C46" s="26" t="s">
        <v>78</v>
      </c>
      <c r="D46" s="27" t="s">
        <v>66</v>
      </c>
      <c r="E46" s="27">
        <v>10</v>
      </c>
      <c r="F46" s="184">
        <v>0</v>
      </c>
      <c r="G46" s="28">
        <f>F46*E46</f>
        <v>0</v>
      </c>
      <c r="H46" s="7"/>
      <c r="I46" s="7"/>
      <c r="J46" s="7"/>
      <c r="K46" s="7"/>
      <c r="L46" s="7"/>
      <c r="M46" s="7"/>
    </row>
    <row r="47" spans="1:13" ht="14.25">
      <c r="A47" s="25"/>
      <c r="B47" s="173" t="s">
        <v>229</v>
      </c>
      <c r="C47" s="26" t="s">
        <v>79</v>
      </c>
      <c r="D47" s="57" t="s">
        <v>228</v>
      </c>
      <c r="E47" s="27">
        <v>54</v>
      </c>
      <c r="F47" s="184">
        <v>0</v>
      </c>
      <c r="G47" s="28">
        <f t="shared" si="1"/>
        <v>0</v>
      </c>
      <c r="H47" s="7"/>
      <c r="I47" s="7"/>
      <c r="J47" s="7"/>
      <c r="K47" s="7"/>
      <c r="L47" s="7"/>
      <c r="M47" s="7"/>
    </row>
    <row r="48" spans="1:13" ht="14.25">
      <c r="A48" s="25"/>
      <c r="B48" s="174" t="s">
        <v>219</v>
      </c>
      <c r="C48" s="38" t="s">
        <v>80</v>
      </c>
      <c r="D48" s="39" t="s">
        <v>51</v>
      </c>
      <c r="E48" s="39">
        <v>16</v>
      </c>
      <c r="F48" s="184">
        <v>0</v>
      </c>
      <c r="G48" s="28">
        <f t="shared" si="1"/>
        <v>0</v>
      </c>
      <c r="H48" s="7"/>
      <c r="I48" s="7"/>
      <c r="J48" s="7"/>
      <c r="K48" s="7"/>
      <c r="L48" s="7"/>
      <c r="M48" s="7"/>
    </row>
    <row r="49" spans="1:13" ht="14.25">
      <c r="A49" s="25"/>
      <c r="B49" s="173" t="s">
        <v>81</v>
      </c>
      <c r="C49" s="26" t="s">
        <v>82</v>
      </c>
      <c r="D49" s="27" t="s">
        <v>51</v>
      </c>
      <c r="E49" s="27">
        <v>236</v>
      </c>
      <c r="F49" s="184">
        <v>0</v>
      </c>
      <c r="G49" s="28">
        <f t="shared" si="1"/>
        <v>0</v>
      </c>
      <c r="H49" s="7"/>
      <c r="I49" s="7"/>
      <c r="J49" s="7"/>
      <c r="K49" s="7"/>
      <c r="L49" s="7"/>
      <c r="M49" s="7"/>
    </row>
    <row r="50" spans="1:13" ht="14.25">
      <c r="A50" s="25"/>
      <c r="B50" s="172" t="s">
        <v>220</v>
      </c>
      <c r="C50" s="26" t="s">
        <v>82</v>
      </c>
      <c r="D50" s="27" t="s">
        <v>51</v>
      </c>
      <c r="E50" s="27">
        <v>15</v>
      </c>
      <c r="F50" s="184">
        <v>0</v>
      </c>
      <c r="G50" s="28">
        <f t="shared" si="1"/>
        <v>0</v>
      </c>
      <c r="H50" s="7"/>
      <c r="I50" s="7"/>
      <c r="J50" s="7"/>
      <c r="K50" s="7"/>
      <c r="L50" s="7"/>
      <c r="M50" s="7"/>
    </row>
    <row r="51" spans="1:13" ht="14.25">
      <c r="A51" s="25"/>
      <c r="B51" s="173" t="s">
        <v>83</v>
      </c>
      <c r="C51" s="26" t="s">
        <v>84</v>
      </c>
      <c r="D51" s="27" t="s">
        <v>42</v>
      </c>
      <c r="E51" s="27">
        <v>199</v>
      </c>
      <c r="F51" s="184">
        <v>0</v>
      </c>
      <c r="G51" s="28">
        <f t="shared" si="1"/>
        <v>0</v>
      </c>
      <c r="H51" s="7"/>
      <c r="I51" s="7"/>
      <c r="J51" s="7"/>
      <c r="K51" s="7"/>
      <c r="L51" s="7"/>
      <c r="M51" s="7"/>
    </row>
    <row r="52" spans="1:13" ht="14.25">
      <c r="A52" s="25"/>
      <c r="B52" s="172" t="s">
        <v>221</v>
      </c>
      <c r="C52" s="26" t="s">
        <v>85</v>
      </c>
      <c r="D52" s="27" t="s">
        <v>42</v>
      </c>
      <c r="E52" s="27">
        <v>190</v>
      </c>
      <c r="F52" s="184">
        <v>0</v>
      </c>
      <c r="G52" s="28">
        <f t="shared" si="1"/>
        <v>0</v>
      </c>
      <c r="H52" s="7"/>
      <c r="I52" s="7"/>
      <c r="J52" s="7"/>
      <c r="K52" s="7"/>
      <c r="L52" s="7"/>
      <c r="M52" s="7"/>
    </row>
    <row r="53" spans="1:13" ht="14.25">
      <c r="A53" s="25"/>
      <c r="B53" s="173" t="s">
        <v>86</v>
      </c>
      <c r="C53" s="26" t="s">
        <v>87</v>
      </c>
      <c r="D53" s="27" t="s">
        <v>42</v>
      </c>
      <c r="E53" s="27">
        <v>386</v>
      </c>
      <c r="F53" s="184">
        <v>0</v>
      </c>
      <c r="G53" s="28">
        <f t="shared" si="1"/>
        <v>0</v>
      </c>
      <c r="H53" s="7"/>
      <c r="I53" s="7"/>
      <c r="J53" s="7"/>
      <c r="K53" s="7"/>
      <c r="L53" s="7"/>
      <c r="M53" s="7"/>
    </row>
    <row r="54" spans="1:13" ht="14.25">
      <c r="A54" s="25"/>
      <c r="B54" s="173" t="s">
        <v>88</v>
      </c>
      <c r="C54" s="26" t="s">
        <v>89</v>
      </c>
      <c r="D54" s="27" t="s">
        <v>53</v>
      </c>
      <c r="E54" s="27">
        <v>174</v>
      </c>
      <c r="F54" s="184">
        <v>0</v>
      </c>
      <c r="G54" s="28">
        <f t="shared" si="1"/>
        <v>0</v>
      </c>
      <c r="H54" s="7"/>
      <c r="I54" s="7"/>
      <c r="J54" s="7"/>
      <c r="K54" s="7"/>
      <c r="L54" s="7"/>
      <c r="M54" s="7"/>
    </row>
    <row r="55" spans="1:13" ht="14.25">
      <c r="A55" s="25"/>
      <c r="B55" s="173" t="s">
        <v>90</v>
      </c>
      <c r="C55" s="26" t="s">
        <v>91</v>
      </c>
      <c r="D55" s="27" t="s">
        <v>51</v>
      </c>
      <c r="E55" s="27">
        <v>152</v>
      </c>
      <c r="F55" s="184">
        <v>0</v>
      </c>
      <c r="G55" s="28">
        <f t="shared" si="1"/>
        <v>0</v>
      </c>
      <c r="H55" s="7"/>
      <c r="I55" s="7"/>
      <c r="J55" s="7"/>
      <c r="K55" s="7"/>
      <c r="L55" s="7"/>
      <c r="M55" s="7"/>
    </row>
    <row r="56" spans="1:13" ht="14.25">
      <c r="A56" s="25"/>
      <c r="B56" s="173" t="s">
        <v>222</v>
      </c>
      <c r="C56" s="26" t="s">
        <v>92</v>
      </c>
      <c r="D56" s="27" t="s">
        <v>51</v>
      </c>
      <c r="E56" s="27">
        <v>89</v>
      </c>
      <c r="F56" s="184">
        <v>0</v>
      </c>
      <c r="G56" s="28">
        <f t="shared" si="1"/>
        <v>0</v>
      </c>
      <c r="H56" s="7"/>
      <c r="I56" s="7"/>
      <c r="J56" s="7"/>
      <c r="K56" s="7"/>
      <c r="L56" s="7"/>
      <c r="M56" s="7"/>
    </row>
    <row r="57" spans="1:13" ht="14.25">
      <c r="A57" s="25"/>
      <c r="B57" s="176" t="s">
        <v>223</v>
      </c>
      <c r="C57" s="177" t="s">
        <v>92</v>
      </c>
      <c r="D57" s="27" t="s">
        <v>51</v>
      </c>
      <c r="E57" s="27">
        <v>73</v>
      </c>
      <c r="F57" s="184">
        <v>0</v>
      </c>
      <c r="G57" s="28">
        <f t="shared" si="1"/>
        <v>0</v>
      </c>
      <c r="H57" s="7"/>
      <c r="I57" s="7"/>
      <c r="J57" s="7"/>
      <c r="K57" s="7"/>
      <c r="L57" s="7"/>
      <c r="M57" s="7"/>
    </row>
    <row r="58" spans="1:13" ht="14.25">
      <c r="A58" s="175"/>
      <c r="B58" s="180" t="s">
        <v>213</v>
      </c>
      <c r="C58" s="181" t="s">
        <v>214</v>
      </c>
      <c r="D58" s="182" t="s">
        <v>228</v>
      </c>
      <c r="E58" s="27">
        <v>12</v>
      </c>
      <c r="F58" s="184">
        <v>0</v>
      </c>
      <c r="G58" s="28">
        <f t="shared" si="1"/>
        <v>0</v>
      </c>
      <c r="H58" s="7"/>
      <c r="I58" s="7"/>
      <c r="J58" s="7"/>
      <c r="K58" s="7"/>
      <c r="L58" s="7"/>
      <c r="M58" s="7"/>
    </row>
    <row r="59" spans="1:13" ht="14.25">
      <c r="A59" s="25"/>
      <c r="B59" s="178" t="s">
        <v>93</v>
      </c>
      <c r="C59" s="179" t="s">
        <v>94</v>
      </c>
      <c r="D59" s="27" t="s">
        <v>51</v>
      </c>
      <c r="E59" s="27">
        <v>135</v>
      </c>
      <c r="F59" s="184">
        <v>0</v>
      </c>
      <c r="G59" s="28">
        <f t="shared" si="1"/>
        <v>0</v>
      </c>
      <c r="H59" s="7"/>
      <c r="I59" s="7"/>
      <c r="J59" s="7"/>
      <c r="K59" s="7"/>
      <c r="L59" s="7"/>
      <c r="M59" s="7"/>
    </row>
    <row r="60" spans="1:13" ht="14.25">
      <c r="A60" s="25"/>
      <c r="B60" s="172" t="s">
        <v>224</v>
      </c>
      <c r="C60" s="26" t="s">
        <v>94</v>
      </c>
      <c r="D60" s="27" t="s">
        <v>51</v>
      </c>
      <c r="E60" s="27">
        <v>13</v>
      </c>
      <c r="F60" s="184">
        <v>0</v>
      </c>
      <c r="G60" s="28">
        <f t="shared" si="1"/>
        <v>0</v>
      </c>
      <c r="H60" s="7"/>
      <c r="I60" s="7"/>
      <c r="J60" s="7"/>
      <c r="K60" s="7"/>
      <c r="L60" s="7"/>
      <c r="M60" s="7"/>
    </row>
    <row r="61" spans="1:13" ht="14.25">
      <c r="A61" s="25"/>
      <c r="B61" s="172" t="s">
        <v>225</v>
      </c>
      <c r="C61" s="26" t="s">
        <v>94</v>
      </c>
      <c r="D61" s="27" t="s">
        <v>51</v>
      </c>
      <c r="E61" s="27">
        <v>56</v>
      </c>
      <c r="F61" s="184">
        <v>0</v>
      </c>
      <c r="G61" s="28">
        <f t="shared" si="1"/>
        <v>0</v>
      </c>
      <c r="H61" s="7"/>
      <c r="I61" s="7"/>
      <c r="J61" s="7"/>
      <c r="K61" s="7"/>
      <c r="L61" s="7"/>
      <c r="M61" s="7"/>
    </row>
    <row r="62" spans="1:13" ht="14.25">
      <c r="A62" s="25"/>
      <c r="B62" s="172" t="s">
        <v>226</v>
      </c>
      <c r="C62" s="26" t="s">
        <v>95</v>
      </c>
      <c r="D62" s="27" t="s">
        <v>51</v>
      </c>
      <c r="E62" s="27">
        <v>425</v>
      </c>
      <c r="F62" s="184">
        <v>0</v>
      </c>
      <c r="G62" s="28">
        <f t="shared" si="1"/>
        <v>0</v>
      </c>
      <c r="H62" s="7"/>
      <c r="I62" s="7"/>
      <c r="J62" s="7"/>
      <c r="K62" s="7"/>
      <c r="L62" s="7"/>
      <c r="M62" s="7"/>
    </row>
    <row r="63" spans="1:13" ht="14.25">
      <c r="A63" s="25"/>
      <c r="B63" s="172" t="s">
        <v>227</v>
      </c>
      <c r="C63" s="26" t="s">
        <v>96</v>
      </c>
      <c r="D63" s="27" t="s">
        <v>51</v>
      </c>
      <c r="E63" s="27">
        <v>471</v>
      </c>
      <c r="F63" s="184">
        <v>0</v>
      </c>
      <c r="G63" s="28">
        <f t="shared" si="1"/>
        <v>0</v>
      </c>
      <c r="H63" s="7"/>
      <c r="I63" s="7"/>
      <c r="J63" s="7"/>
      <c r="K63" s="7"/>
      <c r="L63" s="7"/>
      <c r="M63" s="7"/>
    </row>
    <row r="64" spans="1:13" ht="14.25">
      <c r="A64" s="25"/>
      <c r="B64" s="173" t="s">
        <v>97</v>
      </c>
      <c r="C64" s="26" t="s">
        <v>98</v>
      </c>
      <c r="D64" s="27" t="s">
        <v>72</v>
      </c>
      <c r="E64" s="27">
        <v>536</v>
      </c>
      <c r="F64" s="184">
        <v>0</v>
      </c>
      <c r="G64" s="28">
        <f t="shared" si="1"/>
        <v>0</v>
      </c>
      <c r="H64" s="7"/>
      <c r="I64" s="7"/>
      <c r="J64" s="7"/>
      <c r="K64" s="7"/>
      <c r="L64" s="7"/>
      <c r="M64" s="7"/>
    </row>
    <row r="65" spans="1:13" s="41" customFormat="1" ht="15">
      <c r="A65" s="25"/>
      <c r="B65" s="286" t="s">
        <v>99</v>
      </c>
      <c r="C65" s="286"/>
      <c r="D65" s="286"/>
      <c r="E65" s="31">
        <f>SUM(E30:E64)</f>
        <v>4466</v>
      </c>
      <c r="F65" s="37"/>
      <c r="G65" s="33">
        <f>SUM(G30:G64)</f>
        <v>0</v>
      </c>
      <c r="H65" s="40"/>
      <c r="I65" s="40"/>
      <c r="J65" s="40"/>
      <c r="K65" s="40"/>
      <c r="L65" s="40"/>
      <c r="M65" s="40"/>
    </row>
    <row r="66" spans="1:13" ht="15">
      <c r="A66" s="42"/>
      <c r="B66" s="288" t="s">
        <v>100</v>
      </c>
      <c r="C66" s="288" t="s">
        <v>101</v>
      </c>
      <c r="D66" s="288"/>
      <c r="E66" s="288"/>
      <c r="F66" s="288"/>
      <c r="G66" s="43">
        <f>G65+G28+G24+G21</f>
        <v>0</v>
      </c>
      <c r="H66" s="7"/>
      <c r="I66" s="7"/>
      <c r="J66" s="7"/>
      <c r="K66" s="7"/>
      <c r="L66" s="7"/>
      <c r="M66" s="7"/>
    </row>
    <row r="67" spans="1:13" s="49" customFormat="1" ht="15">
      <c r="A67" s="44"/>
      <c r="B67" s="45"/>
      <c r="C67" s="45"/>
      <c r="D67" s="44"/>
      <c r="E67" s="44"/>
      <c r="F67" s="46"/>
      <c r="G67" s="47"/>
      <c r="H67" s="48"/>
      <c r="I67" s="48"/>
      <c r="J67" s="48"/>
      <c r="K67" s="48"/>
      <c r="L67" s="48"/>
      <c r="M67" s="48"/>
    </row>
    <row r="68" spans="1:13" s="51" customFormat="1" ht="15">
      <c r="A68" s="50"/>
      <c r="B68" s="259" t="s">
        <v>102</v>
      </c>
      <c r="C68" s="259"/>
      <c r="D68" s="259"/>
      <c r="E68" s="259"/>
      <c r="F68" s="259"/>
      <c r="G68" s="259"/>
      <c r="H68" s="45"/>
      <c r="I68" s="45"/>
      <c r="J68" s="45"/>
      <c r="K68" s="45"/>
      <c r="L68" s="45"/>
      <c r="M68" s="45"/>
    </row>
    <row r="69" spans="1:13" s="51" customFormat="1" ht="15">
      <c r="A69" s="52"/>
      <c r="B69" s="274" t="s">
        <v>103</v>
      </c>
      <c r="C69" s="274"/>
      <c r="D69" s="139" t="s">
        <v>104</v>
      </c>
      <c r="E69" s="139" t="s">
        <v>105</v>
      </c>
      <c r="F69" s="140" t="s">
        <v>106</v>
      </c>
      <c r="G69" s="140" t="s">
        <v>107</v>
      </c>
      <c r="H69" s="45"/>
      <c r="I69" s="45"/>
      <c r="J69" s="45"/>
      <c r="K69" s="45"/>
      <c r="L69" s="45"/>
      <c r="M69" s="45"/>
    </row>
    <row r="70" spans="1:13" s="51" customFormat="1" ht="15">
      <c r="A70" s="52"/>
      <c r="B70" s="274" t="s">
        <v>108</v>
      </c>
      <c r="C70" s="274"/>
      <c r="D70" s="274"/>
      <c r="E70" s="274"/>
      <c r="F70" s="274"/>
      <c r="G70" s="274"/>
      <c r="H70" s="45"/>
      <c r="I70" s="45"/>
      <c r="J70" s="45"/>
      <c r="K70" s="45"/>
      <c r="L70" s="45"/>
      <c r="M70" s="45"/>
    </row>
    <row r="71" spans="1:13" s="51" customFormat="1" ht="15">
      <c r="A71" s="52"/>
      <c r="B71" s="264" t="s">
        <v>109</v>
      </c>
      <c r="C71" s="264"/>
      <c r="D71" s="264"/>
      <c r="E71" s="264"/>
      <c r="F71" s="264"/>
      <c r="G71" s="264"/>
      <c r="H71" s="45"/>
      <c r="I71" s="45"/>
      <c r="J71" s="45"/>
      <c r="K71" s="45"/>
      <c r="L71" s="45"/>
      <c r="M71" s="45"/>
    </row>
    <row r="72" spans="1:13" s="51" customFormat="1" ht="15">
      <c r="A72" s="53"/>
      <c r="B72" s="268" t="s">
        <v>110</v>
      </c>
      <c r="C72" s="268"/>
      <c r="D72" s="53" t="s">
        <v>111</v>
      </c>
      <c r="E72" s="53">
        <v>106</v>
      </c>
      <c r="F72" s="185">
        <v>0</v>
      </c>
      <c r="G72" s="71">
        <f>E72*F72</f>
        <v>0</v>
      </c>
      <c r="H72" s="45"/>
      <c r="I72" s="45"/>
      <c r="J72" s="45"/>
      <c r="K72" s="45"/>
      <c r="L72" s="45"/>
      <c r="M72" s="45"/>
    </row>
    <row r="73" spans="1:13" s="51" customFormat="1" ht="15">
      <c r="A73" s="53"/>
      <c r="B73" s="264" t="s">
        <v>112</v>
      </c>
      <c r="C73" s="264"/>
      <c r="D73" s="53" t="s">
        <v>111</v>
      </c>
      <c r="E73" s="84">
        <v>107</v>
      </c>
      <c r="F73" s="185">
        <v>0</v>
      </c>
      <c r="G73" s="71">
        <f>E73*F73</f>
        <v>0</v>
      </c>
      <c r="H73" s="45"/>
      <c r="I73" s="45"/>
      <c r="J73" s="45"/>
      <c r="K73" s="45"/>
      <c r="L73" s="45"/>
      <c r="M73" s="45"/>
    </row>
    <row r="74" spans="1:13" s="51" customFormat="1" ht="25.5" customHeight="1">
      <c r="A74" s="55"/>
      <c r="B74" s="273" t="s">
        <v>113</v>
      </c>
      <c r="C74" s="273"/>
      <c r="D74" s="55" t="s">
        <v>111</v>
      </c>
      <c r="E74" s="56">
        <v>107</v>
      </c>
      <c r="F74" s="186">
        <v>0</v>
      </c>
      <c r="G74" s="99">
        <f>E74*F74</f>
        <v>0</v>
      </c>
      <c r="H74" s="45"/>
      <c r="I74" s="45"/>
      <c r="J74" s="45"/>
      <c r="K74" s="45"/>
      <c r="L74" s="45"/>
      <c r="M74" s="45"/>
    </row>
    <row r="75" spans="1:13" s="51" customFormat="1" ht="15">
      <c r="A75" s="57"/>
      <c r="B75" s="276" t="s">
        <v>114</v>
      </c>
      <c r="C75" s="276"/>
      <c r="D75" s="58" t="s">
        <v>111</v>
      </c>
      <c r="E75" s="59"/>
      <c r="F75" s="141"/>
      <c r="G75" s="142">
        <f>SUM(G72:G74)</f>
        <v>0</v>
      </c>
      <c r="H75" s="45"/>
      <c r="I75" s="45"/>
      <c r="J75" s="45"/>
      <c r="K75" s="45"/>
      <c r="L75" s="45"/>
      <c r="M75" s="45"/>
    </row>
    <row r="76" spans="1:13" s="51" customFormat="1" ht="15">
      <c r="A76" s="52"/>
      <c r="B76" s="264" t="s">
        <v>115</v>
      </c>
      <c r="C76" s="264"/>
      <c r="D76" s="264"/>
      <c r="E76" s="264"/>
      <c r="F76" s="264"/>
      <c r="G76" s="264"/>
      <c r="H76" s="45"/>
      <c r="I76" s="45"/>
      <c r="J76" s="45"/>
      <c r="K76" s="45"/>
      <c r="L76" s="45"/>
      <c r="M76" s="45"/>
    </row>
    <row r="77" spans="1:13" s="51" customFormat="1" ht="15">
      <c r="A77" s="27"/>
      <c r="B77" s="268" t="s">
        <v>116</v>
      </c>
      <c r="C77" s="268"/>
      <c r="D77" s="27" t="s">
        <v>111</v>
      </c>
      <c r="E77" s="27">
        <v>22</v>
      </c>
      <c r="F77" s="185">
        <v>0</v>
      </c>
      <c r="G77" s="71">
        <f>E77*F77</f>
        <v>0</v>
      </c>
      <c r="H77" s="45"/>
      <c r="I77" s="45"/>
      <c r="J77" s="45"/>
      <c r="K77" s="45"/>
      <c r="L77" s="45"/>
      <c r="M77" s="45"/>
    </row>
    <row r="78" spans="1:13" s="51" customFormat="1" ht="15">
      <c r="A78" s="27"/>
      <c r="B78" s="268" t="s">
        <v>117</v>
      </c>
      <c r="C78" s="268"/>
      <c r="D78" s="27" t="s">
        <v>111</v>
      </c>
      <c r="E78" s="143">
        <v>22</v>
      </c>
      <c r="F78" s="185">
        <v>0</v>
      </c>
      <c r="G78" s="71">
        <f>E78*F78</f>
        <v>0</v>
      </c>
      <c r="H78" s="45"/>
      <c r="I78" s="45"/>
      <c r="J78" s="45"/>
      <c r="K78" s="45"/>
      <c r="L78" s="45"/>
      <c r="M78" s="45"/>
    </row>
    <row r="79" spans="1:13" s="51" customFormat="1" ht="23.25" customHeight="1">
      <c r="A79" s="55"/>
      <c r="B79" s="273" t="s">
        <v>113</v>
      </c>
      <c r="C79" s="273"/>
      <c r="D79" s="55" t="s">
        <v>111</v>
      </c>
      <c r="E79" s="56">
        <v>22</v>
      </c>
      <c r="F79" s="186">
        <v>0</v>
      </c>
      <c r="G79" s="99">
        <f>E79*F79</f>
        <v>0</v>
      </c>
      <c r="H79" s="45"/>
      <c r="I79" s="45"/>
      <c r="J79" s="45"/>
      <c r="K79" s="45"/>
      <c r="L79" s="45"/>
      <c r="M79" s="45"/>
    </row>
    <row r="80" spans="1:13" s="51" customFormat="1" ht="15">
      <c r="A80" s="60"/>
      <c r="B80" s="276" t="s">
        <v>118</v>
      </c>
      <c r="C80" s="276"/>
      <c r="D80" s="58" t="s">
        <v>111</v>
      </c>
      <c r="E80" s="59"/>
      <c r="F80" s="141"/>
      <c r="G80" s="142">
        <f>SUM(G77:G79)</f>
        <v>0</v>
      </c>
      <c r="H80" s="45"/>
      <c r="I80" s="45"/>
      <c r="J80" s="45"/>
      <c r="K80" s="45"/>
      <c r="L80" s="45"/>
      <c r="M80" s="45"/>
    </row>
    <row r="81" spans="1:13" s="51" customFormat="1" ht="15">
      <c r="A81" s="52"/>
      <c r="B81" s="264" t="s">
        <v>119</v>
      </c>
      <c r="C81" s="264"/>
      <c r="D81" s="264"/>
      <c r="E81" s="264"/>
      <c r="F81" s="264"/>
      <c r="G81" s="264"/>
      <c r="H81" s="45"/>
      <c r="I81" s="45"/>
      <c r="J81" s="45"/>
      <c r="K81" s="45"/>
      <c r="L81" s="45"/>
      <c r="M81" s="45"/>
    </row>
    <row r="82" spans="1:13" s="51" customFormat="1" ht="15">
      <c r="A82" s="27"/>
      <c r="B82" s="268" t="s">
        <v>120</v>
      </c>
      <c r="C82" s="268"/>
      <c r="D82" s="27" t="s">
        <v>111</v>
      </c>
      <c r="E82" s="27">
        <v>4</v>
      </c>
      <c r="F82" s="185">
        <v>0</v>
      </c>
      <c r="G82" s="71">
        <f>E82*F82</f>
        <v>0</v>
      </c>
      <c r="H82" s="45"/>
      <c r="I82" s="45"/>
      <c r="J82" s="45"/>
      <c r="K82" s="45"/>
      <c r="L82" s="45"/>
      <c r="M82" s="45"/>
    </row>
    <row r="83" spans="1:13" s="51" customFormat="1" ht="15">
      <c r="A83" s="27"/>
      <c r="B83" s="268" t="s">
        <v>121</v>
      </c>
      <c r="C83" s="268"/>
      <c r="D83" s="27" t="s">
        <v>111</v>
      </c>
      <c r="E83" s="143">
        <v>4</v>
      </c>
      <c r="F83" s="185">
        <v>0</v>
      </c>
      <c r="G83" s="71">
        <f>E83*F83</f>
        <v>0</v>
      </c>
      <c r="H83" s="45"/>
      <c r="I83" s="45"/>
      <c r="J83" s="45"/>
      <c r="K83" s="45"/>
      <c r="L83" s="45"/>
      <c r="M83" s="45"/>
    </row>
    <row r="84" spans="1:13" s="51" customFormat="1" ht="23.25" customHeight="1">
      <c r="A84" s="55"/>
      <c r="B84" s="273" t="s">
        <v>122</v>
      </c>
      <c r="C84" s="273"/>
      <c r="D84" s="55" t="s">
        <v>111</v>
      </c>
      <c r="E84" s="56">
        <v>4</v>
      </c>
      <c r="F84" s="186">
        <v>0</v>
      </c>
      <c r="G84" s="81">
        <f>E84*F84</f>
        <v>0</v>
      </c>
      <c r="H84" s="45"/>
      <c r="I84" s="45"/>
      <c r="J84" s="45"/>
      <c r="K84" s="45"/>
      <c r="L84" s="45"/>
      <c r="M84" s="45"/>
    </row>
    <row r="85" spans="1:13" s="51" customFormat="1" ht="15">
      <c r="A85" s="60"/>
      <c r="B85" s="276" t="s">
        <v>123</v>
      </c>
      <c r="C85" s="276"/>
      <c r="D85" s="58" t="s">
        <v>111</v>
      </c>
      <c r="E85" s="59"/>
      <c r="F85" s="144"/>
      <c r="G85" s="142">
        <f>SUM(G82:G84)</f>
        <v>0</v>
      </c>
      <c r="H85" s="45"/>
      <c r="I85" s="45"/>
      <c r="J85" s="45"/>
      <c r="K85" s="45"/>
      <c r="L85" s="45"/>
      <c r="M85" s="45"/>
    </row>
    <row r="86" spans="1:13" s="51" customFormat="1" ht="15">
      <c r="A86" s="52"/>
      <c r="B86" s="264" t="s">
        <v>124</v>
      </c>
      <c r="C86" s="264"/>
      <c r="D86" s="264"/>
      <c r="E86" s="264"/>
      <c r="F86" s="264"/>
      <c r="G86" s="264"/>
      <c r="H86" s="45"/>
      <c r="I86" s="45"/>
      <c r="J86" s="45"/>
      <c r="K86" s="45"/>
      <c r="L86" s="45"/>
      <c r="M86" s="45"/>
    </row>
    <row r="87" spans="1:13" s="51" customFormat="1" ht="15">
      <c r="A87" s="27"/>
      <c r="B87" s="268" t="s">
        <v>125</v>
      </c>
      <c r="C87" s="268"/>
      <c r="D87" s="27" t="s">
        <v>111</v>
      </c>
      <c r="E87" s="27">
        <v>1</v>
      </c>
      <c r="F87" s="185">
        <v>0</v>
      </c>
      <c r="G87" s="71">
        <f>E87*F87</f>
        <v>0</v>
      </c>
      <c r="H87" s="45"/>
      <c r="I87" s="45"/>
      <c r="J87" s="45"/>
      <c r="K87" s="45"/>
      <c r="L87" s="45"/>
      <c r="M87" s="45"/>
    </row>
    <row r="88" spans="1:13" s="51" customFormat="1" ht="15">
      <c r="A88" s="27"/>
      <c r="B88" s="268" t="s">
        <v>126</v>
      </c>
      <c r="C88" s="268"/>
      <c r="D88" s="27" t="s">
        <v>111</v>
      </c>
      <c r="E88" s="143">
        <v>2</v>
      </c>
      <c r="F88" s="185">
        <v>0</v>
      </c>
      <c r="G88" s="71">
        <f>E88*F88</f>
        <v>0</v>
      </c>
      <c r="H88" s="45"/>
      <c r="I88" s="45"/>
      <c r="J88" s="45"/>
      <c r="K88" s="45"/>
      <c r="L88" s="45"/>
      <c r="M88" s="45"/>
    </row>
    <row r="89" spans="1:13" s="51" customFormat="1" ht="23.25" customHeight="1">
      <c r="A89" s="55"/>
      <c r="B89" s="273" t="s">
        <v>127</v>
      </c>
      <c r="C89" s="273"/>
      <c r="D89" s="55" t="s">
        <v>111</v>
      </c>
      <c r="E89" s="56">
        <v>2</v>
      </c>
      <c r="F89" s="186">
        <v>0</v>
      </c>
      <c r="G89" s="81">
        <f>E89*F89</f>
        <v>0</v>
      </c>
      <c r="H89" s="45"/>
      <c r="I89" s="45"/>
      <c r="J89" s="45"/>
      <c r="K89" s="45"/>
      <c r="L89" s="45"/>
      <c r="M89" s="45"/>
    </row>
    <row r="90" spans="1:13" s="51" customFormat="1" ht="15">
      <c r="A90" s="52"/>
      <c r="B90" s="276" t="s">
        <v>128</v>
      </c>
      <c r="C90" s="276"/>
      <c r="D90" s="58" t="s">
        <v>111</v>
      </c>
      <c r="E90" s="58"/>
      <c r="F90" s="144"/>
      <c r="G90" s="142">
        <f>SUM(G87:G89)</f>
        <v>0</v>
      </c>
      <c r="H90" s="45"/>
      <c r="I90" s="45"/>
      <c r="J90" s="45"/>
      <c r="K90" s="45"/>
      <c r="L90" s="45"/>
      <c r="M90" s="45"/>
    </row>
    <row r="91" spans="1:13" s="51" customFormat="1" ht="15">
      <c r="A91" s="52"/>
      <c r="B91" s="271" t="s">
        <v>129</v>
      </c>
      <c r="C91" s="271"/>
      <c r="D91" s="271"/>
      <c r="E91" s="271"/>
      <c r="F91" s="271"/>
      <c r="G91" s="271"/>
      <c r="H91" s="45"/>
      <c r="I91" s="45"/>
      <c r="J91" s="45"/>
      <c r="K91" s="45"/>
      <c r="L91" s="45"/>
      <c r="M91" s="45"/>
    </row>
    <row r="92" spans="1:13" s="51" customFormat="1" ht="15">
      <c r="A92" s="53"/>
      <c r="B92" s="283" t="s">
        <v>130</v>
      </c>
      <c r="C92" s="283"/>
      <c r="D92" s="39" t="s">
        <v>111</v>
      </c>
      <c r="E92" s="39">
        <v>1</v>
      </c>
      <c r="F92" s="188">
        <v>0</v>
      </c>
      <c r="G92" s="145">
        <f>E92*F92</f>
        <v>0</v>
      </c>
      <c r="H92" s="45"/>
      <c r="I92" s="45"/>
      <c r="J92" s="45"/>
      <c r="K92" s="45"/>
      <c r="L92" s="45"/>
      <c r="M92" s="45"/>
    </row>
    <row r="93" spans="1:13" s="51" customFormat="1" ht="15">
      <c r="A93" s="53"/>
      <c r="B93" s="283" t="s">
        <v>131</v>
      </c>
      <c r="C93" s="283"/>
      <c r="D93" s="39" t="s">
        <v>111</v>
      </c>
      <c r="E93" s="61">
        <v>1</v>
      </c>
      <c r="F93" s="188">
        <v>0</v>
      </c>
      <c r="G93" s="145">
        <f>E93*F93</f>
        <v>0</v>
      </c>
      <c r="H93" s="45"/>
      <c r="I93" s="45"/>
      <c r="J93" s="45"/>
      <c r="K93" s="45"/>
      <c r="L93" s="45"/>
      <c r="M93" s="45"/>
    </row>
    <row r="94" spans="1:13" s="51" customFormat="1" ht="23.25" customHeight="1">
      <c r="A94" s="55"/>
      <c r="B94" s="273" t="s">
        <v>132</v>
      </c>
      <c r="C94" s="273"/>
      <c r="D94" s="55" t="s">
        <v>111</v>
      </c>
      <c r="E94" s="56">
        <v>1</v>
      </c>
      <c r="F94" s="189">
        <v>0</v>
      </c>
      <c r="G94" s="99">
        <f>E94*F94</f>
        <v>0</v>
      </c>
      <c r="H94" s="45"/>
      <c r="I94" s="45"/>
      <c r="J94" s="45"/>
      <c r="K94" s="45"/>
      <c r="L94" s="45"/>
      <c r="M94" s="45"/>
    </row>
    <row r="95" spans="1:13" s="51" customFormat="1" ht="15">
      <c r="A95" s="52"/>
      <c r="B95" s="285" t="s">
        <v>133</v>
      </c>
      <c r="C95" s="285"/>
      <c r="D95" s="62" t="s">
        <v>111</v>
      </c>
      <c r="E95" s="62"/>
      <c r="F95" s="146"/>
      <c r="G95" s="147">
        <f>SUM(G92:G94)</f>
        <v>0</v>
      </c>
      <c r="H95" s="45"/>
      <c r="I95" s="45"/>
      <c r="J95" s="45"/>
      <c r="K95" s="45"/>
      <c r="L95" s="45"/>
      <c r="M95" s="45"/>
    </row>
    <row r="96" spans="1:13" s="51" customFormat="1" ht="15">
      <c r="A96" s="52"/>
      <c r="B96" s="276" t="s">
        <v>134</v>
      </c>
      <c r="C96" s="276"/>
      <c r="D96" s="148" t="s">
        <v>111</v>
      </c>
      <c r="E96" s="149"/>
      <c r="F96" s="150"/>
      <c r="G96" s="142">
        <f>G95+G90+G85+G80+G75</f>
        <v>0</v>
      </c>
      <c r="H96" s="45"/>
      <c r="I96" s="45"/>
      <c r="J96" s="45"/>
      <c r="K96" s="45"/>
      <c r="L96" s="45"/>
      <c r="M96" s="45"/>
    </row>
    <row r="97" spans="1:13" s="51" customFormat="1" ht="15">
      <c r="A97" s="52"/>
      <c r="B97" s="274" t="s">
        <v>135</v>
      </c>
      <c r="C97" s="274"/>
      <c r="D97" s="274"/>
      <c r="E97" s="274"/>
      <c r="F97" s="274"/>
      <c r="G97" s="274"/>
      <c r="H97" s="45"/>
      <c r="I97" s="45"/>
      <c r="J97" s="45"/>
      <c r="K97" s="45"/>
      <c r="L97" s="45"/>
      <c r="M97" s="45"/>
    </row>
    <row r="98" spans="1:13" s="49" customFormat="1" ht="14.25">
      <c r="A98" s="53"/>
      <c r="B98" s="283" t="s">
        <v>136</v>
      </c>
      <c r="C98" s="283"/>
      <c r="D98" s="63" t="s">
        <v>111</v>
      </c>
      <c r="E98" s="64">
        <v>46</v>
      </c>
      <c r="F98" s="184">
        <v>0</v>
      </c>
      <c r="G98" s="65">
        <f>E98*F98</f>
        <v>0</v>
      </c>
      <c r="H98"/>
      <c r="I98" s="48"/>
      <c r="J98" s="48"/>
      <c r="K98" s="48"/>
      <c r="L98" s="48"/>
      <c r="M98" s="48"/>
    </row>
    <row r="99" spans="1:13" s="49" customFormat="1" ht="14.25">
      <c r="A99" s="53"/>
      <c r="B99" s="283" t="s">
        <v>137</v>
      </c>
      <c r="C99" s="283"/>
      <c r="D99" s="63" t="s">
        <v>111</v>
      </c>
      <c r="E99" s="64">
        <v>13</v>
      </c>
      <c r="F99" s="184">
        <v>0</v>
      </c>
      <c r="G99" s="65">
        <f>E99*F99</f>
        <v>0</v>
      </c>
      <c r="H99" s="48"/>
      <c r="I99" s="48"/>
      <c r="J99" s="48"/>
      <c r="K99" s="48"/>
      <c r="L99" s="48"/>
      <c r="M99" s="48"/>
    </row>
    <row r="100" spans="1:13" s="49" customFormat="1" ht="14.25">
      <c r="A100" s="53"/>
      <c r="B100" s="283" t="s">
        <v>138</v>
      </c>
      <c r="C100" s="283"/>
      <c r="D100" s="63" t="s">
        <v>111</v>
      </c>
      <c r="E100" s="64">
        <v>8</v>
      </c>
      <c r="F100" s="184">
        <v>0</v>
      </c>
      <c r="G100" s="65">
        <f>E100*F100</f>
        <v>0</v>
      </c>
      <c r="H100" s="48"/>
      <c r="I100" s="48"/>
      <c r="J100" s="48"/>
      <c r="K100" s="48"/>
      <c r="L100" s="48"/>
      <c r="M100" s="48"/>
    </row>
    <row r="101" spans="1:13" s="49" customFormat="1" ht="14.25">
      <c r="A101" s="53"/>
      <c r="B101" s="283" t="s">
        <v>139</v>
      </c>
      <c r="C101" s="283"/>
      <c r="D101" s="63" t="s">
        <v>111</v>
      </c>
      <c r="E101" s="66">
        <v>0</v>
      </c>
      <c r="F101" s="184">
        <v>0</v>
      </c>
      <c r="G101" s="65">
        <f>E101*F101</f>
        <v>0</v>
      </c>
      <c r="H101" s="48"/>
      <c r="I101" s="48"/>
      <c r="J101" s="48"/>
      <c r="K101" s="48"/>
      <c r="L101" s="48"/>
      <c r="M101" s="48"/>
    </row>
    <row r="102" spans="1:13" s="51" customFormat="1" ht="15">
      <c r="A102" s="52"/>
      <c r="B102" s="276" t="s">
        <v>140</v>
      </c>
      <c r="C102" s="276"/>
      <c r="D102" s="148" t="s">
        <v>111</v>
      </c>
      <c r="E102" s="149"/>
      <c r="F102" s="150"/>
      <c r="G102" s="142">
        <f>SUM(G98:G101)</f>
        <v>0</v>
      </c>
      <c r="H102" s="45"/>
      <c r="I102" s="45"/>
      <c r="J102" s="45"/>
      <c r="K102" s="45"/>
      <c r="L102" s="45"/>
      <c r="M102" s="45"/>
    </row>
    <row r="103" spans="1:13" s="51" customFormat="1" ht="15">
      <c r="A103" s="52"/>
      <c r="B103" s="274" t="s">
        <v>141</v>
      </c>
      <c r="C103" s="274"/>
      <c r="D103" s="274"/>
      <c r="E103" s="274"/>
      <c r="F103" s="274"/>
      <c r="G103" s="274"/>
      <c r="H103" s="45"/>
      <c r="I103" s="45"/>
      <c r="J103" s="45"/>
      <c r="K103" s="45"/>
      <c r="L103" s="45"/>
      <c r="M103" s="45"/>
    </row>
    <row r="104" spans="1:13" s="70" customFormat="1" ht="35.25" customHeight="1">
      <c r="A104" s="67"/>
      <c r="B104" s="284" t="s">
        <v>142</v>
      </c>
      <c r="C104" s="284"/>
      <c r="D104" s="67" t="s">
        <v>143</v>
      </c>
      <c r="E104" s="68">
        <v>1091.49</v>
      </c>
      <c r="F104" s="190">
        <v>0</v>
      </c>
      <c r="G104" s="151">
        <f>E104*F104</f>
        <v>0</v>
      </c>
      <c r="H104" s="69"/>
      <c r="I104" s="69"/>
      <c r="J104" s="69"/>
      <c r="K104" s="69"/>
      <c r="L104" s="69"/>
      <c r="M104" s="69"/>
    </row>
    <row r="105" spans="1:13" s="51" customFormat="1" ht="15">
      <c r="A105" s="52"/>
      <c r="B105" s="276" t="s">
        <v>144</v>
      </c>
      <c r="C105" s="276"/>
      <c r="D105" s="148" t="s">
        <v>145</v>
      </c>
      <c r="E105" s="152"/>
      <c r="F105" s="150"/>
      <c r="G105" s="142">
        <f>G104</f>
        <v>0</v>
      </c>
      <c r="H105" s="45"/>
      <c r="I105" s="48"/>
      <c r="J105" s="45"/>
      <c r="K105" s="45"/>
      <c r="L105" s="45"/>
      <c r="M105" s="45"/>
    </row>
    <row r="106" spans="1:13" s="51" customFormat="1" ht="15">
      <c r="A106" s="52"/>
      <c r="B106" s="274" t="s">
        <v>242</v>
      </c>
      <c r="C106" s="274"/>
      <c r="D106" s="274"/>
      <c r="E106" s="274"/>
      <c r="F106" s="274"/>
      <c r="G106" s="274"/>
      <c r="H106" s="45"/>
      <c r="I106" s="48"/>
      <c r="J106" s="45"/>
      <c r="K106" s="45"/>
      <c r="L106" s="45"/>
      <c r="M106" s="45"/>
    </row>
    <row r="107" spans="1:13" s="51" customFormat="1" ht="15">
      <c r="A107" s="52"/>
      <c r="B107" s="281" t="s">
        <v>243</v>
      </c>
      <c r="C107" s="282"/>
      <c r="D107" s="198" t="s">
        <v>111</v>
      </c>
      <c r="E107" s="100">
        <v>29</v>
      </c>
      <c r="F107" s="185">
        <v>0</v>
      </c>
      <c r="G107" s="71">
        <f>SUM(F107*E107)</f>
        <v>0</v>
      </c>
      <c r="H107" s="45"/>
      <c r="I107" s="48"/>
      <c r="J107" s="45"/>
      <c r="K107" s="45"/>
      <c r="L107" s="45"/>
      <c r="M107" s="45"/>
    </row>
    <row r="108" spans="1:13" s="51" customFormat="1" ht="15">
      <c r="A108" s="52"/>
      <c r="B108" s="264" t="s">
        <v>147</v>
      </c>
      <c r="C108" s="264"/>
      <c r="D108" s="53" t="s">
        <v>111</v>
      </c>
      <c r="E108" s="100">
        <v>29</v>
      </c>
      <c r="F108" s="185">
        <v>0</v>
      </c>
      <c r="G108" s="71">
        <f aca="true" t="shared" si="2" ref="G108:G121">SUM(F108*E108)</f>
        <v>0</v>
      </c>
      <c r="H108" s="45"/>
      <c r="I108" s="48"/>
      <c r="J108" s="45"/>
      <c r="K108" s="45"/>
      <c r="L108" s="45"/>
      <c r="M108" s="45"/>
    </row>
    <row r="109" spans="1:13" s="51" customFormat="1" ht="15">
      <c r="A109" s="52"/>
      <c r="B109" s="280" t="s">
        <v>244</v>
      </c>
      <c r="C109" s="265"/>
      <c r="D109" s="72" t="s">
        <v>148</v>
      </c>
      <c r="E109" s="199">
        <v>0.319</v>
      </c>
      <c r="F109" s="185">
        <v>0</v>
      </c>
      <c r="G109" s="81">
        <f t="shared" si="2"/>
        <v>0</v>
      </c>
      <c r="H109" s="45"/>
      <c r="I109" s="48"/>
      <c r="J109" s="45"/>
      <c r="K109" s="45"/>
      <c r="L109" s="45"/>
      <c r="M109" s="45"/>
    </row>
    <row r="110" spans="1:13" s="51" customFormat="1" ht="15">
      <c r="A110" s="52"/>
      <c r="B110" s="264" t="s">
        <v>149</v>
      </c>
      <c r="C110" s="264"/>
      <c r="D110" s="53" t="s">
        <v>111</v>
      </c>
      <c r="E110" s="100">
        <v>29</v>
      </c>
      <c r="F110" s="185">
        <v>0</v>
      </c>
      <c r="G110" s="71">
        <f t="shared" si="2"/>
        <v>0</v>
      </c>
      <c r="H110" s="45"/>
      <c r="I110" s="48"/>
      <c r="J110" s="45"/>
      <c r="K110" s="45"/>
      <c r="L110" s="45"/>
      <c r="M110" s="45"/>
    </row>
    <row r="111" spans="1:13" s="51" customFormat="1" ht="15">
      <c r="A111" s="52"/>
      <c r="B111" s="281" t="s">
        <v>245</v>
      </c>
      <c r="C111" s="282"/>
      <c r="D111" s="198" t="s">
        <v>111</v>
      </c>
      <c r="E111" s="100">
        <v>1</v>
      </c>
      <c r="F111" s="185">
        <v>0</v>
      </c>
      <c r="G111" s="71">
        <f t="shared" si="2"/>
        <v>0</v>
      </c>
      <c r="H111" s="45"/>
      <c r="I111" s="48"/>
      <c r="J111" s="45"/>
      <c r="K111" s="45"/>
      <c r="L111" s="45"/>
      <c r="M111" s="45"/>
    </row>
    <row r="112" spans="1:13" s="51" customFormat="1" ht="15">
      <c r="A112" s="52"/>
      <c r="B112" s="264" t="s">
        <v>168</v>
      </c>
      <c r="C112" s="264"/>
      <c r="D112" s="53" t="s">
        <v>111</v>
      </c>
      <c r="E112" s="84">
        <v>1</v>
      </c>
      <c r="F112" s="185">
        <v>0</v>
      </c>
      <c r="G112" s="71">
        <f t="shared" si="2"/>
        <v>0</v>
      </c>
      <c r="H112" s="45"/>
      <c r="I112" s="48"/>
      <c r="J112" s="45"/>
      <c r="K112" s="45"/>
      <c r="L112" s="45"/>
      <c r="M112" s="45"/>
    </row>
    <row r="113" spans="1:13" s="51" customFormat="1" ht="15">
      <c r="A113" s="52"/>
      <c r="B113" s="271" t="s">
        <v>147</v>
      </c>
      <c r="C113" s="271"/>
      <c r="D113" s="53" t="s">
        <v>111</v>
      </c>
      <c r="E113" s="53">
        <v>1</v>
      </c>
      <c r="F113" s="185">
        <v>0</v>
      </c>
      <c r="G113" s="71">
        <f t="shared" si="2"/>
        <v>0</v>
      </c>
      <c r="H113" s="45"/>
      <c r="I113" s="48"/>
      <c r="J113" s="45"/>
      <c r="K113" s="45"/>
      <c r="L113" s="45"/>
      <c r="M113" s="45"/>
    </row>
    <row r="114" spans="1:13" s="51" customFormat="1" ht="15">
      <c r="A114" s="52"/>
      <c r="B114" s="280" t="s">
        <v>246</v>
      </c>
      <c r="C114" s="265"/>
      <c r="D114" s="72" t="s">
        <v>148</v>
      </c>
      <c r="E114" s="72">
        <v>0.135</v>
      </c>
      <c r="F114" s="185">
        <v>0</v>
      </c>
      <c r="G114" s="81">
        <f t="shared" si="2"/>
        <v>0</v>
      </c>
      <c r="H114" s="45"/>
      <c r="I114" s="48"/>
      <c r="J114" s="45"/>
      <c r="K114" s="45"/>
      <c r="L114" s="45"/>
      <c r="M114" s="45"/>
    </row>
    <row r="115" spans="1:13" s="51" customFormat="1" ht="15">
      <c r="A115" s="52"/>
      <c r="B115" s="277" t="s">
        <v>169</v>
      </c>
      <c r="C115" s="277"/>
      <c r="D115" s="53" t="s">
        <v>111</v>
      </c>
      <c r="E115" s="27">
        <v>1</v>
      </c>
      <c r="F115" s="185">
        <v>0</v>
      </c>
      <c r="G115" s="71">
        <f t="shared" si="2"/>
        <v>0</v>
      </c>
      <c r="H115" s="45"/>
      <c r="I115" s="48"/>
      <c r="J115" s="45"/>
      <c r="K115" s="45"/>
      <c r="L115" s="45"/>
      <c r="M115" s="45"/>
    </row>
    <row r="116" spans="1:13" s="51" customFormat="1" ht="15">
      <c r="A116" s="52"/>
      <c r="B116" s="268" t="s">
        <v>232</v>
      </c>
      <c r="C116" s="268"/>
      <c r="D116" s="53" t="s">
        <v>111</v>
      </c>
      <c r="E116" s="27">
        <v>1</v>
      </c>
      <c r="F116" s="185">
        <v>0</v>
      </c>
      <c r="G116" s="71">
        <f t="shared" si="2"/>
        <v>0</v>
      </c>
      <c r="H116" s="45"/>
      <c r="I116" s="48"/>
      <c r="J116" s="45"/>
      <c r="K116" s="45"/>
      <c r="L116" s="45"/>
      <c r="M116" s="45"/>
    </row>
    <row r="117" spans="1:13" s="51" customFormat="1" ht="15">
      <c r="A117" s="52"/>
      <c r="B117" s="279" t="s">
        <v>233</v>
      </c>
      <c r="C117" s="279"/>
      <c r="D117" s="53" t="s">
        <v>111</v>
      </c>
      <c r="E117" s="53">
        <v>3</v>
      </c>
      <c r="F117" s="185">
        <v>0</v>
      </c>
      <c r="G117" s="71">
        <f t="shared" si="2"/>
        <v>0</v>
      </c>
      <c r="H117" s="45"/>
      <c r="I117" s="48"/>
      <c r="J117" s="45"/>
      <c r="K117" s="45"/>
      <c r="L117" s="45"/>
      <c r="M117" s="45"/>
    </row>
    <row r="118" spans="1:13" s="51" customFormat="1" ht="15">
      <c r="A118" s="52"/>
      <c r="B118" s="278" t="s">
        <v>170</v>
      </c>
      <c r="C118" s="279"/>
      <c r="D118" s="53" t="s">
        <v>111</v>
      </c>
      <c r="E118" s="53">
        <v>3</v>
      </c>
      <c r="F118" s="185">
        <v>0</v>
      </c>
      <c r="G118" s="71">
        <f t="shared" si="2"/>
        <v>0</v>
      </c>
      <c r="H118" s="45"/>
      <c r="I118" s="48"/>
      <c r="J118" s="45"/>
      <c r="K118" s="45"/>
      <c r="L118" s="45"/>
      <c r="M118" s="45"/>
    </row>
    <row r="119" spans="1:13" s="51" customFormat="1" ht="15">
      <c r="A119" s="52"/>
      <c r="B119" s="264" t="s">
        <v>162</v>
      </c>
      <c r="C119" s="264"/>
      <c r="D119" s="53" t="s">
        <v>143</v>
      </c>
      <c r="E119" s="53">
        <v>1</v>
      </c>
      <c r="F119" s="185">
        <v>0</v>
      </c>
      <c r="G119" s="71">
        <f t="shared" si="2"/>
        <v>0</v>
      </c>
      <c r="H119" s="45"/>
      <c r="I119" s="48"/>
      <c r="J119" s="45"/>
      <c r="K119" s="45"/>
      <c r="L119" s="45"/>
      <c r="M119" s="45"/>
    </row>
    <row r="120" spans="1:13" s="51" customFormat="1" ht="15">
      <c r="A120" s="52"/>
      <c r="B120" s="264" t="s">
        <v>171</v>
      </c>
      <c r="C120" s="264"/>
      <c r="D120" s="53" t="s">
        <v>143</v>
      </c>
      <c r="E120" s="53">
        <v>1</v>
      </c>
      <c r="F120" s="185">
        <v>0</v>
      </c>
      <c r="G120" s="71">
        <f t="shared" si="2"/>
        <v>0</v>
      </c>
      <c r="H120" s="45"/>
      <c r="I120" s="48"/>
      <c r="J120" s="45"/>
      <c r="K120" s="45"/>
      <c r="L120" s="45"/>
      <c r="M120" s="45"/>
    </row>
    <row r="121" spans="1:13" s="51" customFormat="1" ht="15">
      <c r="A121" s="52"/>
      <c r="B121" s="268" t="s">
        <v>165</v>
      </c>
      <c r="C121" s="268"/>
      <c r="D121" s="27" t="s">
        <v>111</v>
      </c>
      <c r="E121" s="27">
        <v>1</v>
      </c>
      <c r="F121" s="185">
        <v>0</v>
      </c>
      <c r="G121" s="71">
        <f t="shared" si="2"/>
        <v>0</v>
      </c>
      <c r="H121" s="45"/>
      <c r="I121" s="48"/>
      <c r="J121" s="45"/>
      <c r="K121" s="45"/>
      <c r="L121" s="45"/>
      <c r="M121" s="45"/>
    </row>
    <row r="122" spans="1:13" s="51" customFormat="1" ht="15">
      <c r="A122" s="52"/>
      <c r="B122" s="276" t="s">
        <v>247</v>
      </c>
      <c r="C122" s="276"/>
      <c r="D122" s="148"/>
      <c r="E122" s="152"/>
      <c r="F122" s="150"/>
      <c r="G122" s="200">
        <f>SUM(G107:G121)</f>
        <v>0</v>
      </c>
      <c r="H122" s="45"/>
      <c r="I122" s="48"/>
      <c r="J122" s="45"/>
      <c r="K122" s="45"/>
      <c r="L122" s="45"/>
      <c r="M122" s="45"/>
    </row>
    <row r="123" spans="1:13" s="51" customFormat="1" ht="15">
      <c r="A123" s="52"/>
      <c r="B123" s="274" t="s">
        <v>146</v>
      </c>
      <c r="C123" s="274"/>
      <c r="D123" s="274"/>
      <c r="E123" s="274"/>
      <c r="F123" s="274"/>
      <c r="G123" s="274"/>
      <c r="H123" s="45"/>
      <c r="I123" s="45"/>
      <c r="J123" s="45"/>
      <c r="K123" s="45"/>
      <c r="L123" s="45"/>
      <c r="M123" s="45"/>
    </row>
    <row r="124" spans="1:13" ht="14.25">
      <c r="A124" s="27"/>
      <c r="B124" s="264" t="s">
        <v>147</v>
      </c>
      <c r="C124" s="264"/>
      <c r="D124" s="53" t="s">
        <v>111</v>
      </c>
      <c r="E124" s="53">
        <v>4466</v>
      </c>
      <c r="F124" s="185">
        <v>0</v>
      </c>
      <c r="G124" s="71">
        <f>E124*F124</f>
        <v>0</v>
      </c>
      <c r="H124" s="7"/>
      <c r="I124" s="7"/>
      <c r="J124" s="7"/>
      <c r="K124" s="7"/>
      <c r="L124" s="7"/>
      <c r="M124" s="7"/>
    </row>
    <row r="125" spans="1:13" s="75" customFormat="1" ht="25.5" customHeight="1">
      <c r="A125" s="72"/>
      <c r="B125" s="280" t="s">
        <v>240</v>
      </c>
      <c r="C125" s="265"/>
      <c r="D125" s="72" t="s">
        <v>148</v>
      </c>
      <c r="E125" s="72">
        <v>49.126</v>
      </c>
      <c r="F125" s="187">
        <v>0</v>
      </c>
      <c r="G125" s="73">
        <f>E125*F125</f>
        <v>0</v>
      </c>
      <c r="H125" s="74"/>
      <c r="I125" s="74"/>
      <c r="J125" s="74"/>
      <c r="K125" s="74"/>
      <c r="L125" s="74"/>
      <c r="M125" s="74"/>
    </row>
    <row r="126" spans="1:13" ht="14.25">
      <c r="A126" s="27"/>
      <c r="B126" s="264" t="s">
        <v>149</v>
      </c>
      <c r="C126" s="264"/>
      <c r="D126" s="53" t="s">
        <v>111</v>
      </c>
      <c r="E126" s="53">
        <v>4466</v>
      </c>
      <c r="F126" s="185">
        <v>0</v>
      </c>
      <c r="G126" s="71">
        <f>E126*F126</f>
        <v>0</v>
      </c>
      <c r="H126" s="7"/>
      <c r="I126" s="7"/>
      <c r="J126" s="7"/>
      <c r="K126" s="7"/>
      <c r="L126" s="7"/>
      <c r="M126" s="7"/>
    </row>
    <row r="127" spans="1:13" ht="14.25">
      <c r="A127" s="27"/>
      <c r="B127" s="264" t="s">
        <v>150</v>
      </c>
      <c r="C127" s="264"/>
      <c r="D127" s="53" t="s">
        <v>143</v>
      </c>
      <c r="E127" s="53">
        <v>1554</v>
      </c>
      <c r="F127" s="185">
        <v>0</v>
      </c>
      <c r="G127" s="71">
        <f>E127*F127</f>
        <v>0</v>
      </c>
      <c r="H127" s="7"/>
      <c r="I127" s="7"/>
      <c r="J127" s="7"/>
      <c r="K127" s="7"/>
      <c r="L127" s="7"/>
      <c r="M127" s="7"/>
    </row>
    <row r="128" spans="1:13" ht="14.25">
      <c r="A128" s="27"/>
      <c r="B128" s="264" t="s">
        <v>151</v>
      </c>
      <c r="C128" s="264"/>
      <c r="D128" s="53" t="s">
        <v>148</v>
      </c>
      <c r="E128" s="53">
        <v>155.4</v>
      </c>
      <c r="F128" s="185">
        <v>0</v>
      </c>
      <c r="G128" s="71">
        <f>E128*F128</f>
        <v>0</v>
      </c>
      <c r="H128" s="7"/>
      <c r="I128" s="7"/>
      <c r="J128" s="7"/>
      <c r="K128" s="7"/>
      <c r="L128" s="7"/>
      <c r="M128" s="7"/>
    </row>
    <row r="129" spans="1:13" ht="15">
      <c r="A129" s="76"/>
      <c r="B129" s="276" t="s">
        <v>152</v>
      </c>
      <c r="C129" s="276"/>
      <c r="D129" s="153" t="s">
        <v>111</v>
      </c>
      <c r="E129" s="149">
        <v>4466</v>
      </c>
      <c r="F129" s="150"/>
      <c r="G129" s="142">
        <f>SUM(G124:G128)</f>
        <v>0</v>
      </c>
      <c r="H129" s="77"/>
      <c r="I129" s="7"/>
      <c r="J129" s="7"/>
      <c r="K129" s="7"/>
      <c r="L129" s="7"/>
      <c r="M129" s="7"/>
    </row>
    <row r="130" spans="1:13" ht="14.25">
      <c r="A130" s="78"/>
      <c r="B130" s="274" t="s">
        <v>153</v>
      </c>
      <c r="C130" s="274"/>
      <c r="D130" s="274"/>
      <c r="E130" s="274"/>
      <c r="F130" s="274"/>
      <c r="G130" s="274"/>
      <c r="H130" s="7"/>
      <c r="I130" s="7"/>
      <c r="J130" s="7"/>
      <c r="K130" s="7"/>
      <c r="L130" s="7"/>
      <c r="M130" s="7"/>
    </row>
    <row r="131" spans="1:13" ht="14.25">
      <c r="A131" s="78"/>
      <c r="B131" s="264" t="s">
        <v>154</v>
      </c>
      <c r="C131" s="264"/>
      <c r="D131" s="53" t="s">
        <v>111</v>
      </c>
      <c r="E131" s="53">
        <v>554</v>
      </c>
      <c r="F131" s="185">
        <v>0</v>
      </c>
      <c r="G131" s="71">
        <f>E131*F131</f>
        <v>0</v>
      </c>
      <c r="H131" s="7"/>
      <c r="I131" s="7"/>
      <c r="J131" s="7"/>
      <c r="K131" s="7"/>
      <c r="L131" s="7"/>
      <c r="M131" s="7"/>
    </row>
    <row r="132" spans="1:13" s="83" customFormat="1" ht="25.5" customHeight="1">
      <c r="A132" s="79"/>
      <c r="B132" s="280" t="s">
        <v>239</v>
      </c>
      <c r="C132" s="265"/>
      <c r="D132" s="80" t="s">
        <v>148</v>
      </c>
      <c r="E132" s="80">
        <v>6.094</v>
      </c>
      <c r="F132" s="191">
        <v>0</v>
      </c>
      <c r="G132" s="81">
        <f>E132*F132</f>
        <v>0</v>
      </c>
      <c r="H132" s="82"/>
      <c r="I132" s="82"/>
      <c r="J132" s="82"/>
      <c r="K132" s="82"/>
      <c r="L132" s="82"/>
      <c r="M132" s="82"/>
    </row>
    <row r="133" spans="1:13" ht="13.5" customHeight="1">
      <c r="A133" s="27"/>
      <c r="B133" s="277" t="s">
        <v>155</v>
      </c>
      <c r="C133" s="277"/>
      <c r="D133" s="27" t="s">
        <v>143</v>
      </c>
      <c r="E133" s="84">
        <v>88</v>
      </c>
      <c r="F133" s="183">
        <v>0</v>
      </c>
      <c r="G133" s="81">
        <f>E133*F133</f>
        <v>0</v>
      </c>
      <c r="H133" s="7"/>
      <c r="I133" s="7"/>
      <c r="J133" s="7"/>
      <c r="K133" s="7"/>
      <c r="L133" s="7"/>
      <c r="M133" s="7"/>
    </row>
    <row r="134" spans="1:13" ht="14.25">
      <c r="A134" s="53"/>
      <c r="B134" s="264" t="s">
        <v>150</v>
      </c>
      <c r="C134" s="264"/>
      <c r="D134" s="53" t="s">
        <v>143</v>
      </c>
      <c r="E134" s="53">
        <v>88</v>
      </c>
      <c r="F134" s="185">
        <v>0</v>
      </c>
      <c r="G134" s="71">
        <f>E134*F134</f>
        <v>0</v>
      </c>
      <c r="H134" s="7"/>
      <c r="I134" s="7"/>
      <c r="J134" s="7"/>
      <c r="K134" s="7"/>
      <c r="L134" s="7"/>
      <c r="M134" s="7"/>
    </row>
    <row r="135" spans="1:13" ht="14.25">
      <c r="A135" s="53"/>
      <c r="B135" s="264" t="s">
        <v>201</v>
      </c>
      <c r="C135" s="264"/>
      <c r="D135" s="53" t="s">
        <v>148</v>
      </c>
      <c r="E135" s="53">
        <v>8.8</v>
      </c>
      <c r="F135" s="185">
        <v>0</v>
      </c>
      <c r="G135" s="71">
        <f>E135*F135</f>
        <v>0</v>
      </c>
      <c r="H135" s="7"/>
      <c r="I135" s="7"/>
      <c r="J135" s="7"/>
      <c r="K135" s="7"/>
      <c r="L135" s="7"/>
      <c r="M135" s="7"/>
    </row>
    <row r="136" spans="1:13" ht="14.25">
      <c r="A136" s="76"/>
      <c r="B136" s="276" t="s">
        <v>156</v>
      </c>
      <c r="C136" s="276"/>
      <c r="D136" s="148" t="s">
        <v>111</v>
      </c>
      <c r="E136" s="58">
        <v>554</v>
      </c>
      <c r="F136" s="150"/>
      <c r="G136" s="142">
        <f>SUM(G131:G135)</f>
        <v>0</v>
      </c>
      <c r="H136" s="7"/>
      <c r="I136" s="7"/>
      <c r="J136" s="7"/>
      <c r="K136" s="7"/>
      <c r="L136" s="7"/>
      <c r="M136" s="7"/>
    </row>
    <row r="137" spans="1:13" ht="14.25">
      <c r="A137" s="76"/>
      <c r="B137" s="274" t="s">
        <v>157</v>
      </c>
      <c r="C137" s="274"/>
      <c r="D137" s="274"/>
      <c r="E137" s="274"/>
      <c r="F137" s="274"/>
      <c r="G137" s="274"/>
      <c r="H137" s="7"/>
      <c r="I137" s="7"/>
      <c r="J137" s="7"/>
      <c r="K137" s="7"/>
      <c r="L137" s="7"/>
      <c r="M137" s="7"/>
    </row>
    <row r="138" spans="1:13" s="49" customFormat="1" ht="14.25">
      <c r="A138" s="53"/>
      <c r="B138" s="264" t="s">
        <v>202</v>
      </c>
      <c r="C138" s="264"/>
      <c r="D138" s="53" t="s">
        <v>111</v>
      </c>
      <c r="E138" s="84">
        <v>2</v>
      </c>
      <c r="F138" s="185">
        <v>0</v>
      </c>
      <c r="G138" s="71">
        <f aca="true" t="shared" si="3" ref="G138:G143">E138*F138</f>
        <v>0</v>
      </c>
      <c r="H138" s="48"/>
      <c r="I138" s="48"/>
      <c r="J138" s="48"/>
      <c r="K138" s="48"/>
      <c r="L138" s="48"/>
      <c r="M138" s="48"/>
    </row>
    <row r="139" spans="1:13" s="49" customFormat="1" ht="14.25">
      <c r="A139" s="53"/>
      <c r="B139" s="271" t="s">
        <v>147</v>
      </c>
      <c r="C139" s="271"/>
      <c r="D139" s="53" t="s">
        <v>111</v>
      </c>
      <c r="E139" s="53">
        <v>2</v>
      </c>
      <c r="F139" s="185">
        <v>0</v>
      </c>
      <c r="G139" s="71">
        <f t="shared" si="3"/>
        <v>0</v>
      </c>
      <c r="H139" s="48"/>
      <c r="I139" s="48"/>
      <c r="J139" s="48"/>
      <c r="K139" s="48"/>
      <c r="L139" s="48"/>
      <c r="M139" s="48"/>
    </row>
    <row r="140" spans="1:13" s="86" customFormat="1" ht="25.5" customHeight="1">
      <c r="A140" s="72"/>
      <c r="B140" s="280" t="s">
        <v>241</v>
      </c>
      <c r="C140" s="265"/>
      <c r="D140" s="72" t="s">
        <v>148</v>
      </c>
      <c r="E140" s="72">
        <v>0.27</v>
      </c>
      <c r="F140" s="187">
        <v>0</v>
      </c>
      <c r="G140" s="73">
        <f t="shared" si="3"/>
        <v>0</v>
      </c>
      <c r="H140" s="85"/>
      <c r="I140" s="85"/>
      <c r="J140" s="85"/>
      <c r="K140" s="85"/>
      <c r="L140" s="85"/>
      <c r="M140" s="85"/>
    </row>
    <row r="141" spans="1:10" s="49" customFormat="1" ht="14.25" customHeight="1">
      <c r="A141" s="53"/>
      <c r="B141" s="279" t="s">
        <v>158</v>
      </c>
      <c r="C141" s="279"/>
      <c r="D141" s="53" t="s">
        <v>111</v>
      </c>
      <c r="E141" s="53">
        <v>2</v>
      </c>
      <c r="F141" s="185">
        <v>0</v>
      </c>
      <c r="G141" s="71">
        <f t="shared" si="3"/>
        <v>0</v>
      </c>
      <c r="H141" s="87"/>
      <c r="I141" s="48"/>
      <c r="J141" s="48"/>
    </row>
    <row r="142" spans="1:10" s="49" customFormat="1" ht="14.25" customHeight="1">
      <c r="A142" s="53"/>
      <c r="B142" s="264" t="s">
        <v>159</v>
      </c>
      <c r="C142" s="264"/>
      <c r="D142" s="53" t="s">
        <v>111</v>
      </c>
      <c r="E142" s="53">
        <v>2</v>
      </c>
      <c r="F142" s="185">
        <v>0</v>
      </c>
      <c r="G142" s="71">
        <f t="shared" si="3"/>
        <v>0</v>
      </c>
      <c r="H142" s="87"/>
      <c r="I142" s="48"/>
      <c r="J142" s="48"/>
    </row>
    <row r="143" spans="1:10" s="49" customFormat="1" ht="14.25" customHeight="1">
      <c r="A143" s="53"/>
      <c r="B143" s="279" t="s">
        <v>160</v>
      </c>
      <c r="C143" s="279"/>
      <c r="D143" s="53" t="s">
        <v>111</v>
      </c>
      <c r="E143" s="53">
        <v>2</v>
      </c>
      <c r="F143" s="185">
        <v>0</v>
      </c>
      <c r="G143" s="71">
        <f t="shared" si="3"/>
        <v>0</v>
      </c>
      <c r="H143" s="87"/>
      <c r="I143" s="48"/>
      <c r="J143" s="48"/>
    </row>
    <row r="144" spans="1:10" s="49" customFormat="1" ht="14.25" customHeight="1">
      <c r="A144" s="53"/>
      <c r="B144" s="279" t="s">
        <v>161</v>
      </c>
      <c r="C144" s="279"/>
      <c r="D144" s="53" t="s">
        <v>111</v>
      </c>
      <c r="E144" s="53">
        <v>2</v>
      </c>
      <c r="F144" s="185">
        <v>0</v>
      </c>
      <c r="G144" s="71">
        <f>F144*E144</f>
        <v>0</v>
      </c>
      <c r="H144" s="87"/>
      <c r="I144" s="48"/>
      <c r="J144" s="48"/>
    </row>
    <row r="145" spans="1:10" s="49" customFormat="1" ht="14.25">
      <c r="A145" s="53"/>
      <c r="B145" s="264" t="s">
        <v>162</v>
      </c>
      <c r="C145" s="264"/>
      <c r="D145" s="53" t="s">
        <v>143</v>
      </c>
      <c r="E145" s="53">
        <v>2</v>
      </c>
      <c r="F145" s="185">
        <v>0</v>
      </c>
      <c r="G145" s="71">
        <f>F145*E145</f>
        <v>0</v>
      </c>
      <c r="H145" s="87"/>
      <c r="I145" s="48"/>
      <c r="J145" s="48"/>
    </row>
    <row r="146" spans="1:10" s="49" customFormat="1" ht="14.25">
      <c r="A146" s="53"/>
      <c r="B146" s="264" t="s">
        <v>163</v>
      </c>
      <c r="C146" s="264"/>
      <c r="D146" s="53" t="s">
        <v>143</v>
      </c>
      <c r="E146" s="53">
        <v>2</v>
      </c>
      <c r="F146" s="185">
        <v>0</v>
      </c>
      <c r="G146" s="71">
        <f>F146*E146</f>
        <v>0</v>
      </c>
      <c r="H146" s="87"/>
      <c r="I146" s="48"/>
      <c r="J146" s="48"/>
    </row>
    <row r="147" spans="1:10" s="49" customFormat="1" ht="14.25">
      <c r="A147" s="53"/>
      <c r="B147" s="264" t="s">
        <v>164</v>
      </c>
      <c r="C147" s="264"/>
      <c r="D147" s="53" t="s">
        <v>143</v>
      </c>
      <c r="E147" s="53">
        <v>2</v>
      </c>
      <c r="F147" s="185">
        <v>0</v>
      </c>
      <c r="G147" s="71">
        <f>E147*F147</f>
        <v>0</v>
      </c>
      <c r="H147" s="87"/>
      <c r="I147" s="48"/>
      <c r="J147" s="48"/>
    </row>
    <row r="148" spans="1:10" s="49" customFormat="1" ht="14.25">
      <c r="A148" s="53"/>
      <c r="B148" s="264" t="s">
        <v>203</v>
      </c>
      <c r="C148" s="264"/>
      <c r="D148" s="53" t="s">
        <v>148</v>
      </c>
      <c r="E148" s="53">
        <v>0.2</v>
      </c>
      <c r="F148" s="185">
        <v>0</v>
      </c>
      <c r="G148" s="71">
        <f>E148*F148</f>
        <v>0</v>
      </c>
      <c r="H148" s="87"/>
      <c r="I148" s="48"/>
      <c r="J148" s="48"/>
    </row>
    <row r="149" spans="1:10" s="49" customFormat="1" ht="14.25">
      <c r="A149" s="27"/>
      <c r="B149" s="268" t="s">
        <v>204</v>
      </c>
      <c r="C149" s="268"/>
      <c r="D149" s="27" t="s">
        <v>111</v>
      </c>
      <c r="E149" s="27">
        <v>2</v>
      </c>
      <c r="F149" s="183">
        <v>0</v>
      </c>
      <c r="G149" s="71">
        <f>E149*F149</f>
        <v>0</v>
      </c>
      <c r="H149" s="87"/>
      <c r="I149" s="48"/>
      <c r="J149" s="48"/>
    </row>
    <row r="150" spans="1:13" ht="14.25">
      <c r="A150" s="76"/>
      <c r="B150" s="276" t="s">
        <v>166</v>
      </c>
      <c r="C150" s="276"/>
      <c r="D150" s="148" t="s">
        <v>111</v>
      </c>
      <c r="E150" s="58">
        <v>2</v>
      </c>
      <c r="F150" s="150"/>
      <c r="G150" s="142">
        <f>SUM(G138:G149)</f>
        <v>0</v>
      </c>
      <c r="H150" s="7"/>
      <c r="I150" s="7"/>
      <c r="J150" s="7"/>
      <c r="K150" s="7"/>
      <c r="L150" s="7"/>
      <c r="M150" s="7"/>
    </row>
    <row r="151" spans="1:13" ht="14.25">
      <c r="A151" s="76"/>
      <c r="B151" s="274" t="s">
        <v>167</v>
      </c>
      <c r="C151" s="274"/>
      <c r="D151" s="274"/>
      <c r="E151" s="274"/>
      <c r="F151" s="274"/>
      <c r="G151" s="274"/>
      <c r="H151" s="7"/>
      <c r="I151" s="7"/>
      <c r="J151" s="7"/>
      <c r="K151" s="7"/>
      <c r="L151" s="7"/>
      <c r="M151" s="7"/>
    </row>
    <row r="152" spans="1:13" s="49" customFormat="1" ht="14.25">
      <c r="A152" s="53"/>
      <c r="B152" s="264" t="s">
        <v>168</v>
      </c>
      <c r="C152" s="264"/>
      <c r="D152" s="53" t="s">
        <v>111</v>
      </c>
      <c r="E152" s="84">
        <v>97</v>
      </c>
      <c r="F152" s="185">
        <v>0</v>
      </c>
      <c r="G152" s="71">
        <f>E152*F152</f>
        <v>0</v>
      </c>
      <c r="H152" s="48"/>
      <c r="I152" s="48"/>
      <c r="J152" s="48"/>
      <c r="K152" s="48"/>
      <c r="L152" s="48"/>
      <c r="M152" s="48"/>
    </row>
    <row r="153" spans="1:13" s="49" customFormat="1" ht="14.25">
      <c r="A153" s="53"/>
      <c r="B153" s="271" t="s">
        <v>147</v>
      </c>
      <c r="C153" s="271"/>
      <c r="D153" s="53" t="s">
        <v>111</v>
      </c>
      <c r="E153" s="53">
        <v>97</v>
      </c>
      <c r="F153" s="185">
        <v>0</v>
      </c>
      <c r="G153" s="71">
        <f>E153*F153</f>
        <v>0</v>
      </c>
      <c r="H153" s="48"/>
      <c r="I153" s="48"/>
      <c r="J153" s="48"/>
      <c r="K153" s="48"/>
      <c r="L153" s="48"/>
      <c r="M153" s="48"/>
    </row>
    <row r="154" spans="1:13" s="86" customFormat="1" ht="25.5" customHeight="1">
      <c r="A154" s="72"/>
      <c r="B154" s="265" t="s">
        <v>205</v>
      </c>
      <c r="C154" s="265"/>
      <c r="D154" s="72" t="s">
        <v>148</v>
      </c>
      <c r="E154" s="72">
        <v>13.1</v>
      </c>
      <c r="F154" s="185">
        <v>0</v>
      </c>
      <c r="G154" s="73">
        <f>E154*F154</f>
        <v>0</v>
      </c>
      <c r="H154" s="85"/>
      <c r="I154" s="85"/>
      <c r="J154" s="85"/>
      <c r="K154" s="85"/>
      <c r="L154" s="85"/>
      <c r="M154" s="85"/>
    </row>
    <row r="155" spans="1:13" s="49" customFormat="1" ht="14.25" customHeight="1">
      <c r="A155" s="27"/>
      <c r="B155" s="277" t="s">
        <v>169</v>
      </c>
      <c r="C155" s="277"/>
      <c r="D155" s="53" t="s">
        <v>111</v>
      </c>
      <c r="E155" s="27">
        <v>97</v>
      </c>
      <c r="F155" s="185">
        <v>0</v>
      </c>
      <c r="G155" s="71">
        <f>E155*F155</f>
        <v>0</v>
      </c>
      <c r="H155" s="48"/>
      <c r="I155" s="48"/>
      <c r="J155" s="48"/>
      <c r="K155" s="48"/>
      <c r="L155" s="48"/>
      <c r="M155" s="48"/>
    </row>
    <row r="156" spans="1:13" s="49" customFormat="1" ht="14.25" customHeight="1">
      <c r="A156" s="27"/>
      <c r="B156" s="268" t="s">
        <v>232</v>
      </c>
      <c r="C156" s="268"/>
      <c r="D156" s="53" t="s">
        <v>111</v>
      </c>
      <c r="E156" s="27">
        <v>97</v>
      </c>
      <c r="F156" s="185">
        <v>0</v>
      </c>
      <c r="G156" s="71">
        <f>E156*F156</f>
        <v>0</v>
      </c>
      <c r="H156" s="48"/>
      <c r="I156" s="48"/>
      <c r="J156" s="48"/>
      <c r="K156" s="48"/>
      <c r="L156" s="48"/>
      <c r="M156" s="48"/>
    </row>
    <row r="157" spans="1:13" s="49" customFormat="1" ht="14.25" customHeight="1">
      <c r="A157" s="27"/>
      <c r="B157" s="279" t="s">
        <v>233</v>
      </c>
      <c r="C157" s="279"/>
      <c r="D157" s="53" t="s">
        <v>111</v>
      </c>
      <c r="E157" s="53">
        <v>291</v>
      </c>
      <c r="F157" s="185">
        <v>0</v>
      </c>
      <c r="G157" s="71">
        <f>F157*E157</f>
        <v>0</v>
      </c>
      <c r="H157" s="48"/>
      <c r="I157" s="48"/>
      <c r="J157" s="48"/>
      <c r="K157" s="48"/>
      <c r="L157" s="48"/>
      <c r="M157" s="48"/>
    </row>
    <row r="158" spans="1:13" s="49" customFormat="1" ht="14.25" customHeight="1">
      <c r="A158" s="27"/>
      <c r="B158" s="278" t="s">
        <v>170</v>
      </c>
      <c r="C158" s="279"/>
      <c r="D158" s="53" t="s">
        <v>111</v>
      </c>
      <c r="E158" s="53">
        <v>291</v>
      </c>
      <c r="F158" s="185">
        <v>0</v>
      </c>
      <c r="G158" s="71">
        <f>F158*E158</f>
        <v>0</v>
      </c>
      <c r="H158" s="48"/>
      <c r="I158" s="48"/>
      <c r="J158" s="48"/>
      <c r="K158" s="48"/>
      <c r="L158" s="48"/>
      <c r="M158" s="48"/>
    </row>
    <row r="159" spans="1:13" s="49" customFormat="1" ht="12.75" customHeight="1">
      <c r="A159" s="53"/>
      <c r="B159" s="264" t="s">
        <v>162</v>
      </c>
      <c r="C159" s="264"/>
      <c r="D159" s="53" t="s">
        <v>143</v>
      </c>
      <c r="E159" s="53">
        <v>97</v>
      </c>
      <c r="F159" s="185">
        <v>0</v>
      </c>
      <c r="G159" s="71">
        <f>F159*E159</f>
        <v>0</v>
      </c>
      <c r="H159" s="48"/>
      <c r="I159" s="48"/>
      <c r="J159" s="48"/>
      <c r="K159" s="48"/>
      <c r="L159" s="48"/>
      <c r="M159" s="48"/>
    </row>
    <row r="160" spans="1:13" s="49" customFormat="1" ht="14.25">
      <c r="A160" s="57"/>
      <c r="B160" s="264" t="s">
        <v>171</v>
      </c>
      <c r="C160" s="264"/>
      <c r="D160" s="53" t="s">
        <v>143</v>
      </c>
      <c r="E160" s="53">
        <v>97</v>
      </c>
      <c r="F160" s="185">
        <v>0</v>
      </c>
      <c r="G160" s="71">
        <f>F160*E160</f>
        <v>0</v>
      </c>
      <c r="H160" s="48"/>
      <c r="I160" s="48"/>
      <c r="J160" s="48"/>
      <c r="K160" s="48"/>
      <c r="L160" s="48"/>
      <c r="M160" s="48"/>
    </row>
    <row r="161" spans="1:13" ht="14.25">
      <c r="A161" s="53"/>
      <c r="B161" s="264" t="s">
        <v>164</v>
      </c>
      <c r="C161" s="264"/>
      <c r="D161" s="53" t="s">
        <v>143</v>
      </c>
      <c r="E161" s="53">
        <v>89</v>
      </c>
      <c r="F161" s="185">
        <v>0</v>
      </c>
      <c r="G161" s="71">
        <f>E161*F161</f>
        <v>0</v>
      </c>
      <c r="H161" s="7"/>
      <c r="I161" s="7"/>
      <c r="J161" s="7"/>
      <c r="K161" s="7"/>
      <c r="L161" s="7"/>
      <c r="M161" s="7"/>
    </row>
    <row r="162" spans="1:13" ht="14.25">
      <c r="A162" s="53"/>
      <c r="B162" s="264" t="s">
        <v>206</v>
      </c>
      <c r="C162" s="264"/>
      <c r="D162" s="53" t="s">
        <v>148</v>
      </c>
      <c r="E162" s="53">
        <v>8.9</v>
      </c>
      <c r="F162" s="185">
        <v>0</v>
      </c>
      <c r="G162" s="71">
        <f>E162*F162</f>
        <v>0</v>
      </c>
      <c r="H162" s="7"/>
      <c r="I162" s="7"/>
      <c r="J162" s="7"/>
      <c r="K162" s="7"/>
      <c r="L162" s="7"/>
      <c r="M162" s="7"/>
    </row>
    <row r="163" spans="1:13" ht="14.25">
      <c r="A163" s="27"/>
      <c r="B163" s="268" t="s">
        <v>165</v>
      </c>
      <c r="C163" s="268"/>
      <c r="D163" s="27" t="s">
        <v>111</v>
      </c>
      <c r="E163" s="27">
        <v>97</v>
      </c>
      <c r="F163" s="185">
        <v>0</v>
      </c>
      <c r="G163" s="71">
        <f>F163*F163</f>
        <v>0</v>
      </c>
      <c r="H163" s="7"/>
      <c r="I163" s="7"/>
      <c r="J163" s="7"/>
      <c r="K163" s="7"/>
      <c r="L163" s="7"/>
      <c r="M163" s="7"/>
    </row>
    <row r="164" spans="1:13" ht="14.25">
      <c r="A164" s="76"/>
      <c r="B164" s="276" t="s">
        <v>172</v>
      </c>
      <c r="C164" s="276"/>
      <c r="D164" s="148" t="s">
        <v>111</v>
      </c>
      <c r="E164" s="58">
        <v>97</v>
      </c>
      <c r="F164" s="150"/>
      <c r="G164" s="142">
        <f>SUM(G152:G163)</f>
        <v>0</v>
      </c>
      <c r="H164" s="48"/>
      <c r="I164" s="7"/>
      <c r="J164" s="7"/>
      <c r="K164" s="7"/>
      <c r="L164" s="7"/>
      <c r="M164" s="7"/>
    </row>
    <row r="165" spans="1:8" ht="14.25">
      <c r="A165" s="76"/>
      <c r="B165" s="274" t="s">
        <v>173</v>
      </c>
      <c r="C165" s="274"/>
      <c r="D165" s="274"/>
      <c r="E165" s="274"/>
      <c r="F165" s="274"/>
      <c r="G165" s="274"/>
      <c r="H165" s="49"/>
    </row>
    <row r="166" spans="1:8" ht="14.25">
      <c r="A166" s="53"/>
      <c r="B166" s="272" t="s">
        <v>235</v>
      </c>
      <c r="C166" s="264"/>
      <c r="D166" s="53" t="s">
        <v>143</v>
      </c>
      <c r="E166" s="135">
        <v>11020</v>
      </c>
      <c r="F166" s="185">
        <v>0</v>
      </c>
      <c r="G166" s="89">
        <f>F166*E166</f>
        <v>0</v>
      </c>
      <c r="H166" s="49"/>
    </row>
    <row r="167" spans="1:8" ht="14.25">
      <c r="A167" s="27"/>
      <c r="B167" s="271" t="s">
        <v>234</v>
      </c>
      <c r="C167" s="271"/>
      <c r="D167" s="53" t="s">
        <v>174</v>
      </c>
      <c r="E167" s="90">
        <v>3.3</v>
      </c>
      <c r="F167" s="185">
        <v>0</v>
      </c>
      <c r="G167" s="89">
        <f>F167*E167</f>
        <v>0</v>
      </c>
      <c r="H167" s="49"/>
    </row>
    <row r="168" spans="1:8" ht="14.25">
      <c r="A168" s="27"/>
      <c r="B168" s="272" t="s">
        <v>208</v>
      </c>
      <c r="C168" s="264"/>
      <c r="D168" s="53" t="s">
        <v>143</v>
      </c>
      <c r="E168" s="135">
        <v>11020</v>
      </c>
      <c r="F168" s="185">
        <v>0</v>
      </c>
      <c r="G168" s="89">
        <f>F168*E168</f>
        <v>0</v>
      </c>
      <c r="H168" s="49"/>
    </row>
    <row r="169" spans="1:8" ht="28.5" customHeight="1">
      <c r="A169" s="91"/>
      <c r="B169" s="265" t="s">
        <v>175</v>
      </c>
      <c r="C169" s="265"/>
      <c r="D169" s="72" t="s">
        <v>148</v>
      </c>
      <c r="E169" s="92">
        <v>30</v>
      </c>
      <c r="F169" s="185">
        <v>0</v>
      </c>
      <c r="G169" s="73">
        <f>F169*E169</f>
        <v>0</v>
      </c>
      <c r="H169" s="49"/>
    </row>
    <row r="170" spans="1:8" ht="14.25">
      <c r="A170" s="91"/>
      <c r="B170" s="272" t="s">
        <v>237</v>
      </c>
      <c r="C170" s="264"/>
      <c r="D170" s="53" t="s">
        <v>148</v>
      </c>
      <c r="E170" s="53">
        <v>220.4</v>
      </c>
      <c r="F170" s="185">
        <v>0</v>
      </c>
      <c r="G170" s="71">
        <f>E170*F170</f>
        <v>0</v>
      </c>
      <c r="H170" s="49"/>
    </row>
    <row r="171" spans="1:8" ht="14.25">
      <c r="A171" s="91"/>
      <c r="B171" s="268" t="s">
        <v>176</v>
      </c>
      <c r="C171" s="268"/>
      <c r="D171" s="27" t="s">
        <v>143</v>
      </c>
      <c r="E171" s="84">
        <v>11020</v>
      </c>
      <c r="F171" s="185">
        <v>0</v>
      </c>
      <c r="G171" s="93">
        <f>E171*F171</f>
        <v>0</v>
      </c>
      <c r="H171" s="49"/>
    </row>
    <row r="172" spans="1:8" ht="14.25">
      <c r="A172" s="53"/>
      <c r="B172" s="264" t="s">
        <v>177</v>
      </c>
      <c r="C172" s="264"/>
      <c r="D172" s="53" t="s">
        <v>143</v>
      </c>
      <c r="E172" s="100">
        <v>11020</v>
      </c>
      <c r="F172" s="185">
        <v>0</v>
      </c>
      <c r="G172" s="89">
        <f aca="true" t="shared" si="4" ref="G172:G178">F172*E172</f>
        <v>0</v>
      </c>
      <c r="H172" s="49"/>
    </row>
    <row r="173" spans="1:8" ht="14.25">
      <c r="A173" s="53"/>
      <c r="B173" s="264" t="s">
        <v>178</v>
      </c>
      <c r="C173" s="264"/>
      <c r="D173" s="53" t="s">
        <v>143</v>
      </c>
      <c r="E173" s="100">
        <v>11020</v>
      </c>
      <c r="F173" s="185">
        <v>0</v>
      </c>
      <c r="G173" s="89">
        <f t="shared" si="4"/>
        <v>0</v>
      </c>
      <c r="H173" s="49"/>
    </row>
    <row r="174" spans="1:8" ht="14.25" customHeight="1">
      <c r="A174" s="55"/>
      <c r="B174" s="273" t="s">
        <v>179</v>
      </c>
      <c r="C174" s="273"/>
      <c r="D174" s="55" t="s">
        <v>143</v>
      </c>
      <c r="E174" s="136">
        <v>11020</v>
      </c>
      <c r="F174" s="185">
        <v>0</v>
      </c>
      <c r="G174" s="94">
        <f t="shared" si="4"/>
        <v>0</v>
      </c>
      <c r="H174" s="49"/>
    </row>
    <row r="175" spans="1:8" ht="14.25" customHeight="1">
      <c r="A175" s="80"/>
      <c r="B175" s="265" t="s">
        <v>207</v>
      </c>
      <c r="C175" s="265"/>
      <c r="D175" s="80" t="s">
        <v>180</v>
      </c>
      <c r="E175" s="137">
        <v>275</v>
      </c>
      <c r="F175" s="185">
        <v>0</v>
      </c>
      <c r="G175" s="81">
        <f t="shared" si="4"/>
        <v>0</v>
      </c>
      <c r="H175" s="49"/>
    </row>
    <row r="176" spans="1:8" ht="14.25" customHeight="1">
      <c r="A176" s="55"/>
      <c r="B176" s="275" t="s">
        <v>181</v>
      </c>
      <c r="C176" s="275"/>
      <c r="D176" s="80" t="s">
        <v>182</v>
      </c>
      <c r="E176" s="171">
        <v>0.275</v>
      </c>
      <c r="F176" s="185">
        <v>0</v>
      </c>
      <c r="G176" s="81">
        <f t="shared" si="4"/>
        <v>0</v>
      </c>
      <c r="H176" s="49"/>
    </row>
    <row r="177" spans="1:8" ht="14.25" customHeight="1">
      <c r="A177" s="55"/>
      <c r="B177" s="273" t="s">
        <v>266</v>
      </c>
      <c r="C177" s="273"/>
      <c r="D177" s="55" t="s">
        <v>180</v>
      </c>
      <c r="E177" s="138">
        <v>330.6</v>
      </c>
      <c r="F177" s="185">
        <v>0</v>
      </c>
      <c r="G177" s="81">
        <f t="shared" si="4"/>
        <v>0</v>
      </c>
      <c r="H177" s="49"/>
    </row>
    <row r="178" spans="1:8" ht="26.25" customHeight="1">
      <c r="A178" s="72"/>
      <c r="B178" s="265" t="s">
        <v>183</v>
      </c>
      <c r="C178" s="265"/>
      <c r="D178" s="55" t="s">
        <v>143</v>
      </c>
      <c r="E178" s="136">
        <v>11020</v>
      </c>
      <c r="F178" s="185">
        <v>0</v>
      </c>
      <c r="G178" s="81">
        <f t="shared" si="4"/>
        <v>0</v>
      </c>
      <c r="H178" s="49"/>
    </row>
    <row r="179" spans="1:8" ht="14.25">
      <c r="A179" s="79"/>
      <c r="B179" s="269" t="s">
        <v>184</v>
      </c>
      <c r="C179" s="269"/>
      <c r="D179" s="154" t="s">
        <v>145</v>
      </c>
      <c r="E179" s="154">
        <v>1.1</v>
      </c>
      <c r="F179" s="155"/>
      <c r="G179" s="156">
        <f>SUM(G166:G178)</f>
        <v>0</v>
      </c>
      <c r="H179" s="49"/>
    </row>
    <row r="180" spans="1:8" ht="15.75" customHeight="1">
      <c r="A180" s="76"/>
      <c r="B180" s="274" t="s">
        <v>185</v>
      </c>
      <c r="C180" s="274"/>
      <c r="D180" s="274"/>
      <c r="E180" s="274"/>
      <c r="F180" s="274"/>
      <c r="G180" s="274"/>
      <c r="H180" s="49"/>
    </row>
    <row r="181" spans="1:8" ht="14.25">
      <c r="A181" s="53"/>
      <c r="B181" s="264" t="s">
        <v>200</v>
      </c>
      <c r="C181" s="264"/>
      <c r="D181" s="53" t="s">
        <v>143</v>
      </c>
      <c r="E181" s="88">
        <v>684</v>
      </c>
      <c r="F181" s="185">
        <v>0</v>
      </c>
      <c r="G181" s="89">
        <f>F181*E181</f>
        <v>0</v>
      </c>
      <c r="H181" s="49"/>
    </row>
    <row r="182" spans="1:8" ht="15.75" customHeight="1">
      <c r="A182" s="27"/>
      <c r="B182" s="271" t="s">
        <v>236</v>
      </c>
      <c r="C182" s="271"/>
      <c r="D182" s="53" t="s">
        <v>174</v>
      </c>
      <c r="E182" s="88">
        <v>0.30000000000000004</v>
      </c>
      <c r="F182" s="185">
        <v>0</v>
      </c>
      <c r="G182" s="89">
        <f>F182*E182</f>
        <v>0</v>
      </c>
      <c r="H182" s="49"/>
    </row>
    <row r="183" spans="1:8" ht="15.75" customHeight="1">
      <c r="A183" s="27"/>
      <c r="B183" s="271" t="s">
        <v>186</v>
      </c>
      <c r="C183" s="271"/>
      <c r="D183" s="53" t="s">
        <v>143</v>
      </c>
      <c r="E183" s="88">
        <v>342</v>
      </c>
      <c r="F183" s="185">
        <v>0</v>
      </c>
      <c r="G183" s="89">
        <f>F183*E183</f>
        <v>0</v>
      </c>
      <c r="H183" s="49"/>
    </row>
    <row r="184" spans="1:8" ht="16.5" customHeight="1">
      <c r="A184" s="27"/>
      <c r="B184" s="264" t="s">
        <v>208</v>
      </c>
      <c r="C184" s="264"/>
      <c r="D184" s="53" t="s">
        <v>143</v>
      </c>
      <c r="E184" s="88">
        <v>684</v>
      </c>
      <c r="F184" s="185">
        <v>0</v>
      </c>
      <c r="G184" s="89">
        <f>F184*E184</f>
        <v>0</v>
      </c>
      <c r="H184" s="49"/>
    </row>
    <row r="185" spans="1:8" s="75" customFormat="1" ht="14.25">
      <c r="A185" s="95"/>
      <c r="B185" s="269" t="s">
        <v>230</v>
      </c>
      <c r="C185" s="269"/>
      <c r="D185" s="157" t="s">
        <v>143</v>
      </c>
      <c r="E185" s="158">
        <v>342</v>
      </c>
      <c r="F185" s="159"/>
      <c r="G185" s="160">
        <f>SUM(G181:G184)</f>
        <v>0</v>
      </c>
      <c r="H185" s="86"/>
    </row>
    <row r="186" spans="1:8" s="75" customFormat="1" ht="15">
      <c r="A186" s="52"/>
      <c r="B186" s="272" t="s">
        <v>212</v>
      </c>
      <c r="C186" s="264"/>
      <c r="D186" s="264"/>
      <c r="E186" s="264"/>
      <c r="F186" s="264"/>
      <c r="G186" s="264"/>
      <c r="H186" s="86"/>
    </row>
    <row r="187" spans="1:8" s="75" customFormat="1" ht="13.5" customHeight="1">
      <c r="A187" s="72"/>
      <c r="B187" s="265" t="s">
        <v>209</v>
      </c>
      <c r="C187" s="265"/>
      <c r="D187" s="72" t="s">
        <v>148</v>
      </c>
      <c r="E187" s="96">
        <v>544</v>
      </c>
      <c r="F187" s="97">
        <v>0</v>
      </c>
      <c r="G187" s="97">
        <f>F187*E187</f>
        <v>0</v>
      </c>
      <c r="H187" s="86"/>
    </row>
    <row r="188" spans="1:8" s="75" customFormat="1" ht="27" customHeight="1">
      <c r="A188" s="72"/>
      <c r="B188" s="265" t="s">
        <v>250</v>
      </c>
      <c r="C188" s="265"/>
      <c r="D188" s="72" t="s">
        <v>111</v>
      </c>
      <c r="E188" s="96">
        <v>55</v>
      </c>
      <c r="F188" s="97">
        <v>0</v>
      </c>
      <c r="G188" s="97">
        <f>F188*E188</f>
        <v>0</v>
      </c>
      <c r="H188" s="86"/>
    </row>
    <row r="189" spans="1:8" s="75" customFormat="1" ht="13.5" customHeight="1">
      <c r="A189" s="98"/>
      <c r="B189" s="270" t="s">
        <v>187</v>
      </c>
      <c r="C189" s="270"/>
      <c r="D189" s="80" t="s">
        <v>111</v>
      </c>
      <c r="E189" s="170">
        <v>55</v>
      </c>
      <c r="F189" s="97">
        <v>0</v>
      </c>
      <c r="G189" s="81">
        <f>F189*E189</f>
        <v>0</v>
      </c>
      <c r="H189" s="86"/>
    </row>
    <row r="190" spans="1:8" s="75" customFormat="1" ht="27" customHeight="1">
      <c r="A190" s="27"/>
      <c r="B190" s="265" t="s">
        <v>251</v>
      </c>
      <c r="C190" s="265"/>
      <c r="D190" s="72" t="s">
        <v>111</v>
      </c>
      <c r="E190" s="96">
        <v>55</v>
      </c>
      <c r="F190" s="97">
        <v>0</v>
      </c>
      <c r="G190" s="97">
        <f>F190*E190</f>
        <v>0</v>
      </c>
      <c r="H190" s="86"/>
    </row>
    <row r="191" spans="1:8" s="75" customFormat="1" ht="14.25">
      <c r="A191" s="27"/>
      <c r="B191" s="267" t="s">
        <v>210</v>
      </c>
      <c r="C191" s="267"/>
      <c r="D191" s="27" t="s">
        <v>148</v>
      </c>
      <c r="E191" s="143">
        <v>544</v>
      </c>
      <c r="F191" s="97">
        <v>0</v>
      </c>
      <c r="G191" s="93">
        <f>E191*F191</f>
        <v>0</v>
      </c>
      <c r="H191" s="86"/>
    </row>
    <row r="192" spans="1:8" s="75" customFormat="1" ht="14.25">
      <c r="A192" s="27"/>
      <c r="B192" s="268" t="s">
        <v>176</v>
      </c>
      <c r="C192" s="268"/>
      <c r="D192" s="27" t="s">
        <v>143</v>
      </c>
      <c r="E192" s="143">
        <v>1813</v>
      </c>
      <c r="F192" s="97">
        <v>0</v>
      </c>
      <c r="G192" s="93">
        <f>E192*F192</f>
        <v>0</v>
      </c>
      <c r="H192" s="86"/>
    </row>
    <row r="193" spans="1:8" s="75" customFormat="1" ht="14.25">
      <c r="A193" s="53"/>
      <c r="B193" s="264" t="s">
        <v>188</v>
      </c>
      <c r="C193" s="264"/>
      <c r="D193" s="53" t="s">
        <v>143</v>
      </c>
      <c r="E193" s="100">
        <v>3626</v>
      </c>
      <c r="F193" s="97">
        <v>0</v>
      </c>
      <c r="G193" s="93">
        <f>E193*F193</f>
        <v>0</v>
      </c>
      <c r="H193" s="86"/>
    </row>
    <row r="194" spans="1:8" s="75" customFormat="1" ht="13.5" customHeight="1">
      <c r="A194" s="52"/>
      <c r="B194" s="269" t="s">
        <v>189</v>
      </c>
      <c r="C194" s="269"/>
      <c r="D194" s="157"/>
      <c r="E194" s="158"/>
      <c r="F194" s="159"/>
      <c r="G194" s="160">
        <f>SUM(G187:G193)</f>
        <v>0</v>
      </c>
      <c r="H194" s="86"/>
    </row>
    <row r="195" spans="1:8" s="75" customFormat="1" ht="15">
      <c r="A195" s="167"/>
      <c r="B195" s="264" t="s">
        <v>211</v>
      </c>
      <c r="C195" s="264"/>
      <c r="D195" s="264"/>
      <c r="E195" s="264"/>
      <c r="F195" s="264"/>
      <c r="G195" s="264"/>
      <c r="H195" s="86"/>
    </row>
    <row r="196" spans="1:8" s="75" customFormat="1" ht="27" customHeight="1">
      <c r="A196" s="168"/>
      <c r="B196" s="265" t="s">
        <v>252</v>
      </c>
      <c r="C196" s="265"/>
      <c r="D196" s="72" t="s">
        <v>111</v>
      </c>
      <c r="E196" s="96">
        <v>18</v>
      </c>
      <c r="F196" s="97">
        <v>0</v>
      </c>
      <c r="G196" s="97">
        <f>F196*E196</f>
        <v>0</v>
      </c>
      <c r="H196" s="86"/>
    </row>
    <row r="197" spans="1:8" s="75" customFormat="1" ht="14.25">
      <c r="A197" s="168"/>
      <c r="B197" s="266" t="s">
        <v>238</v>
      </c>
      <c r="C197" s="267"/>
      <c r="D197" s="27" t="s">
        <v>148</v>
      </c>
      <c r="E197" s="143">
        <v>177.25</v>
      </c>
      <c r="F197" s="192">
        <v>0</v>
      </c>
      <c r="G197" s="93">
        <f>E197*F197</f>
        <v>0</v>
      </c>
      <c r="H197" s="86"/>
    </row>
    <row r="198" spans="1:8" s="75" customFormat="1" ht="14.25">
      <c r="A198" s="168"/>
      <c r="B198" s="268" t="s">
        <v>176</v>
      </c>
      <c r="C198" s="268"/>
      <c r="D198" s="27" t="s">
        <v>143</v>
      </c>
      <c r="E198" s="143">
        <v>3545</v>
      </c>
      <c r="F198" s="192">
        <v>0</v>
      </c>
      <c r="G198" s="93">
        <f>E198*F198</f>
        <v>0</v>
      </c>
      <c r="H198" s="86"/>
    </row>
    <row r="199" spans="1:8" s="75" customFormat="1" ht="14.25">
      <c r="A199" s="169"/>
      <c r="B199" s="264" t="s">
        <v>188</v>
      </c>
      <c r="C199" s="264"/>
      <c r="D199" s="53" t="s">
        <v>143</v>
      </c>
      <c r="E199" s="100">
        <v>7090</v>
      </c>
      <c r="F199" s="185">
        <v>0</v>
      </c>
      <c r="G199" s="89">
        <f>F199*E199</f>
        <v>0</v>
      </c>
      <c r="H199" s="86"/>
    </row>
    <row r="200" spans="1:8" s="75" customFormat="1" ht="13.5" customHeight="1">
      <c r="A200" s="52"/>
      <c r="B200" s="269" t="s">
        <v>190</v>
      </c>
      <c r="C200" s="269"/>
      <c r="D200" s="157"/>
      <c r="E200" s="158"/>
      <c r="F200" s="159"/>
      <c r="G200" s="160">
        <f>SUM(G196:G199)</f>
        <v>0</v>
      </c>
      <c r="H200" s="86"/>
    </row>
    <row r="201" spans="1:13" ht="14.25">
      <c r="A201" s="101"/>
      <c r="B201" s="259" t="s">
        <v>191</v>
      </c>
      <c r="C201" s="259"/>
      <c r="D201" s="259"/>
      <c r="E201" s="259"/>
      <c r="F201" s="259"/>
      <c r="G201" s="161">
        <f>G96+G102+G105+G129+G136+G150+G164+G179+G185+G200+G194+G122</f>
        <v>0</v>
      </c>
      <c r="H201" s="48"/>
      <c r="I201" s="7"/>
      <c r="J201" s="7"/>
      <c r="K201" s="7"/>
      <c r="L201" s="7"/>
      <c r="M201" s="7"/>
    </row>
    <row r="202" spans="1:13" s="49" customFormat="1" ht="14.25">
      <c r="A202" s="102"/>
      <c r="B202" s="162" t="s">
        <v>192</v>
      </c>
      <c r="C202" s="163"/>
      <c r="D202" s="164"/>
      <c r="E202" s="164"/>
      <c r="F202" s="165"/>
      <c r="G202" s="166"/>
      <c r="H202" s="48"/>
      <c r="I202" s="48"/>
      <c r="J202" s="48"/>
      <c r="K202" s="48"/>
      <c r="L202" s="48"/>
      <c r="M202" s="48"/>
    </row>
    <row r="203" spans="1:13" s="49" customFormat="1" ht="15" customHeight="1">
      <c r="A203" s="263"/>
      <c r="B203" s="263"/>
      <c r="C203" s="263"/>
      <c r="D203" s="263"/>
      <c r="E203" s="263"/>
      <c r="F203" s="263"/>
      <c r="G203" s="263"/>
      <c r="H203" s="48"/>
      <c r="I203" s="48"/>
      <c r="J203" s="48"/>
      <c r="K203" s="48"/>
      <c r="L203" s="48"/>
      <c r="M203" s="48"/>
    </row>
    <row r="204" spans="1:13" ht="19.5" customHeight="1">
      <c r="A204" s="260" t="s">
        <v>193</v>
      </c>
      <c r="B204" s="260"/>
      <c r="C204" s="260"/>
      <c r="D204" s="260"/>
      <c r="E204" s="260"/>
      <c r="F204" s="260"/>
      <c r="G204" s="260"/>
      <c r="H204" s="29"/>
      <c r="I204" s="8"/>
      <c r="J204" s="104"/>
      <c r="K204" s="105"/>
      <c r="L204" s="7"/>
      <c r="M204" s="7"/>
    </row>
    <row r="205" spans="1:13" s="41" customFormat="1" ht="15">
      <c r="A205" s="261" t="s">
        <v>194</v>
      </c>
      <c r="B205" s="261"/>
      <c r="C205" s="261"/>
      <c r="D205" s="106" t="s">
        <v>195</v>
      </c>
      <c r="E205" s="107"/>
      <c r="F205" s="108"/>
      <c r="G205" s="109">
        <f>G66</f>
        <v>0</v>
      </c>
      <c r="H205" s="110"/>
      <c r="I205" s="111"/>
      <c r="J205" s="112"/>
      <c r="K205" s="113"/>
      <c r="L205" s="40"/>
      <c r="M205" s="40"/>
    </row>
    <row r="206" spans="1:13" s="41" customFormat="1" ht="15">
      <c r="A206" s="262" t="s">
        <v>196</v>
      </c>
      <c r="B206" s="262"/>
      <c r="C206" s="262"/>
      <c r="D206" s="114" t="s">
        <v>195</v>
      </c>
      <c r="E206" s="115"/>
      <c r="F206" s="116"/>
      <c r="G206" s="117">
        <f>G201</f>
        <v>0</v>
      </c>
      <c r="H206" s="110"/>
      <c r="I206" s="111"/>
      <c r="J206" s="112"/>
      <c r="K206" s="113"/>
      <c r="L206" s="40"/>
      <c r="M206" s="40"/>
    </row>
    <row r="207" spans="1:13" s="41" customFormat="1" ht="15">
      <c r="A207" s="253" t="s">
        <v>249</v>
      </c>
      <c r="B207" s="253"/>
      <c r="C207" s="253"/>
      <c r="D207" s="118" t="s">
        <v>195</v>
      </c>
      <c r="E207" s="119"/>
      <c r="F207" s="54"/>
      <c r="G207" s="120">
        <f>SUM(G205:G206)</f>
        <v>0</v>
      </c>
      <c r="H207" s="110"/>
      <c r="I207" s="111"/>
      <c r="J207" s="112"/>
      <c r="K207" s="113"/>
      <c r="L207" s="40"/>
      <c r="M207" s="40"/>
    </row>
    <row r="208" spans="1:13" s="41" customFormat="1" ht="15">
      <c r="A208" s="257" t="s">
        <v>267</v>
      </c>
      <c r="B208" s="257"/>
      <c r="C208" s="257"/>
      <c r="D208" s="194" t="s">
        <v>195</v>
      </c>
      <c r="E208" s="195"/>
      <c r="F208" s="196"/>
      <c r="G208" s="197">
        <f>G207*0.03</f>
        <v>0</v>
      </c>
      <c r="H208" s="110"/>
      <c r="I208" s="111"/>
      <c r="J208" s="112"/>
      <c r="K208" s="113"/>
      <c r="L208" s="40"/>
      <c r="M208" s="40"/>
    </row>
    <row r="209" spans="1:13" s="41" customFormat="1" ht="15">
      <c r="A209" s="258" t="s">
        <v>248</v>
      </c>
      <c r="B209" s="258"/>
      <c r="C209" s="258"/>
      <c r="D209" s="194" t="s">
        <v>195</v>
      </c>
      <c r="E209" s="195"/>
      <c r="F209" s="201"/>
      <c r="G209" s="197">
        <f>SUM(G207*0.05)</f>
        <v>0</v>
      </c>
      <c r="H209" s="110"/>
      <c r="I209" s="111"/>
      <c r="J209" s="112"/>
      <c r="K209" s="113"/>
      <c r="L209" s="40"/>
      <c r="M209" s="40"/>
    </row>
    <row r="210" spans="1:11" s="49" customFormat="1" ht="15">
      <c r="A210" s="253" t="s">
        <v>197</v>
      </c>
      <c r="B210" s="253"/>
      <c r="C210" s="253"/>
      <c r="D210" s="118" t="s">
        <v>195</v>
      </c>
      <c r="E210" s="119"/>
      <c r="F210" s="54"/>
      <c r="G210" s="120">
        <f>SUM(G207:G209)</f>
        <v>0</v>
      </c>
      <c r="H210" s="121"/>
      <c r="I210" s="122"/>
      <c r="J210" s="87"/>
      <c r="K210" s="105"/>
    </row>
    <row r="211" spans="1:11" s="49" customFormat="1" ht="14.25">
      <c r="A211" s="254"/>
      <c r="B211" s="255"/>
      <c r="C211" s="255"/>
      <c r="D211" s="255"/>
      <c r="E211" s="255"/>
      <c r="F211" s="255"/>
      <c r="G211" s="256"/>
      <c r="H211" s="121"/>
      <c r="I211" s="122"/>
      <c r="J211" s="87"/>
      <c r="K211" s="105"/>
    </row>
    <row r="212" spans="1:11" s="49" customFormat="1" ht="15">
      <c r="A212" s="253" t="s">
        <v>198</v>
      </c>
      <c r="B212" s="253"/>
      <c r="C212" s="253"/>
      <c r="D212" s="118" t="s">
        <v>195</v>
      </c>
      <c r="E212" s="119"/>
      <c r="F212" s="54"/>
      <c r="G212" s="120">
        <f>G210*0.21</f>
        <v>0</v>
      </c>
      <c r="H212" s="121"/>
      <c r="I212" s="122"/>
      <c r="J212" s="87"/>
      <c r="K212" s="105"/>
    </row>
    <row r="213" spans="1:11" s="130" customFormat="1" ht="15.75">
      <c r="A213" s="252" t="s">
        <v>199</v>
      </c>
      <c r="B213" s="252"/>
      <c r="C213" s="252"/>
      <c r="D213" s="123" t="s">
        <v>195</v>
      </c>
      <c r="E213" s="123"/>
      <c r="F213" s="124"/>
      <c r="G213" s="125">
        <f>G210+G212</f>
        <v>0</v>
      </c>
      <c r="H213" s="126"/>
      <c r="I213" s="127"/>
      <c r="J213" s="128"/>
      <c r="K213" s="129"/>
    </row>
    <row r="214" spans="1:11" s="130" customFormat="1" ht="33" customHeight="1">
      <c r="A214" s="202"/>
      <c r="B214" s="202"/>
      <c r="C214" s="202"/>
      <c r="D214" s="203"/>
      <c r="E214" s="203"/>
      <c r="F214" s="204"/>
      <c r="G214" s="205"/>
      <c r="H214" s="126"/>
      <c r="I214" s="127"/>
      <c r="J214" s="128"/>
      <c r="K214" s="129"/>
    </row>
    <row r="215" spans="1:11" s="130" customFormat="1" ht="16.5">
      <c r="A215" s="245" t="s">
        <v>265</v>
      </c>
      <c r="B215" s="245"/>
      <c r="C215" s="245"/>
      <c r="D215" s="245"/>
      <c r="E215" s="245"/>
      <c r="F215" s="245"/>
      <c r="G215" s="245"/>
      <c r="H215" s="126"/>
      <c r="I215" s="127"/>
      <c r="J215" s="128"/>
      <c r="K215" s="129"/>
    </row>
    <row r="216" spans="1:11" s="130" customFormat="1" ht="15.75">
      <c r="A216" s="5"/>
      <c r="B216" s="2"/>
      <c r="C216" s="2"/>
      <c r="D216" s="1"/>
      <c r="E216" s="1"/>
      <c r="F216" s="3"/>
      <c r="G216" s="4"/>
      <c r="H216" s="126"/>
      <c r="I216" s="127"/>
      <c r="J216" s="128"/>
      <c r="K216" s="129"/>
    </row>
    <row r="217" spans="1:11" s="130" customFormat="1" ht="15.75">
      <c r="A217" s="246" t="s">
        <v>231</v>
      </c>
      <c r="B217" s="246"/>
      <c r="C217" s="246"/>
      <c r="D217" s="246"/>
      <c r="E217" s="246"/>
      <c r="F217" s="246"/>
      <c r="G217" s="246"/>
      <c r="H217" s="126"/>
      <c r="I217" s="127"/>
      <c r="J217" s="128"/>
      <c r="K217" s="129"/>
    </row>
    <row r="218" spans="1:11" s="130" customFormat="1" ht="15.75">
      <c r="A218" s="6"/>
      <c r="B218" s="7"/>
      <c r="C218" s="133" t="s">
        <v>254</v>
      </c>
      <c r="D218" s="8"/>
      <c r="E218" s="8"/>
      <c r="F218" s="9"/>
      <c r="G218" s="10"/>
      <c r="H218" s="126"/>
      <c r="I218" s="127"/>
      <c r="J218" s="128"/>
      <c r="K218" s="129"/>
    </row>
    <row r="219" spans="1:11" s="130" customFormat="1" ht="15.75">
      <c r="A219" s="6"/>
      <c r="B219" s="7"/>
      <c r="C219" s="133"/>
      <c r="D219" s="8"/>
      <c r="E219" s="8"/>
      <c r="F219" s="9"/>
      <c r="G219" s="10"/>
      <c r="H219" s="126"/>
      <c r="I219" s="127"/>
      <c r="J219" s="128"/>
      <c r="K219" s="129"/>
    </row>
    <row r="220" spans="1:11" s="130" customFormat="1" ht="15.75">
      <c r="A220" s="206"/>
      <c r="B220" s="247" t="s">
        <v>103</v>
      </c>
      <c r="C220" s="247"/>
      <c r="D220" s="206" t="s">
        <v>104</v>
      </c>
      <c r="E220" s="206" t="s">
        <v>105</v>
      </c>
      <c r="F220" s="207" t="s">
        <v>106</v>
      </c>
      <c r="G220" s="208" t="s">
        <v>107</v>
      </c>
      <c r="H220" s="126"/>
      <c r="I220" s="127"/>
      <c r="J220" s="128"/>
      <c r="K220" s="129"/>
    </row>
    <row r="221" spans="1:11" s="130" customFormat="1" ht="15">
      <c r="A221" s="209"/>
      <c r="B221" s="248" t="s">
        <v>255</v>
      </c>
      <c r="C221" s="248"/>
      <c r="D221" s="248"/>
      <c r="E221" s="248"/>
      <c r="F221" s="248"/>
      <c r="G221" s="248"/>
      <c r="H221" s="126"/>
      <c r="I221" s="127"/>
      <c r="J221" s="128"/>
      <c r="K221" s="129"/>
    </row>
    <row r="222" spans="1:11" s="130" customFormat="1" ht="15">
      <c r="A222" s="210"/>
      <c r="B222" s="249" t="s">
        <v>256</v>
      </c>
      <c r="C222" s="249"/>
      <c r="D222" s="211" t="s">
        <v>143</v>
      </c>
      <c r="E222" s="212">
        <v>641</v>
      </c>
      <c r="F222" s="213">
        <v>0</v>
      </c>
      <c r="G222" s="214">
        <f>F222*E222</f>
        <v>0</v>
      </c>
      <c r="H222" s="126"/>
      <c r="I222" s="127"/>
      <c r="J222" s="128"/>
      <c r="K222" s="129"/>
    </row>
    <row r="223" spans="1:11" s="130" customFormat="1" ht="15">
      <c r="A223" s="215"/>
      <c r="B223" s="250" t="s">
        <v>257</v>
      </c>
      <c r="C223" s="251"/>
      <c r="D223" s="216" t="s">
        <v>258</v>
      </c>
      <c r="E223" s="212">
        <v>1379</v>
      </c>
      <c r="F223" s="213">
        <v>0</v>
      </c>
      <c r="G223" s="214">
        <f>F223*E223</f>
        <v>0</v>
      </c>
      <c r="H223" s="126"/>
      <c r="I223" s="127"/>
      <c r="J223" s="128"/>
      <c r="K223" s="129"/>
    </row>
    <row r="224" spans="1:11" s="130" customFormat="1" ht="15">
      <c r="A224" s="209"/>
      <c r="B224" s="240" t="s">
        <v>259</v>
      </c>
      <c r="C224" s="241"/>
      <c r="D224" s="242">
        <f>SUM(G222:G223)</f>
        <v>0</v>
      </c>
      <c r="E224" s="243"/>
      <c r="F224" s="243"/>
      <c r="G224" s="244"/>
      <c r="H224" s="126"/>
      <c r="I224" s="127"/>
      <c r="J224" s="128"/>
      <c r="K224" s="129"/>
    </row>
    <row r="225" spans="1:11" s="130" customFormat="1" ht="32.25" customHeight="1">
      <c r="A225" s="102"/>
      <c r="B225" s="103"/>
      <c r="C225" s="45"/>
      <c r="D225" s="44"/>
      <c r="E225" s="44"/>
      <c r="F225" s="46"/>
      <c r="G225" s="47"/>
      <c r="H225" s="126"/>
      <c r="I225" s="127"/>
      <c r="J225" s="128"/>
      <c r="K225" s="129"/>
    </row>
    <row r="226" spans="1:11" s="130" customFormat="1" ht="15.75">
      <c r="A226" s="230" t="s">
        <v>260</v>
      </c>
      <c r="B226" s="230"/>
      <c r="C226" s="230"/>
      <c r="D226" s="230"/>
      <c r="E226" s="230"/>
      <c r="F226" s="230"/>
      <c r="G226" s="230"/>
      <c r="H226" s="126"/>
      <c r="I226" s="127"/>
      <c r="J226" s="128"/>
      <c r="K226" s="129"/>
    </row>
    <row r="227" spans="1:11" s="130" customFormat="1" ht="15.75">
      <c r="A227" s="235" t="s">
        <v>261</v>
      </c>
      <c r="B227" s="235"/>
      <c r="C227" s="235"/>
      <c r="D227" s="236" t="s">
        <v>195</v>
      </c>
      <c r="E227" s="237"/>
      <c r="F227" s="238"/>
      <c r="G227" s="217">
        <f>SUM(D224)</f>
        <v>0</v>
      </c>
      <c r="H227" s="126"/>
      <c r="I227" s="127"/>
      <c r="J227" s="128"/>
      <c r="K227" s="129"/>
    </row>
    <row r="228" spans="1:11" s="130" customFormat="1" ht="15.75">
      <c r="A228" s="222" t="s">
        <v>197</v>
      </c>
      <c r="B228" s="222"/>
      <c r="C228" s="222"/>
      <c r="D228" s="223" t="s">
        <v>195</v>
      </c>
      <c r="E228" s="224"/>
      <c r="F228" s="225"/>
      <c r="G228" s="218">
        <f>SUM(G227:G227)</f>
        <v>0</v>
      </c>
      <c r="H228" s="126"/>
      <c r="I228" s="127"/>
      <c r="J228" s="128"/>
      <c r="K228" s="129"/>
    </row>
    <row r="229" spans="1:11" s="130" customFormat="1" ht="15">
      <c r="A229" s="221"/>
      <c r="B229" s="221"/>
      <c r="C229" s="221"/>
      <c r="D229" s="221"/>
      <c r="E229" s="221"/>
      <c r="F229" s="221"/>
      <c r="G229" s="221"/>
      <c r="H229" s="126"/>
      <c r="I229" s="127"/>
      <c r="J229" s="128"/>
      <c r="K229" s="129"/>
    </row>
    <row r="230" spans="1:11" s="130" customFormat="1" ht="15.75">
      <c r="A230" s="222" t="s">
        <v>198</v>
      </c>
      <c r="B230" s="222"/>
      <c r="C230" s="222"/>
      <c r="D230" s="223" t="s">
        <v>195</v>
      </c>
      <c r="E230" s="224"/>
      <c r="F230" s="225"/>
      <c r="G230" s="218">
        <f>G228*0.21</f>
        <v>0</v>
      </c>
      <c r="H230" s="126"/>
      <c r="I230" s="127"/>
      <c r="J230" s="128"/>
      <c r="K230" s="129"/>
    </row>
    <row r="231" spans="1:11" s="130" customFormat="1" ht="15.75">
      <c r="A231" s="226" t="s">
        <v>199</v>
      </c>
      <c r="B231" s="226"/>
      <c r="C231" s="226"/>
      <c r="D231" s="227" t="s">
        <v>195</v>
      </c>
      <c r="E231" s="228"/>
      <c r="F231" s="229"/>
      <c r="G231" s="219">
        <f>G228+G230</f>
        <v>0</v>
      </c>
      <c r="H231" s="126"/>
      <c r="I231" s="127"/>
      <c r="J231" s="128"/>
      <c r="K231" s="129"/>
    </row>
    <row r="232" spans="1:11" s="130" customFormat="1" ht="32.25" customHeight="1">
      <c r="A232" s="239"/>
      <c r="B232" s="239"/>
      <c r="C232" s="239"/>
      <c r="D232" s="239"/>
      <c r="E232" s="239"/>
      <c r="F232" s="239"/>
      <c r="G232" s="239"/>
      <c r="H232" s="126"/>
      <c r="I232" s="127"/>
      <c r="J232" s="128"/>
      <c r="K232" s="129"/>
    </row>
    <row r="233" spans="1:11" s="130" customFormat="1" ht="15.75">
      <c r="A233" s="230" t="s">
        <v>262</v>
      </c>
      <c r="B233" s="230"/>
      <c r="C233" s="230"/>
      <c r="D233" s="230"/>
      <c r="E233" s="230"/>
      <c r="F233" s="230"/>
      <c r="G233" s="230"/>
      <c r="H233" s="126"/>
      <c r="I233" s="127"/>
      <c r="J233" s="128"/>
      <c r="K233" s="129"/>
    </row>
    <row r="234" spans="1:11" s="130" customFormat="1" ht="15.75">
      <c r="A234" s="231" t="s">
        <v>263</v>
      </c>
      <c r="B234" s="231"/>
      <c r="C234" s="231"/>
      <c r="D234" s="232" t="s">
        <v>195</v>
      </c>
      <c r="E234" s="233"/>
      <c r="F234" s="234"/>
      <c r="G234" s="220">
        <f>SUM(G210)</f>
        <v>0</v>
      </c>
      <c r="H234" s="126"/>
      <c r="I234" s="127"/>
      <c r="J234" s="128"/>
      <c r="K234" s="129"/>
    </row>
    <row r="235" spans="1:11" s="130" customFormat="1" ht="15.75">
      <c r="A235" s="235" t="s">
        <v>261</v>
      </c>
      <c r="B235" s="235"/>
      <c r="C235" s="235"/>
      <c r="D235" s="236" t="s">
        <v>195</v>
      </c>
      <c r="E235" s="237"/>
      <c r="F235" s="238"/>
      <c r="G235" s="217">
        <f>SUM(G228)</f>
        <v>0</v>
      </c>
      <c r="H235" s="126"/>
      <c r="I235" s="127"/>
      <c r="J235" s="128"/>
      <c r="K235" s="129"/>
    </row>
    <row r="236" spans="1:11" s="130" customFormat="1" ht="15.75">
      <c r="A236" s="222" t="s">
        <v>197</v>
      </c>
      <c r="B236" s="222"/>
      <c r="C236" s="222"/>
      <c r="D236" s="223" t="s">
        <v>195</v>
      </c>
      <c r="E236" s="224"/>
      <c r="F236" s="225"/>
      <c r="G236" s="218">
        <f>SUM(G234:G235)</f>
        <v>0</v>
      </c>
      <c r="H236" s="126"/>
      <c r="I236" s="127"/>
      <c r="J236" s="128"/>
      <c r="K236" s="129"/>
    </row>
    <row r="237" spans="1:11" s="130" customFormat="1" ht="15">
      <c r="A237" s="221"/>
      <c r="B237" s="221"/>
      <c r="C237" s="221"/>
      <c r="D237" s="221"/>
      <c r="E237" s="221"/>
      <c r="F237" s="221"/>
      <c r="G237" s="221"/>
      <c r="H237" s="126"/>
      <c r="I237" s="127"/>
      <c r="J237" s="128"/>
      <c r="K237" s="129"/>
    </row>
    <row r="238" spans="1:11" s="130" customFormat="1" ht="15.75">
      <c r="A238" s="222" t="s">
        <v>198</v>
      </c>
      <c r="B238" s="222"/>
      <c r="C238" s="222"/>
      <c r="D238" s="223" t="s">
        <v>195</v>
      </c>
      <c r="E238" s="224"/>
      <c r="F238" s="225"/>
      <c r="G238" s="218">
        <f>G236*0.21</f>
        <v>0</v>
      </c>
      <c r="H238" s="126"/>
      <c r="I238" s="127"/>
      <c r="J238" s="128"/>
      <c r="K238" s="129"/>
    </row>
    <row r="239" spans="1:11" s="130" customFormat="1" ht="15.75">
      <c r="A239" s="226" t="s">
        <v>199</v>
      </c>
      <c r="B239" s="226"/>
      <c r="C239" s="226"/>
      <c r="D239" s="227" t="s">
        <v>195</v>
      </c>
      <c r="E239" s="228"/>
      <c r="F239" s="229"/>
      <c r="G239" s="219">
        <f>G236+G238</f>
        <v>0</v>
      </c>
      <c r="H239" s="126"/>
      <c r="I239" s="127"/>
      <c r="J239" s="128"/>
      <c r="K239" s="129"/>
    </row>
    <row r="240" spans="1:11" ht="15">
      <c r="A240" s="193" t="s">
        <v>253</v>
      </c>
      <c r="B240" s="131"/>
      <c r="C240" s="132"/>
      <c r="D240" s="133"/>
      <c r="E240" s="133"/>
      <c r="F240" s="134"/>
      <c r="G240" s="132"/>
      <c r="H240" s="29"/>
      <c r="I240" s="8"/>
      <c r="J240" s="104"/>
      <c r="K240" s="105"/>
    </row>
    <row r="241" spans="8:11" ht="14.25">
      <c r="H241" s="29"/>
      <c r="I241" s="8"/>
      <c r="J241" s="104"/>
      <c r="K241" s="105"/>
    </row>
    <row r="242" spans="8:11" ht="14.25">
      <c r="H242" s="29"/>
      <c r="I242" s="8"/>
      <c r="J242" s="104"/>
      <c r="K242" s="105"/>
    </row>
  </sheetData>
  <sheetProtection selectLockedCells="1" selectUnlockedCells="1"/>
  <mergeCells count="187">
    <mergeCell ref="A1:G1"/>
    <mergeCell ref="A3:G3"/>
    <mergeCell ref="B5:G5"/>
    <mergeCell ref="B21:C21"/>
    <mergeCell ref="B22:G22"/>
    <mergeCell ref="B120:C120"/>
    <mergeCell ref="B111:C111"/>
    <mergeCell ref="B112:C112"/>
    <mergeCell ref="B113:C113"/>
    <mergeCell ref="B114:C114"/>
    <mergeCell ref="B68:G68"/>
    <mergeCell ref="B69:C69"/>
    <mergeCell ref="B70:G70"/>
    <mergeCell ref="B122:C122"/>
    <mergeCell ref="B116:C116"/>
    <mergeCell ref="B117:C117"/>
    <mergeCell ref="B118:C118"/>
    <mergeCell ref="B119:C119"/>
    <mergeCell ref="B121:C121"/>
    <mergeCell ref="B115:C115"/>
    <mergeCell ref="B24:C24"/>
    <mergeCell ref="B25:G25"/>
    <mergeCell ref="B28:C28"/>
    <mergeCell ref="B29:G29"/>
    <mergeCell ref="B65:D65"/>
    <mergeCell ref="B66:F66"/>
    <mergeCell ref="B71:G71"/>
    <mergeCell ref="B72:C72"/>
    <mergeCell ref="B73:C73"/>
    <mergeCell ref="B74:C74"/>
    <mergeCell ref="B75:C75"/>
    <mergeCell ref="B76:G76"/>
    <mergeCell ref="B77:C77"/>
    <mergeCell ref="B78:C78"/>
    <mergeCell ref="B79:C79"/>
    <mergeCell ref="B80:C80"/>
    <mergeCell ref="B81:G81"/>
    <mergeCell ref="B82:C82"/>
    <mergeCell ref="B83:C83"/>
    <mergeCell ref="B84:C84"/>
    <mergeCell ref="B85:C85"/>
    <mergeCell ref="B86:G86"/>
    <mergeCell ref="B87:C87"/>
    <mergeCell ref="B88:C88"/>
    <mergeCell ref="B89:C89"/>
    <mergeCell ref="B90:C90"/>
    <mergeCell ref="B91:G91"/>
    <mergeCell ref="B92:C92"/>
    <mergeCell ref="B93:C93"/>
    <mergeCell ref="B94:C94"/>
    <mergeCell ref="B95:C95"/>
    <mergeCell ref="B96:C96"/>
    <mergeCell ref="B97:G97"/>
    <mergeCell ref="B98:C98"/>
    <mergeCell ref="B99:C99"/>
    <mergeCell ref="B100:C100"/>
    <mergeCell ref="B101:C101"/>
    <mergeCell ref="B102:C102"/>
    <mergeCell ref="B103:G103"/>
    <mergeCell ref="B104:C104"/>
    <mergeCell ref="B105:C105"/>
    <mergeCell ref="B123:G123"/>
    <mergeCell ref="B110:C110"/>
    <mergeCell ref="B124:C124"/>
    <mergeCell ref="B125:C125"/>
    <mergeCell ref="B126:C126"/>
    <mergeCell ref="B106:G106"/>
    <mergeCell ref="B107:C107"/>
    <mergeCell ref="B108:C108"/>
    <mergeCell ref="B109:C109"/>
    <mergeCell ref="B127:C127"/>
    <mergeCell ref="B128:C128"/>
    <mergeCell ref="B129:C129"/>
    <mergeCell ref="B130:G130"/>
    <mergeCell ref="B131:C131"/>
    <mergeCell ref="B132:C132"/>
    <mergeCell ref="B133:C133"/>
    <mergeCell ref="B134:C134"/>
    <mergeCell ref="B135:C135"/>
    <mergeCell ref="B136:C136"/>
    <mergeCell ref="B137:G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G151"/>
    <mergeCell ref="B152:C152"/>
    <mergeCell ref="B153:C153"/>
    <mergeCell ref="B154:C154"/>
    <mergeCell ref="B155:C155"/>
    <mergeCell ref="B158:C158"/>
    <mergeCell ref="B156:C156"/>
    <mergeCell ref="B157:C157"/>
    <mergeCell ref="B159:C159"/>
    <mergeCell ref="B160:C160"/>
    <mergeCell ref="B161:C161"/>
    <mergeCell ref="B162:C162"/>
    <mergeCell ref="B163:C163"/>
    <mergeCell ref="B164:C164"/>
    <mergeCell ref="B165:G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G180"/>
    <mergeCell ref="B181:C181"/>
    <mergeCell ref="B182:C182"/>
    <mergeCell ref="B183:C183"/>
    <mergeCell ref="B184:C184"/>
    <mergeCell ref="B185:C185"/>
    <mergeCell ref="B186:G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G195"/>
    <mergeCell ref="B196:C196"/>
    <mergeCell ref="B197:C197"/>
    <mergeCell ref="B198:C198"/>
    <mergeCell ref="B199:C199"/>
    <mergeCell ref="B200:C200"/>
    <mergeCell ref="B201:F201"/>
    <mergeCell ref="A204:G204"/>
    <mergeCell ref="A205:C205"/>
    <mergeCell ref="A206:C206"/>
    <mergeCell ref="A212:C212"/>
    <mergeCell ref="A203:G203"/>
    <mergeCell ref="A213:C213"/>
    <mergeCell ref="A210:C210"/>
    <mergeCell ref="A211:G211"/>
    <mergeCell ref="A208:C208"/>
    <mergeCell ref="A209:C209"/>
    <mergeCell ref="A207:C207"/>
    <mergeCell ref="A215:G215"/>
    <mergeCell ref="A217:G217"/>
    <mergeCell ref="B220:C220"/>
    <mergeCell ref="B221:G221"/>
    <mergeCell ref="B222:C222"/>
    <mergeCell ref="B223:C223"/>
    <mergeCell ref="B224:C224"/>
    <mergeCell ref="D224:G224"/>
    <mergeCell ref="A226:G226"/>
    <mergeCell ref="A227:C227"/>
    <mergeCell ref="D227:F227"/>
    <mergeCell ref="A228:C228"/>
    <mergeCell ref="D228:F228"/>
    <mergeCell ref="A236:C236"/>
    <mergeCell ref="D236:F236"/>
    <mergeCell ref="A229:G229"/>
    <mergeCell ref="A230:C230"/>
    <mergeCell ref="D230:F230"/>
    <mergeCell ref="A231:C231"/>
    <mergeCell ref="D231:F231"/>
    <mergeCell ref="A232:G232"/>
    <mergeCell ref="A237:G237"/>
    <mergeCell ref="A238:C238"/>
    <mergeCell ref="D238:F238"/>
    <mergeCell ref="A239:C239"/>
    <mergeCell ref="D239:F239"/>
    <mergeCell ref="A233:G233"/>
    <mergeCell ref="A234:C234"/>
    <mergeCell ref="D234:F234"/>
    <mergeCell ref="A235:C235"/>
    <mergeCell ref="D235:F235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53" r:id="rId1"/>
  <rowBreaks count="5" manualBreakCount="5">
    <brk id="67" max="6" man="1"/>
    <brk id="163" max="6" man="1"/>
    <brk id="203" max="6" man="1"/>
    <brk id="214" max="6" man="1"/>
    <brk id="2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smradoch</dc:creator>
  <cp:keywords/>
  <dc:description/>
  <cp:lastModifiedBy>lenka</cp:lastModifiedBy>
  <cp:lastPrinted>2014-08-08T12:38:50Z</cp:lastPrinted>
  <dcterms:created xsi:type="dcterms:W3CDTF">2013-11-25T15:17:52Z</dcterms:created>
  <dcterms:modified xsi:type="dcterms:W3CDTF">2014-08-08T12:42:04Z</dcterms:modified>
  <cp:category/>
  <cp:version/>
  <cp:contentType/>
  <cp:contentStatus/>
</cp:coreProperties>
</file>