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D1.1.1A - Stavební část" sheetId="2" r:id="rId2"/>
    <sheet name="D1.1.2B - Vazníkový krov" sheetId="3" r:id="rId3"/>
    <sheet name="D1.1.4A - ZDRAVOTNĚ TECHN..." sheetId="4" r:id="rId4"/>
    <sheet name="D1.1.4B - Silnoproud+bles..." sheetId="5" r:id="rId5"/>
    <sheet name="VON - vedlejší a ost - VO..." sheetId="6" r:id="rId6"/>
    <sheet name="D1.2 - SO Terénní úpravy ..." sheetId="7" r:id="rId7"/>
    <sheet name="D1.3 - SO Přípojka NN" sheetId="8" r:id="rId8"/>
    <sheet name="D1.4 - SO 04 Vodovodní př..." sheetId="9" r:id="rId9"/>
    <sheet name="D1.5 - SO 05 Vnitřní kana..." sheetId="10" r:id="rId10"/>
    <sheet name="D2 - SO 02 Příjezdová kom..." sheetId="11" r:id="rId11"/>
    <sheet name="D3 - SO 03 Splašková kana..." sheetId="12" r:id="rId12"/>
    <sheet name="D3a - SO 03 Odbočky" sheetId="13" r:id="rId13"/>
    <sheet name="PS 01 - PS 01 ČOV Strojně..." sheetId="14" r:id="rId14"/>
    <sheet name="PS 02 - PS 02 ČOV Elektro..." sheetId="15" r:id="rId15"/>
    <sheet name="VON - Vedlejší a ostatní ..." sheetId="16" r:id="rId16"/>
  </sheets>
  <definedNames>
    <definedName name="_xlnm.Print_Area" localSheetId="0">'Rekapitulace stavby'!$D$4:$AO$36,'Rekapitulace stavby'!$C$42:$AQ$73</definedName>
    <definedName name="_xlnm.Print_Titles" localSheetId="0">'Rekapitulace stavby'!$52:$52</definedName>
    <definedName name="_xlnm._FilterDatabase" localSheetId="1" hidden="1">'D1.1.1A - Stavební část'!$C$119:$K$1154</definedName>
    <definedName name="_xlnm.Print_Area" localSheetId="1">'D1.1.1A - Stavební část'!$C$4:$J$43,'D1.1.1A - Stavební část'!$C$103:$K$1154</definedName>
    <definedName name="_xlnm.Print_Titles" localSheetId="1">'D1.1.1A - Stavební část'!$119:$119</definedName>
    <definedName name="_xlnm._FilterDatabase" localSheetId="2" hidden="1">'D1.1.2B - Vazníkový krov'!$C$93:$K$107</definedName>
    <definedName name="_xlnm.Print_Area" localSheetId="2">'D1.1.2B - Vazníkový krov'!$C$4:$J$43,'D1.1.2B - Vazníkový krov'!$C$77:$K$107</definedName>
    <definedName name="_xlnm.Print_Titles" localSheetId="2">'D1.1.2B - Vazníkový krov'!$93:$93</definedName>
    <definedName name="_xlnm._FilterDatabase" localSheetId="3" hidden="1">'D1.1.4A - ZDRAVOTNĚ TECHN...'!$C$99:$K$154</definedName>
    <definedName name="_xlnm.Print_Area" localSheetId="3">'D1.1.4A - ZDRAVOTNĚ TECHN...'!$C$4:$J$43,'D1.1.4A - ZDRAVOTNĚ TECHN...'!$C$83:$K$154</definedName>
    <definedName name="_xlnm.Print_Titles" localSheetId="3">'D1.1.4A - ZDRAVOTNĚ TECHN...'!$99:$99</definedName>
    <definedName name="_xlnm._FilterDatabase" localSheetId="4" hidden="1">'D1.1.4B - Silnoproud+bles...'!$C$95:$K$231</definedName>
    <definedName name="_xlnm.Print_Area" localSheetId="4">'D1.1.4B - Silnoproud+bles...'!$C$4:$J$43,'D1.1.4B - Silnoproud+bles...'!$C$79:$K$231</definedName>
    <definedName name="_xlnm.Print_Titles" localSheetId="4">'D1.1.4B - Silnoproud+bles...'!$95:$95</definedName>
    <definedName name="_xlnm._FilterDatabase" localSheetId="5" hidden="1">'VON - vedlejší a ost - VO...'!$C$93:$K$117</definedName>
    <definedName name="_xlnm.Print_Area" localSheetId="5">'VON - vedlejší a ost - VO...'!$C$4:$J$43,'VON - vedlejší a ost - VO...'!$C$77:$K$117</definedName>
    <definedName name="_xlnm.Print_Titles" localSheetId="5">'VON - vedlejší a ost - VO...'!$93:$93</definedName>
    <definedName name="_xlnm._FilterDatabase" localSheetId="6" hidden="1">'D1.2 - SO Terénní úpravy ...'!$C$88:$K$144</definedName>
    <definedName name="_xlnm.Print_Area" localSheetId="6">'D1.2 - SO Terénní úpravy ...'!$C$4:$J$41,'D1.2 - SO Terénní úpravy ...'!$C$74:$K$144</definedName>
    <definedName name="_xlnm.Print_Titles" localSheetId="6">'D1.2 - SO Terénní úpravy ...'!$88:$88</definedName>
    <definedName name="_xlnm._FilterDatabase" localSheetId="7" hidden="1">'D1.3 - SO Přípojka NN'!$C$106:$K$179</definedName>
    <definedName name="_xlnm.Print_Area" localSheetId="7">'D1.3 - SO Přípojka NN'!$C$4:$J$41,'D1.3 - SO Přípojka NN'!$C$92:$K$179</definedName>
    <definedName name="_xlnm.Print_Titles" localSheetId="7">'D1.3 - SO Přípojka NN'!$106:$106</definedName>
    <definedName name="_xlnm._FilterDatabase" localSheetId="8" hidden="1">'D1.4 - SO 04 Vodovodní př...'!$C$87:$K$133</definedName>
    <definedName name="_xlnm.Print_Area" localSheetId="8">'D1.4 - SO 04 Vodovodní př...'!$C$4:$J$41,'D1.4 - SO 04 Vodovodní př...'!$C$73:$K$133</definedName>
    <definedName name="_xlnm.Print_Titles" localSheetId="8">'D1.4 - SO 04 Vodovodní př...'!$87:$87</definedName>
    <definedName name="_xlnm._FilterDatabase" localSheetId="9" hidden="1">'D1.5 - SO 05 Vnitřní kana...'!$C$88:$K$141</definedName>
    <definedName name="_xlnm.Print_Area" localSheetId="9">'D1.5 - SO 05 Vnitřní kana...'!$C$4:$J$41,'D1.5 - SO 05 Vnitřní kana...'!$C$74:$K$141</definedName>
    <definedName name="_xlnm.Print_Titles" localSheetId="9">'D1.5 - SO 05 Vnitřní kana...'!$88:$88</definedName>
    <definedName name="_xlnm._FilterDatabase" localSheetId="10" hidden="1">'D2 - SO 02 Příjezdová kom...'!$C$81:$K$124</definedName>
    <definedName name="_xlnm.Print_Area" localSheetId="10">'D2 - SO 02 Příjezdová kom...'!$C$4:$J$39,'D2 - SO 02 Příjezdová kom...'!$C$69:$K$124</definedName>
    <definedName name="_xlnm.Print_Titles" localSheetId="10">'D2 - SO 02 Příjezdová kom...'!$81:$81</definedName>
    <definedName name="_xlnm._FilterDatabase" localSheetId="11" hidden="1">'D3 - SO 03 Splašková kana...'!$C$83:$K$207</definedName>
    <definedName name="_xlnm.Print_Area" localSheetId="11">'D3 - SO 03 Splašková kana...'!$C$4:$J$39,'D3 - SO 03 Splašková kana...'!$C$71:$K$207</definedName>
    <definedName name="_xlnm.Print_Titles" localSheetId="11">'D3 - SO 03 Splašková kana...'!$83:$83</definedName>
    <definedName name="_xlnm._FilterDatabase" localSheetId="12" hidden="1">'D3a - SO 03 Odbočky'!$C$89:$K$150</definedName>
    <definedName name="_xlnm.Print_Area" localSheetId="12">'D3a - SO 03 Odbočky'!$C$4:$J$41,'D3a - SO 03 Odbočky'!$C$75:$K$150</definedName>
    <definedName name="_xlnm.Print_Titles" localSheetId="12">'D3a - SO 03 Odbočky'!$89:$89</definedName>
    <definedName name="_xlnm._FilterDatabase" localSheetId="13" hidden="1">'PS 01 - PS 01 ČOV Strojně...'!$C$80:$K$161</definedName>
    <definedName name="_xlnm.Print_Area" localSheetId="13">'PS 01 - PS 01 ČOV Strojně...'!$C$4:$J$39,'PS 01 - PS 01 ČOV Strojně...'!$C$68:$K$161</definedName>
    <definedName name="_xlnm.Print_Titles" localSheetId="13">'PS 01 - PS 01 ČOV Strojně...'!$80:$80</definedName>
    <definedName name="_xlnm._FilterDatabase" localSheetId="14" hidden="1">'PS 02 - PS 02 ČOV Elektro...'!$C$78:$K$163</definedName>
    <definedName name="_xlnm.Print_Area" localSheetId="14">'PS 02 - PS 02 ČOV Elektro...'!$C$4:$J$39,'PS 02 - PS 02 ČOV Elektro...'!$C$66:$K$163</definedName>
    <definedName name="_xlnm.Print_Titles" localSheetId="14">'PS 02 - PS 02 ČOV Elektro...'!$78:$78</definedName>
    <definedName name="_xlnm._FilterDatabase" localSheetId="15" hidden="1">'VON - Vedlejší a ostatní ...'!$C$80:$K$113</definedName>
    <definedName name="_xlnm.Print_Area" localSheetId="15">'VON - Vedlejší a ostatní ...'!$C$4:$J$39,'VON - Vedlejší a ostatní ...'!$C$68:$K$113</definedName>
    <definedName name="_xlnm.Print_Titles" localSheetId="15">'VON - Vedlejší a ostatní ...'!$80:$80</definedName>
  </definedNames>
  <calcPr/>
</workbook>
</file>

<file path=xl/calcChain.xml><?xml version="1.0" encoding="utf-8"?>
<calcChain xmlns="http://schemas.openxmlformats.org/spreadsheetml/2006/main">
  <c i="16" r="J37"/>
  <c r="J36"/>
  <c i="1" r="AY72"/>
  <c i="16" r="J35"/>
  <c i="1" r="AX72"/>
  <c i="16" r="BI113"/>
  <c r="BH113"/>
  <c r="BG113"/>
  <c r="BF113"/>
  <c r="T113"/>
  <c r="R113"/>
  <c r="P113"/>
  <c r="BK113"/>
  <c r="J113"/>
  <c r="BE113"/>
  <c r="BI111"/>
  <c r="BH111"/>
  <c r="BG111"/>
  <c r="BF111"/>
  <c r="T111"/>
  <c r="R111"/>
  <c r="P111"/>
  <c r="BK111"/>
  <c r="J111"/>
  <c r="BE111"/>
  <c r="BI109"/>
  <c r="BH109"/>
  <c r="BG109"/>
  <c r="BF109"/>
  <c r="T109"/>
  <c r="R109"/>
  <c r="P109"/>
  <c r="BK109"/>
  <c r="J109"/>
  <c r="BE109"/>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R102"/>
  <c r="P102"/>
  <c r="BK102"/>
  <c r="J102"/>
  <c r="BE102"/>
  <c r="BI100"/>
  <c r="BH100"/>
  <c r="BG100"/>
  <c r="BF100"/>
  <c r="T100"/>
  <c r="R100"/>
  <c r="P100"/>
  <c r="BK100"/>
  <c r="J100"/>
  <c r="BE100"/>
  <c r="BI98"/>
  <c r="BH98"/>
  <c r="BG98"/>
  <c r="BF98"/>
  <c r="T98"/>
  <c r="R98"/>
  <c r="P98"/>
  <c r="BK98"/>
  <c r="J98"/>
  <c r="BE98"/>
  <c r="BI96"/>
  <c r="BH96"/>
  <c r="BG96"/>
  <c r="BF96"/>
  <c r="T96"/>
  <c r="R96"/>
  <c r="P96"/>
  <c r="BK96"/>
  <c r="J96"/>
  <c r="BE96"/>
  <c r="BI94"/>
  <c r="BH94"/>
  <c r="BG94"/>
  <c r="BF94"/>
  <c r="T94"/>
  <c r="R94"/>
  <c r="P94"/>
  <c r="BK94"/>
  <c r="J94"/>
  <c r="BE94"/>
  <c r="BI92"/>
  <c r="BH92"/>
  <c r="BG92"/>
  <c r="BF92"/>
  <c r="T92"/>
  <c r="R92"/>
  <c r="P92"/>
  <c r="BK92"/>
  <c r="J92"/>
  <c r="BE92"/>
  <c r="BI91"/>
  <c r="BH91"/>
  <c r="BG91"/>
  <c r="BF91"/>
  <c r="T91"/>
  <c r="R91"/>
  <c r="P91"/>
  <c r="BK91"/>
  <c r="J91"/>
  <c r="BE91"/>
  <c r="BI89"/>
  <c r="BH89"/>
  <c r="BG89"/>
  <c r="BF89"/>
  <c r="T89"/>
  <c r="R89"/>
  <c r="P89"/>
  <c r="BK89"/>
  <c r="J89"/>
  <c r="BE89"/>
  <c r="BI88"/>
  <c r="BH88"/>
  <c r="BG88"/>
  <c r="BF88"/>
  <c r="T88"/>
  <c r="T87"/>
  <c r="R88"/>
  <c r="R87"/>
  <c r="P88"/>
  <c r="P87"/>
  <c r="BK88"/>
  <c r="BK87"/>
  <c r="J87"/>
  <c r="J88"/>
  <c r="BE88"/>
  <c r="J61"/>
  <c r="BI86"/>
  <c r="BH86"/>
  <c r="BG86"/>
  <c r="BF86"/>
  <c r="T86"/>
  <c r="R86"/>
  <c r="P86"/>
  <c r="BK86"/>
  <c r="J86"/>
  <c r="BE86"/>
  <c r="BI85"/>
  <c r="BH85"/>
  <c r="BG85"/>
  <c r="BF85"/>
  <c r="T85"/>
  <c r="R85"/>
  <c r="P85"/>
  <c r="BK85"/>
  <c r="J85"/>
  <c r="BE85"/>
  <c r="BI84"/>
  <c r="BH84"/>
  <c r="BG84"/>
  <c r="BF84"/>
  <c r="T84"/>
  <c r="R84"/>
  <c r="P84"/>
  <c r="BK84"/>
  <c r="J84"/>
  <c r="BE84"/>
  <c r="BI83"/>
  <c r="F37"/>
  <c i="1" r="BD72"/>
  <c i="16" r="BH83"/>
  <c r="F36"/>
  <c i="1" r="BC72"/>
  <c i="16" r="BG83"/>
  <c r="F35"/>
  <c i="1" r="BB72"/>
  <c i="16" r="BF83"/>
  <c r="J34"/>
  <c i="1" r="AW72"/>
  <c i="16" r="F34"/>
  <c i="1" r="BA72"/>
  <c i="16" r="T83"/>
  <c r="T82"/>
  <c r="T81"/>
  <c r="R83"/>
  <c r="R82"/>
  <c r="R81"/>
  <c r="P83"/>
  <c r="P82"/>
  <c r="P81"/>
  <c i="1" r="AU72"/>
  <c i="16" r="BK83"/>
  <c r="BK82"/>
  <c r="J82"/>
  <c r="BK81"/>
  <c r="J81"/>
  <c r="J59"/>
  <c r="J30"/>
  <c i="1" r="AG72"/>
  <c i="16" r="J83"/>
  <c r="BE83"/>
  <c r="J33"/>
  <c i="1" r="AV72"/>
  <c i="16" r="F33"/>
  <c i="1" r="AZ72"/>
  <c i="16" r="J60"/>
  <c r="J78"/>
  <c r="J77"/>
  <c r="F77"/>
  <c r="F75"/>
  <c r="E73"/>
  <c r="J55"/>
  <c r="J54"/>
  <c r="F54"/>
  <c r="F52"/>
  <c r="E50"/>
  <c r="J39"/>
  <c r="J18"/>
  <c r="E18"/>
  <c r="F78"/>
  <c r="F55"/>
  <c r="J17"/>
  <c r="J12"/>
  <c r="J75"/>
  <c r="J52"/>
  <c r="E7"/>
  <c r="E71"/>
  <c r="E48"/>
  <c i="15" r="J37"/>
  <c r="J36"/>
  <c i="1" r="AY71"/>
  <c i="15" r="J35"/>
  <c i="1" r="AX71"/>
  <c i="15"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BH83"/>
  <c r="BG83"/>
  <c r="BF83"/>
  <c r="T83"/>
  <c r="R83"/>
  <c r="P83"/>
  <c r="BK83"/>
  <c r="J83"/>
  <c r="BE83"/>
  <c r="BI82"/>
  <c r="BH82"/>
  <c r="BG82"/>
  <c r="BF82"/>
  <c r="T82"/>
  <c r="R82"/>
  <c r="P82"/>
  <c r="BK82"/>
  <c r="J82"/>
  <c r="BE82"/>
  <c r="BI81"/>
  <c r="BH81"/>
  <c r="BG81"/>
  <c r="BF81"/>
  <c r="T81"/>
  <c r="R81"/>
  <c r="P81"/>
  <c r="BK81"/>
  <c r="J81"/>
  <c r="BE81"/>
  <c r="BI80"/>
  <c r="F37"/>
  <c i="1" r="BD71"/>
  <c i="15" r="BH80"/>
  <c r="F36"/>
  <c i="1" r="BC71"/>
  <c i="15" r="BG80"/>
  <c r="F35"/>
  <c i="1" r="BB71"/>
  <c i="15" r="BF80"/>
  <c r="J34"/>
  <c i="1" r="AW71"/>
  <c i="15" r="F34"/>
  <c i="1" r="BA71"/>
  <c i="15" r="T80"/>
  <c r="T79"/>
  <c r="R80"/>
  <c r="R79"/>
  <c r="P80"/>
  <c r="P79"/>
  <c i="1" r="AU71"/>
  <c i="15" r="BK80"/>
  <c r="BK79"/>
  <c r="J79"/>
  <c r="J59"/>
  <c r="J30"/>
  <c i="1" r="AG71"/>
  <c i="15" r="J80"/>
  <c r="BE80"/>
  <c r="J33"/>
  <c i="1" r="AV71"/>
  <c i="15" r="F33"/>
  <c i="1" r="AZ71"/>
  <c i="15" r="J76"/>
  <c r="J75"/>
  <c r="F75"/>
  <c r="F73"/>
  <c r="E71"/>
  <c r="J55"/>
  <c r="J54"/>
  <c r="F54"/>
  <c r="F52"/>
  <c r="E50"/>
  <c r="J39"/>
  <c r="J18"/>
  <c r="E18"/>
  <c r="F76"/>
  <c r="F55"/>
  <c r="J17"/>
  <c r="J12"/>
  <c r="J73"/>
  <c r="J52"/>
  <c r="E7"/>
  <c r="E69"/>
  <c r="E48"/>
  <c i="14" r="J161"/>
  <c r="J37"/>
  <c r="J36"/>
  <c i="1" r="AY70"/>
  <c i="14" r="J35"/>
  <c i="1" r="AX70"/>
  <c i="14" r="J61"/>
  <c r="BI160"/>
  <c r="BH160"/>
  <c r="BG160"/>
  <c r="BF160"/>
  <c r="T160"/>
  <c r="R160"/>
  <c r="P160"/>
  <c r="BK160"/>
  <c r="J160"/>
  <c r="BE160"/>
  <c r="BI159"/>
  <c r="BH159"/>
  <c r="BG159"/>
  <c r="BF159"/>
  <c r="T159"/>
  <c r="R159"/>
  <c r="P159"/>
  <c r="BK159"/>
  <c r="J159"/>
  <c r="BE159"/>
  <c r="BI157"/>
  <c r="BH157"/>
  <c r="BG157"/>
  <c r="BF157"/>
  <c r="T157"/>
  <c r="R157"/>
  <c r="P157"/>
  <c r="BK157"/>
  <c r="J157"/>
  <c r="BE157"/>
  <c r="BI155"/>
  <c r="BH155"/>
  <c r="BG155"/>
  <c r="BF155"/>
  <c r="T155"/>
  <c r="R155"/>
  <c r="P155"/>
  <c r="BK155"/>
  <c r="J155"/>
  <c r="BE155"/>
  <c r="BI153"/>
  <c r="BH153"/>
  <c r="BG153"/>
  <c r="BF153"/>
  <c r="T153"/>
  <c r="R153"/>
  <c r="P153"/>
  <c r="BK153"/>
  <c r="J153"/>
  <c r="BE153"/>
  <c r="BI151"/>
  <c r="BH151"/>
  <c r="BG151"/>
  <c r="BF151"/>
  <c r="T151"/>
  <c r="R151"/>
  <c r="P151"/>
  <c r="BK151"/>
  <c r="J151"/>
  <c r="BE151"/>
  <c r="BI149"/>
  <c r="BH149"/>
  <c r="BG149"/>
  <c r="BF149"/>
  <c r="T149"/>
  <c r="R149"/>
  <c r="P149"/>
  <c r="BK149"/>
  <c r="J149"/>
  <c r="BE149"/>
  <c r="BI147"/>
  <c r="BH147"/>
  <c r="BG147"/>
  <c r="BF147"/>
  <c r="T147"/>
  <c r="R147"/>
  <c r="P147"/>
  <c r="BK147"/>
  <c r="J147"/>
  <c r="BE147"/>
  <c r="BI145"/>
  <c r="BH145"/>
  <c r="BG145"/>
  <c r="BF145"/>
  <c r="T145"/>
  <c r="R145"/>
  <c r="P145"/>
  <c r="BK145"/>
  <c r="J145"/>
  <c r="BE145"/>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7"/>
  <c r="BH127"/>
  <c r="BG127"/>
  <c r="BF127"/>
  <c r="T127"/>
  <c r="R127"/>
  <c r="P127"/>
  <c r="BK127"/>
  <c r="J127"/>
  <c r="BE127"/>
  <c r="BI125"/>
  <c r="BH125"/>
  <c r="BG125"/>
  <c r="BF125"/>
  <c r="T125"/>
  <c r="R125"/>
  <c r="P125"/>
  <c r="BK125"/>
  <c r="J125"/>
  <c r="BE125"/>
  <c r="BI123"/>
  <c r="BH123"/>
  <c r="BG123"/>
  <c r="BF123"/>
  <c r="T123"/>
  <c r="R123"/>
  <c r="P123"/>
  <c r="BK123"/>
  <c r="J123"/>
  <c r="BE123"/>
  <c r="BI121"/>
  <c r="BH121"/>
  <c r="BG121"/>
  <c r="BF121"/>
  <c r="T121"/>
  <c r="R121"/>
  <c r="P121"/>
  <c r="BK121"/>
  <c r="J121"/>
  <c r="BE121"/>
  <c r="BI119"/>
  <c r="BH119"/>
  <c r="BG119"/>
  <c r="BF119"/>
  <c r="T119"/>
  <c r="R119"/>
  <c r="P119"/>
  <c r="BK119"/>
  <c r="J119"/>
  <c r="BE119"/>
  <c r="BI117"/>
  <c r="BH117"/>
  <c r="BG117"/>
  <c r="BF117"/>
  <c r="T117"/>
  <c r="R117"/>
  <c r="P117"/>
  <c r="BK117"/>
  <c r="J117"/>
  <c r="BE117"/>
  <c r="BI115"/>
  <c r="BH115"/>
  <c r="BG115"/>
  <c r="BF115"/>
  <c r="T115"/>
  <c r="R115"/>
  <c r="P115"/>
  <c r="BK115"/>
  <c r="J115"/>
  <c r="BE115"/>
  <c r="BI113"/>
  <c r="BH113"/>
  <c r="BG113"/>
  <c r="BF113"/>
  <c r="T113"/>
  <c r="R113"/>
  <c r="P113"/>
  <c r="BK113"/>
  <c r="J113"/>
  <c r="BE113"/>
  <c r="BI111"/>
  <c r="BH111"/>
  <c r="BG111"/>
  <c r="BF111"/>
  <c r="T111"/>
  <c r="R111"/>
  <c r="P111"/>
  <c r="BK111"/>
  <c r="J111"/>
  <c r="BE111"/>
  <c r="BI109"/>
  <c r="BH109"/>
  <c r="BG109"/>
  <c r="BF109"/>
  <c r="T109"/>
  <c r="R109"/>
  <c r="P109"/>
  <c r="BK109"/>
  <c r="J109"/>
  <c r="BE109"/>
  <c r="BI107"/>
  <c r="BH107"/>
  <c r="BG107"/>
  <c r="BF107"/>
  <c r="T107"/>
  <c r="R107"/>
  <c r="P107"/>
  <c r="BK107"/>
  <c r="J107"/>
  <c r="BE107"/>
  <c r="BI105"/>
  <c r="BH105"/>
  <c r="BG105"/>
  <c r="BF105"/>
  <c r="T105"/>
  <c r="R105"/>
  <c r="P105"/>
  <c r="BK105"/>
  <c r="J105"/>
  <c r="BE105"/>
  <c r="BI103"/>
  <c r="BH103"/>
  <c r="BG103"/>
  <c r="BF103"/>
  <c r="T103"/>
  <c r="R103"/>
  <c r="P103"/>
  <c r="BK103"/>
  <c r="J103"/>
  <c r="BE103"/>
  <c r="BI101"/>
  <c r="BH101"/>
  <c r="BG101"/>
  <c r="BF101"/>
  <c r="T101"/>
  <c r="R101"/>
  <c r="P101"/>
  <c r="BK101"/>
  <c r="J101"/>
  <c r="BE101"/>
  <c r="BI99"/>
  <c r="BH99"/>
  <c r="BG99"/>
  <c r="BF99"/>
  <c r="T99"/>
  <c r="R99"/>
  <c r="P99"/>
  <c r="BK99"/>
  <c r="J99"/>
  <c r="BE99"/>
  <c r="BI97"/>
  <c r="BH97"/>
  <c r="BG97"/>
  <c r="BF97"/>
  <c r="T97"/>
  <c r="R97"/>
  <c r="P97"/>
  <c r="BK97"/>
  <c r="J97"/>
  <c r="BE97"/>
  <c r="BI95"/>
  <c r="BH95"/>
  <c r="BG95"/>
  <c r="BF95"/>
  <c r="T95"/>
  <c r="R95"/>
  <c r="P95"/>
  <c r="BK95"/>
  <c r="J95"/>
  <c r="BE95"/>
  <c r="BI93"/>
  <c r="BH93"/>
  <c r="BG93"/>
  <c r="BF93"/>
  <c r="T93"/>
  <c r="R93"/>
  <c r="P93"/>
  <c r="BK93"/>
  <c r="J93"/>
  <c r="BE93"/>
  <c r="BI91"/>
  <c r="BH91"/>
  <c r="BG91"/>
  <c r="BF91"/>
  <c r="T91"/>
  <c r="R91"/>
  <c r="P91"/>
  <c r="BK91"/>
  <c r="J91"/>
  <c r="BE91"/>
  <c r="BI89"/>
  <c r="BH89"/>
  <c r="BG89"/>
  <c r="BF89"/>
  <c r="T89"/>
  <c r="R89"/>
  <c r="P89"/>
  <c r="BK89"/>
  <c r="J89"/>
  <c r="BE89"/>
  <c r="BI87"/>
  <c r="BH87"/>
  <c r="BG87"/>
  <c r="BF87"/>
  <c r="T87"/>
  <c r="R87"/>
  <c r="P87"/>
  <c r="BK87"/>
  <c r="J87"/>
  <c r="BE87"/>
  <c r="BI85"/>
  <c r="BH85"/>
  <c r="BG85"/>
  <c r="BF85"/>
  <c r="T85"/>
  <c r="R85"/>
  <c r="P85"/>
  <c r="BK85"/>
  <c r="J85"/>
  <c r="BE85"/>
  <c r="BI83"/>
  <c r="F37"/>
  <c i="1" r="BD70"/>
  <c i="14" r="BH83"/>
  <c r="F36"/>
  <c i="1" r="BC70"/>
  <c i="14" r="BG83"/>
  <c r="F35"/>
  <c i="1" r="BB70"/>
  <c i="14" r="BF83"/>
  <c r="J34"/>
  <c i="1" r="AW70"/>
  <c i="14" r="F34"/>
  <c i="1" r="BA70"/>
  <c i="14" r="T83"/>
  <c r="T82"/>
  <c r="T81"/>
  <c r="R83"/>
  <c r="R82"/>
  <c r="R81"/>
  <c r="P83"/>
  <c r="P82"/>
  <c r="P81"/>
  <c i="1" r="AU70"/>
  <c i="14" r="BK83"/>
  <c r="BK82"/>
  <c r="J82"/>
  <c r="BK81"/>
  <c r="J81"/>
  <c r="J59"/>
  <c r="J30"/>
  <c i="1" r="AG70"/>
  <c i="14" r="J83"/>
  <c r="BE83"/>
  <c r="J33"/>
  <c i="1" r="AV70"/>
  <c i="14" r="F33"/>
  <c i="1" r="AZ70"/>
  <c i="14" r="J60"/>
  <c r="J78"/>
  <c r="J77"/>
  <c r="F77"/>
  <c r="F75"/>
  <c r="E73"/>
  <c r="J55"/>
  <c r="J54"/>
  <c r="F54"/>
  <c r="F52"/>
  <c r="E50"/>
  <c r="J39"/>
  <c r="J18"/>
  <c r="E18"/>
  <c r="F78"/>
  <c r="F55"/>
  <c r="J17"/>
  <c r="J12"/>
  <c r="J75"/>
  <c r="J52"/>
  <c r="E7"/>
  <c r="E71"/>
  <c r="E48"/>
  <c i="13" r="J39"/>
  <c r="J38"/>
  <c i="1" r="AY69"/>
  <c i="13" r="J37"/>
  <c i="1" r="AX69"/>
  <c i="13" r="BI150"/>
  <c r="BH150"/>
  <c r="BG150"/>
  <c r="BF150"/>
  <c r="T150"/>
  <c r="T149"/>
  <c r="R150"/>
  <c r="R149"/>
  <c r="P150"/>
  <c r="P149"/>
  <c r="BK150"/>
  <c r="BK149"/>
  <c r="J149"/>
  <c r="J150"/>
  <c r="BE150"/>
  <c r="J68"/>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T142"/>
  <c r="R143"/>
  <c r="R142"/>
  <c r="P143"/>
  <c r="P142"/>
  <c r="BK143"/>
  <c r="BK142"/>
  <c r="J142"/>
  <c r="J143"/>
  <c r="BE143"/>
  <c r="J67"/>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T128"/>
  <c r="R129"/>
  <c r="R128"/>
  <c r="P129"/>
  <c r="P128"/>
  <c r="BK129"/>
  <c r="BK128"/>
  <c r="J128"/>
  <c r="J129"/>
  <c r="BE129"/>
  <c r="J66"/>
  <c r="BI126"/>
  <c r="BH126"/>
  <c r="BG126"/>
  <c r="BF126"/>
  <c r="T126"/>
  <c r="R126"/>
  <c r="P126"/>
  <c r="BK126"/>
  <c r="J126"/>
  <c r="BE126"/>
  <c r="BI123"/>
  <c r="BH123"/>
  <c r="BG123"/>
  <c r="BF123"/>
  <c r="T123"/>
  <c r="R123"/>
  <c r="P123"/>
  <c r="BK123"/>
  <c r="J123"/>
  <c r="BE123"/>
  <c r="BI122"/>
  <c r="BH122"/>
  <c r="BG122"/>
  <c r="BF122"/>
  <c r="T122"/>
  <c r="R122"/>
  <c r="P122"/>
  <c r="BK122"/>
  <c r="J122"/>
  <c r="BE122"/>
  <c r="BI121"/>
  <c r="BH121"/>
  <c r="BG121"/>
  <c r="BF121"/>
  <c r="T121"/>
  <c r="R121"/>
  <c r="P121"/>
  <c r="BK121"/>
  <c r="J121"/>
  <c r="BE121"/>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2"/>
  <c r="BH112"/>
  <c r="BG112"/>
  <c r="BF112"/>
  <c r="T112"/>
  <c r="R112"/>
  <c r="P112"/>
  <c r="BK112"/>
  <c r="J112"/>
  <c r="BE112"/>
  <c r="BI111"/>
  <c r="BH111"/>
  <c r="BG111"/>
  <c r="BF111"/>
  <c r="T111"/>
  <c r="R111"/>
  <c r="P111"/>
  <c r="BK111"/>
  <c r="J111"/>
  <c r="BE111"/>
  <c r="BI110"/>
  <c r="BH110"/>
  <c r="BG110"/>
  <c r="BF110"/>
  <c r="T110"/>
  <c r="R110"/>
  <c r="P110"/>
  <c r="BK110"/>
  <c r="J110"/>
  <c r="BE110"/>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0"/>
  <c r="BH100"/>
  <c r="BG100"/>
  <c r="BF100"/>
  <c r="T100"/>
  <c r="R100"/>
  <c r="P100"/>
  <c r="BK100"/>
  <c r="J100"/>
  <c r="BE100"/>
  <c r="BI99"/>
  <c r="BH99"/>
  <c r="BG99"/>
  <c r="BF99"/>
  <c r="T99"/>
  <c r="R99"/>
  <c r="P99"/>
  <c r="BK99"/>
  <c r="J99"/>
  <c r="BE99"/>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F39"/>
  <c i="1" r="BD69"/>
  <c i="13" r="BH93"/>
  <c r="F38"/>
  <c i="1" r="BC69"/>
  <c i="13" r="BG93"/>
  <c r="F37"/>
  <c i="1" r="BB69"/>
  <c i="13" r="BF93"/>
  <c r="J36"/>
  <c i="1" r="AW69"/>
  <c i="13" r="F36"/>
  <c i="1" r="BA69"/>
  <c i="13" r="T93"/>
  <c r="T92"/>
  <c r="T91"/>
  <c r="T90"/>
  <c r="R93"/>
  <c r="R92"/>
  <c r="R91"/>
  <c r="R90"/>
  <c r="P93"/>
  <c r="P92"/>
  <c r="P91"/>
  <c r="P90"/>
  <c i="1" r="AU69"/>
  <c i="13" r="BK93"/>
  <c r="BK92"/>
  <c r="J92"/>
  <c r="BK91"/>
  <c r="J91"/>
  <c r="BK90"/>
  <c r="J90"/>
  <c r="J63"/>
  <c r="J32"/>
  <c i="1" r="AG69"/>
  <c i="13" r="J93"/>
  <c r="BE93"/>
  <c r="J35"/>
  <c i="1" r="AV69"/>
  <c i="13" r="F35"/>
  <c i="1" r="AZ69"/>
  <c i="13" r="J65"/>
  <c r="J64"/>
  <c r="J87"/>
  <c r="J86"/>
  <c r="F86"/>
  <c r="F84"/>
  <c r="E82"/>
  <c r="J59"/>
  <c r="J58"/>
  <c r="F58"/>
  <c r="F56"/>
  <c r="E54"/>
  <c r="J41"/>
  <c r="J20"/>
  <c r="E20"/>
  <c r="F87"/>
  <c r="F59"/>
  <c r="J19"/>
  <c r="J14"/>
  <c r="J84"/>
  <c r="J56"/>
  <c r="E7"/>
  <c r="E78"/>
  <c r="E50"/>
  <c i="12" r="J37"/>
  <c r="J36"/>
  <c i="1" r="AY68"/>
  <c i="12" r="J35"/>
  <c i="1" r="AX68"/>
  <c i="12" r="BI206"/>
  <c r="BH206"/>
  <c r="BG206"/>
  <c r="BF206"/>
  <c r="T206"/>
  <c r="R206"/>
  <c r="P206"/>
  <c r="BK206"/>
  <c r="J206"/>
  <c r="BE206"/>
  <c r="BI204"/>
  <c r="BH204"/>
  <c r="BG204"/>
  <c r="BF204"/>
  <c r="T204"/>
  <c r="R204"/>
  <c r="P204"/>
  <c r="BK204"/>
  <c r="J204"/>
  <c r="BE204"/>
  <c r="BI203"/>
  <c r="BH203"/>
  <c r="BG203"/>
  <c r="BF203"/>
  <c r="T203"/>
  <c r="T202"/>
  <c r="R203"/>
  <c r="R202"/>
  <c r="P203"/>
  <c r="P202"/>
  <c r="BK203"/>
  <c r="BK202"/>
  <c r="J202"/>
  <c r="J203"/>
  <c r="BE203"/>
  <c r="J64"/>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3"/>
  <c r="BH193"/>
  <c r="BG193"/>
  <c r="BF193"/>
  <c r="T193"/>
  <c r="R193"/>
  <c r="P193"/>
  <c r="BK193"/>
  <c r="J193"/>
  <c r="BE193"/>
  <c r="BI190"/>
  <c r="BH190"/>
  <c r="BG190"/>
  <c r="BF190"/>
  <c r="T190"/>
  <c r="R190"/>
  <c r="P190"/>
  <c r="BK190"/>
  <c r="J190"/>
  <c r="BE190"/>
  <c r="BI187"/>
  <c r="BH187"/>
  <c r="BG187"/>
  <c r="BF187"/>
  <c r="T187"/>
  <c r="R187"/>
  <c r="P187"/>
  <c r="BK187"/>
  <c r="J187"/>
  <c r="BE187"/>
  <c r="BI184"/>
  <c r="BH184"/>
  <c r="BG184"/>
  <c r="BF184"/>
  <c r="T184"/>
  <c r="R184"/>
  <c r="P184"/>
  <c r="BK184"/>
  <c r="J184"/>
  <c r="BE184"/>
  <c r="BI182"/>
  <c r="BH182"/>
  <c r="BG182"/>
  <c r="BF182"/>
  <c r="T182"/>
  <c r="R182"/>
  <c r="P182"/>
  <c r="BK182"/>
  <c r="J182"/>
  <c r="BE182"/>
  <c r="BI181"/>
  <c r="BH181"/>
  <c r="BG181"/>
  <c r="BF181"/>
  <c r="T181"/>
  <c r="R181"/>
  <c r="P181"/>
  <c r="BK181"/>
  <c r="J181"/>
  <c r="BE181"/>
  <c r="BI180"/>
  <c r="BH180"/>
  <c r="BG180"/>
  <c r="BF180"/>
  <c r="T180"/>
  <c r="R180"/>
  <c r="P180"/>
  <c r="BK180"/>
  <c r="J180"/>
  <c r="BE180"/>
  <c r="BI177"/>
  <c r="BH177"/>
  <c r="BG177"/>
  <c r="BF177"/>
  <c r="T177"/>
  <c r="R177"/>
  <c r="P177"/>
  <c r="BK177"/>
  <c r="J177"/>
  <c r="BE177"/>
  <c r="BI176"/>
  <c r="BH176"/>
  <c r="BG176"/>
  <c r="BF176"/>
  <c r="T176"/>
  <c r="R176"/>
  <c r="P176"/>
  <c r="BK176"/>
  <c r="J176"/>
  <c r="BE176"/>
  <c r="BI174"/>
  <c r="BH174"/>
  <c r="BG174"/>
  <c r="BF174"/>
  <c r="T174"/>
  <c r="R174"/>
  <c r="P174"/>
  <c r="BK174"/>
  <c r="J174"/>
  <c r="BE174"/>
  <c r="BI172"/>
  <c r="BH172"/>
  <c r="BG172"/>
  <c r="BF172"/>
  <c r="T172"/>
  <c r="R172"/>
  <c r="P172"/>
  <c r="BK172"/>
  <c r="J172"/>
  <c r="BE172"/>
  <c r="BI171"/>
  <c r="BH171"/>
  <c r="BG171"/>
  <c r="BF171"/>
  <c r="T171"/>
  <c r="R171"/>
  <c r="P171"/>
  <c r="BK171"/>
  <c r="J171"/>
  <c r="BE171"/>
  <c r="BI169"/>
  <c r="BH169"/>
  <c r="BG169"/>
  <c r="BF169"/>
  <c r="T169"/>
  <c r="R169"/>
  <c r="P169"/>
  <c r="BK169"/>
  <c r="J169"/>
  <c r="BE169"/>
  <c r="BI168"/>
  <c r="BH168"/>
  <c r="BG168"/>
  <c r="BF168"/>
  <c r="T168"/>
  <c r="R168"/>
  <c r="P168"/>
  <c r="BK168"/>
  <c r="J168"/>
  <c r="BE168"/>
  <c r="BI167"/>
  <c r="BH167"/>
  <c r="BG167"/>
  <c r="BF167"/>
  <c r="T167"/>
  <c r="T166"/>
  <c r="R167"/>
  <c r="R166"/>
  <c r="P167"/>
  <c r="P166"/>
  <c r="BK167"/>
  <c r="BK166"/>
  <c r="J166"/>
  <c r="J167"/>
  <c r="BE167"/>
  <c r="J63"/>
  <c r="BI165"/>
  <c r="BH165"/>
  <c r="BG165"/>
  <c r="BF165"/>
  <c r="T165"/>
  <c r="R165"/>
  <c r="P165"/>
  <c r="BK165"/>
  <c r="J165"/>
  <c r="BE165"/>
  <c r="BI163"/>
  <c r="BH163"/>
  <c r="BG163"/>
  <c r="BF163"/>
  <c r="T163"/>
  <c r="R163"/>
  <c r="P163"/>
  <c r="BK163"/>
  <c r="J163"/>
  <c r="BE163"/>
  <c r="BI162"/>
  <c r="BH162"/>
  <c r="BG162"/>
  <c r="BF162"/>
  <c r="T162"/>
  <c r="R162"/>
  <c r="P162"/>
  <c r="BK162"/>
  <c r="J162"/>
  <c r="BE162"/>
  <c r="BI160"/>
  <c r="BH160"/>
  <c r="BG160"/>
  <c r="BF160"/>
  <c r="T160"/>
  <c r="R160"/>
  <c r="P160"/>
  <c r="BK160"/>
  <c r="J160"/>
  <c r="BE160"/>
  <c r="BI158"/>
  <c r="BH158"/>
  <c r="BG158"/>
  <c r="BF158"/>
  <c r="T158"/>
  <c r="R158"/>
  <c r="P158"/>
  <c r="BK158"/>
  <c r="J158"/>
  <c r="BE158"/>
  <c r="BI156"/>
  <c r="BH156"/>
  <c r="BG156"/>
  <c r="BF156"/>
  <c r="T156"/>
  <c r="R156"/>
  <c r="P156"/>
  <c r="BK156"/>
  <c r="J156"/>
  <c r="BE156"/>
  <c r="BI154"/>
  <c r="BH154"/>
  <c r="BG154"/>
  <c r="BF154"/>
  <c r="T154"/>
  <c r="R154"/>
  <c r="P154"/>
  <c r="BK154"/>
  <c r="J154"/>
  <c r="BE154"/>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6"/>
  <c r="BH146"/>
  <c r="BG146"/>
  <c r="BF146"/>
  <c r="T146"/>
  <c r="R146"/>
  <c r="P146"/>
  <c r="BK146"/>
  <c r="J146"/>
  <c r="BE146"/>
  <c r="BI145"/>
  <c r="BH145"/>
  <c r="BG145"/>
  <c r="BF145"/>
  <c r="T145"/>
  <c r="R145"/>
  <c r="P145"/>
  <c r="BK145"/>
  <c r="J145"/>
  <c r="BE145"/>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T134"/>
  <c r="R135"/>
  <c r="R134"/>
  <c r="P135"/>
  <c r="P134"/>
  <c r="BK135"/>
  <c r="BK134"/>
  <c r="J134"/>
  <c r="J135"/>
  <c r="BE135"/>
  <c r="J62"/>
  <c r="BI132"/>
  <c r="BH132"/>
  <c r="BG132"/>
  <c r="BF132"/>
  <c r="T132"/>
  <c r="R132"/>
  <c r="P132"/>
  <c r="BK132"/>
  <c r="J132"/>
  <c r="BE132"/>
  <c r="BI129"/>
  <c r="BH129"/>
  <c r="BG129"/>
  <c r="BF129"/>
  <c r="T129"/>
  <c r="R129"/>
  <c r="P129"/>
  <c r="BK129"/>
  <c r="J129"/>
  <c r="BE129"/>
  <c r="BI128"/>
  <c r="BH128"/>
  <c r="BG128"/>
  <c r="BF128"/>
  <c r="T128"/>
  <c r="R128"/>
  <c r="P128"/>
  <c r="BK128"/>
  <c r="J128"/>
  <c r="BE128"/>
  <c r="BI127"/>
  <c r="BH127"/>
  <c r="BG127"/>
  <c r="BF127"/>
  <c r="T127"/>
  <c r="R127"/>
  <c r="P127"/>
  <c r="BK127"/>
  <c r="J127"/>
  <c r="BE127"/>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7"/>
  <c r="BH117"/>
  <c r="BG117"/>
  <c r="BF117"/>
  <c r="T117"/>
  <c r="R117"/>
  <c r="P117"/>
  <c r="BK117"/>
  <c r="J117"/>
  <c r="BE117"/>
  <c r="BI116"/>
  <c r="BH116"/>
  <c r="BG116"/>
  <c r="BF116"/>
  <c r="T116"/>
  <c r="R116"/>
  <c r="P116"/>
  <c r="BK116"/>
  <c r="J116"/>
  <c r="BE116"/>
  <c r="BI115"/>
  <c r="BH115"/>
  <c r="BG115"/>
  <c r="BF115"/>
  <c r="T115"/>
  <c r="R115"/>
  <c r="P115"/>
  <c r="BK115"/>
  <c r="J115"/>
  <c r="BE115"/>
  <c r="BI113"/>
  <c r="BH113"/>
  <c r="BG113"/>
  <c r="BF113"/>
  <c r="T113"/>
  <c r="R113"/>
  <c r="P113"/>
  <c r="BK113"/>
  <c r="J113"/>
  <c r="BE113"/>
  <c r="BI110"/>
  <c r="BH110"/>
  <c r="BG110"/>
  <c r="BF110"/>
  <c r="T110"/>
  <c r="R110"/>
  <c r="P110"/>
  <c r="BK110"/>
  <c r="J110"/>
  <c r="BE110"/>
  <c r="BI109"/>
  <c r="BH109"/>
  <c r="BG109"/>
  <c r="BF109"/>
  <c r="T109"/>
  <c r="R109"/>
  <c r="P109"/>
  <c r="BK109"/>
  <c r="J109"/>
  <c r="BE109"/>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2"/>
  <c r="BH102"/>
  <c r="BG102"/>
  <c r="BF102"/>
  <c r="T102"/>
  <c r="R102"/>
  <c r="P102"/>
  <c r="BK102"/>
  <c r="J102"/>
  <c r="BE102"/>
  <c r="BI100"/>
  <c r="BH100"/>
  <c r="BG100"/>
  <c r="BF100"/>
  <c r="T100"/>
  <c r="R100"/>
  <c r="P100"/>
  <c r="BK100"/>
  <c r="J100"/>
  <c r="BE100"/>
  <c r="BI99"/>
  <c r="BH99"/>
  <c r="BG99"/>
  <c r="BF99"/>
  <c r="T99"/>
  <c r="R99"/>
  <c r="P99"/>
  <c r="BK99"/>
  <c r="J99"/>
  <c r="BE99"/>
  <c r="BI97"/>
  <c r="BH97"/>
  <c r="BG97"/>
  <c r="BF97"/>
  <c r="T97"/>
  <c r="R97"/>
  <c r="P97"/>
  <c r="BK97"/>
  <c r="J97"/>
  <c r="BE97"/>
  <c r="BI96"/>
  <c r="BH96"/>
  <c r="BG96"/>
  <c r="BF96"/>
  <c r="T96"/>
  <c r="R96"/>
  <c r="P96"/>
  <c r="BK96"/>
  <c r="J96"/>
  <c r="BE96"/>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7"/>
  <c r="F37"/>
  <c i="1" r="BD68"/>
  <c i="12" r="BH87"/>
  <c r="F36"/>
  <c i="1" r="BC68"/>
  <c i="12" r="BG87"/>
  <c r="F35"/>
  <c i="1" r="BB68"/>
  <c i="12" r="BF87"/>
  <c r="J34"/>
  <c i="1" r="AW68"/>
  <c i="12" r="F34"/>
  <c i="1" r="BA68"/>
  <c i="12" r="T87"/>
  <c r="T86"/>
  <c r="T85"/>
  <c r="T84"/>
  <c r="R87"/>
  <c r="R86"/>
  <c r="R85"/>
  <c r="R84"/>
  <c r="P87"/>
  <c r="P86"/>
  <c r="P85"/>
  <c r="P84"/>
  <c i="1" r="AU68"/>
  <c i="12" r="BK87"/>
  <c r="BK86"/>
  <c r="J86"/>
  <c r="BK85"/>
  <c r="J85"/>
  <c r="BK84"/>
  <c r="J84"/>
  <c r="J59"/>
  <c r="J30"/>
  <c i="1" r="AG68"/>
  <c i="12" r="J87"/>
  <c r="BE87"/>
  <c r="J33"/>
  <c i="1" r="AV68"/>
  <c i="12" r="F33"/>
  <c i="1" r="AZ68"/>
  <c i="12" r="J61"/>
  <c r="J60"/>
  <c r="J81"/>
  <c r="J80"/>
  <c r="F80"/>
  <c r="F78"/>
  <c r="E76"/>
  <c r="J55"/>
  <c r="J54"/>
  <c r="F54"/>
  <c r="F52"/>
  <c r="E50"/>
  <c r="J39"/>
  <c r="J18"/>
  <c r="E18"/>
  <c r="F81"/>
  <c r="F55"/>
  <c r="J17"/>
  <c r="J12"/>
  <c r="J78"/>
  <c r="J52"/>
  <c r="E7"/>
  <c r="E74"/>
  <c r="E48"/>
  <c i="11" r="J37"/>
  <c r="J36"/>
  <c i="1" r="AY66"/>
  <c i="11" r="J35"/>
  <c i="1" r="AX66"/>
  <c i="11" r="BI124"/>
  <c r="BH124"/>
  <c r="BG124"/>
  <c r="BF124"/>
  <c r="T124"/>
  <c r="R124"/>
  <c r="P124"/>
  <c r="BK124"/>
  <c r="J124"/>
  <c r="BE124"/>
  <c r="BI123"/>
  <c r="BH123"/>
  <c r="BG123"/>
  <c r="BF123"/>
  <c r="T123"/>
  <c r="R123"/>
  <c r="P123"/>
  <c r="BK123"/>
  <c r="J123"/>
  <c r="BE123"/>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2"/>
  <c r="BH112"/>
  <c r="BG112"/>
  <c r="BF112"/>
  <c r="T112"/>
  <c r="R112"/>
  <c r="P112"/>
  <c r="BK112"/>
  <c r="J112"/>
  <c r="BE112"/>
  <c r="BI111"/>
  <c r="BH111"/>
  <c r="BG111"/>
  <c r="BF111"/>
  <c r="T111"/>
  <c r="R111"/>
  <c r="P111"/>
  <c r="BK111"/>
  <c r="J111"/>
  <c r="BE111"/>
  <c r="BI109"/>
  <c r="BH109"/>
  <c r="BG109"/>
  <c r="BF109"/>
  <c r="T109"/>
  <c r="R109"/>
  <c r="P109"/>
  <c r="BK109"/>
  <c r="J109"/>
  <c r="BE109"/>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2"/>
  <c r="BH102"/>
  <c r="BG102"/>
  <c r="BF102"/>
  <c r="T102"/>
  <c r="T101"/>
  <c r="R102"/>
  <c r="R101"/>
  <c r="P102"/>
  <c r="P101"/>
  <c r="BK102"/>
  <c r="BK101"/>
  <c r="J101"/>
  <c r="J102"/>
  <c r="BE102"/>
  <c r="J62"/>
  <c r="BI99"/>
  <c r="BH99"/>
  <c r="BG99"/>
  <c r="BF99"/>
  <c r="T99"/>
  <c r="R99"/>
  <c r="P99"/>
  <c r="BK99"/>
  <c r="J99"/>
  <c r="BE99"/>
  <c r="BI94"/>
  <c r="BH94"/>
  <c r="BG94"/>
  <c r="BF94"/>
  <c r="T94"/>
  <c r="R94"/>
  <c r="P94"/>
  <c r="BK94"/>
  <c r="J94"/>
  <c r="BE94"/>
  <c r="BI91"/>
  <c r="BH91"/>
  <c r="BG91"/>
  <c r="BF91"/>
  <c r="T91"/>
  <c r="R91"/>
  <c r="P91"/>
  <c r="BK91"/>
  <c r="J91"/>
  <c r="BE91"/>
  <c r="BI90"/>
  <c r="BH90"/>
  <c r="BG90"/>
  <c r="BF90"/>
  <c r="T90"/>
  <c r="R90"/>
  <c r="P90"/>
  <c r="BK90"/>
  <c r="J90"/>
  <c r="BE90"/>
  <c r="BI89"/>
  <c r="BH89"/>
  <c r="BG89"/>
  <c r="BF89"/>
  <c r="T89"/>
  <c r="R89"/>
  <c r="P89"/>
  <c r="BK89"/>
  <c r="J89"/>
  <c r="BE89"/>
  <c r="BI87"/>
  <c r="BH87"/>
  <c r="BG87"/>
  <c r="BF87"/>
  <c r="T87"/>
  <c r="R87"/>
  <c r="P87"/>
  <c r="BK87"/>
  <c r="J87"/>
  <c r="BE87"/>
  <c r="BI85"/>
  <c r="F37"/>
  <c i="1" r="BD66"/>
  <c i="11" r="BH85"/>
  <c r="F36"/>
  <c i="1" r="BC66"/>
  <c i="11" r="BG85"/>
  <c r="F35"/>
  <c i="1" r="BB66"/>
  <c i="11" r="BF85"/>
  <c r="J34"/>
  <c i="1" r="AW66"/>
  <c i="11" r="F34"/>
  <c i="1" r="BA66"/>
  <c i="11" r="T85"/>
  <c r="T84"/>
  <c r="T83"/>
  <c r="T82"/>
  <c r="R85"/>
  <c r="R84"/>
  <c r="R83"/>
  <c r="R82"/>
  <c r="P85"/>
  <c r="P84"/>
  <c r="P83"/>
  <c r="P82"/>
  <c i="1" r="AU66"/>
  <c i="11" r="BK85"/>
  <c r="BK84"/>
  <c r="J84"/>
  <c r="BK83"/>
  <c r="J83"/>
  <c r="BK82"/>
  <c r="J82"/>
  <c r="J59"/>
  <c r="J30"/>
  <c i="1" r="AG66"/>
  <c i="11" r="J85"/>
  <c r="BE85"/>
  <c r="J33"/>
  <c i="1" r="AV66"/>
  <c i="11" r="F33"/>
  <c i="1" r="AZ66"/>
  <c i="11" r="J61"/>
  <c r="J60"/>
  <c r="J79"/>
  <c r="J78"/>
  <c r="F78"/>
  <c r="F76"/>
  <c r="E74"/>
  <c r="J55"/>
  <c r="J54"/>
  <c r="F54"/>
  <c r="F52"/>
  <c r="E50"/>
  <c r="J39"/>
  <c r="J18"/>
  <c r="E18"/>
  <c r="F79"/>
  <c r="F55"/>
  <c r="J17"/>
  <c r="J12"/>
  <c r="J76"/>
  <c r="J52"/>
  <c r="E7"/>
  <c r="E72"/>
  <c r="E48"/>
  <c i="10" r="J39"/>
  <c r="J38"/>
  <c i="1" r="AY65"/>
  <c i="10" r="J37"/>
  <c i="1" r="AX65"/>
  <c i="10" r="BI140"/>
  <c r="BH140"/>
  <c r="BG140"/>
  <c r="BF140"/>
  <c r="T140"/>
  <c r="R140"/>
  <c r="P140"/>
  <c r="BK140"/>
  <c r="J140"/>
  <c r="BE140"/>
  <c r="BI138"/>
  <c r="BH138"/>
  <c r="BG138"/>
  <c r="BF138"/>
  <c r="T138"/>
  <c r="R138"/>
  <c r="P138"/>
  <c r="BK138"/>
  <c r="J138"/>
  <c r="BE138"/>
  <c r="BI137"/>
  <c r="BH137"/>
  <c r="BG137"/>
  <c r="BF137"/>
  <c r="T137"/>
  <c r="T136"/>
  <c r="R137"/>
  <c r="R136"/>
  <c r="P137"/>
  <c r="P136"/>
  <c r="BK137"/>
  <c r="BK136"/>
  <c r="J136"/>
  <c r="J137"/>
  <c r="BE137"/>
  <c r="J67"/>
  <c r="BI135"/>
  <c r="BH135"/>
  <c r="BG135"/>
  <c r="BF135"/>
  <c r="T135"/>
  <c r="R135"/>
  <c r="P135"/>
  <c r="BK135"/>
  <c r="J135"/>
  <c r="BE135"/>
  <c r="BI134"/>
  <c r="BH134"/>
  <c r="BG134"/>
  <c r="BF134"/>
  <c r="T134"/>
  <c r="R134"/>
  <c r="P134"/>
  <c r="BK134"/>
  <c r="J134"/>
  <c r="BE134"/>
  <c r="BI132"/>
  <c r="BH132"/>
  <c r="BG132"/>
  <c r="BF132"/>
  <c r="T132"/>
  <c r="R132"/>
  <c r="P132"/>
  <c r="BK132"/>
  <c r="J132"/>
  <c r="BE132"/>
  <c r="BI131"/>
  <c r="BH131"/>
  <c r="BG131"/>
  <c r="BF131"/>
  <c r="T131"/>
  <c r="R131"/>
  <c r="P131"/>
  <c r="BK131"/>
  <c r="J131"/>
  <c r="BE131"/>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T111"/>
  <c r="R112"/>
  <c r="R111"/>
  <c r="P112"/>
  <c r="P111"/>
  <c r="BK112"/>
  <c r="BK111"/>
  <c r="J111"/>
  <c r="J112"/>
  <c r="BE112"/>
  <c r="J66"/>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2"/>
  <c r="BH102"/>
  <c r="BG102"/>
  <c r="BF102"/>
  <c r="T102"/>
  <c r="R102"/>
  <c r="P102"/>
  <c r="BK102"/>
  <c r="J102"/>
  <c r="BE102"/>
  <c r="BI101"/>
  <c r="BH101"/>
  <c r="BG101"/>
  <c r="BF101"/>
  <c r="T101"/>
  <c r="R101"/>
  <c r="P101"/>
  <c r="BK101"/>
  <c r="J101"/>
  <c r="BE101"/>
  <c r="BI100"/>
  <c r="BH100"/>
  <c r="BG100"/>
  <c r="BF100"/>
  <c r="T100"/>
  <c r="R100"/>
  <c r="P100"/>
  <c r="BK100"/>
  <c r="J100"/>
  <c r="BE100"/>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F39"/>
  <c i="1" r="BD65"/>
  <c i="10" r="BH92"/>
  <c r="F38"/>
  <c i="1" r="BC65"/>
  <c i="10" r="BG92"/>
  <c r="F37"/>
  <c i="1" r="BB65"/>
  <c i="10" r="BF92"/>
  <c r="J36"/>
  <c i="1" r="AW65"/>
  <c i="10" r="F36"/>
  <c i="1" r="BA65"/>
  <c i="10" r="T92"/>
  <c r="T91"/>
  <c r="T90"/>
  <c r="T89"/>
  <c r="R92"/>
  <c r="R91"/>
  <c r="R90"/>
  <c r="R89"/>
  <c r="P92"/>
  <c r="P91"/>
  <c r="P90"/>
  <c r="P89"/>
  <c i="1" r="AU65"/>
  <c i="10" r="BK92"/>
  <c r="BK91"/>
  <c r="J91"/>
  <c r="BK90"/>
  <c r="J90"/>
  <c r="BK89"/>
  <c r="J89"/>
  <c r="J63"/>
  <c r="J32"/>
  <c i="1" r="AG65"/>
  <c i="10" r="J92"/>
  <c r="BE92"/>
  <c r="J35"/>
  <c i="1" r="AV65"/>
  <c i="10" r="F35"/>
  <c i="1" r="AZ65"/>
  <c i="10" r="J65"/>
  <c r="J64"/>
  <c r="J86"/>
  <c r="J85"/>
  <c r="F85"/>
  <c r="F83"/>
  <c r="E81"/>
  <c r="J59"/>
  <c r="J58"/>
  <c r="F58"/>
  <c r="F56"/>
  <c r="E54"/>
  <c r="J41"/>
  <c r="J20"/>
  <c r="E20"/>
  <c r="F86"/>
  <c r="F59"/>
  <c r="J19"/>
  <c r="J14"/>
  <c r="J83"/>
  <c r="J56"/>
  <c r="E7"/>
  <c r="E77"/>
  <c r="E50"/>
  <c i="9" r="J39"/>
  <c r="J38"/>
  <c i="1" r="AY64"/>
  <c i="9" r="J37"/>
  <c i="1" r="AX64"/>
  <c i="9" r="BI133"/>
  <c r="BH133"/>
  <c r="BG133"/>
  <c r="BF133"/>
  <c r="T133"/>
  <c r="R133"/>
  <c r="P133"/>
  <c r="BK133"/>
  <c r="J133"/>
  <c r="BE133"/>
  <c r="BI132"/>
  <c r="BH132"/>
  <c r="BG132"/>
  <c r="BF132"/>
  <c r="T132"/>
  <c r="R132"/>
  <c r="P132"/>
  <c r="BK132"/>
  <c r="J132"/>
  <c r="BE132"/>
  <c r="BI130"/>
  <c r="BH130"/>
  <c r="BG130"/>
  <c r="BF130"/>
  <c r="T130"/>
  <c r="R130"/>
  <c r="P130"/>
  <c r="BK130"/>
  <c r="J130"/>
  <c r="BE130"/>
  <c r="BI129"/>
  <c r="BH129"/>
  <c r="BG129"/>
  <c r="BF129"/>
  <c r="T129"/>
  <c r="R129"/>
  <c r="P129"/>
  <c r="BK129"/>
  <c r="J129"/>
  <c r="BE129"/>
  <c r="BI127"/>
  <c r="BH127"/>
  <c r="BG127"/>
  <c r="BF127"/>
  <c r="T127"/>
  <c r="R127"/>
  <c r="P127"/>
  <c r="BK127"/>
  <c r="J127"/>
  <c r="BE127"/>
  <c r="BI126"/>
  <c r="BH126"/>
  <c r="BG126"/>
  <c r="BF126"/>
  <c r="T126"/>
  <c r="R126"/>
  <c r="P126"/>
  <c r="BK126"/>
  <c r="J126"/>
  <c r="BE126"/>
  <c r="BI124"/>
  <c r="BH124"/>
  <c r="BG124"/>
  <c r="BF124"/>
  <c r="T124"/>
  <c r="R124"/>
  <c r="P124"/>
  <c r="BK124"/>
  <c r="J124"/>
  <c r="BE124"/>
  <c r="BI123"/>
  <c r="BH123"/>
  <c r="BG123"/>
  <c r="BF123"/>
  <c r="T123"/>
  <c r="R123"/>
  <c r="P123"/>
  <c r="BK123"/>
  <c r="J123"/>
  <c r="BE123"/>
  <c r="BI122"/>
  <c r="BH122"/>
  <c r="BG122"/>
  <c r="BF122"/>
  <c r="T122"/>
  <c r="R122"/>
  <c r="P122"/>
  <c r="BK122"/>
  <c r="J122"/>
  <c r="BE122"/>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T108"/>
  <c r="R109"/>
  <c r="R108"/>
  <c r="P109"/>
  <c r="P108"/>
  <c r="BK109"/>
  <c r="BK108"/>
  <c r="J108"/>
  <c r="J109"/>
  <c r="BE109"/>
  <c r="J66"/>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F39"/>
  <c i="1" r="BD64"/>
  <c i="9" r="BH91"/>
  <c r="F38"/>
  <c i="1" r="BC64"/>
  <c i="9" r="BG91"/>
  <c r="F37"/>
  <c i="1" r="BB64"/>
  <c i="9" r="BF91"/>
  <c r="J36"/>
  <c i="1" r="AW64"/>
  <c i="9" r="F36"/>
  <c i="1" r="BA64"/>
  <c i="9" r="T91"/>
  <c r="T90"/>
  <c r="T89"/>
  <c r="T88"/>
  <c r="R91"/>
  <c r="R90"/>
  <c r="R89"/>
  <c r="R88"/>
  <c r="P91"/>
  <c r="P90"/>
  <c r="P89"/>
  <c r="P88"/>
  <c i="1" r="AU64"/>
  <c i="9" r="BK91"/>
  <c r="BK90"/>
  <c r="J90"/>
  <c r="BK89"/>
  <c r="J89"/>
  <c r="BK88"/>
  <c r="J88"/>
  <c r="J63"/>
  <c r="J32"/>
  <c i="1" r="AG64"/>
  <c i="9" r="J91"/>
  <c r="BE91"/>
  <c r="J35"/>
  <c i="1" r="AV64"/>
  <c i="9" r="F35"/>
  <c i="1" r="AZ64"/>
  <c i="9" r="J65"/>
  <c r="J64"/>
  <c r="J85"/>
  <c r="J84"/>
  <c r="F84"/>
  <c r="F82"/>
  <c r="E80"/>
  <c r="J59"/>
  <c r="J58"/>
  <c r="F58"/>
  <c r="F56"/>
  <c r="E54"/>
  <c r="J41"/>
  <c r="J20"/>
  <c r="E20"/>
  <c r="F85"/>
  <c r="F59"/>
  <c r="J19"/>
  <c r="J14"/>
  <c r="J82"/>
  <c r="J56"/>
  <c r="E7"/>
  <c r="E76"/>
  <c r="E50"/>
  <c i="8" r="J142"/>
  <c r="J39"/>
  <c r="J38"/>
  <c i="1" r="AY63"/>
  <c i="8" r="J37"/>
  <c i="1" r="AX63"/>
  <c i="8" r="BI178"/>
  <c r="BH178"/>
  <c r="BG178"/>
  <c r="BF178"/>
  <c r="T178"/>
  <c r="T177"/>
  <c r="R178"/>
  <c r="R177"/>
  <c r="P178"/>
  <c r="P177"/>
  <c r="BK178"/>
  <c r="BK177"/>
  <c r="J177"/>
  <c r="J178"/>
  <c r="BE178"/>
  <c r="J85"/>
  <c r="BI175"/>
  <c r="BH175"/>
  <c r="BG175"/>
  <c r="BF175"/>
  <c r="T175"/>
  <c r="T174"/>
  <c r="R175"/>
  <c r="R174"/>
  <c r="P175"/>
  <c r="P174"/>
  <c r="BK175"/>
  <c r="BK174"/>
  <c r="J174"/>
  <c r="J175"/>
  <c r="BE175"/>
  <c r="J84"/>
  <c r="BI172"/>
  <c r="BH172"/>
  <c r="BG172"/>
  <c r="BF172"/>
  <c r="T172"/>
  <c r="R172"/>
  <c r="P172"/>
  <c r="BK172"/>
  <c r="J172"/>
  <c r="BE172"/>
  <c r="BI170"/>
  <c r="BH170"/>
  <c r="BG170"/>
  <c r="BF170"/>
  <c r="T170"/>
  <c r="T169"/>
  <c r="R170"/>
  <c r="R169"/>
  <c r="P170"/>
  <c r="P169"/>
  <c r="BK170"/>
  <c r="BK169"/>
  <c r="J169"/>
  <c r="J170"/>
  <c r="BE170"/>
  <c r="J83"/>
  <c r="BI167"/>
  <c r="BH167"/>
  <c r="BG167"/>
  <c r="BF167"/>
  <c r="T167"/>
  <c r="T166"/>
  <c r="R167"/>
  <c r="R166"/>
  <c r="P167"/>
  <c r="P166"/>
  <c r="BK167"/>
  <c r="BK166"/>
  <c r="J166"/>
  <c r="J167"/>
  <c r="BE167"/>
  <c r="J82"/>
  <c r="BI164"/>
  <c r="BH164"/>
  <c r="BG164"/>
  <c r="BF164"/>
  <c r="T164"/>
  <c r="T163"/>
  <c r="R164"/>
  <c r="R163"/>
  <c r="P164"/>
  <c r="P163"/>
  <c r="BK164"/>
  <c r="BK163"/>
  <c r="J163"/>
  <c r="J164"/>
  <c r="BE164"/>
  <c r="J81"/>
  <c r="BI161"/>
  <c r="BH161"/>
  <c r="BG161"/>
  <c r="BF161"/>
  <c r="T161"/>
  <c r="T160"/>
  <c r="R161"/>
  <c r="R160"/>
  <c r="P161"/>
  <c r="P160"/>
  <c r="BK161"/>
  <c r="BK160"/>
  <c r="J160"/>
  <c r="J161"/>
  <c r="BE161"/>
  <c r="J80"/>
  <c r="BI158"/>
  <c r="BH158"/>
  <c r="BG158"/>
  <c r="BF158"/>
  <c r="T158"/>
  <c r="R158"/>
  <c r="P158"/>
  <c r="BK158"/>
  <c r="J158"/>
  <c r="BE158"/>
  <c r="BI156"/>
  <c r="BH156"/>
  <c r="BG156"/>
  <c r="BF156"/>
  <c r="T156"/>
  <c r="T155"/>
  <c r="R156"/>
  <c r="R155"/>
  <c r="P156"/>
  <c r="P155"/>
  <c r="BK156"/>
  <c r="BK155"/>
  <c r="J155"/>
  <c r="J156"/>
  <c r="BE156"/>
  <c r="J79"/>
  <c r="BI153"/>
  <c r="BH153"/>
  <c r="BG153"/>
  <c r="BF153"/>
  <c r="T153"/>
  <c r="T152"/>
  <c r="T151"/>
  <c r="R153"/>
  <c r="R152"/>
  <c r="R151"/>
  <c r="P153"/>
  <c r="P152"/>
  <c r="P151"/>
  <c r="BK153"/>
  <c r="BK152"/>
  <c r="J152"/>
  <c r="BK151"/>
  <c r="J151"/>
  <c r="J153"/>
  <c r="BE153"/>
  <c r="J78"/>
  <c r="J77"/>
  <c r="BI149"/>
  <c r="BH149"/>
  <c r="BG149"/>
  <c r="BF149"/>
  <c r="T149"/>
  <c r="R149"/>
  <c r="P149"/>
  <c r="BK149"/>
  <c r="J149"/>
  <c r="BE149"/>
  <c r="BI147"/>
  <c r="BH147"/>
  <c r="BG147"/>
  <c r="BF147"/>
  <c r="T147"/>
  <c r="T146"/>
  <c r="R147"/>
  <c r="R146"/>
  <c r="P147"/>
  <c r="P146"/>
  <c r="BK147"/>
  <c r="BK146"/>
  <c r="J146"/>
  <c r="J147"/>
  <c r="BE147"/>
  <c r="J76"/>
  <c r="BI144"/>
  <c r="BH144"/>
  <c r="BG144"/>
  <c r="BF144"/>
  <c r="T144"/>
  <c r="T143"/>
  <c r="R144"/>
  <c r="R143"/>
  <c r="P144"/>
  <c r="P143"/>
  <c r="BK144"/>
  <c r="BK143"/>
  <c r="J143"/>
  <c r="J144"/>
  <c r="BE144"/>
  <c r="J75"/>
  <c r="J74"/>
  <c r="BI140"/>
  <c r="BH140"/>
  <c r="BG140"/>
  <c r="BF140"/>
  <c r="T140"/>
  <c r="T139"/>
  <c r="R140"/>
  <c r="R139"/>
  <c r="P140"/>
  <c r="P139"/>
  <c r="BK140"/>
  <c r="BK139"/>
  <c r="J139"/>
  <c r="J140"/>
  <c r="BE140"/>
  <c r="J73"/>
  <c r="BI137"/>
  <c r="BH137"/>
  <c r="BG137"/>
  <c r="BF137"/>
  <c r="T137"/>
  <c r="T136"/>
  <c r="R137"/>
  <c r="R136"/>
  <c r="P137"/>
  <c r="P136"/>
  <c r="BK137"/>
  <c r="BK136"/>
  <c r="J136"/>
  <c r="J137"/>
  <c r="BE137"/>
  <c r="J72"/>
  <c r="BI134"/>
  <c r="BH134"/>
  <c r="BG134"/>
  <c r="BF134"/>
  <c r="T134"/>
  <c r="T133"/>
  <c r="R134"/>
  <c r="R133"/>
  <c r="P134"/>
  <c r="P133"/>
  <c r="BK134"/>
  <c r="BK133"/>
  <c r="J133"/>
  <c r="J134"/>
  <c r="BE134"/>
  <c r="J71"/>
  <c r="BI131"/>
  <c r="BH131"/>
  <c r="BG131"/>
  <c r="BF131"/>
  <c r="T131"/>
  <c r="T130"/>
  <c r="R131"/>
  <c r="R130"/>
  <c r="P131"/>
  <c r="P130"/>
  <c r="BK131"/>
  <c r="BK130"/>
  <c r="J130"/>
  <c r="J131"/>
  <c r="BE131"/>
  <c r="J70"/>
  <c r="BI128"/>
  <c r="BH128"/>
  <c r="BG128"/>
  <c r="BF128"/>
  <c r="T128"/>
  <c r="R128"/>
  <c r="P128"/>
  <c r="BK128"/>
  <c r="J128"/>
  <c r="BE128"/>
  <c r="BI126"/>
  <c r="BH126"/>
  <c r="BG126"/>
  <c r="BF126"/>
  <c r="T126"/>
  <c r="R126"/>
  <c r="P126"/>
  <c r="BK126"/>
  <c r="J126"/>
  <c r="BE126"/>
  <c r="BI124"/>
  <c r="BH124"/>
  <c r="BG124"/>
  <c r="BF124"/>
  <c r="T124"/>
  <c r="R124"/>
  <c r="P124"/>
  <c r="BK124"/>
  <c r="J124"/>
  <c r="BE124"/>
  <c r="BI122"/>
  <c r="BH122"/>
  <c r="BG122"/>
  <c r="BF122"/>
  <c r="T122"/>
  <c r="T121"/>
  <c r="R122"/>
  <c r="R121"/>
  <c r="P122"/>
  <c r="P121"/>
  <c r="BK122"/>
  <c r="BK121"/>
  <c r="J121"/>
  <c r="J122"/>
  <c r="BE122"/>
  <c r="J69"/>
  <c r="BI119"/>
  <c r="BH119"/>
  <c r="BG119"/>
  <c r="BF119"/>
  <c r="T119"/>
  <c r="T118"/>
  <c r="R119"/>
  <c r="R118"/>
  <c r="P119"/>
  <c r="P118"/>
  <c r="BK119"/>
  <c r="BK118"/>
  <c r="J118"/>
  <c r="J119"/>
  <c r="BE119"/>
  <c r="J68"/>
  <c r="BI116"/>
  <c r="BH116"/>
  <c r="BG116"/>
  <c r="BF116"/>
  <c r="T116"/>
  <c r="T115"/>
  <c r="R116"/>
  <c r="R115"/>
  <c r="P116"/>
  <c r="P115"/>
  <c r="BK116"/>
  <c r="BK115"/>
  <c r="J115"/>
  <c r="J116"/>
  <c r="BE116"/>
  <c r="J67"/>
  <c r="BI113"/>
  <c r="BH113"/>
  <c r="BG113"/>
  <c r="BF113"/>
  <c r="T113"/>
  <c r="T112"/>
  <c r="R113"/>
  <c r="R112"/>
  <c r="P113"/>
  <c r="P112"/>
  <c r="BK113"/>
  <c r="BK112"/>
  <c r="J112"/>
  <c r="J113"/>
  <c r="BE113"/>
  <c r="J66"/>
  <c r="BI110"/>
  <c r="F39"/>
  <c i="1" r="BD63"/>
  <c i="8" r="BH110"/>
  <c r="F38"/>
  <c i="1" r="BC63"/>
  <c i="8" r="BG110"/>
  <c r="F37"/>
  <c i="1" r="BB63"/>
  <c i="8" r="BF110"/>
  <c r="J36"/>
  <c i="1" r="AW63"/>
  <c i="8" r="F36"/>
  <c i="1" r="BA63"/>
  <c i="8" r="T110"/>
  <c r="T109"/>
  <c r="T108"/>
  <c r="T107"/>
  <c r="R110"/>
  <c r="R109"/>
  <c r="R108"/>
  <c r="R107"/>
  <c r="P110"/>
  <c r="P109"/>
  <c r="P108"/>
  <c r="P107"/>
  <c i="1" r="AU63"/>
  <c i="8" r="BK110"/>
  <c r="BK109"/>
  <c r="J109"/>
  <c r="BK108"/>
  <c r="J108"/>
  <c r="BK107"/>
  <c r="J107"/>
  <c r="J63"/>
  <c r="J32"/>
  <c i="1" r="AG63"/>
  <c i="8" r="J110"/>
  <c r="BE110"/>
  <c r="J35"/>
  <c i="1" r="AV63"/>
  <c i="8" r="F35"/>
  <c i="1" r="AZ63"/>
  <c i="8" r="J65"/>
  <c r="J64"/>
  <c r="J104"/>
  <c r="J103"/>
  <c r="F103"/>
  <c r="F101"/>
  <c r="E99"/>
  <c r="J59"/>
  <c r="J58"/>
  <c r="F58"/>
  <c r="F56"/>
  <c r="E54"/>
  <c r="J41"/>
  <c r="J20"/>
  <c r="E20"/>
  <c r="F104"/>
  <c r="F59"/>
  <c r="J19"/>
  <c r="J14"/>
  <c r="J101"/>
  <c r="J56"/>
  <c r="E7"/>
  <c r="E95"/>
  <c r="E50"/>
  <c i="7" r="J39"/>
  <c r="J38"/>
  <c i="1" r="AY62"/>
  <c i="7" r="J37"/>
  <c i="1" r="AX62"/>
  <c i="7"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8"/>
  <c r="BH138"/>
  <c r="BG138"/>
  <c r="BF138"/>
  <c r="T138"/>
  <c r="R138"/>
  <c r="P138"/>
  <c r="BK138"/>
  <c r="J138"/>
  <c r="BE138"/>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5"/>
  <c r="BH125"/>
  <c r="BG125"/>
  <c r="BF125"/>
  <c r="T125"/>
  <c r="T124"/>
  <c r="R125"/>
  <c r="R124"/>
  <c r="P125"/>
  <c r="P124"/>
  <c r="BK125"/>
  <c r="BK124"/>
  <c r="J124"/>
  <c r="J125"/>
  <c r="BE125"/>
  <c r="J67"/>
  <c r="BI122"/>
  <c r="BH122"/>
  <c r="BG122"/>
  <c r="BF122"/>
  <c r="T122"/>
  <c r="R122"/>
  <c r="P122"/>
  <c r="BK122"/>
  <c r="J122"/>
  <c r="BE122"/>
  <c r="BI120"/>
  <c r="BH120"/>
  <c r="BG120"/>
  <c r="BF120"/>
  <c r="T120"/>
  <c r="R120"/>
  <c r="P120"/>
  <c r="BK120"/>
  <c r="J120"/>
  <c r="BE120"/>
  <c r="BI119"/>
  <c r="BH119"/>
  <c r="BG119"/>
  <c r="BF119"/>
  <c r="T119"/>
  <c r="R119"/>
  <c r="P119"/>
  <c r="BK119"/>
  <c r="J119"/>
  <c r="BE119"/>
  <c r="BI118"/>
  <c r="BH118"/>
  <c r="BG118"/>
  <c r="BF118"/>
  <c r="T118"/>
  <c r="R118"/>
  <c r="P118"/>
  <c r="BK118"/>
  <c r="J118"/>
  <c r="BE118"/>
  <c r="BI116"/>
  <c r="BH116"/>
  <c r="BG116"/>
  <c r="BF116"/>
  <c r="T116"/>
  <c r="R116"/>
  <c r="P116"/>
  <c r="BK116"/>
  <c r="J116"/>
  <c r="BE116"/>
  <c r="BI115"/>
  <c r="BH115"/>
  <c r="BG115"/>
  <c r="BF115"/>
  <c r="T115"/>
  <c r="R115"/>
  <c r="P115"/>
  <c r="BK115"/>
  <c r="J115"/>
  <c r="BE115"/>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7"/>
  <c r="BH107"/>
  <c r="BG107"/>
  <c r="BF107"/>
  <c r="T107"/>
  <c r="R107"/>
  <c r="P107"/>
  <c r="BK107"/>
  <c r="J107"/>
  <c r="BE107"/>
  <c r="BI105"/>
  <c r="BH105"/>
  <c r="BG105"/>
  <c r="BF105"/>
  <c r="T105"/>
  <c r="T104"/>
  <c r="R105"/>
  <c r="R104"/>
  <c r="P105"/>
  <c r="P104"/>
  <c r="BK105"/>
  <c r="BK104"/>
  <c r="J104"/>
  <c r="J105"/>
  <c r="BE105"/>
  <c r="J66"/>
  <c r="BI101"/>
  <c r="BH101"/>
  <c r="BG101"/>
  <c r="BF101"/>
  <c r="T101"/>
  <c r="R101"/>
  <c r="P101"/>
  <c r="BK101"/>
  <c r="J101"/>
  <c r="BE101"/>
  <c r="BI99"/>
  <c r="BH99"/>
  <c r="BG99"/>
  <c r="BF99"/>
  <c r="T99"/>
  <c r="R99"/>
  <c r="P99"/>
  <c r="BK99"/>
  <c r="J99"/>
  <c r="BE99"/>
  <c r="BI98"/>
  <c r="BH98"/>
  <c r="BG98"/>
  <c r="BF98"/>
  <c r="T98"/>
  <c r="R98"/>
  <c r="P98"/>
  <c r="BK98"/>
  <c r="J98"/>
  <c r="BE98"/>
  <c r="BI95"/>
  <c r="BH95"/>
  <c r="BG95"/>
  <c r="BF95"/>
  <c r="T95"/>
  <c r="R95"/>
  <c r="P95"/>
  <c r="BK95"/>
  <c r="J95"/>
  <c r="BE95"/>
  <c r="BI92"/>
  <c r="F39"/>
  <c i="1" r="BD62"/>
  <c i="7" r="BH92"/>
  <c r="F38"/>
  <c i="1" r="BC62"/>
  <c i="7" r="BG92"/>
  <c r="F37"/>
  <c i="1" r="BB62"/>
  <c i="7" r="BF92"/>
  <c r="J36"/>
  <c i="1" r="AW62"/>
  <c i="7" r="F36"/>
  <c i="1" r="BA62"/>
  <c i="7" r="T92"/>
  <c r="T91"/>
  <c r="T90"/>
  <c r="T89"/>
  <c r="R92"/>
  <c r="R91"/>
  <c r="R90"/>
  <c r="R89"/>
  <c r="P92"/>
  <c r="P91"/>
  <c r="P90"/>
  <c r="P89"/>
  <c i="1" r="AU62"/>
  <c i="7" r="BK92"/>
  <c r="BK91"/>
  <c r="J91"/>
  <c r="BK90"/>
  <c r="J90"/>
  <c r="BK89"/>
  <c r="J89"/>
  <c r="J63"/>
  <c r="J32"/>
  <c i="1" r="AG62"/>
  <c i="7" r="J92"/>
  <c r="BE92"/>
  <c r="J35"/>
  <c i="1" r="AV62"/>
  <c i="7" r="F35"/>
  <c i="1" r="AZ62"/>
  <c i="7" r="J65"/>
  <c r="J64"/>
  <c r="J86"/>
  <c r="J85"/>
  <c r="F85"/>
  <c r="F83"/>
  <c r="E81"/>
  <c r="J59"/>
  <c r="J58"/>
  <c r="F58"/>
  <c r="F56"/>
  <c r="E54"/>
  <c r="J41"/>
  <c r="J20"/>
  <c r="E20"/>
  <c r="F86"/>
  <c r="F59"/>
  <c r="J19"/>
  <c r="J14"/>
  <c r="J83"/>
  <c r="J56"/>
  <c r="E7"/>
  <c r="E77"/>
  <c r="E50"/>
  <c i="6" r="J41"/>
  <c r="J40"/>
  <c i="1" r="AY61"/>
  <c i="6" r="J39"/>
  <c i="1" r="AX61"/>
  <c i="6"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T103"/>
  <c r="R104"/>
  <c r="R103"/>
  <c r="P104"/>
  <c r="P103"/>
  <c r="BK104"/>
  <c r="BK103"/>
  <c r="J103"/>
  <c r="J104"/>
  <c r="BE104"/>
  <c r="J70"/>
  <c r="BI101"/>
  <c r="BH101"/>
  <c r="BG101"/>
  <c r="BF101"/>
  <c r="T101"/>
  <c r="R101"/>
  <c r="P101"/>
  <c r="BK101"/>
  <c r="J101"/>
  <c r="BE101"/>
  <c r="BI99"/>
  <c r="BH99"/>
  <c r="BG99"/>
  <c r="BF99"/>
  <c r="T99"/>
  <c r="R99"/>
  <c r="P99"/>
  <c r="BK99"/>
  <c r="J99"/>
  <c r="BE99"/>
  <c r="BI97"/>
  <c r="F41"/>
  <c i="1" r="BD61"/>
  <c i="6" r="BH97"/>
  <c r="F40"/>
  <c i="1" r="BC61"/>
  <c i="6" r="BG97"/>
  <c r="F39"/>
  <c i="1" r="BB61"/>
  <c i="6" r="BF97"/>
  <c r="J38"/>
  <c i="1" r="AW61"/>
  <c i="6" r="F38"/>
  <c i="1" r="BA61"/>
  <c i="6" r="T97"/>
  <c r="T96"/>
  <c r="T95"/>
  <c r="T94"/>
  <c r="R97"/>
  <c r="R96"/>
  <c r="R95"/>
  <c r="R94"/>
  <c r="P97"/>
  <c r="P96"/>
  <c r="P95"/>
  <c r="P94"/>
  <c i="1" r="AU61"/>
  <c i="6" r="BK97"/>
  <c r="BK96"/>
  <c r="J96"/>
  <c r="BK95"/>
  <c r="J95"/>
  <c r="BK94"/>
  <c r="J94"/>
  <c r="J67"/>
  <c r="J34"/>
  <c i="1" r="AG61"/>
  <c i="6" r="J97"/>
  <c r="BE97"/>
  <c r="J37"/>
  <c i="1" r="AV61"/>
  <c i="6" r="F37"/>
  <c i="1" r="AZ61"/>
  <c i="6" r="J69"/>
  <c r="J68"/>
  <c r="J91"/>
  <c r="J90"/>
  <c r="F90"/>
  <c r="F88"/>
  <c r="E86"/>
  <c r="J63"/>
  <c r="J62"/>
  <c r="F62"/>
  <c r="F60"/>
  <c r="E58"/>
  <c r="J43"/>
  <c r="J22"/>
  <c r="E22"/>
  <c r="F91"/>
  <c r="F63"/>
  <c r="J21"/>
  <c r="J16"/>
  <c r="J88"/>
  <c r="J60"/>
  <c r="E7"/>
  <c r="E80"/>
  <c r="E52"/>
  <c i="5" r="J231"/>
  <c r="J41"/>
  <c r="J40"/>
  <c i="1" r="AY60"/>
  <c i="5" r="J39"/>
  <c i="1" r="AX60"/>
  <c i="5" r="J72"/>
  <c r="BI229"/>
  <c r="BH229"/>
  <c r="BG229"/>
  <c r="BF229"/>
  <c r="T229"/>
  <c r="R229"/>
  <c r="P229"/>
  <c r="BK229"/>
  <c r="J229"/>
  <c r="BE229"/>
  <c r="BI227"/>
  <c r="BH227"/>
  <c r="BG227"/>
  <c r="BF227"/>
  <c r="T227"/>
  <c r="R227"/>
  <c r="P227"/>
  <c r="BK227"/>
  <c r="J227"/>
  <c r="BE227"/>
  <c r="BI225"/>
  <c r="BH225"/>
  <c r="BG225"/>
  <c r="BF225"/>
  <c r="T225"/>
  <c r="R225"/>
  <c r="P225"/>
  <c r="BK225"/>
  <c r="J225"/>
  <c r="BE225"/>
  <c r="BI223"/>
  <c r="BH223"/>
  <c r="BG223"/>
  <c r="BF223"/>
  <c r="T223"/>
  <c r="R223"/>
  <c r="P223"/>
  <c r="BK223"/>
  <c r="J223"/>
  <c r="BE223"/>
  <c r="BI221"/>
  <c r="BH221"/>
  <c r="BG221"/>
  <c r="BF221"/>
  <c r="T221"/>
  <c r="R221"/>
  <c r="P221"/>
  <c r="BK221"/>
  <c r="J221"/>
  <c r="BE221"/>
  <c r="BI219"/>
  <c r="BH219"/>
  <c r="BG219"/>
  <c r="BF219"/>
  <c r="T219"/>
  <c r="R219"/>
  <c r="P219"/>
  <c r="BK219"/>
  <c r="J219"/>
  <c r="BE219"/>
  <c r="BI217"/>
  <c r="BH217"/>
  <c r="BG217"/>
  <c r="BF217"/>
  <c r="T217"/>
  <c r="R217"/>
  <c r="P217"/>
  <c r="BK217"/>
  <c r="J217"/>
  <c r="BE217"/>
  <c r="BI215"/>
  <c r="BH215"/>
  <c r="BG215"/>
  <c r="BF215"/>
  <c r="T215"/>
  <c r="R215"/>
  <c r="P215"/>
  <c r="BK215"/>
  <c r="J215"/>
  <c r="BE215"/>
  <c r="BI213"/>
  <c r="BH213"/>
  <c r="BG213"/>
  <c r="BF213"/>
  <c r="T213"/>
  <c r="R213"/>
  <c r="P213"/>
  <c r="BK213"/>
  <c r="J213"/>
  <c r="BE213"/>
  <c r="BI211"/>
  <c r="BH211"/>
  <c r="BG211"/>
  <c r="BF211"/>
  <c r="T211"/>
  <c r="R211"/>
  <c r="P211"/>
  <c r="BK211"/>
  <c r="J211"/>
  <c r="BE211"/>
  <c r="BI209"/>
  <c r="BH209"/>
  <c r="BG209"/>
  <c r="BF209"/>
  <c r="T209"/>
  <c r="R209"/>
  <c r="P209"/>
  <c r="BK209"/>
  <c r="J209"/>
  <c r="BE209"/>
  <c r="BI207"/>
  <c r="BH207"/>
  <c r="BG207"/>
  <c r="BF207"/>
  <c r="T207"/>
  <c r="R207"/>
  <c r="P207"/>
  <c r="BK207"/>
  <c r="J207"/>
  <c r="BE207"/>
  <c r="BI205"/>
  <c r="BH205"/>
  <c r="BG205"/>
  <c r="BF205"/>
  <c r="T205"/>
  <c r="R205"/>
  <c r="P205"/>
  <c r="BK205"/>
  <c r="J205"/>
  <c r="BE205"/>
  <c r="BI203"/>
  <c r="BH203"/>
  <c r="BG203"/>
  <c r="BF203"/>
  <c r="T203"/>
  <c r="R203"/>
  <c r="P203"/>
  <c r="BK203"/>
  <c r="J203"/>
  <c r="BE203"/>
  <c r="BI201"/>
  <c r="BH201"/>
  <c r="BG201"/>
  <c r="BF201"/>
  <c r="T201"/>
  <c r="R201"/>
  <c r="P201"/>
  <c r="BK201"/>
  <c r="J201"/>
  <c r="BE201"/>
  <c r="BI199"/>
  <c r="BH199"/>
  <c r="BG199"/>
  <c r="BF199"/>
  <c r="T199"/>
  <c r="R199"/>
  <c r="P199"/>
  <c r="BK199"/>
  <c r="J199"/>
  <c r="BE199"/>
  <c r="BI197"/>
  <c r="BH197"/>
  <c r="BG197"/>
  <c r="BF197"/>
  <c r="T197"/>
  <c r="R197"/>
  <c r="P197"/>
  <c r="BK197"/>
  <c r="J197"/>
  <c r="BE197"/>
  <c r="BI195"/>
  <c r="BH195"/>
  <c r="BG195"/>
  <c r="BF195"/>
  <c r="T195"/>
  <c r="T194"/>
  <c r="R195"/>
  <c r="R194"/>
  <c r="P195"/>
  <c r="P194"/>
  <c r="BK195"/>
  <c r="BK194"/>
  <c r="J194"/>
  <c r="J195"/>
  <c r="BE195"/>
  <c r="J71"/>
  <c r="BI192"/>
  <c r="BH192"/>
  <c r="BG192"/>
  <c r="BF192"/>
  <c r="T192"/>
  <c r="R192"/>
  <c r="P192"/>
  <c r="BK192"/>
  <c r="J192"/>
  <c r="BE192"/>
  <c r="BI190"/>
  <c r="BH190"/>
  <c r="BG190"/>
  <c r="BF190"/>
  <c r="T190"/>
  <c r="R190"/>
  <c r="P190"/>
  <c r="BK190"/>
  <c r="J190"/>
  <c r="BE190"/>
  <c r="BI188"/>
  <c r="BH188"/>
  <c r="BG188"/>
  <c r="BF188"/>
  <c r="T188"/>
  <c r="R188"/>
  <c r="P188"/>
  <c r="BK188"/>
  <c r="J188"/>
  <c r="BE188"/>
  <c r="BI186"/>
  <c r="BH186"/>
  <c r="BG186"/>
  <c r="BF186"/>
  <c r="T186"/>
  <c r="R186"/>
  <c r="P186"/>
  <c r="BK186"/>
  <c r="J186"/>
  <c r="BE186"/>
  <c r="BI184"/>
  <c r="BH184"/>
  <c r="BG184"/>
  <c r="BF184"/>
  <c r="T184"/>
  <c r="R184"/>
  <c r="P184"/>
  <c r="BK184"/>
  <c r="J184"/>
  <c r="BE184"/>
  <c r="BI182"/>
  <c r="BH182"/>
  <c r="BG182"/>
  <c r="BF182"/>
  <c r="T182"/>
  <c r="R182"/>
  <c r="P182"/>
  <c r="BK182"/>
  <c r="J182"/>
  <c r="BE182"/>
  <c r="BI180"/>
  <c r="BH180"/>
  <c r="BG180"/>
  <c r="BF180"/>
  <c r="T180"/>
  <c r="R180"/>
  <c r="P180"/>
  <c r="BK180"/>
  <c r="J180"/>
  <c r="BE180"/>
  <c r="BI178"/>
  <c r="BH178"/>
  <c r="BG178"/>
  <c r="BF178"/>
  <c r="T178"/>
  <c r="R178"/>
  <c r="P178"/>
  <c r="BK178"/>
  <c r="J178"/>
  <c r="BE178"/>
  <c r="BI176"/>
  <c r="BH176"/>
  <c r="BG176"/>
  <c r="BF176"/>
  <c r="T176"/>
  <c r="R176"/>
  <c r="P176"/>
  <c r="BK176"/>
  <c r="J176"/>
  <c r="BE176"/>
  <c r="BI174"/>
  <c r="BH174"/>
  <c r="BG174"/>
  <c r="BF174"/>
  <c r="T174"/>
  <c r="R174"/>
  <c r="P174"/>
  <c r="BK174"/>
  <c r="J174"/>
  <c r="BE174"/>
  <c r="BI172"/>
  <c r="BH172"/>
  <c r="BG172"/>
  <c r="BF172"/>
  <c r="T172"/>
  <c r="R172"/>
  <c r="P172"/>
  <c r="BK172"/>
  <c r="J172"/>
  <c r="BE172"/>
  <c r="BI170"/>
  <c r="BH170"/>
  <c r="BG170"/>
  <c r="BF170"/>
  <c r="T170"/>
  <c r="R170"/>
  <c r="P170"/>
  <c r="BK170"/>
  <c r="J170"/>
  <c r="BE170"/>
  <c r="BI168"/>
  <c r="BH168"/>
  <c r="BG168"/>
  <c r="BF168"/>
  <c r="T168"/>
  <c r="R168"/>
  <c r="P168"/>
  <c r="BK168"/>
  <c r="J168"/>
  <c r="BE168"/>
  <c r="BI166"/>
  <c r="BH166"/>
  <c r="BG166"/>
  <c r="BF166"/>
  <c r="T166"/>
  <c r="R166"/>
  <c r="P166"/>
  <c r="BK166"/>
  <c r="J166"/>
  <c r="BE166"/>
  <c r="BI164"/>
  <c r="BH164"/>
  <c r="BG164"/>
  <c r="BF164"/>
  <c r="T164"/>
  <c r="R164"/>
  <c r="P164"/>
  <c r="BK164"/>
  <c r="J164"/>
  <c r="BE164"/>
  <c r="BI162"/>
  <c r="BH162"/>
  <c r="BG162"/>
  <c r="BF162"/>
  <c r="T162"/>
  <c r="R162"/>
  <c r="P162"/>
  <c r="BK162"/>
  <c r="J162"/>
  <c r="BE162"/>
  <c r="BI160"/>
  <c r="BH160"/>
  <c r="BG160"/>
  <c r="BF160"/>
  <c r="T160"/>
  <c r="R160"/>
  <c r="P160"/>
  <c r="BK160"/>
  <c r="J160"/>
  <c r="BE160"/>
  <c r="BI158"/>
  <c r="BH158"/>
  <c r="BG158"/>
  <c r="BF158"/>
  <c r="T158"/>
  <c r="R158"/>
  <c r="P158"/>
  <c r="BK158"/>
  <c r="J158"/>
  <c r="BE158"/>
  <c r="BI156"/>
  <c r="BH156"/>
  <c r="BG156"/>
  <c r="BF156"/>
  <c r="T156"/>
  <c r="R156"/>
  <c r="P156"/>
  <c r="BK156"/>
  <c r="J156"/>
  <c r="BE156"/>
  <c r="BI154"/>
  <c r="BH154"/>
  <c r="BG154"/>
  <c r="BF154"/>
  <c r="T154"/>
  <c r="R154"/>
  <c r="P154"/>
  <c r="BK154"/>
  <c r="J154"/>
  <c r="BE154"/>
  <c r="BI152"/>
  <c r="BH152"/>
  <c r="BG152"/>
  <c r="BF152"/>
  <c r="T152"/>
  <c r="R152"/>
  <c r="P152"/>
  <c r="BK152"/>
  <c r="J152"/>
  <c r="BE152"/>
  <c r="BI150"/>
  <c r="BH150"/>
  <c r="BG150"/>
  <c r="BF150"/>
  <c r="T150"/>
  <c r="R150"/>
  <c r="P150"/>
  <c r="BK150"/>
  <c r="J150"/>
  <c r="BE150"/>
  <c r="BI148"/>
  <c r="BH148"/>
  <c r="BG148"/>
  <c r="BF148"/>
  <c r="T148"/>
  <c r="R148"/>
  <c r="P148"/>
  <c r="BK148"/>
  <c r="J148"/>
  <c r="BE148"/>
  <c r="BI146"/>
  <c r="BH146"/>
  <c r="BG146"/>
  <c r="BF146"/>
  <c r="T146"/>
  <c r="R146"/>
  <c r="P146"/>
  <c r="BK146"/>
  <c r="J146"/>
  <c r="BE146"/>
  <c r="BI144"/>
  <c r="BH144"/>
  <c r="BG144"/>
  <c r="BF144"/>
  <c r="T144"/>
  <c r="R144"/>
  <c r="P144"/>
  <c r="BK144"/>
  <c r="J144"/>
  <c r="BE144"/>
  <c r="BI142"/>
  <c r="BH142"/>
  <c r="BG142"/>
  <c r="BF142"/>
  <c r="T142"/>
  <c r="R142"/>
  <c r="P142"/>
  <c r="BK142"/>
  <c r="J142"/>
  <c r="BE142"/>
  <c r="BI140"/>
  <c r="BH140"/>
  <c r="BG140"/>
  <c r="BF140"/>
  <c r="T140"/>
  <c r="R140"/>
  <c r="P140"/>
  <c r="BK140"/>
  <c r="J140"/>
  <c r="BE140"/>
  <c r="BI138"/>
  <c r="BH138"/>
  <c r="BG138"/>
  <c r="BF138"/>
  <c r="T138"/>
  <c r="R138"/>
  <c r="P138"/>
  <c r="BK138"/>
  <c r="J138"/>
  <c r="BE138"/>
  <c r="BI136"/>
  <c r="BH136"/>
  <c r="BG136"/>
  <c r="BF136"/>
  <c r="T136"/>
  <c r="R136"/>
  <c r="P136"/>
  <c r="BK136"/>
  <c r="J136"/>
  <c r="BE136"/>
  <c r="BI134"/>
  <c r="BH134"/>
  <c r="BG134"/>
  <c r="BF134"/>
  <c r="T134"/>
  <c r="R134"/>
  <c r="P134"/>
  <c r="BK134"/>
  <c r="J134"/>
  <c r="BE134"/>
  <c r="BI132"/>
  <c r="BH132"/>
  <c r="BG132"/>
  <c r="BF132"/>
  <c r="T132"/>
  <c r="R132"/>
  <c r="P132"/>
  <c r="BK132"/>
  <c r="J132"/>
  <c r="BE132"/>
  <c r="BI130"/>
  <c r="BH130"/>
  <c r="BG130"/>
  <c r="BF130"/>
  <c r="T130"/>
  <c r="R130"/>
  <c r="P130"/>
  <c r="BK130"/>
  <c r="J130"/>
  <c r="BE130"/>
  <c r="BI128"/>
  <c r="BH128"/>
  <c r="BG128"/>
  <c r="BF128"/>
  <c r="T128"/>
  <c r="R128"/>
  <c r="P128"/>
  <c r="BK128"/>
  <c r="J128"/>
  <c r="BE128"/>
  <c r="BI126"/>
  <c r="BH126"/>
  <c r="BG126"/>
  <c r="BF126"/>
  <c r="T126"/>
  <c r="R126"/>
  <c r="P126"/>
  <c r="BK126"/>
  <c r="J126"/>
  <c r="BE126"/>
  <c r="BI124"/>
  <c r="BH124"/>
  <c r="BG124"/>
  <c r="BF124"/>
  <c r="T124"/>
  <c r="R124"/>
  <c r="P124"/>
  <c r="BK124"/>
  <c r="J124"/>
  <c r="BE124"/>
  <c r="BI122"/>
  <c r="BH122"/>
  <c r="BG122"/>
  <c r="BF122"/>
  <c r="T122"/>
  <c r="R122"/>
  <c r="P122"/>
  <c r="BK122"/>
  <c r="J122"/>
  <c r="BE122"/>
  <c r="BI120"/>
  <c r="BH120"/>
  <c r="BG120"/>
  <c r="BF120"/>
  <c r="T120"/>
  <c r="R120"/>
  <c r="P120"/>
  <c r="BK120"/>
  <c r="J120"/>
  <c r="BE120"/>
  <c r="BI118"/>
  <c r="BH118"/>
  <c r="BG118"/>
  <c r="BF118"/>
  <c r="T118"/>
  <c r="T117"/>
  <c r="T116"/>
  <c r="R118"/>
  <c r="R117"/>
  <c r="R116"/>
  <c r="P118"/>
  <c r="P117"/>
  <c r="P116"/>
  <c r="BK118"/>
  <c r="BK117"/>
  <c r="J117"/>
  <c r="BK116"/>
  <c r="J116"/>
  <c r="J118"/>
  <c r="BE118"/>
  <c r="J70"/>
  <c r="J69"/>
  <c r="BI114"/>
  <c r="BH114"/>
  <c r="BG114"/>
  <c r="BF114"/>
  <c r="T114"/>
  <c r="R114"/>
  <c r="P114"/>
  <c r="BK114"/>
  <c r="J114"/>
  <c r="BE114"/>
  <c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R102"/>
  <c r="P102"/>
  <c r="BK102"/>
  <c r="J102"/>
  <c r="BE102"/>
  <c r="BI100"/>
  <c r="BH100"/>
  <c r="BG100"/>
  <c r="BF100"/>
  <c r="T100"/>
  <c r="T99"/>
  <c r="R100"/>
  <c r="R99"/>
  <c r="P100"/>
  <c r="P99"/>
  <c r="BK100"/>
  <c r="BK99"/>
  <c r="J99"/>
  <c r="J100"/>
  <c r="BE100"/>
  <c r="J68"/>
  <c r="BI97"/>
  <c r="F41"/>
  <c i="1" r="BD60"/>
  <c i="5" r="BH97"/>
  <c r="F40"/>
  <c i="1" r="BC60"/>
  <c i="5" r="BG97"/>
  <c r="F39"/>
  <c i="1" r="BB60"/>
  <c i="5" r="BF97"/>
  <c r="J38"/>
  <c i="1" r="AW60"/>
  <c i="5" r="F38"/>
  <c i="1" r="BA60"/>
  <c i="5" r="T97"/>
  <c r="T96"/>
  <c r="R97"/>
  <c r="R96"/>
  <c r="P97"/>
  <c r="P96"/>
  <c i="1" r="AU60"/>
  <c i="5" r="BK97"/>
  <c r="BK96"/>
  <c r="J96"/>
  <c r="J67"/>
  <c r="J34"/>
  <c i="1" r="AG60"/>
  <c i="5" r="J97"/>
  <c r="BE97"/>
  <c r="J37"/>
  <c i="1" r="AV60"/>
  <c i="5" r="F37"/>
  <c i="1" r="AZ60"/>
  <c i="5" r="J93"/>
  <c r="J92"/>
  <c r="F92"/>
  <c r="F90"/>
  <c r="E88"/>
  <c r="J63"/>
  <c r="J62"/>
  <c r="F62"/>
  <c r="F60"/>
  <c r="E58"/>
  <c r="J43"/>
  <c r="J22"/>
  <c r="E22"/>
  <c r="F93"/>
  <c r="F63"/>
  <c r="J21"/>
  <c r="J16"/>
  <c r="J90"/>
  <c r="J60"/>
  <c r="E7"/>
  <c r="E82"/>
  <c r="E52"/>
  <c i="4" r="J41"/>
  <c r="J40"/>
  <c i="1" r="AY59"/>
  <c i="4" r="J39"/>
  <c i="1" r="AX59"/>
  <c i="4" r="BI153"/>
  <c r="BH153"/>
  <c r="BG153"/>
  <c r="BF153"/>
  <c r="T153"/>
  <c r="R153"/>
  <c r="P153"/>
  <c r="BK153"/>
  <c r="J153"/>
  <c r="BE153"/>
  <c r="BI152"/>
  <c r="BH152"/>
  <c r="BG152"/>
  <c r="BF152"/>
  <c r="T152"/>
  <c r="T151"/>
  <c r="T150"/>
  <c r="R152"/>
  <c r="R151"/>
  <c r="R150"/>
  <c r="P152"/>
  <c r="P151"/>
  <c r="P150"/>
  <c r="BK152"/>
  <c r="BK151"/>
  <c r="J151"/>
  <c r="BK150"/>
  <c r="J150"/>
  <c r="J152"/>
  <c r="BE152"/>
  <c r="J76"/>
  <c r="J75"/>
  <c r="BI149"/>
  <c r="BH149"/>
  <c r="BG149"/>
  <c r="BF149"/>
  <c r="T149"/>
  <c r="R149"/>
  <c r="P149"/>
  <c r="BK149"/>
  <c r="J149"/>
  <c r="BE149"/>
  <c r="BI148"/>
  <c r="BH148"/>
  <c r="BG148"/>
  <c r="BF148"/>
  <c r="T148"/>
  <c r="T147"/>
  <c r="R148"/>
  <c r="R147"/>
  <c r="P148"/>
  <c r="P147"/>
  <c r="BK148"/>
  <c r="BK147"/>
  <c r="J147"/>
  <c r="J148"/>
  <c r="BE148"/>
  <c r="J74"/>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6"/>
  <c r="BH136"/>
  <c r="BG136"/>
  <c r="BF136"/>
  <c r="T136"/>
  <c r="R136"/>
  <c r="P136"/>
  <c r="BK136"/>
  <c r="J136"/>
  <c r="BE136"/>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T126"/>
  <c r="R127"/>
  <c r="R126"/>
  <c r="P127"/>
  <c r="P126"/>
  <c r="BK127"/>
  <c r="BK126"/>
  <c r="J126"/>
  <c r="J127"/>
  <c r="BE127"/>
  <c r="J73"/>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T114"/>
  <c r="R115"/>
  <c r="R114"/>
  <c r="P115"/>
  <c r="P114"/>
  <c r="BK115"/>
  <c r="BK114"/>
  <c r="J114"/>
  <c r="J115"/>
  <c r="BE115"/>
  <c r="J72"/>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T105"/>
  <c r="T104"/>
  <c r="R106"/>
  <c r="R105"/>
  <c r="R104"/>
  <c r="P106"/>
  <c r="P105"/>
  <c r="P104"/>
  <c r="BK106"/>
  <c r="BK105"/>
  <c r="J105"/>
  <c r="BK104"/>
  <c r="J104"/>
  <c r="J106"/>
  <c r="BE106"/>
  <c r="J71"/>
  <c r="J70"/>
  <c r="BI103"/>
  <c r="F41"/>
  <c i="1" r="BD59"/>
  <c i="4" r="BH103"/>
  <c r="F40"/>
  <c i="1" r="BC59"/>
  <c i="4" r="BG103"/>
  <c r="F39"/>
  <c i="1" r="BB59"/>
  <c i="4" r="BF103"/>
  <c r="J38"/>
  <c i="1" r="AW59"/>
  <c i="4" r="F38"/>
  <c i="1" r="BA59"/>
  <c i="4" r="T103"/>
  <c r="T102"/>
  <c r="T101"/>
  <c r="T100"/>
  <c r="R103"/>
  <c r="R102"/>
  <c r="R101"/>
  <c r="R100"/>
  <c r="P103"/>
  <c r="P102"/>
  <c r="P101"/>
  <c r="P100"/>
  <c i="1" r="AU59"/>
  <c i="4" r="BK103"/>
  <c r="BK102"/>
  <c r="J102"/>
  <c r="BK101"/>
  <c r="J101"/>
  <c r="BK100"/>
  <c r="J100"/>
  <c r="J67"/>
  <c r="J34"/>
  <c i="1" r="AG59"/>
  <c i="4" r="J103"/>
  <c r="BE103"/>
  <c r="J37"/>
  <c i="1" r="AV59"/>
  <c i="4" r="F37"/>
  <c i="1" r="AZ59"/>
  <c i="4" r="J69"/>
  <c r="J68"/>
  <c r="J97"/>
  <c r="J96"/>
  <c r="F96"/>
  <c r="F94"/>
  <c r="E92"/>
  <c r="J63"/>
  <c r="J62"/>
  <c r="F62"/>
  <c r="F60"/>
  <c r="E58"/>
  <c r="J43"/>
  <c r="J22"/>
  <c r="E22"/>
  <c r="F97"/>
  <c r="F63"/>
  <c r="J21"/>
  <c r="J16"/>
  <c r="J94"/>
  <c r="J60"/>
  <c r="E7"/>
  <c r="E86"/>
  <c r="E52"/>
  <c i="3" r="J41"/>
  <c r="J40"/>
  <c i="1" r="AY58"/>
  <c i="3" r="J39"/>
  <c i="1" r="AX58"/>
  <c i="3" r="BI107"/>
  <c r="BH107"/>
  <c r="BG107"/>
  <c r="BF107"/>
  <c r="T107"/>
  <c r="T106"/>
  <c r="R107"/>
  <c r="R106"/>
  <c r="P107"/>
  <c r="P106"/>
  <c r="BK107"/>
  <c r="BK106"/>
  <c r="J106"/>
  <c r="J107"/>
  <c r="BE107"/>
  <c r="J70"/>
  <c r="BI105"/>
  <c r="BH105"/>
  <c r="BG105"/>
  <c r="BF105"/>
  <c r="T105"/>
  <c r="R105"/>
  <c r="P105"/>
  <c r="BK105"/>
  <c r="J105"/>
  <c r="BE105"/>
  <c r="BI104"/>
  <c r="BH104"/>
  <c r="BG104"/>
  <c r="BF104"/>
  <c r="T104"/>
  <c r="R104"/>
  <c r="P104"/>
  <c r="BK104"/>
  <c r="J104"/>
  <c r="BE104"/>
  <c r="BI103"/>
  <c r="BH103"/>
  <c r="BG103"/>
  <c r="BF103"/>
  <c r="T103"/>
  <c r="R103"/>
  <c r="P103"/>
  <c r="BK103"/>
  <c r="J103"/>
  <c r="BE103"/>
  <c r="BI99"/>
  <c r="BH99"/>
  <c r="BG99"/>
  <c r="BF99"/>
  <c r="T99"/>
  <c r="T98"/>
  <c r="R99"/>
  <c r="R98"/>
  <c r="P99"/>
  <c r="P98"/>
  <c r="BK99"/>
  <c r="BK98"/>
  <c r="J98"/>
  <c r="J99"/>
  <c r="BE99"/>
  <c r="J69"/>
  <c r="BI97"/>
  <c r="BH97"/>
  <c r="BG97"/>
  <c r="BF97"/>
  <c r="T97"/>
  <c r="R97"/>
  <c r="P97"/>
  <c r="BK97"/>
  <c r="J97"/>
  <c r="BE97"/>
  <c r="BI96"/>
  <c r="F41"/>
  <c i="1" r="BD58"/>
  <c i="3" r="BH96"/>
  <c r="F40"/>
  <c i="1" r="BC58"/>
  <c i="3" r="BG96"/>
  <c r="F39"/>
  <c i="1" r="BB58"/>
  <c i="3" r="BF96"/>
  <c r="J38"/>
  <c i="1" r="AW58"/>
  <c i="3" r="F38"/>
  <c i="1" r="BA58"/>
  <c i="3" r="T96"/>
  <c r="T95"/>
  <c r="T94"/>
  <c r="R96"/>
  <c r="R95"/>
  <c r="R94"/>
  <c r="P96"/>
  <c r="P95"/>
  <c r="P94"/>
  <c i="1" r="AU58"/>
  <c i="3" r="BK96"/>
  <c r="BK95"/>
  <c r="J95"/>
  <c r="BK94"/>
  <c r="J94"/>
  <c r="J67"/>
  <c r="J34"/>
  <c i="1" r="AG58"/>
  <c i="3" r="J96"/>
  <c r="BE96"/>
  <c r="J37"/>
  <c i="1" r="AV58"/>
  <c i="3" r="F37"/>
  <c i="1" r="AZ58"/>
  <c i="3" r="J68"/>
  <c r="J91"/>
  <c r="J90"/>
  <c r="F90"/>
  <c r="F88"/>
  <c r="E86"/>
  <c r="J63"/>
  <c r="J62"/>
  <c r="F62"/>
  <c r="F60"/>
  <c r="E58"/>
  <c r="J43"/>
  <c r="J22"/>
  <c r="E22"/>
  <c r="F91"/>
  <c r="F63"/>
  <c r="J21"/>
  <c r="J16"/>
  <c r="J88"/>
  <c r="J60"/>
  <c r="E7"/>
  <c r="E80"/>
  <c r="E52"/>
  <c i="2" r="J41"/>
  <c r="J40"/>
  <c i="1" r="AY57"/>
  <c i="2" r="J39"/>
  <c i="1" r="AX57"/>
  <c i="2" r="BI1154"/>
  <c r="BH1154"/>
  <c r="BG1154"/>
  <c r="BF1154"/>
  <c r="T1154"/>
  <c r="R1154"/>
  <c r="P1154"/>
  <c r="BK1154"/>
  <c r="J1154"/>
  <c r="BE1154"/>
  <c r="BI1151"/>
  <c r="BH1151"/>
  <c r="BG1151"/>
  <c r="BF1151"/>
  <c r="T1151"/>
  <c r="R1151"/>
  <c r="P1151"/>
  <c r="BK1151"/>
  <c r="J1151"/>
  <c r="BE1151"/>
  <c r="BI1142"/>
  <c r="BH1142"/>
  <c r="BG1142"/>
  <c r="BF1142"/>
  <c r="T1142"/>
  <c r="R1142"/>
  <c r="P1142"/>
  <c r="BK1142"/>
  <c r="J1142"/>
  <c r="BE1142"/>
  <c r="BI1137"/>
  <c r="BH1137"/>
  <c r="BG1137"/>
  <c r="BF1137"/>
  <c r="T1137"/>
  <c r="R1137"/>
  <c r="P1137"/>
  <c r="BK1137"/>
  <c r="J1137"/>
  <c r="BE1137"/>
  <c r="BI1133"/>
  <c r="BH1133"/>
  <c r="BG1133"/>
  <c r="BF1133"/>
  <c r="T1133"/>
  <c r="R1133"/>
  <c r="P1133"/>
  <c r="BK1133"/>
  <c r="J1133"/>
  <c r="BE1133"/>
  <c r="BI1128"/>
  <c r="BH1128"/>
  <c r="BG1128"/>
  <c r="BF1128"/>
  <c r="T1128"/>
  <c r="T1127"/>
  <c r="R1128"/>
  <c r="R1127"/>
  <c r="P1128"/>
  <c r="P1127"/>
  <c r="BK1128"/>
  <c r="BK1127"/>
  <c r="J1127"/>
  <c r="J1128"/>
  <c r="BE1128"/>
  <c r="J96"/>
  <c r="BI1123"/>
  <c r="BH1123"/>
  <c r="BG1123"/>
  <c r="BF1123"/>
  <c r="T1123"/>
  <c r="R1123"/>
  <c r="P1123"/>
  <c r="BK1123"/>
  <c r="J1123"/>
  <c r="BE1123"/>
  <c r="BI1119"/>
  <c r="BH1119"/>
  <c r="BG1119"/>
  <c r="BF1119"/>
  <c r="T1119"/>
  <c r="R1119"/>
  <c r="P1119"/>
  <c r="BK1119"/>
  <c r="J1119"/>
  <c r="BE1119"/>
  <c r="BI1115"/>
  <c r="BH1115"/>
  <c r="BG1115"/>
  <c r="BF1115"/>
  <c r="T1115"/>
  <c r="R1115"/>
  <c r="P1115"/>
  <c r="BK1115"/>
  <c r="J1115"/>
  <c r="BE1115"/>
  <c r="BI1098"/>
  <c r="BH1098"/>
  <c r="BG1098"/>
  <c r="BF1098"/>
  <c r="T1098"/>
  <c r="R1098"/>
  <c r="P1098"/>
  <c r="BK1098"/>
  <c r="J1098"/>
  <c r="BE1098"/>
  <c r="BI1086"/>
  <c r="BH1086"/>
  <c r="BG1086"/>
  <c r="BF1086"/>
  <c r="T1086"/>
  <c r="T1085"/>
  <c r="R1086"/>
  <c r="R1085"/>
  <c r="P1086"/>
  <c r="P1085"/>
  <c r="BK1086"/>
  <c r="BK1085"/>
  <c r="J1085"/>
  <c r="J1086"/>
  <c r="BE1086"/>
  <c r="J95"/>
  <c r="BI1084"/>
  <c r="BH1084"/>
  <c r="BG1084"/>
  <c r="BF1084"/>
  <c r="T1084"/>
  <c r="R1084"/>
  <c r="P1084"/>
  <c r="BK1084"/>
  <c r="J1084"/>
  <c r="BE1084"/>
  <c r="BI1081"/>
  <c r="BH1081"/>
  <c r="BG1081"/>
  <c r="BF1081"/>
  <c r="T1081"/>
  <c r="R1081"/>
  <c r="P1081"/>
  <c r="BK1081"/>
  <c r="J1081"/>
  <c r="BE1081"/>
  <c r="BI1077"/>
  <c r="BH1077"/>
  <c r="BG1077"/>
  <c r="BF1077"/>
  <c r="T1077"/>
  <c r="R1077"/>
  <c r="P1077"/>
  <c r="BK1077"/>
  <c r="J1077"/>
  <c r="BE1077"/>
  <c r="BI1072"/>
  <c r="BH1072"/>
  <c r="BG1072"/>
  <c r="BF1072"/>
  <c r="T1072"/>
  <c r="R1072"/>
  <c r="P1072"/>
  <c r="BK1072"/>
  <c r="J1072"/>
  <c r="BE1072"/>
  <c r="BI1068"/>
  <c r="BH1068"/>
  <c r="BG1068"/>
  <c r="BF1068"/>
  <c r="T1068"/>
  <c r="R1068"/>
  <c r="P1068"/>
  <c r="BK1068"/>
  <c r="J1068"/>
  <c r="BE1068"/>
  <c r="BI1063"/>
  <c r="BH1063"/>
  <c r="BG1063"/>
  <c r="BF1063"/>
  <c r="T1063"/>
  <c r="R1063"/>
  <c r="P1063"/>
  <c r="BK1063"/>
  <c r="J1063"/>
  <c r="BE1063"/>
  <c r="BI1060"/>
  <c r="BH1060"/>
  <c r="BG1060"/>
  <c r="BF1060"/>
  <c r="T1060"/>
  <c r="R1060"/>
  <c r="P1060"/>
  <c r="BK1060"/>
  <c r="J1060"/>
  <c r="BE1060"/>
  <c r="BI1056"/>
  <c r="BH1056"/>
  <c r="BG1056"/>
  <c r="BF1056"/>
  <c r="T1056"/>
  <c r="T1055"/>
  <c r="R1056"/>
  <c r="R1055"/>
  <c r="P1056"/>
  <c r="P1055"/>
  <c r="BK1056"/>
  <c r="BK1055"/>
  <c r="J1055"/>
  <c r="J1056"/>
  <c r="BE1056"/>
  <c r="J94"/>
  <c r="BI1054"/>
  <c r="BH1054"/>
  <c r="BG1054"/>
  <c r="BF1054"/>
  <c r="T1054"/>
  <c r="R1054"/>
  <c r="P1054"/>
  <c r="BK1054"/>
  <c r="J1054"/>
  <c r="BE1054"/>
  <c r="BI1044"/>
  <c r="BH1044"/>
  <c r="BG1044"/>
  <c r="BF1044"/>
  <c r="T1044"/>
  <c r="R1044"/>
  <c r="P1044"/>
  <c r="BK1044"/>
  <c r="J1044"/>
  <c r="BE1044"/>
  <c r="BI1040"/>
  <c r="BH1040"/>
  <c r="BG1040"/>
  <c r="BF1040"/>
  <c r="T1040"/>
  <c r="R1040"/>
  <c r="P1040"/>
  <c r="BK1040"/>
  <c r="J1040"/>
  <c r="BE1040"/>
  <c r="BI1037"/>
  <c r="BH1037"/>
  <c r="BG1037"/>
  <c r="BF1037"/>
  <c r="T1037"/>
  <c r="R1037"/>
  <c r="P1037"/>
  <c r="BK1037"/>
  <c r="J1037"/>
  <c r="BE1037"/>
  <c r="BI1034"/>
  <c r="BH1034"/>
  <c r="BG1034"/>
  <c r="BF1034"/>
  <c r="T1034"/>
  <c r="R1034"/>
  <c r="P1034"/>
  <c r="BK1034"/>
  <c r="J1034"/>
  <c r="BE1034"/>
  <c r="BI1024"/>
  <c r="BH1024"/>
  <c r="BG1024"/>
  <c r="BF1024"/>
  <c r="T1024"/>
  <c r="R1024"/>
  <c r="P1024"/>
  <c r="BK1024"/>
  <c r="J1024"/>
  <c r="BE1024"/>
  <c r="BI1021"/>
  <c r="BH1021"/>
  <c r="BG1021"/>
  <c r="BF1021"/>
  <c r="T1021"/>
  <c r="R1021"/>
  <c r="P1021"/>
  <c r="BK1021"/>
  <c r="J1021"/>
  <c r="BE1021"/>
  <c r="BI1014"/>
  <c r="BH1014"/>
  <c r="BG1014"/>
  <c r="BF1014"/>
  <c r="T1014"/>
  <c r="T1013"/>
  <c r="R1014"/>
  <c r="R1013"/>
  <c r="P1014"/>
  <c r="P1013"/>
  <c r="BK1014"/>
  <c r="BK1013"/>
  <c r="J1013"/>
  <c r="J1014"/>
  <c r="BE1014"/>
  <c r="J93"/>
  <c r="BI1012"/>
  <c r="BH1012"/>
  <c r="BG1012"/>
  <c r="BF1012"/>
  <c r="T1012"/>
  <c r="R1012"/>
  <c r="P1012"/>
  <c r="BK1012"/>
  <c r="J1012"/>
  <c r="BE1012"/>
  <c r="BI1011"/>
  <c r="BH1011"/>
  <c r="BG1011"/>
  <c r="BF1011"/>
  <c r="T1011"/>
  <c r="R1011"/>
  <c r="P1011"/>
  <c r="BK1011"/>
  <c r="J1011"/>
  <c r="BE1011"/>
  <c r="BI1008"/>
  <c r="BH1008"/>
  <c r="BG1008"/>
  <c r="BF1008"/>
  <c r="T1008"/>
  <c r="R1008"/>
  <c r="P1008"/>
  <c r="BK1008"/>
  <c r="J1008"/>
  <c r="BE1008"/>
  <c r="BI1004"/>
  <c r="BH1004"/>
  <c r="BG1004"/>
  <c r="BF1004"/>
  <c r="T1004"/>
  <c r="R1004"/>
  <c r="P1004"/>
  <c r="BK1004"/>
  <c r="J1004"/>
  <c r="BE1004"/>
  <c r="BI1000"/>
  <c r="BH1000"/>
  <c r="BG1000"/>
  <c r="BF1000"/>
  <c r="T1000"/>
  <c r="R1000"/>
  <c r="P1000"/>
  <c r="BK1000"/>
  <c r="J1000"/>
  <c r="BE1000"/>
  <c r="BI996"/>
  <c r="BH996"/>
  <c r="BG996"/>
  <c r="BF996"/>
  <c r="T996"/>
  <c r="R996"/>
  <c r="P996"/>
  <c r="BK996"/>
  <c r="J996"/>
  <c r="BE996"/>
  <c r="BI995"/>
  <c r="BH995"/>
  <c r="BG995"/>
  <c r="BF995"/>
  <c r="T995"/>
  <c r="R995"/>
  <c r="P995"/>
  <c r="BK995"/>
  <c r="J995"/>
  <c r="BE995"/>
  <c r="BI994"/>
  <c r="BH994"/>
  <c r="BG994"/>
  <c r="BF994"/>
  <c r="T994"/>
  <c r="R994"/>
  <c r="P994"/>
  <c r="BK994"/>
  <c r="J994"/>
  <c r="BE994"/>
  <c r="BI993"/>
  <c r="BH993"/>
  <c r="BG993"/>
  <c r="BF993"/>
  <c r="T993"/>
  <c r="R993"/>
  <c r="P993"/>
  <c r="BK993"/>
  <c r="J993"/>
  <c r="BE993"/>
  <c r="BI992"/>
  <c r="BH992"/>
  <c r="BG992"/>
  <c r="BF992"/>
  <c r="T992"/>
  <c r="R992"/>
  <c r="P992"/>
  <c r="BK992"/>
  <c r="J992"/>
  <c r="BE992"/>
  <c r="BI988"/>
  <c r="BH988"/>
  <c r="BG988"/>
  <c r="BF988"/>
  <c r="T988"/>
  <c r="R988"/>
  <c r="P988"/>
  <c r="BK988"/>
  <c r="J988"/>
  <c r="BE988"/>
  <c r="BI987"/>
  <c r="BH987"/>
  <c r="BG987"/>
  <c r="BF987"/>
  <c r="T987"/>
  <c r="R987"/>
  <c r="P987"/>
  <c r="BK987"/>
  <c r="J987"/>
  <c r="BE987"/>
  <c r="BI983"/>
  <c r="BH983"/>
  <c r="BG983"/>
  <c r="BF983"/>
  <c r="T983"/>
  <c r="R983"/>
  <c r="P983"/>
  <c r="BK983"/>
  <c r="J983"/>
  <c r="BE983"/>
  <c r="BI979"/>
  <c r="BH979"/>
  <c r="BG979"/>
  <c r="BF979"/>
  <c r="T979"/>
  <c r="R979"/>
  <c r="P979"/>
  <c r="BK979"/>
  <c r="J979"/>
  <c r="BE979"/>
  <c r="BI978"/>
  <c r="BH978"/>
  <c r="BG978"/>
  <c r="BF978"/>
  <c r="T978"/>
  <c r="R978"/>
  <c r="P978"/>
  <c r="BK978"/>
  <c r="J978"/>
  <c r="BE978"/>
  <c r="BI977"/>
  <c r="BH977"/>
  <c r="BG977"/>
  <c r="BF977"/>
  <c r="T977"/>
  <c r="R977"/>
  <c r="P977"/>
  <c r="BK977"/>
  <c r="J977"/>
  <c r="BE977"/>
  <c r="BI976"/>
  <c r="BH976"/>
  <c r="BG976"/>
  <c r="BF976"/>
  <c r="T976"/>
  <c r="R976"/>
  <c r="P976"/>
  <c r="BK976"/>
  <c r="J976"/>
  <c r="BE976"/>
  <c r="BI971"/>
  <c r="BH971"/>
  <c r="BG971"/>
  <c r="BF971"/>
  <c r="T971"/>
  <c r="R971"/>
  <c r="P971"/>
  <c r="BK971"/>
  <c r="J971"/>
  <c r="BE971"/>
  <c r="BI968"/>
  <c r="BH968"/>
  <c r="BG968"/>
  <c r="BF968"/>
  <c r="T968"/>
  <c r="R968"/>
  <c r="P968"/>
  <c r="BK968"/>
  <c r="J968"/>
  <c r="BE968"/>
  <c r="BI963"/>
  <c r="BH963"/>
  <c r="BG963"/>
  <c r="BF963"/>
  <c r="T963"/>
  <c r="R963"/>
  <c r="P963"/>
  <c r="BK963"/>
  <c r="J963"/>
  <c r="BE963"/>
  <c r="BI962"/>
  <c r="BH962"/>
  <c r="BG962"/>
  <c r="BF962"/>
  <c r="T962"/>
  <c r="R962"/>
  <c r="P962"/>
  <c r="BK962"/>
  <c r="J962"/>
  <c r="BE962"/>
  <c r="BI958"/>
  <c r="BH958"/>
  <c r="BG958"/>
  <c r="BF958"/>
  <c r="T958"/>
  <c r="T957"/>
  <c r="R958"/>
  <c r="R957"/>
  <c r="P958"/>
  <c r="P957"/>
  <c r="BK958"/>
  <c r="BK957"/>
  <c r="J957"/>
  <c r="J958"/>
  <c r="BE958"/>
  <c r="J92"/>
  <c r="BI956"/>
  <c r="BH956"/>
  <c r="BG956"/>
  <c r="BF956"/>
  <c r="T956"/>
  <c r="R956"/>
  <c r="P956"/>
  <c r="BK956"/>
  <c r="J956"/>
  <c r="BE956"/>
  <c r="BI952"/>
  <c r="BH952"/>
  <c r="BG952"/>
  <c r="BF952"/>
  <c r="T952"/>
  <c r="R952"/>
  <c r="P952"/>
  <c r="BK952"/>
  <c r="J952"/>
  <c r="BE952"/>
  <c r="BI947"/>
  <c r="BH947"/>
  <c r="BG947"/>
  <c r="BF947"/>
  <c r="T947"/>
  <c r="R947"/>
  <c r="P947"/>
  <c r="BK947"/>
  <c r="J947"/>
  <c r="BE947"/>
  <c r="BI946"/>
  <c r="BH946"/>
  <c r="BG946"/>
  <c r="BF946"/>
  <c r="T946"/>
  <c r="R946"/>
  <c r="P946"/>
  <c r="BK946"/>
  <c r="J946"/>
  <c r="BE946"/>
  <c r="BI942"/>
  <c r="BH942"/>
  <c r="BG942"/>
  <c r="BF942"/>
  <c r="T942"/>
  <c r="R942"/>
  <c r="P942"/>
  <c r="BK942"/>
  <c r="J942"/>
  <c r="BE942"/>
  <c r="BI941"/>
  <c r="BH941"/>
  <c r="BG941"/>
  <c r="BF941"/>
  <c r="T941"/>
  <c r="R941"/>
  <c r="P941"/>
  <c r="BK941"/>
  <c r="J941"/>
  <c r="BE941"/>
  <c r="BI940"/>
  <c r="BH940"/>
  <c r="BG940"/>
  <c r="BF940"/>
  <c r="T940"/>
  <c r="R940"/>
  <c r="P940"/>
  <c r="BK940"/>
  <c r="J940"/>
  <c r="BE940"/>
  <c r="BI937"/>
  <c r="BH937"/>
  <c r="BG937"/>
  <c r="BF937"/>
  <c r="T937"/>
  <c r="R937"/>
  <c r="P937"/>
  <c r="BK937"/>
  <c r="J937"/>
  <c r="BE937"/>
  <c r="BI936"/>
  <c r="BH936"/>
  <c r="BG936"/>
  <c r="BF936"/>
  <c r="T936"/>
  <c r="R936"/>
  <c r="P936"/>
  <c r="BK936"/>
  <c r="J936"/>
  <c r="BE936"/>
  <c r="BI934"/>
  <c r="BH934"/>
  <c r="BG934"/>
  <c r="BF934"/>
  <c r="T934"/>
  <c r="R934"/>
  <c r="P934"/>
  <c r="BK934"/>
  <c r="J934"/>
  <c r="BE934"/>
  <c r="BI933"/>
  <c r="BH933"/>
  <c r="BG933"/>
  <c r="BF933"/>
  <c r="T933"/>
  <c r="R933"/>
  <c r="P933"/>
  <c r="BK933"/>
  <c r="J933"/>
  <c r="BE933"/>
  <c r="BI925"/>
  <c r="BH925"/>
  <c r="BG925"/>
  <c r="BF925"/>
  <c r="T925"/>
  <c r="R925"/>
  <c r="P925"/>
  <c r="BK925"/>
  <c r="J925"/>
  <c r="BE925"/>
  <c r="BI920"/>
  <c r="BH920"/>
  <c r="BG920"/>
  <c r="BF920"/>
  <c r="T920"/>
  <c r="R920"/>
  <c r="P920"/>
  <c r="BK920"/>
  <c r="J920"/>
  <c r="BE920"/>
  <c r="BI916"/>
  <c r="BH916"/>
  <c r="BG916"/>
  <c r="BF916"/>
  <c r="T916"/>
  <c r="R916"/>
  <c r="P916"/>
  <c r="BK916"/>
  <c r="J916"/>
  <c r="BE916"/>
  <c r="BI912"/>
  <c r="BH912"/>
  <c r="BG912"/>
  <c r="BF912"/>
  <c r="T912"/>
  <c r="R912"/>
  <c r="P912"/>
  <c r="BK912"/>
  <c r="J912"/>
  <c r="BE912"/>
  <c r="BI908"/>
  <c r="BH908"/>
  <c r="BG908"/>
  <c r="BF908"/>
  <c r="T908"/>
  <c r="R908"/>
  <c r="P908"/>
  <c r="BK908"/>
  <c r="J908"/>
  <c r="BE908"/>
  <c r="BI903"/>
  <c r="BH903"/>
  <c r="BG903"/>
  <c r="BF903"/>
  <c r="T903"/>
  <c r="T902"/>
  <c r="R903"/>
  <c r="R902"/>
  <c r="P903"/>
  <c r="P902"/>
  <c r="BK903"/>
  <c r="BK902"/>
  <c r="J902"/>
  <c r="J903"/>
  <c r="BE903"/>
  <c r="J91"/>
  <c r="BI901"/>
  <c r="BH901"/>
  <c r="BG901"/>
  <c r="BF901"/>
  <c r="T901"/>
  <c r="R901"/>
  <c r="P901"/>
  <c r="BK901"/>
  <c r="J901"/>
  <c r="BE901"/>
  <c r="BI897"/>
  <c r="BH897"/>
  <c r="BG897"/>
  <c r="BF897"/>
  <c r="T897"/>
  <c r="R897"/>
  <c r="P897"/>
  <c r="BK897"/>
  <c r="J897"/>
  <c r="BE897"/>
  <c r="BI893"/>
  <c r="BH893"/>
  <c r="BG893"/>
  <c r="BF893"/>
  <c r="T893"/>
  <c r="R893"/>
  <c r="P893"/>
  <c r="BK893"/>
  <c r="J893"/>
  <c r="BE893"/>
  <c r="BI889"/>
  <c r="BH889"/>
  <c r="BG889"/>
  <c r="BF889"/>
  <c r="T889"/>
  <c r="R889"/>
  <c r="P889"/>
  <c r="BK889"/>
  <c r="J889"/>
  <c r="BE889"/>
  <c r="BI885"/>
  <c r="BH885"/>
  <c r="BG885"/>
  <c r="BF885"/>
  <c r="T885"/>
  <c r="R885"/>
  <c r="P885"/>
  <c r="BK885"/>
  <c r="J885"/>
  <c r="BE885"/>
  <c r="BI881"/>
  <c r="BH881"/>
  <c r="BG881"/>
  <c r="BF881"/>
  <c r="T881"/>
  <c r="R881"/>
  <c r="P881"/>
  <c r="BK881"/>
  <c r="J881"/>
  <c r="BE881"/>
  <c r="BI877"/>
  <c r="BH877"/>
  <c r="BG877"/>
  <c r="BF877"/>
  <c r="T877"/>
  <c r="R877"/>
  <c r="P877"/>
  <c r="BK877"/>
  <c r="J877"/>
  <c r="BE877"/>
  <c r="BI872"/>
  <c r="BH872"/>
  <c r="BG872"/>
  <c r="BF872"/>
  <c r="T872"/>
  <c r="R872"/>
  <c r="P872"/>
  <c r="BK872"/>
  <c r="J872"/>
  <c r="BE872"/>
  <c r="BI868"/>
  <c r="BH868"/>
  <c r="BG868"/>
  <c r="BF868"/>
  <c r="T868"/>
  <c r="R868"/>
  <c r="P868"/>
  <c r="BK868"/>
  <c r="J868"/>
  <c r="BE868"/>
  <c r="BI863"/>
  <c r="BH863"/>
  <c r="BG863"/>
  <c r="BF863"/>
  <c r="T863"/>
  <c r="R863"/>
  <c r="P863"/>
  <c r="BK863"/>
  <c r="J863"/>
  <c r="BE863"/>
  <c r="BI860"/>
  <c r="BH860"/>
  <c r="BG860"/>
  <c r="BF860"/>
  <c r="T860"/>
  <c r="R860"/>
  <c r="P860"/>
  <c r="BK860"/>
  <c r="J860"/>
  <c r="BE860"/>
  <c r="BI855"/>
  <c r="BH855"/>
  <c r="BG855"/>
  <c r="BF855"/>
  <c r="T855"/>
  <c r="T854"/>
  <c r="R855"/>
  <c r="R854"/>
  <c r="P855"/>
  <c r="P854"/>
  <c r="BK855"/>
  <c r="BK854"/>
  <c r="J854"/>
  <c r="J855"/>
  <c r="BE855"/>
  <c r="J90"/>
  <c r="BI853"/>
  <c r="BH853"/>
  <c r="BG853"/>
  <c r="BF853"/>
  <c r="T853"/>
  <c r="R853"/>
  <c r="P853"/>
  <c r="BK853"/>
  <c r="J853"/>
  <c r="BE853"/>
  <c r="BI850"/>
  <c r="BH850"/>
  <c r="BG850"/>
  <c r="BF850"/>
  <c r="T850"/>
  <c r="R850"/>
  <c r="P850"/>
  <c r="BK850"/>
  <c r="J850"/>
  <c r="BE850"/>
  <c r="BI845"/>
  <c r="BH845"/>
  <c r="BG845"/>
  <c r="BF845"/>
  <c r="T845"/>
  <c r="R845"/>
  <c r="P845"/>
  <c r="BK845"/>
  <c r="J845"/>
  <c r="BE845"/>
  <c r="BI844"/>
  <c r="BH844"/>
  <c r="BG844"/>
  <c r="BF844"/>
  <c r="T844"/>
  <c r="R844"/>
  <c r="P844"/>
  <c r="BK844"/>
  <c r="J844"/>
  <c r="BE844"/>
  <c r="BI839"/>
  <c r="BH839"/>
  <c r="BG839"/>
  <c r="BF839"/>
  <c r="T839"/>
  <c r="T838"/>
  <c r="R839"/>
  <c r="R838"/>
  <c r="P839"/>
  <c r="P838"/>
  <c r="BK839"/>
  <c r="BK838"/>
  <c r="J838"/>
  <c r="J839"/>
  <c r="BE839"/>
  <c r="J89"/>
  <c r="BI837"/>
  <c r="BH837"/>
  <c r="BG837"/>
  <c r="BF837"/>
  <c r="T837"/>
  <c r="R837"/>
  <c r="P837"/>
  <c r="BK837"/>
  <c r="J837"/>
  <c r="BE837"/>
  <c r="BI836"/>
  <c r="BH836"/>
  <c r="BG836"/>
  <c r="BF836"/>
  <c r="T836"/>
  <c r="R836"/>
  <c r="P836"/>
  <c r="BK836"/>
  <c r="J836"/>
  <c r="BE836"/>
  <c r="BI832"/>
  <c r="BH832"/>
  <c r="BG832"/>
  <c r="BF832"/>
  <c r="T832"/>
  <c r="R832"/>
  <c r="P832"/>
  <c r="BK832"/>
  <c r="J832"/>
  <c r="BE832"/>
  <c r="BI827"/>
  <c r="BH827"/>
  <c r="BG827"/>
  <c r="BF827"/>
  <c r="T827"/>
  <c r="R827"/>
  <c r="P827"/>
  <c r="BK827"/>
  <c r="J827"/>
  <c r="BE827"/>
  <c r="BI824"/>
  <c r="BH824"/>
  <c r="BG824"/>
  <c r="BF824"/>
  <c r="T824"/>
  <c r="R824"/>
  <c r="P824"/>
  <c r="BK824"/>
  <c r="J824"/>
  <c r="BE824"/>
  <c r="BI821"/>
  <c r="BH821"/>
  <c r="BG821"/>
  <c r="BF821"/>
  <c r="T821"/>
  <c r="R821"/>
  <c r="P821"/>
  <c r="BK821"/>
  <c r="J821"/>
  <c r="BE821"/>
  <c r="BI818"/>
  <c r="BH818"/>
  <c r="BG818"/>
  <c r="BF818"/>
  <c r="T818"/>
  <c r="R818"/>
  <c r="P818"/>
  <c r="BK818"/>
  <c r="J818"/>
  <c r="BE818"/>
  <c r="BI815"/>
  <c r="BH815"/>
  <c r="BG815"/>
  <c r="BF815"/>
  <c r="T815"/>
  <c r="R815"/>
  <c r="P815"/>
  <c r="BK815"/>
  <c r="J815"/>
  <c r="BE815"/>
  <c r="BI802"/>
  <c r="BH802"/>
  <c r="BG802"/>
  <c r="BF802"/>
  <c r="T802"/>
  <c r="R802"/>
  <c r="P802"/>
  <c r="BK802"/>
  <c r="J802"/>
  <c r="BE802"/>
  <c r="BI798"/>
  <c r="BH798"/>
  <c r="BG798"/>
  <c r="BF798"/>
  <c r="T798"/>
  <c r="R798"/>
  <c r="P798"/>
  <c r="BK798"/>
  <c r="J798"/>
  <c r="BE798"/>
  <c r="BI793"/>
  <c r="BH793"/>
  <c r="BG793"/>
  <c r="BF793"/>
  <c r="T793"/>
  <c r="R793"/>
  <c r="P793"/>
  <c r="BK793"/>
  <c r="J793"/>
  <c r="BE793"/>
  <c r="BI788"/>
  <c r="BH788"/>
  <c r="BG788"/>
  <c r="BF788"/>
  <c r="T788"/>
  <c r="R788"/>
  <c r="P788"/>
  <c r="BK788"/>
  <c r="J788"/>
  <c r="BE788"/>
  <c r="BI784"/>
  <c r="BH784"/>
  <c r="BG784"/>
  <c r="BF784"/>
  <c r="T784"/>
  <c r="R784"/>
  <c r="P784"/>
  <c r="BK784"/>
  <c r="J784"/>
  <c r="BE784"/>
  <c r="BI776"/>
  <c r="BH776"/>
  <c r="BG776"/>
  <c r="BF776"/>
  <c r="T776"/>
  <c r="R776"/>
  <c r="P776"/>
  <c r="BK776"/>
  <c r="J776"/>
  <c r="BE776"/>
  <c r="BI775"/>
  <c r="BH775"/>
  <c r="BG775"/>
  <c r="BF775"/>
  <c r="T775"/>
  <c r="R775"/>
  <c r="P775"/>
  <c r="BK775"/>
  <c r="J775"/>
  <c r="BE775"/>
  <c r="BI774"/>
  <c r="BH774"/>
  <c r="BG774"/>
  <c r="BF774"/>
  <c r="T774"/>
  <c r="R774"/>
  <c r="P774"/>
  <c r="BK774"/>
  <c r="J774"/>
  <c r="BE774"/>
  <c r="BI773"/>
  <c r="BH773"/>
  <c r="BG773"/>
  <c r="BF773"/>
  <c r="T773"/>
  <c r="R773"/>
  <c r="P773"/>
  <c r="BK773"/>
  <c r="J773"/>
  <c r="BE773"/>
  <c r="BI768"/>
  <c r="BH768"/>
  <c r="BG768"/>
  <c r="BF768"/>
  <c r="T768"/>
  <c r="R768"/>
  <c r="P768"/>
  <c r="BK768"/>
  <c r="J768"/>
  <c r="BE768"/>
  <c r="BI760"/>
  <c r="BH760"/>
  <c r="BG760"/>
  <c r="BF760"/>
  <c r="T760"/>
  <c r="T759"/>
  <c r="R760"/>
  <c r="R759"/>
  <c r="P760"/>
  <c r="P759"/>
  <c r="BK760"/>
  <c r="BK759"/>
  <c r="J759"/>
  <c r="J760"/>
  <c r="BE760"/>
  <c r="J88"/>
  <c r="BI758"/>
  <c r="BH758"/>
  <c r="BG758"/>
  <c r="BF758"/>
  <c r="T758"/>
  <c r="R758"/>
  <c r="P758"/>
  <c r="BK758"/>
  <c r="J758"/>
  <c r="BE758"/>
  <c r="BI754"/>
  <c r="BH754"/>
  <c r="BG754"/>
  <c r="BF754"/>
  <c r="T754"/>
  <c r="T753"/>
  <c r="R754"/>
  <c r="R753"/>
  <c r="P754"/>
  <c r="P753"/>
  <c r="BK754"/>
  <c r="BK753"/>
  <c r="J753"/>
  <c r="J754"/>
  <c r="BE754"/>
  <c r="J87"/>
  <c r="BI752"/>
  <c r="BH752"/>
  <c r="BG752"/>
  <c r="BF752"/>
  <c r="T752"/>
  <c r="R752"/>
  <c r="P752"/>
  <c r="BK752"/>
  <c r="J752"/>
  <c r="BE752"/>
  <c r="BI748"/>
  <c r="BH748"/>
  <c r="BG748"/>
  <c r="BF748"/>
  <c r="T748"/>
  <c r="T747"/>
  <c r="R748"/>
  <c r="R747"/>
  <c r="P748"/>
  <c r="P747"/>
  <c r="BK748"/>
  <c r="BK747"/>
  <c r="J747"/>
  <c r="J748"/>
  <c r="BE748"/>
  <c r="J86"/>
  <c r="BI746"/>
  <c r="BH746"/>
  <c r="BG746"/>
  <c r="BF746"/>
  <c r="T746"/>
  <c r="R746"/>
  <c r="P746"/>
  <c r="BK746"/>
  <c r="J746"/>
  <c r="BE746"/>
  <c r="BI745"/>
  <c r="BH745"/>
  <c r="BG745"/>
  <c r="BF745"/>
  <c r="T745"/>
  <c r="R745"/>
  <c r="P745"/>
  <c r="BK745"/>
  <c r="J745"/>
  <c r="BE745"/>
  <c r="BI741"/>
  <c r="BH741"/>
  <c r="BG741"/>
  <c r="BF741"/>
  <c r="T741"/>
  <c r="T740"/>
  <c r="R741"/>
  <c r="R740"/>
  <c r="P741"/>
  <c r="P740"/>
  <c r="BK741"/>
  <c r="BK740"/>
  <c r="J740"/>
  <c r="J741"/>
  <c r="BE741"/>
  <c r="J85"/>
  <c r="BI739"/>
  <c r="BH739"/>
  <c r="BG739"/>
  <c r="BF739"/>
  <c r="T739"/>
  <c r="R739"/>
  <c r="P739"/>
  <c r="BK739"/>
  <c r="J739"/>
  <c r="BE739"/>
  <c r="BI736"/>
  <c r="BH736"/>
  <c r="BG736"/>
  <c r="BF736"/>
  <c r="T736"/>
  <c r="R736"/>
  <c r="P736"/>
  <c r="BK736"/>
  <c r="J736"/>
  <c r="BE736"/>
  <c r="BI732"/>
  <c r="BH732"/>
  <c r="BG732"/>
  <c r="BF732"/>
  <c r="T732"/>
  <c r="R732"/>
  <c r="P732"/>
  <c r="BK732"/>
  <c r="J732"/>
  <c r="BE732"/>
  <c r="BI729"/>
  <c r="BH729"/>
  <c r="BG729"/>
  <c r="BF729"/>
  <c r="T729"/>
  <c r="R729"/>
  <c r="P729"/>
  <c r="BK729"/>
  <c r="J729"/>
  <c r="BE729"/>
  <c r="BI725"/>
  <c r="BH725"/>
  <c r="BG725"/>
  <c r="BF725"/>
  <c r="T725"/>
  <c r="R725"/>
  <c r="P725"/>
  <c r="BK725"/>
  <c r="J725"/>
  <c r="BE725"/>
  <c r="BI722"/>
  <c r="BH722"/>
  <c r="BG722"/>
  <c r="BF722"/>
  <c r="T722"/>
  <c r="R722"/>
  <c r="P722"/>
  <c r="BK722"/>
  <c r="J722"/>
  <c r="BE722"/>
  <c r="BI718"/>
  <c r="BH718"/>
  <c r="BG718"/>
  <c r="BF718"/>
  <c r="T718"/>
  <c r="R718"/>
  <c r="P718"/>
  <c r="BK718"/>
  <c r="J718"/>
  <c r="BE718"/>
  <c r="BI715"/>
  <c r="BH715"/>
  <c r="BG715"/>
  <c r="BF715"/>
  <c r="T715"/>
  <c r="R715"/>
  <c r="P715"/>
  <c r="BK715"/>
  <c r="J715"/>
  <c r="BE715"/>
  <c r="BI710"/>
  <c r="BH710"/>
  <c r="BG710"/>
  <c r="BF710"/>
  <c r="T710"/>
  <c r="R710"/>
  <c r="P710"/>
  <c r="BK710"/>
  <c r="J710"/>
  <c r="BE710"/>
  <c r="BI707"/>
  <c r="BH707"/>
  <c r="BG707"/>
  <c r="BF707"/>
  <c r="T707"/>
  <c r="R707"/>
  <c r="P707"/>
  <c r="BK707"/>
  <c r="J707"/>
  <c r="BE707"/>
  <c r="BI704"/>
  <c r="BH704"/>
  <c r="BG704"/>
  <c r="BF704"/>
  <c r="T704"/>
  <c r="R704"/>
  <c r="P704"/>
  <c r="BK704"/>
  <c r="J704"/>
  <c r="BE704"/>
  <c r="BI699"/>
  <c r="BH699"/>
  <c r="BG699"/>
  <c r="BF699"/>
  <c r="T699"/>
  <c r="T698"/>
  <c r="R699"/>
  <c r="R698"/>
  <c r="P699"/>
  <c r="P698"/>
  <c r="BK699"/>
  <c r="BK698"/>
  <c r="J698"/>
  <c r="J699"/>
  <c r="BE699"/>
  <c r="J84"/>
  <c r="BI697"/>
  <c r="BH697"/>
  <c r="BG697"/>
  <c r="BF697"/>
  <c r="T697"/>
  <c r="R697"/>
  <c r="P697"/>
  <c r="BK697"/>
  <c r="J697"/>
  <c r="BE697"/>
  <c r="BI694"/>
  <c r="BH694"/>
  <c r="BG694"/>
  <c r="BF694"/>
  <c r="T694"/>
  <c r="R694"/>
  <c r="P694"/>
  <c r="BK694"/>
  <c r="J694"/>
  <c r="BE694"/>
  <c r="BI688"/>
  <c r="BH688"/>
  <c r="BG688"/>
  <c r="BF688"/>
  <c r="T688"/>
  <c r="R688"/>
  <c r="P688"/>
  <c r="BK688"/>
  <c r="J688"/>
  <c r="BE688"/>
  <c r="BI681"/>
  <c r="BH681"/>
  <c r="BG681"/>
  <c r="BF681"/>
  <c r="T681"/>
  <c r="R681"/>
  <c r="P681"/>
  <c r="BK681"/>
  <c r="J681"/>
  <c r="BE681"/>
  <c r="BI675"/>
  <c r="BH675"/>
  <c r="BG675"/>
  <c r="BF675"/>
  <c r="T675"/>
  <c r="R675"/>
  <c r="P675"/>
  <c r="BK675"/>
  <c r="J675"/>
  <c r="BE675"/>
  <c r="BI671"/>
  <c r="BH671"/>
  <c r="BG671"/>
  <c r="BF671"/>
  <c r="T671"/>
  <c r="R671"/>
  <c r="P671"/>
  <c r="BK671"/>
  <c r="J671"/>
  <c r="BE671"/>
  <c r="BI668"/>
  <c r="BH668"/>
  <c r="BG668"/>
  <c r="BF668"/>
  <c r="T668"/>
  <c r="R668"/>
  <c r="P668"/>
  <c r="BK668"/>
  <c r="J668"/>
  <c r="BE668"/>
  <c r="BI664"/>
  <c r="BH664"/>
  <c r="BG664"/>
  <c r="BF664"/>
  <c r="T664"/>
  <c r="R664"/>
  <c r="P664"/>
  <c r="BK664"/>
  <c r="J664"/>
  <c r="BE664"/>
  <c r="BI661"/>
  <c r="BH661"/>
  <c r="BG661"/>
  <c r="BF661"/>
  <c r="T661"/>
  <c r="R661"/>
  <c r="P661"/>
  <c r="BK661"/>
  <c r="J661"/>
  <c r="BE661"/>
  <c r="BI657"/>
  <c r="BH657"/>
  <c r="BG657"/>
  <c r="BF657"/>
  <c r="T657"/>
  <c r="R657"/>
  <c r="P657"/>
  <c r="BK657"/>
  <c r="J657"/>
  <c r="BE657"/>
  <c r="BI654"/>
  <c r="BH654"/>
  <c r="BG654"/>
  <c r="BF654"/>
  <c r="T654"/>
  <c r="R654"/>
  <c r="P654"/>
  <c r="BK654"/>
  <c r="J654"/>
  <c r="BE654"/>
  <c r="BI650"/>
  <c r="BH650"/>
  <c r="BG650"/>
  <c r="BF650"/>
  <c r="T650"/>
  <c r="R650"/>
  <c r="P650"/>
  <c r="BK650"/>
  <c r="J650"/>
  <c r="BE650"/>
  <c r="BI647"/>
  <c r="BH647"/>
  <c r="BG647"/>
  <c r="BF647"/>
  <c r="T647"/>
  <c r="R647"/>
  <c r="P647"/>
  <c r="BK647"/>
  <c r="J647"/>
  <c r="BE647"/>
  <c r="BI643"/>
  <c r="BH643"/>
  <c r="BG643"/>
  <c r="BF643"/>
  <c r="T643"/>
  <c r="R643"/>
  <c r="P643"/>
  <c r="BK643"/>
  <c r="J643"/>
  <c r="BE643"/>
  <c r="BI631"/>
  <c r="BH631"/>
  <c r="BG631"/>
  <c r="BF631"/>
  <c r="T631"/>
  <c r="T630"/>
  <c r="R631"/>
  <c r="R630"/>
  <c r="P631"/>
  <c r="P630"/>
  <c r="BK631"/>
  <c r="BK630"/>
  <c r="J630"/>
  <c r="J631"/>
  <c r="BE631"/>
  <c r="J83"/>
  <c r="BI629"/>
  <c r="BH629"/>
  <c r="BG629"/>
  <c r="BF629"/>
  <c r="T629"/>
  <c r="R629"/>
  <c r="P629"/>
  <c r="BK629"/>
  <c r="J629"/>
  <c r="BE629"/>
  <c r="BI628"/>
  <c r="BH628"/>
  <c r="BG628"/>
  <c r="BF628"/>
  <c r="T628"/>
  <c r="T627"/>
  <c r="R628"/>
  <c r="R627"/>
  <c r="P628"/>
  <c r="P627"/>
  <c r="BK628"/>
  <c r="BK627"/>
  <c r="J627"/>
  <c r="J628"/>
  <c r="BE628"/>
  <c r="J82"/>
  <c r="BI622"/>
  <c r="BH622"/>
  <c r="BG622"/>
  <c r="BF622"/>
  <c r="T622"/>
  <c r="R622"/>
  <c r="P622"/>
  <c r="BK622"/>
  <c r="J622"/>
  <c r="BE622"/>
  <c r="BI617"/>
  <c r="BH617"/>
  <c r="BG617"/>
  <c r="BF617"/>
  <c r="T617"/>
  <c r="R617"/>
  <c r="P617"/>
  <c r="BK617"/>
  <c r="J617"/>
  <c r="BE617"/>
  <c r="BI616"/>
  <c r="BH616"/>
  <c r="BG616"/>
  <c r="BF616"/>
  <c r="T616"/>
  <c r="R616"/>
  <c r="P616"/>
  <c r="BK616"/>
  <c r="J616"/>
  <c r="BE616"/>
  <c r="BI612"/>
  <c r="BH612"/>
  <c r="BG612"/>
  <c r="BF612"/>
  <c r="T612"/>
  <c r="R612"/>
  <c r="P612"/>
  <c r="BK612"/>
  <c r="J612"/>
  <c r="BE612"/>
  <c r="BI611"/>
  <c r="BH611"/>
  <c r="BG611"/>
  <c r="BF611"/>
  <c r="T611"/>
  <c r="R611"/>
  <c r="P611"/>
  <c r="BK611"/>
  <c r="J611"/>
  <c r="BE611"/>
  <c r="BI607"/>
  <c r="BH607"/>
  <c r="BG607"/>
  <c r="BF607"/>
  <c r="T607"/>
  <c r="R607"/>
  <c r="P607"/>
  <c r="BK607"/>
  <c r="J607"/>
  <c r="BE607"/>
  <c r="BI603"/>
  <c r="BH603"/>
  <c r="BG603"/>
  <c r="BF603"/>
  <c r="T603"/>
  <c r="T602"/>
  <c r="R603"/>
  <c r="R602"/>
  <c r="P603"/>
  <c r="P602"/>
  <c r="BK603"/>
  <c r="BK602"/>
  <c r="J602"/>
  <c r="J603"/>
  <c r="BE603"/>
  <c r="J81"/>
  <c r="BI601"/>
  <c r="BH601"/>
  <c r="BG601"/>
  <c r="BF601"/>
  <c r="T601"/>
  <c r="R601"/>
  <c r="P601"/>
  <c r="BK601"/>
  <c r="J601"/>
  <c r="BE601"/>
  <c r="BI597"/>
  <c r="BH597"/>
  <c r="BG597"/>
  <c r="BF597"/>
  <c r="T597"/>
  <c r="R597"/>
  <c r="P597"/>
  <c r="BK597"/>
  <c r="J597"/>
  <c r="BE597"/>
  <c r="BI593"/>
  <c r="BH593"/>
  <c r="BG593"/>
  <c r="BF593"/>
  <c r="T593"/>
  <c r="R593"/>
  <c r="P593"/>
  <c r="BK593"/>
  <c r="J593"/>
  <c r="BE593"/>
  <c r="BI588"/>
  <c r="BH588"/>
  <c r="BG588"/>
  <c r="BF588"/>
  <c r="T588"/>
  <c r="R588"/>
  <c r="P588"/>
  <c r="BK588"/>
  <c r="J588"/>
  <c r="BE588"/>
  <c r="BI583"/>
  <c r="BH583"/>
  <c r="BG583"/>
  <c r="BF583"/>
  <c r="T583"/>
  <c r="R583"/>
  <c r="P583"/>
  <c r="BK583"/>
  <c r="J583"/>
  <c r="BE583"/>
  <c r="BI582"/>
  <c r="BH582"/>
  <c r="BG582"/>
  <c r="BF582"/>
  <c r="T582"/>
  <c r="R582"/>
  <c r="P582"/>
  <c r="BK582"/>
  <c r="J582"/>
  <c r="BE582"/>
  <c r="BI578"/>
  <c r="BH578"/>
  <c r="BG578"/>
  <c r="BF578"/>
  <c r="T578"/>
  <c r="R578"/>
  <c r="P578"/>
  <c r="BK578"/>
  <c r="J578"/>
  <c r="BE578"/>
  <c r="BI573"/>
  <c r="BH573"/>
  <c r="BG573"/>
  <c r="BF573"/>
  <c r="T573"/>
  <c r="R573"/>
  <c r="P573"/>
  <c r="BK573"/>
  <c r="J573"/>
  <c r="BE573"/>
  <c r="BI572"/>
  <c r="BH572"/>
  <c r="BG572"/>
  <c r="BF572"/>
  <c r="T572"/>
  <c r="R572"/>
  <c r="P572"/>
  <c r="BK572"/>
  <c r="J572"/>
  <c r="BE572"/>
  <c r="BI567"/>
  <c r="BH567"/>
  <c r="BG567"/>
  <c r="BF567"/>
  <c r="T567"/>
  <c r="R567"/>
  <c r="P567"/>
  <c r="BK567"/>
  <c r="J567"/>
  <c r="BE567"/>
  <c r="BI562"/>
  <c r="BH562"/>
  <c r="BG562"/>
  <c r="BF562"/>
  <c r="T562"/>
  <c r="T561"/>
  <c r="R562"/>
  <c r="R561"/>
  <c r="P562"/>
  <c r="P561"/>
  <c r="BK562"/>
  <c r="BK561"/>
  <c r="J561"/>
  <c r="J562"/>
  <c r="BE562"/>
  <c r="J80"/>
  <c r="BI551"/>
  <c r="BH551"/>
  <c r="BG551"/>
  <c r="BF551"/>
  <c r="T551"/>
  <c r="R551"/>
  <c r="P551"/>
  <c r="BK551"/>
  <c r="J551"/>
  <c r="BE551"/>
  <c r="BI546"/>
  <c r="BH546"/>
  <c r="BG546"/>
  <c r="BF546"/>
  <c r="T546"/>
  <c r="R546"/>
  <c r="P546"/>
  <c r="BK546"/>
  <c r="J546"/>
  <c r="BE546"/>
  <c r="BI545"/>
  <c r="BH545"/>
  <c r="BG545"/>
  <c r="BF545"/>
  <c r="T545"/>
  <c r="R545"/>
  <c r="P545"/>
  <c r="BK545"/>
  <c r="J545"/>
  <c r="BE545"/>
  <c r="BI540"/>
  <c r="BH540"/>
  <c r="BG540"/>
  <c r="BF540"/>
  <c r="T540"/>
  <c r="R540"/>
  <c r="P540"/>
  <c r="BK540"/>
  <c r="J540"/>
  <c r="BE540"/>
  <c r="BI536"/>
  <c r="BH536"/>
  <c r="BG536"/>
  <c r="BF536"/>
  <c r="T536"/>
  <c r="R536"/>
  <c r="P536"/>
  <c r="BK536"/>
  <c r="J536"/>
  <c r="BE536"/>
  <c r="BI531"/>
  <c r="BH531"/>
  <c r="BG531"/>
  <c r="BF531"/>
  <c r="T531"/>
  <c r="T530"/>
  <c r="R531"/>
  <c r="R530"/>
  <c r="P531"/>
  <c r="P530"/>
  <c r="BK531"/>
  <c r="BK530"/>
  <c r="J530"/>
  <c r="J531"/>
  <c r="BE531"/>
  <c r="J79"/>
  <c r="BI529"/>
  <c r="BH529"/>
  <c r="BG529"/>
  <c r="BF529"/>
  <c r="T529"/>
  <c r="R529"/>
  <c r="P529"/>
  <c r="BK529"/>
  <c r="J529"/>
  <c r="BE529"/>
  <c r="BI528"/>
  <c r="BH528"/>
  <c r="BG528"/>
  <c r="BF528"/>
  <c r="T528"/>
  <c r="R528"/>
  <c r="P528"/>
  <c r="BK528"/>
  <c r="J528"/>
  <c r="BE528"/>
  <c r="BI527"/>
  <c r="BH527"/>
  <c r="BG527"/>
  <c r="BF527"/>
  <c r="T527"/>
  <c r="R527"/>
  <c r="P527"/>
  <c r="BK527"/>
  <c r="J527"/>
  <c r="BE527"/>
  <c r="BI526"/>
  <c r="BH526"/>
  <c r="BG526"/>
  <c r="BF526"/>
  <c r="T526"/>
  <c r="R526"/>
  <c r="P526"/>
  <c r="BK526"/>
  <c r="J526"/>
  <c r="BE526"/>
  <c r="BI521"/>
  <c r="BH521"/>
  <c r="BG521"/>
  <c r="BF521"/>
  <c r="T521"/>
  <c r="T520"/>
  <c r="R521"/>
  <c r="R520"/>
  <c r="P521"/>
  <c r="P520"/>
  <c r="BK521"/>
  <c r="BK520"/>
  <c r="J520"/>
  <c r="J521"/>
  <c r="BE521"/>
  <c r="J78"/>
  <c r="BI519"/>
  <c r="BH519"/>
  <c r="BG519"/>
  <c r="BF519"/>
  <c r="T519"/>
  <c r="R519"/>
  <c r="P519"/>
  <c r="BK519"/>
  <c r="J519"/>
  <c r="BE519"/>
  <c r="BI515"/>
  <c r="BH515"/>
  <c r="BG515"/>
  <c r="BF515"/>
  <c r="T515"/>
  <c r="R515"/>
  <c r="P515"/>
  <c r="BK515"/>
  <c r="J515"/>
  <c r="BE515"/>
  <c r="BI514"/>
  <c r="BH514"/>
  <c r="BG514"/>
  <c r="BF514"/>
  <c r="T514"/>
  <c r="R514"/>
  <c r="P514"/>
  <c r="BK514"/>
  <c r="J514"/>
  <c r="BE514"/>
  <c r="BI510"/>
  <c r="BH510"/>
  <c r="BG510"/>
  <c r="BF510"/>
  <c r="T510"/>
  <c r="T509"/>
  <c r="R510"/>
  <c r="R509"/>
  <c r="P510"/>
  <c r="P509"/>
  <c r="BK510"/>
  <c r="BK509"/>
  <c r="J509"/>
  <c r="J510"/>
  <c r="BE510"/>
  <c r="J77"/>
  <c r="BI504"/>
  <c r="BH504"/>
  <c r="BG504"/>
  <c r="BF504"/>
  <c r="T504"/>
  <c r="R504"/>
  <c r="P504"/>
  <c r="BK504"/>
  <c r="J504"/>
  <c r="BE504"/>
  <c r="BI499"/>
  <c r="BH499"/>
  <c r="BG499"/>
  <c r="BF499"/>
  <c r="T499"/>
  <c r="T498"/>
  <c r="R499"/>
  <c r="R498"/>
  <c r="P499"/>
  <c r="P498"/>
  <c r="BK499"/>
  <c r="BK498"/>
  <c r="J498"/>
  <c r="J499"/>
  <c r="BE499"/>
  <c r="J76"/>
  <c r="BI493"/>
  <c r="BH493"/>
  <c r="BG493"/>
  <c r="BF493"/>
  <c r="T493"/>
  <c r="R493"/>
  <c r="P493"/>
  <c r="BK493"/>
  <c r="J493"/>
  <c r="BE493"/>
  <c r="BI488"/>
  <c r="BH488"/>
  <c r="BG488"/>
  <c r="BF488"/>
  <c r="T488"/>
  <c r="R488"/>
  <c r="P488"/>
  <c r="BK488"/>
  <c r="J488"/>
  <c r="BE488"/>
  <c r="BI483"/>
  <c r="BH483"/>
  <c r="BG483"/>
  <c r="BF483"/>
  <c r="T483"/>
  <c r="R483"/>
  <c r="P483"/>
  <c r="BK483"/>
  <c r="J483"/>
  <c r="BE483"/>
  <c r="BI478"/>
  <c r="BH478"/>
  <c r="BG478"/>
  <c r="BF478"/>
  <c r="T478"/>
  <c r="R478"/>
  <c r="P478"/>
  <c r="BK478"/>
  <c r="J478"/>
  <c r="BE478"/>
  <c r="BI470"/>
  <c r="BH470"/>
  <c r="BG470"/>
  <c r="BF470"/>
  <c r="T470"/>
  <c r="R470"/>
  <c r="P470"/>
  <c r="BK470"/>
  <c r="J470"/>
  <c r="BE470"/>
  <c r="BI467"/>
  <c r="BH467"/>
  <c r="BG467"/>
  <c r="BF467"/>
  <c r="T467"/>
  <c r="R467"/>
  <c r="P467"/>
  <c r="BK467"/>
  <c r="J467"/>
  <c r="BE467"/>
  <c r="BI462"/>
  <c r="BH462"/>
  <c r="BG462"/>
  <c r="BF462"/>
  <c r="T462"/>
  <c r="R462"/>
  <c r="P462"/>
  <c r="BK462"/>
  <c r="J462"/>
  <c r="BE462"/>
  <c r="BI459"/>
  <c r="BH459"/>
  <c r="BG459"/>
  <c r="BF459"/>
  <c r="T459"/>
  <c r="R459"/>
  <c r="P459"/>
  <c r="BK459"/>
  <c r="J459"/>
  <c r="BE459"/>
  <c r="BI452"/>
  <c r="BH452"/>
  <c r="BG452"/>
  <c r="BF452"/>
  <c r="T452"/>
  <c r="T451"/>
  <c r="R452"/>
  <c r="R451"/>
  <c r="P452"/>
  <c r="P451"/>
  <c r="BK452"/>
  <c r="BK451"/>
  <c r="J451"/>
  <c r="J452"/>
  <c r="BE452"/>
  <c r="J75"/>
  <c r="BI450"/>
  <c r="BH450"/>
  <c r="BG450"/>
  <c r="BF450"/>
  <c r="T450"/>
  <c r="R450"/>
  <c r="P450"/>
  <c r="BK450"/>
  <c r="J450"/>
  <c r="BE450"/>
  <c r="BI435"/>
  <c r="BH435"/>
  <c r="BG435"/>
  <c r="BF435"/>
  <c r="T435"/>
  <c r="R435"/>
  <c r="P435"/>
  <c r="BK435"/>
  <c r="J435"/>
  <c r="BE435"/>
  <c r="BI430"/>
  <c r="BH430"/>
  <c r="BG430"/>
  <c r="BF430"/>
  <c r="T430"/>
  <c r="R430"/>
  <c r="P430"/>
  <c r="BK430"/>
  <c r="J430"/>
  <c r="BE430"/>
  <c r="BI425"/>
  <c r="BH425"/>
  <c r="BG425"/>
  <c r="BF425"/>
  <c r="T425"/>
  <c r="R425"/>
  <c r="P425"/>
  <c r="BK425"/>
  <c r="J425"/>
  <c r="BE425"/>
  <c r="BI421"/>
  <c r="BH421"/>
  <c r="BG421"/>
  <c r="BF421"/>
  <c r="T421"/>
  <c r="T420"/>
  <c r="R421"/>
  <c r="R420"/>
  <c r="P421"/>
  <c r="P420"/>
  <c r="BK421"/>
  <c r="BK420"/>
  <c r="J420"/>
  <c r="J421"/>
  <c r="BE421"/>
  <c r="J74"/>
  <c r="BI417"/>
  <c r="BH417"/>
  <c r="BG417"/>
  <c r="BF417"/>
  <c r="T417"/>
  <c r="R417"/>
  <c r="P417"/>
  <c r="BK417"/>
  <c r="J417"/>
  <c r="BE417"/>
  <c r="BI413"/>
  <c r="BH413"/>
  <c r="BG413"/>
  <c r="BF413"/>
  <c r="T413"/>
  <c r="R413"/>
  <c r="P413"/>
  <c r="BK413"/>
  <c r="J413"/>
  <c r="BE413"/>
  <c r="BI410"/>
  <c r="BH410"/>
  <c r="BG410"/>
  <c r="BF410"/>
  <c r="T410"/>
  <c r="R410"/>
  <c r="P410"/>
  <c r="BK410"/>
  <c r="J410"/>
  <c r="BE410"/>
  <c r="BI406"/>
  <c r="BH406"/>
  <c r="BG406"/>
  <c r="BF406"/>
  <c r="T406"/>
  <c r="R406"/>
  <c r="P406"/>
  <c r="BK406"/>
  <c r="J406"/>
  <c r="BE406"/>
  <c r="BI401"/>
  <c r="BH401"/>
  <c r="BG401"/>
  <c r="BF401"/>
  <c r="T401"/>
  <c r="R401"/>
  <c r="P401"/>
  <c r="BK401"/>
  <c r="J401"/>
  <c r="BE401"/>
  <c r="BI396"/>
  <c r="BH396"/>
  <c r="BG396"/>
  <c r="BF396"/>
  <c r="T396"/>
  <c r="T395"/>
  <c r="R396"/>
  <c r="R395"/>
  <c r="P396"/>
  <c r="P395"/>
  <c r="BK396"/>
  <c r="BK395"/>
  <c r="J395"/>
  <c r="J396"/>
  <c r="BE396"/>
  <c r="J73"/>
  <c r="BI390"/>
  <c r="BH390"/>
  <c r="BG390"/>
  <c r="BF390"/>
  <c r="T390"/>
  <c r="R390"/>
  <c r="P390"/>
  <c r="BK390"/>
  <c r="J390"/>
  <c r="BE390"/>
  <c r="BI389"/>
  <c r="BH389"/>
  <c r="BG389"/>
  <c r="BF389"/>
  <c r="T389"/>
  <c r="R389"/>
  <c r="P389"/>
  <c r="BK389"/>
  <c r="J389"/>
  <c r="BE389"/>
  <c r="BI385"/>
  <c r="BH385"/>
  <c r="BG385"/>
  <c r="BF385"/>
  <c r="T385"/>
  <c r="R385"/>
  <c r="P385"/>
  <c r="BK385"/>
  <c r="J385"/>
  <c r="BE385"/>
  <c r="BI381"/>
  <c r="BH381"/>
  <c r="BG381"/>
  <c r="BF381"/>
  <c r="T381"/>
  <c r="R381"/>
  <c r="P381"/>
  <c r="BK381"/>
  <c r="J381"/>
  <c r="BE381"/>
  <c r="BI377"/>
  <c r="BH377"/>
  <c r="BG377"/>
  <c r="BF377"/>
  <c r="T377"/>
  <c r="T376"/>
  <c r="R377"/>
  <c r="R376"/>
  <c r="P377"/>
  <c r="P376"/>
  <c r="BK377"/>
  <c r="BK376"/>
  <c r="J376"/>
  <c r="J377"/>
  <c r="BE377"/>
  <c r="J72"/>
  <c r="BI367"/>
  <c r="BH367"/>
  <c r="BG367"/>
  <c r="BF367"/>
  <c r="T367"/>
  <c r="R367"/>
  <c r="P367"/>
  <c r="BK367"/>
  <c r="J367"/>
  <c r="BE367"/>
  <c r="BI366"/>
  <c r="BH366"/>
  <c r="BG366"/>
  <c r="BF366"/>
  <c r="T366"/>
  <c r="R366"/>
  <c r="P366"/>
  <c r="BK366"/>
  <c r="J366"/>
  <c r="BE366"/>
  <c r="BI361"/>
  <c r="BH361"/>
  <c r="BG361"/>
  <c r="BF361"/>
  <c r="T361"/>
  <c r="R361"/>
  <c r="P361"/>
  <c r="BK361"/>
  <c r="J361"/>
  <c r="BE361"/>
  <c r="BI339"/>
  <c r="BH339"/>
  <c r="BG339"/>
  <c r="BF339"/>
  <c r="T339"/>
  <c r="R339"/>
  <c r="P339"/>
  <c r="BK339"/>
  <c r="J339"/>
  <c r="BE339"/>
  <c r="BI338"/>
  <c r="BH338"/>
  <c r="BG338"/>
  <c r="BF338"/>
  <c r="T338"/>
  <c r="R338"/>
  <c r="P338"/>
  <c r="BK338"/>
  <c r="J338"/>
  <c r="BE338"/>
  <c r="BI323"/>
  <c r="BH323"/>
  <c r="BG323"/>
  <c r="BF323"/>
  <c r="T323"/>
  <c r="R323"/>
  <c r="P323"/>
  <c r="BK323"/>
  <c r="J323"/>
  <c r="BE323"/>
  <c r="BI314"/>
  <c r="BH314"/>
  <c r="BG314"/>
  <c r="BF314"/>
  <c r="T314"/>
  <c r="R314"/>
  <c r="P314"/>
  <c r="BK314"/>
  <c r="J314"/>
  <c r="BE314"/>
  <c r="BI307"/>
  <c r="BH307"/>
  <c r="BG307"/>
  <c r="BF307"/>
  <c r="T307"/>
  <c r="R307"/>
  <c r="P307"/>
  <c r="BK307"/>
  <c r="J307"/>
  <c r="BE307"/>
  <c r="BI302"/>
  <c r="BH302"/>
  <c r="BG302"/>
  <c r="BF302"/>
  <c r="T302"/>
  <c r="R302"/>
  <c r="P302"/>
  <c r="BK302"/>
  <c r="J302"/>
  <c r="BE302"/>
  <c r="BI293"/>
  <c r="BH293"/>
  <c r="BG293"/>
  <c r="BF293"/>
  <c r="T293"/>
  <c r="R293"/>
  <c r="P293"/>
  <c r="BK293"/>
  <c r="J293"/>
  <c r="BE293"/>
  <c r="BI284"/>
  <c r="BH284"/>
  <c r="BG284"/>
  <c r="BF284"/>
  <c r="T284"/>
  <c r="R284"/>
  <c r="P284"/>
  <c r="BK284"/>
  <c r="J284"/>
  <c r="BE284"/>
  <c r="BI277"/>
  <c r="BH277"/>
  <c r="BG277"/>
  <c r="BF277"/>
  <c r="T277"/>
  <c r="T276"/>
  <c r="R277"/>
  <c r="R276"/>
  <c r="P277"/>
  <c r="P276"/>
  <c r="BK277"/>
  <c r="BK276"/>
  <c r="J276"/>
  <c r="J277"/>
  <c r="BE277"/>
  <c r="J71"/>
  <c r="BI272"/>
  <c r="BH272"/>
  <c r="BG272"/>
  <c r="BF272"/>
  <c r="T272"/>
  <c r="R272"/>
  <c r="P272"/>
  <c r="BK272"/>
  <c r="J272"/>
  <c r="BE272"/>
  <c r="BI267"/>
  <c r="BH267"/>
  <c r="BG267"/>
  <c r="BF267"/>
  <c r="T267"/>
  <c r="R267"/>
  <c r="P267"/>
  <c r="BK267"/>
  <c r="J267"/>
  <c r="BE267"/>
  <c r="BI263"/>
  <c r="BH263"/>
  <c r="BG263"/>
  <c r="BF263"/>
  <c r="T263"/>
  <c r="R263"/>
  <c r="P263"/>
  <c r="BK263"/>
  <c r="J263"/>
  <c r="BE263"/>
  <c r="BI259"/>
  <c r="BH259"/>
  <c r="BG259"/>
  <c r="BF259"/>
  <c r="T259"/>
  <c r="R259"/>
  <c r="P259"/>
  <c r="BK259"/>
  <c r="J259"/>
  <c r="BE259"/>
  <c r="BI256"/>
  <c r="BH256"/>
  <c r="BG256"/>
  <c r="BF256"/>
  <c r="T256"/>
  <c r="R256"/>
  <c r="P256"/>
  <c r="BK256"/>
  <c r="J256"/>
  <c r="BE256"/>
  <c r="BI252"/>
  <c r="BH252"/>
  <c r="BG252"/>
  <c r="BF252"/>
  <c r="T252"/>
  <c r="R252"/>
  <c r="P252"/>
  <c r="BK252"/>
  <c r="J252"/>
  <c r="BE252"/>
  <c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1"/>
  <c r="BH241"/>
  <c r="BG241"/>
  <c r="BF241"/>
  <c r="T241"/>
  <c r="R241"/>
  <c r="P241"/>
  <c r="BK241"/>
  <c r="J241"/>
  <c r="BE241"/>
  <c r="BI236"/>
  <c r="BH236"/>
  <c r="BG236"/>
  <c r="BF236"/>
  <c r="T236"/>
  <c r="T235"/>
  <c r="R236"/>
  <c r="R235"/>
  <c r="P236"/>
  <c r="P235"/>
  <c r="BK236"/>
  <c r="BK235"/>
  <c r="J235"/>
  <c r="J236"/>
  <c r="BE236"/>
  <c r="J70"/>
  <c r="BI230"/>
  <c r="BH230"/>
  <c r="BG230"/>
  <c r="BF230"/>
  <c r="T230"/>
  <c r="R230"/>
  <c r="P230"/>
  <c r="BK230"/>
  <c r="J230"/>
  <c r="BE230"/>
  <c r="BI226"/>
  <c r="BH226"/>
  <c r="BG226"/>
  <c r="BF226"/>
  <c r="T226"/>
  <c r="R226"/>
  <c r="P226"/>
  <c r="BK226"/>
  <c r="J226"/>
  <c r="BE226"/>
  <c r="BI221"/>
  <c r="BH221"/>
  <c r="BG221"/>
  <c r="BF221"/>
  <c r="T221"/>
  <c r="R221"/>
  <c r="P221"/>
  <c r="BK221"/>
  <c r="J221"/>
  <c r="BE221"/>
  <c r="BI220"/>
  <c r="BH220"/>
  <c r="BG220"/>
  <c r="BF220"/>
  <c r="T220"/>
  <c r="R220"/>
  <c r="P220"/>
  <c r="BK220"/>
  <c r="J220"/>
  <c r="BE220"/>
  <c r="BI215"/>
  <c r="BH215"/>
  <c r="BG215"/>
  <c r="BF215"/>
  <c r="T215"/>
  <c r="T214"/>
  <c r="R215"/>
  <c r="R214"/>
  <c r="P215"/>
  <c r="P214"/>
  <c r="BK215"/>
  <c r="BK214"/>
  <c r="J214"/>
  <c r="J215"/>
  <c r="BE215"/>
  <c r="J69"/>
  <c r="BI199"/>
  <c r="BH199"/>
  <c r="BG199"/>
  <c r="BF199"/>
  <c r="T199"/>
  <c r="R199"/>
  <c r="P199"/>
  <c r="BK199"/>
  <c r="J199"/>
  <c r="BE199"/>
  <c r="BI195"/>
  <c r="BH195"/>
  <c r="BG195"/>
  <c r="BF195"/>
  <c r="T195"/>
  <c r="R195"/>
  <c r="P195"/>
  <c r="BK195"/>
  <c r="J195"/>
  <c r="BE195"/>
  <c r="BI191"/>
  <c r="BH191"/>
  <c r="BG191"/>
  <c r="BF191"/>
  <c r="T191"/>
  <c r="R191"/>
  <c r="P191"/>
  <c r="BK191"/>
  <c r="J191"/>
  <c r="BE191"/>
  <c r="BI190"/>
  <c r="BH190"/>
  <c r="BG190"/>
  <c r="BF190"/>
  <c r="T190"/>
  <c r="R190"/>
  <c r="P190"/>
  <c r="BK190"/>
  <c r="J190"/>
  <c r="BE190"/>
  <c r="BI189"/>
  <c r="BH189"/>
  <c r="BG189"/>
  <c r="BF189"/>
  <c r="T189"/>
  <c r="R189"/>
  <c r="P189"/>
  <c r="BK189"/>
  <c r="J189"/>
  <c r="BE189"/>
  <c r="BI185"/>
  <c r="BH185"/>
  <c r="BG185"/>
  <c r="BF185"/>
  <c r="T185"/>
  <c r="R185"/>
  <c r="P185"/>
  <c r="BK185"/>
  <c r="J185"/>
  <c r="BE185"/>
  <c r="BI175"/>
  <c r="BH175"/>
  <c r="BG175"/>
  <c r="BF175"/>
  <c r="T175"/>
  <c r="R175"/>
  <c r="P175"/>
  <c r="BK175"/>
  <c r="J175"/>
  <c r="BE175"/>
  <c r="BI168"/>
  <c r="BH168"/>
  <c r="BG168"/>
  <c r="BF168"/>
  <c r="T168"/>
  <c r="R168"/>
  <c r="P168"/>
  <c r="BK168"/>
  <c r="J168"/>
  <c r="BE168"/>
  <c r="BI162"/>
  <c r="BH162"/>
  <c r="BG162"/>
  <c r="BF162"/>
  <c r="T162"/>
  <c r="R162"/>
  <c r="P162"/>
  <c r="BK162"/>
  <c r="J162"/>
  <c r="BE162"/>
  <c r="BI155"/>
  <c r="BH155"/>
  <c r="BG155"/>
  <c r="BF155"/>
  <c r="T155"/>
  <c r="R155"/>
  <c r="P155"/>
  <c r="BK155"/>
  <c r="J155"/>
  <c r="BE155"/>
  <c r="BI149"/>
  <c r="BH149"/>
  <c r="BG149"/>
  <c r="BF149"/>
  <c r="T149"/>
  <c r="R149"/>
  <c r="P149"/>
  <c r="BK149"/>
  <c r="J149"/>
  <c r="BE149"/>
  <c r="BI148"/>
  <c r="BH148"/>
  <c r="BG148"/>
  <c r="BF148"/>
  <c r="T148"/>
  <c r="R148"/>
  <c r="P148"/>
  <c r="BK148"/>
  <c r="J148"/>
  <c r="BE148"/>
  <c r="BI140"/>
  <c r="BH140"/>
  <c r="BG140"/>
  <c r="BF140"/>
  <c r="T140"/>
  <c r="R140"/>
  <c r="P140"/>
  <c r="BK140"/>
  <c r="J140"/>
  <c r="BE140"/>
  <c r="BI139"/>
  <c r="BH139"/>
  <c r="BG139"/>
  <c r="BF139"/>
  <c r="T139"/>
  <c r="R139"/>
  <c r="P139"/>
  <c r="BK139"/>
  <c r="J139"/>
  <c r="BE139"/>
  <c r="BI131"/>
  <c r="BH131"/>
  <c r="BG131"/>
  <c r="BF131"/>
  <c r="T131"/>
  <c r="R131"/>
  <c r="P131"/>
  <c r="BK131"/>
  <c r="J131"/>
  <c r="BE131"/>
  <c r="BI130"/>
  <c r="BH130"/>
  <c r="BG130"/>
  <c r="BF130"/>
  <c r="T130"/>
  <c r="R130"/>
  <c r="P130"/>
  <c r="BK130"/>
  <c r="J130"/>
  <c r="BE130"/>
  <c r="BI126"/>
  <c r="BH126"/>
  <c r="BG126"/>
  <c r="BF126"/>
  <c r="T126"/>
  <c r="R126"/>
  <c r="P126"/>
  <c r="BK126"/>
  <c r="J126"/>
  <c r="BE126"/>
  <c r="BI122"/>
  <c r="F41"/>
  <c i="1" r="BD57"/>
  <c i="2" r="BH122"/>
  <c r="F40"/>
  <c i="1" r="BC57"/>
  <c i="2" r="BG122"/>
  <c r="F39"/>
  <c i="1" r="BB57"/>
  <c i="2" r="BF122"/>
  <c r="J38"/>
  <c i="1" r="AW57"/>
  <c i="2" r="F38"/>
  <c i="1" r="BA57"/>
  <c i="2" r="T122"/>
  <c r="T121"/>
  <c r="T120"/>
  <c r="R122"/>
  <c r="R121"/>
  <c r="R120"/>
  <c r="P122"/>
  <c r="P121"/>
  <c r="P120"/>
  <c i="1" r="AU57"/>
  <c i="2" r="BK122"/>
  <c r="BK121"/>
  <c r="J121"/>
  <c r="BK120"/>
  <c r="J120"/>
  <c r="J67"/>
  <c r="J34"/>
  <c i="1" r="AG57"/>
  <c i="2" r="J122"/>
  <c r="BE122"/>
  <c r="J37"/>
  <c i="1" r="AV57"/>
  <c i="2" r="F37"/>
  <c i="1" r="AZ57"/>
  <c i="2" r="J68"/>
  <c r="J117"/>
  <c r="J116"/>
  <c r="F116"/>
  <c r="F114"/>
  <c r="E112"/>
  <c r="J63"/>
  <c r="J62"/>
  <c r="F62"/>
  <c r="F60"/>
  <c r="E58"/>
  <c r="J43"/>
  <c r="J22"/>
  <c r="E22"/>
  <c r="F117"/>
  <c r="F63"/>
  <c r="J21"/>
  <c r="J16"/>
  <c r="J114"/>
  <c r="J60"/>
  <c r="E7"/>
  <c r="E106"/>
  <c r="E52"/>
  <c i="1" r="BD67"/>
  <c r="BC67"/>
  <c r="BB67"/>
  <c r="BA67"/>
  <c r="AZ67"/>
  <c r="AY67"/>
  <c r="AX67"/>
  <c r="AW67"/>
  <c r="AV67"/>
  <c r="AU67"/>
  <c r="AT67"/>
  <c r="AS67"/>
  <c r="AG67"/>
  <c r="BD56"/>
  <c r="BC56"/>
  <c r="BB56"/>
  <c r="BA56"/>
  <c r="AZ56"/>
  <c r="AY56"/>
  <c r="AX56"/>
  <c r="AW56"/>
  <c r="AV56"/>
  <c r="AU56"/>
  <c r="AT56"/>
  <c r="AS56"/>
  <c r="AG56"/>
  <c r="BD55"/>
  <c r="BC55"/>
  <c r="BB55"/>
  <c r="BA55"/>
  <c r="AZ55"/>
  <c r="AY55"/>
  <c r="AX55"/>
  <c r="AW55"/>
  <c r="AV55"/>
  <c r="AU55"/>
  <c r="AT55"/>
  <c r="AS55"/>
  <c r="AG55"/>
  <c r="BD54"/>
  <c r="W33"/>
  <c r="BC54"/>
  <c r="W32"/>
  <c r="BB54"/>
  <c r="W31"/>
  <c r="BA54"/>
  <c r="W30"/>
  <c r="AZ54"/>
  <c r="W29"/>
  <c r="AY54"/>
  <c r="AX54"/>
  <c r="AW54"/>
  <c r="AK30"/>
  <c r="AV54"/>
  <c r="AK29"/>
  <c r="AU54"/>
  <c r="AT54"/>
  <c r="AS54"/>
  <c r="AG54"/>
  <c r="AK26"/>
  <c r="AT72"/>
  <c r="AN72"/>
  <c r="AT71"/>
  <c r="AN71"/>
  <c r="AT70"/>
  <c r="AN70"/>
  <c r="AT69"/>
  <c r="AN69"/>
  <c r="AT68"/>
  <c r="AN68"/>
  <c r="AN67"/>
  <c r="AT66"/>
  <c r="AN66"/>
  <c r="AT65"/>
  <c r="AN65"/>
  <c r="AT64"/>
  <c r="AN64"/>
  <c r="AT63"/>
  <c r="AN63"/>
  <c r="AT62"/>
  <c r="AN62"/>
  <c r="AT61"/>
  <c r="AN61"/>
  <c r="AT60"/>
  <c r="AN60"/>
  <c r="AT59"/>
  <c r="AN59"/>
  <c r="AT58"/>
  <c r="AN58"/>
  <c r="AT57"/>
  <c r="AN57"/>
  <c r="AN56"/>
  <c r="AN55"/>
  <c r="AN54"/>
  <c r="L50"/>
  <c r="AM50"/>
  <c r="AM49"/>
  <c r="L49"/>
  <c r="AM47"/>
  <c r="L47"/>
  <c r="L45"/>
  <c r="L44"/>
  <c r="AK35"/>
</calcChain>
</file>

<file path=xl/sharedStrings.xml><?xml version="1.0" encoding="utf-8"?>
<sst xmlns="http://schemas.openxmlformats.org/spreadsheetml/2006/main">
  <si>
    <t>Export Komplet</t>
  </si>
  <si>
    <t/>
  </si>
  <si>
    <t>2.0</t>
  </si>
  <si>
    <t>ZAMOK</t>
  </si>
  <si>
    <t>False</t>
  </si>
  <si>
    <t>{c9ca219a-1bb9-4d33-8138-46eb1abd3a5e}</t>
  </si>
  <si>
    <t>0,01</t>
  </si>
  <si>
    <t>21</t>
  </si>
  <si>
    <t>15</t>
  </si>
  <si>
    <t>REKAPITULACE STAVBY</t>
  </si>
  <si>
    <t xml:space="preserve">v ---  níže se nacházejí doplnkové a pomocné údaje k sestavám  --- v</t>
  </si>
  <si>
    <t>Návod na vyplnění</t>
  </si>
  <si>
    <t>0,001</t>
  </si>
  <si>
    <t>Kód:</t>
  </si>
  <si>
    <t>2018</t>
  </si>
  <si>
    <t xml:space="preserve">Měnit lze pouze buňky se žlutým podbarvením!_x000d_
_x000d_
1) na prvním listu Rekapitulace stavby vyplňte v sestavě_x000d_
_x000d_
    a) Souhrnný list_x000d_
       - údaje o Zhotoviteli_x000d_
         (přenesou se do ostatních sestav i v jiných listech)_x000d_
_x000d_
    b) Rekapitulace objektů_x000d_
       - potřebné Ostatní náklady_x000d_
_x000d_
2) na vybraných listech vyplňte v sestavě_x000d_
_x000d_
    a) Krycí list_x000d_
       - údaje o Zhotoviteli, pokud se liší od údajů o Zhotoviteli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</si>
  <si>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</si>
  <si>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000035_KČOV-Modlíkov</t>
  </si>
  <si>
    <t>KSO:</t>
  </si>
  <si>
    <t>CC-CZ:</t>
  </si>
  <si>
    <t>Místo:</t>
  </si>
  <si>
    <t>Modlíkov</t>
  </si>
  <si>
    <t>Datum:</t>
  </si>
  <si>
    <t>15. 7. 2019</t>
  </si>
  <si>
    <t>Zadavatel:</t>
  </si>
  <si>
    <t>IČ:</t>
  </si>
  <si>
    <t>OBEC MODLÍKOV, MODLÍKOV 60 582 22 PŘIB.</t>
  </si>
  <si>
    <t>DIČ:</t>
  </si>
  <si>
    <t>Uchazeč:</t>
  </si>
  <si>
    <t>Vyplň údaj</t>
  </si>
  <si>
    <t>Projektant:</t>
  </si>
  <si>
    <t>PROfi</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</si>
  <si>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</si>
  <si>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</si>
  <si>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</si>
  <si>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</si>
  <si>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</si>
  <si>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</si>
  <si>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</si>
  <si>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</si>
  <si>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</si>
  <si>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</si>
  <si>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</si>
  <si>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</si>
  <si>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</si>
  <si>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</si>
  <si>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</si>
  <si>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</si>
  <si>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</si>
  <si>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</si>
  <si>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</si>
  <si>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</si>
  <si>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</si>
  <si>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</si>
  <si>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</si>
  <si>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</si>
  <si>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</si>
  <si>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</si>
  <si>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</si>
  <si>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</si>
  <si>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</si>
  <si>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</si>
  <si>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</si>
  <si>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</si>
  <si>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</si>
  <si>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</si>
  <si>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</si>
  <si>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</si>
  <si>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</si>
  <si>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</si>
  <si>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</si>
  <si>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</si>
  <si>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</si>
  <si>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D1</t>
  </si>
  <si>
    <t>SO 01 Objekt ČOV</t>
  </si>
  <si>
    <t>STA</t>
  </si>
  <si>
    <t>1</t>
  </si>
  <si>
    <t>{5986ad25-61e4-44e0-8ae4-23e4c98ab520}</t>
  </si>
  <si>
    <t>2</t>
  </si>
  <si>
    <t>D1.1</t>
  </si>
  <si>
    <t>ČOV - STAVEBNÍ ČÁST</t>
  </si>
  <si>
    <t>Soupis</t>
  </si>
  <si>
    <t>{ac7a2098-ea66-468a-bcdf-fb0d2a390705}</t>
  </si>
  <si>
    <t>/</t>
  </si>
  <si>
    <t>D1.1.1A</t>
  </si>
  <si>
    <t>Stavební část</t>
  </si>
  <si>
    <t>3</t>
  </si>
  <si>
    <t>{2955feeb-b0de-4ee6-bcb2-2b55448034dd}</t>
  </si>
  <si>
    <t>D1.1.2B</t>
  </si>
  <si>
    <t>Vazníkový krov</t>
  </si>
  <si>
    <t>{399b29a0-050e-4c43-97e1-592595389bb6}</t>
  </si>
  <si>
    <t>D1.1.4A</t>
  </si>
  <si>
    <t>ZDRAVOTNĚ TECHNICKÉ INSTALACE</t>
  </si>
  <si>
    <t>{9f599c61-534c-42ff-bac0-8de0ec4f7c3d}</t>
  </si>
  <si>
    <t>D1.1.4B</t>
  </si>
  <si>
    <t>Silnoproud+bleskosvod</t>
  </si>
  <si>
    <t>{ab2d84ab-0239-4b53-b497-db77bcbe546f}</t>
  </si>
  <si>
    <t>VON - vedlejší a ost</t>
  </si>
  <si>
    <t>VON - vedlejší a ostatní ...</t>
  </si>
  <si>
    <t>{7e337942-b607-407a-871d-0b17b8b6cca2}</t>
  </si>
  <si>
    <t>D1.2</t>
  </si>
  <si>
    <t>SO Terénní úpravy a oplocení</t>
  </si>
  <si>
    <t>{13fc63f0-dfe5-4ade-87c5-98b9f78bdb12}</t>
  </si>
  <si>
    <t>D1.3</t>
  </si>
  <si>
    <t>SO Přípojka NN</t>
  </si>
  <si>
    <t>{6c72113a-ed00-48d0-b89e-ca00fd20f030}</t>
  </si>
  <si>
    <t>D1.4</t>
  </si>
  <si>
    <t>SO 04 Vodovodní přípojka ČOV</t>
  </si>
  <si>
    <t>{c265d340-a77b-434d-aa5c-bc111d852fa3}</t>
  </si>
  <si>
    <t>D1.5</t>
  </si>
  <si>
    <t>SO 05 Vnitřní kanalizace ČOV</t>
  </si>
  <si>
    <t>{4befc2aa-22e8-4f6c-982c-edd8511483a5}</t>
  </si>
  <si>
    <t>D2</t>
  </si>
  <si>
    <t>SO 02 Příjezdová komunikace k ČOV</t>
  </si>
  <si>
    <t>{a53a43b2-e362-446e-b954-ec5a569c5fd3}</t>
  </si>
  <si>
    <t>D3</t>
  </si>
  <si>
    <t>SO 03 Splašková kanalizace</t>
  </si>
  <si>
    <t>{faa8e4df-78ef-4f58-81b4-62587df03186}</t>
  </si>
  <si>
    <t>###NOINSERT###</t>
  </si>
  <si>
    <t>D3a</t>
  </si>
  <si>
    <t>SO 03 Odbočky</t>
  </si>
  <si>
    <t>{225c9fce-79a3-46aa-9800-738831490c3a}</t>
  </si>
  <si>
    <t>PS 01</t>
  </si>
  <si>
    <t xml:space="preserve">PS 01 ČOV Strojně-technologická část </t>
  </si>
  <si>
    <t>{8d971140-47cb-4159-a9d4-974370fdf4ae}</t>
  </si>
  <si>
    <t>PS 02</t>
  </si>
  <si>
    <t xml:space="preserve">PS 02 ČOV Elektrotechnická část a MaR </t>
  </si>
  <si>
    <t>{9c056673-2fa8-4c15-b40c-9c0666b78e81}</t>
  </si>
  <si>
    <t>VON</t>
  </si>
  <si>
    <t>Vedlejší a ostatní náklady VRN</t>
  </si>
  <si>
    <t>{44979826-034e-4f0c-85a1-721b87b0dbeb}</t>
  </si>
  <si>
    <t>KRYCÍ LIST SOUPISU PRACÍ</t>
  </si>
  <si>
    <t>Objekt:</t>
  </si>
  <si>
    <t>D1 - SO 01 Objekt ČOV</t>
  </si>
  <si>
    <t>Soupis:</t>
  </si>
  <si>
    <t>D1.1 - ČOV - STAVEBNÍ ČÁST</t>
  </si>
  <si>
    <t>Úroveň 3:</t>
  </si>
  <si>
    <t>D1.1.1A - Stavební část</t>
  </si>
  <si>
    <t>REKAPITULACE ČLENĚNÍ SOUPISU PRACÍ</t>
  </si>
  <si>
    <t>Kód dílu - Popis</t>
  </si>
  <si>
    <t>Cena celkem [CZK]</t>
  </si>
  <si>
    <t>Náklady ze soupisu prací</t>
  </si>
  <si>
    <t>-1</t>
  </si>
  <si>
    <t>1 - Zemní práce</t>
  </si>
  <si>
    <t>2 - Zakládání</t>
  </si>
  <si>
    <t>3 - Svislé a kompletní konstrukce</t>
  </si>
  <si>
    <t>38 - Různé kompletní konstrukce</t>
  </si>
  <si>
    <t>4 - Vodorovné konstrukce</t>
  </si>
  <si>
    <t>59_1 - Okapový chodník</t>
  </si>
  <si>
    <t>61 - Úprava povrchů vnitřních</t>
  </si>
  <si>
    <t>62 - Úprava povrchů vnějších</t>
  </si>
  <si>
    <t>63 - Podlahy a podlahové konstrukce</t>
  </si>
  <si>
    <t>64 - Osazování výplní otvorů</t>
  </si>
  <si>
    <t>8 - Trubní vedení</t>
  </si>
  <si>
    <t>93 - Různé dokončovací konstrukce a práce inženýrských staveb</t>
  </si>
  <si>
    <t>94 - Lešení a stavební výtahy</t>
  </si>
  <si>
    <t>95 - Různé dokončovací konstrukce a práce pozemních staveb</t>
  </si>
  <si>
    <t>998 - Přesun hmot</t>
  </si>
  <si>
    <t>711 - Izolace proti vodě, vlhkosti a plynům</t>
  </si>
  <si>
    <t>713 - Izolace tepelné</t>
  </si>
  <si>
    <t>721 - Zdravotechnika - vnitřní kanalizace</t>
  </si>
  <si>
    <t>741 - Elektroinstalace - silnoproud</t>
  </si>
  <si>
    <t>761 - Konstrukce prosvětlovací</t>
  </si>
  <si>
    <t>762 - Konstrukce tesařské</t>
  </si>
  <si>
    <t>763 - Konstrukce suché výstavby</t>
  </si>
  <si>
    <t>764 - Konstrukce klempířské</t>
  </si>
  <si>
    <t>765 - Krytina skládaná</t>
  </si>
  <si>
    <t>766 - Konstrukce truhlářské</t>
  </si>
  <si>
    <t>771 - Podlahy z dlaždic</t>
  </si>
  <si>
    <t>781 - Dokončovací práce - obklady</t>
  </si>
  <si>
    <t>783 - Dokončovací práce - nátěry</t>
  </si>
  <si>
    <t>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</si>
  <si>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</si>
  <si>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</si>
  <si>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</si>
  <si>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</si>
  <si>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</si>
  <si>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</si>
  <si>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</si>
  <si>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</si>
  <si>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</si>
  <si>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</si>
  <si>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</si>
  <si>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</si>
  <si>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</si>
  <si>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Zemní práce</t>
  </si>
  <si>
    <t>ROZPOCET</t>
  </si>
  <si>
    <t>K</t>
  </si>
  <si>
    <t>121101102</t>
  </si>
  <si>
    <t>Sejmutí ornice nebo lesní půdy s vodorovným přemístěním na hromady v místě upotřebení nebo na dočasné či trvalé skládky se složením, na vzdálenost přes 50 do 100 m</t>
  </si>
  <si>
    <t>m3</t>
  </si>
  <si>
    <t>CS ÚRS 2019 01</t>
  </si>
  <si>
    <t>4</t>
  </si>
  <si>
    <t>38922344</t>
  </si>
  <si>
    <t>VV</t>
  </si>
  <si>
    <t>(18,60*15,70+12,30*1,00)*0,15</t>
  </si>
  <si>
    <t>Mezisoučet</t>
  </si>
  <si>
    <t>Součet</t>
  </si>
  <si>
    <t>122201101</t>
  </si>
  <si>
    <t>Odkopávky a prokopávky nezapažené s přehozením výkopku na vzdálenost do 3 m nebo s naložením na dopravní prostředek v hornině tř. 3 do 100 m3</t>
  </si>
  <si>
    <t>-807725749</t>
  </si>
  <si>
    <t>(18,60*15,70+12,30*1,00)*(0,14*2+0,39)*1/4</t>
  </si>
  <si>
    <t>122201109</t>
  </si>
  <si>
    <t>Odkopávky a prokopávky nezapažené s přehozením výkopku na vzdálenost do 3 m nebo s naložením na dopravní prostředek v hornině tř. 3 Příplatek k cenám za lepivost horniny tř. 3</t>
  </si>
  <si>
    <t>-1204194590</t>
  </si>
  <si>
    <t>131201102</t>
  </si>
  <si>
    <t>Hloubení nezapažených jam a zářezů s urovnáním dna do předepsaného profilu a spádu v hornině tř. 3 přes 100 do 1 000 m3 ( dle PD otevřený výkop 1/1 )</t>
  </si>
  <si>
    <t>592268473</t>
  </si>
  <si>
    <t>50% v hor.tř.: 3; 50% v hor.tř.: 4</t>
  </si>
  <si>
    <t>na úroveň cca.-4,400</t>
  </si>
  <si>
    <t>(18,60*15,70+12,30*1,00)*0,65</t>
  </si>
  <si>
    <t>((18,60*15,70+12,30*1,00)+(13,10*9,00+7,00*1,25))*1/2*2,55</t>
  </si>
  <si>
    <t>-747,295*1/2</t>
  </si>
  <si>
    <t>5</t>
  </si>
  <si>
    <t>131201109</t>
  </si>
  <si>
    <t>Hloubení nezapažených jam a zářezů s urovnáním dna do předepsaného profilu a spádu Příplatek k cenám za lepivost horniny tř. 3</t>
  </si>
  <si>
    <t>-155189734</t>
  </si>
  <si>
    <t>6</t>
  </si>
  <si>
    <t>131301102</t>
  </si>
  <si>
    <t>Hloubení nezapažených jam a zářezů s urovnáním dna do předepsaného profilu a spádu v hornině tř. 4 přes 100 do 1 000 m3 ( dle PD otevřený výkop 1/1 )</t>
  </si>
  <si>
    <t>1362459532</t>
  </si>
  <si>
    <t>7</t>
  </si>
  <si>
    <t>131301109</t>
  </si>
  <si>
    <t>Hloubení nezapažených jam a zářezů s urovnáním dna do předepsaného profilu a spádu Příplatek k cenám za lepivost horniny tř. 4</t>
  </si>
  <si>
    <t>-1749412632</t>
  </si>
  <si>
    <t>8</t>
  </si>
  <si>
    <t>138401101</t>
  </si>
  <si>
    <t>Dolamování zapažených nebo nezapažených hloubených vykopávek v horninách tř. 5 až 7 s použitím pneumatického nářadí s příp. nutným přemístěním výkopku ve výkopišti, bez naložení jam nebo zářezů, ve vrstvě tl. do 1 000 mm v hornině tř. 5</t>
  </si>
  <si>
    <t>CS ÚRS 2017 01</t>
  </si>
  <si>
    <t>-409489470</t>
  </si>
  <si>
    <t>z úrovně cca.-4,400</t>
  </si>
  <si>
    <t>((13,10*9,00+7,00*1,25)+(11,60*7,50+5,55*1,30))*1/2*0,75</t>
  </si>
  <si>
    <t>(11,00*8,15-6,10*1,25)*0,10</t>
  </si>
  <si>
    <t>9</t>
  </si>
  <si>
    <t>161101102</t>
  </si>
  <si>
    <t>Svislé přemístění výkopku bez naložení do dopravní nádoby avšak s vyprázdněním dopravní nádoby na hromadu nebo do dopravního prostředku z horniny tř. 1 až 4, při hloubce výkopu přes 2,5 do 4 m</t>
  </si>
  <si>
    <t>-249878634</t>
  </si>
  <si>
    <t>10</t>
  </si>
  <si>
    <t>161101152</t>
  </si>
  <si>
    <t>Svislé přemístění výkopku bez naložení do dopravní nádoby avšak s vyprázdněním dopravní nádoby na hromadu nebo do dopravního prostředku z horniny tř. 5 až 7, při hloubce výkopu přes 2,5 do 4 m</t>
  </si>
  <si>
    <t>-241916923</t>
  </si>
  <si>
    <t>11</t>
  </si>
  <si>
    <t>162301102</t>
  </si>
  <si>
    <t>Vodorovné přemístění výkopku nebo sypaniny po suchu na obvyklém dopravním prostředku, bez naložení výkopku, avšak se složením bez rozhrnutí z horniny tř. 1 až 4 na vzdálenost přes 500 do 1 000 m</t>
  </si>
  <si>
    <t>1190570207</t>
  </si>
  <si>
    <t>výkopy celkem - tř.: 3 a 4</t>
  </si>
  <si>
    <t>86,785+390,754+403,921</t>
  </si>
  <si>
    <t>zemina pro zásypy</t>
  </si>
  <si>
    <t>407,455</t>
  </si>
  <si>
    <t>162701105</t>
  </si>
  <si>
    <t>Vodorovné přemístění výkopku nebo sypaniny po suchu na obvyklém dopravním prostředku, bez naložení výkopku, avšak se složením bez rozhrnutí z horniny tř. 1 až 4 na vzdálenost přes 9 000 do 10 000 m</t>
  </si>
  <si>
    <t>-2121955064</t>
  </si>
  <si>
    <t>50,974+373,647*2</t>
  </si>
  <si>
    <t>868,516</t>
  </si>
  <si>
    <t>chybějící zemina</t>
  </si>
  <si>
    <t>868,516-798,268</t>
  </si>
  <si>
    <t>dovoz chybějící zeminy bude upřesněn</t>
  </si>
  <si>
    <t>16</t>
  </si>
  <si>
    <t>162701155</t>
  </si>
  <si>
    <t>Vodorovné přemístění výkopku nebo sypaniny po suchu na obvyklém dopravním prostředku, bez naložení výkopku, avšak se složením bez rozhrnutí z horniny tř. 5 až 7 na vzdálenost přes 9 0000 do 10 000 m</t>
  </si>
  <si>
    <t>-337890839</t>
  </si>
  <si>
    <t>"výkopek z dolamování" 91,027</t>
  </si>
  <si>
    <t>13</t>
  </si>
  <si>
    <t>167101102</t>
  </si>
  <si>
    <t>Nakládání, skládání a překládání neulehlého výkopku nebo sypaniny nakládání, množství přes 100 m3, z hornin tř. 1 až 4</t>
  </si>
  <si>
    <t>-2142778851</t>
  </si>
  <si>
    <t>14</t>
  </si>
  <si>
    <t>167101151</t>
  </si>
  <si>
    <t>Nakládání, skládání a překládání neulehlého výkopku nebo sypaniny nakládání, množství do 100 m3, z hornin tř. 5 až 7</t>
  </si>
  <si>
    <t>-1612206939</t>
  </si>
  <si>
    <t>17</t>
  </si>
  <si>
    <t>171201201</t>
  </si>
  <si>
    <t>Uložení sypaniny na skládky</t>
  </si>
  <si>
    <t>-519648372</t>
  </si>
  <si>
    <t>18</t>
  </si>
  <si>
    <t>171201211</t>
  </si>
  <si>
    <t>Poplatek za uložení stavebního odpadu na skládce (skládkovné) zeminy a kameniva zatříděného do Katalogu odpadů pod kódem 170 504</t>
  </si>
  <si>
    <t>t</t>
  </si>
  <si>
    <t>995095887</t>
  </si>
  <si>
    <t>91,027*1,670</t>
  </si>
  <si>
    <t>12</t>
  </si>
  <si>
    <t>174101101</t>
  </si>
  <si>
    <t>Zásyp sypaninou z jakékoliv horniny s uložením výkopku ve vrstvách se zhutněním jam, šachet, rýh nebo kolem objektů v těchto vykopávkách</t>
  </si>
  <si>
    <t>1378559968</t>
  </si>
  <si>
    <t>celkový objem výkopů a prostoru nad úrovní odkopávky po ÚT -0,200</t>
  </si>
  <si>
    <t>(18,60*15,70+12,30*1,00)*(0,94+0,99*2+0,89)*1/4</t>
  </si>
  <si>
    <t>odpočet objemu obsypávaných konstrukcí</t>
  </si>
  <si>
    <t>-(11,00*8,15-6,10*1,25)*0,10</t>
  </si>
  <si>
    <t>-(10,80*7,95-6,10*1,25)*0,40</t>
  </si>
  <si>
    <t>-(9,60*7,15-5,70*1,65)*(4,55+4,63*2+4,50)*1/4</t>
  </si>
  <si>
    <t>Zakládání</t>
  </si>
  <si>
    <t>19</t>
  </si>
  <si>
    <t>271532212</t>
  </si>
  <si>
    <t>Podsyp pod základové konstrukce se zhutněním a urovnáním povrchu z kameniva hrubého, frakce 16 - 32 mm</t>
  </si>
  <si>
    <t>1662850865</t>
  </si>
  <si>
    <t>T 1</t>
  </si>
  <si>
    <t>(1,55*1,15+3,90*1,60+0,80*0,80)*0,60*1,035</t>
  </si>
  <si>
    <t>20</t>
  </si>
  <si>
    <t>273 R_001</t>
  </si>
  <si>
    <t>Vytvarování a vyspádování horního líce betonové plochy k vpustím</t>
  </si>
  <si>
    <t>kus</t>
  </si>
  <si>
    <t>-2128450652</t>
  </si>
  <si>
    <t>273322511</t>
  </si>
  <si>
    <t>Základy z betonu železového (bez výztuže) desky z betonu se zvýšenými nároky na prostředí tř. C 25/30</t>
  </si>
  <si>
    <t>-1191544957</t>
  </si>
  <si>
    <t>(1,55*1,15+3,90*1,60+0,80*0,80)*0,30*1,035</t>
  </si>
  <si>
    <t>22</t>
  </si>
  <si>
    <t>273362021</t>
  </si>
  <si>
    <t>Výztuž základů desek ze svařovaných sítí z drátů typu KARI</t>
  </si>
  <si>
    <t>-1467515476</t>
  </si>
  <si>
    <t>"Kari síť 100×100 d=8 mm" 8,70*7,99*1,25*0,001</t>
  </si>
  <si>
    <t>23</t>
  </si>
  <si>
    <t>631319023</t>
  </si>
  <si>
    <t>Příplatek k cenám mazanin za úpravu povrchu mazaniny přehlazením s poprášením cementem pro konečnou úpravu, (10 kg/m3)</t>
  </si>
  <si>
    <t>-1161778585</t>
  </si>
  <si>
    <t>Svislé a kompletní konstrukce</t>
  </si>
  <si>
    <t>24</t>
  </si>
  <si>
    <t>311235151</t>
  </si>
  <si>
    <t>Zdivo jednovrstvé z cihel děrovaných broušených na celoplošnou tenkovrstvou maltu, pevnost cihel do P10, tl. zdiva 300 mm</t>
  </si>
  <si>
    <t>m2</t>
  </si>
  <si>
    <t>-1646030811</t>
  </si>
  <si>
    <t>1.šár</t>
  </si>
  <si>
    <t>(9,50+4,80)*2*0,25</t>
  </si>
  <si>
    <t>25</t>
  </si>
  <si>
    <t>311235181</t>
  </si>
  <si>
    <t>Zdivo jednovrstvé z cihel děrovaných broušených na celoplošnou tenkovrstvou maltu, pevnost cihel do P10, tl. zdiva 380 mm ( U=0,27 W/m2K )</t>
  </si>
  <si>
    <t>-1608464039</t>
  </si>
  <si>
    <t>(9,70+4,80)*2*2,50</t>
  </si>
  <si>
    <t>-(0,60*1,10+1,00*1,40*2+1,20*1,40+1,80*1,40+0,90*2,05*2+1,20*2,05)</t>
  </si>
  <si>
    <t>"štíty" 5,60*(0,25+1,75*1/2)*2</t>
  </si>
  <si>
    <t>26</t>
  </si>
  <si>
    <t>317168022</t>
  </si>
  <si>
    <t>Překlady keramické ploché osazené do maltového lože, výšky překladu 71 mm šířky 145 mm, délky 1250 mm</t>
  </si>
  <si>
    <t>532255764</t>
  </si>
  <si>
    <t>27</t>
  </si>
  <si>
    <t>317168051</t>
  </si>
  <si>
    <t>Překlady keramické vysoké osazené do maltového lože, šířky překladu 70 mm výšky 238 mm, délky 1000 mm</t>
  </si>
  <si>
    <t>-341784095</t>
  </si>
  <si>
    <t>28</t>
  </si>
  <si>
    <t>317168052</t>
  </si>
  <si>
    <t>Překlady keramické vysoké osazené do maltového lože, šířky překladu 70 mm výšky 238 mm, délky 1250 mm</t>
  </si>
  <si>
    <t>1099247164</t>
  </si>
  <si>
    <t>29</t>
  </si>
  <si>
    <t>317168053</t>
  </si>
  <si>
    <t>Překlady keramické vysoké osazené do maltového lože, šířky překladu 70 mm výšky 238 mm, délky 1500 mm</t>
  </si>
  <si>
    <t>-1723912840</t>
  </si>
  <si>
    <t>30</t>
  </si>
  <si>
    <t>317168056</t>
  </si>
  <si>
    <t>Překlady keramické vysoké osazené do maltového lože, šířky překladu 70 mm výšky 238 mm, délky 2250 mm</t>
  </si>
  <si>
    <t>1942208234</t>
  </si>
  <si>
    <t>31</t>
  </si>
  <si>
    <t>317941121</t>
  </si>
  <si>
    <t>Osazování ocelových válcovaných nosníků na zdivu I nebo IE nebo U nebo UE nebo L do č. 12 nebo výšky do 120 mm</t>
  </si>
  <si>
    <t>1814114916</t>
  </si>
  <si>
    <t>"L 60×60×6" 1,20*2*2*5,42*0,001</t>
  </si>
  <si>
    <t>32</t>
  </si>
  <si>
    <t>M</t>
  </si>
  <si>
    <t>13010424</t>
  </si>
  <si>
    <t>úhelník ocelový rovnostranný jakost 11 375 60x60x6mm</t>
  </si>
  <si>
    <t>-1015040912</t>
  </si>
  <si>
    <t>0,026*1,1 "Přepočtené koeficientem množství</t>
  </si>
  <si>
    <t>36</t>
  </si>
  <si>
    <t>317998115</t>
  </si>
  <si>
    <t>Izolace tepelná mezi překlady z pěnového polystyrénu výšky 24 cm, tloušťky 100 mm</t>
  </si>
  <si>
    <t>m</t>
  </si>
  <si>
    <t>-1590032120</t>
  </si>
  <si>
    <t>1,00*1+1,25*2+1,50*4+2,25*1</t>
  </si>
  <si>
    <t>33</t>
  </si>
  <si>
    <t>341941001</t>
  </si>
  <si>
    <t>Nosné nebo spojovací svary ocelových doplňkových konstrukcí kromě betonářské oceli, tloušťky svaru do 10 mm</t>
  </si>
  <si>
    <t>1279212629</t>
  </si>
  <si>
    <t>"ocelové překlady L 60×60×6" 1,20*1/2*2+0,30*2</t>
  </si>
  <si>
    <t>34</t>
  </si>
  <si>
    <t>342244221</t>
  </si>
  <si>
    <t>Příčky jednoduché z cihel děrovaných broušených, na tenkovrstvou maltu, pevnost cihel do P15, tl. příčky 140 mm</t>
  </si>
  <si>
    <t>-1751995279</t>
  </si>
  <si>
    <t>(2,05+1,65)*2,90-0,70*1,97</t>
  </si>
  <si>
    <t>3,35*4,50+(3,50+5,15)*1/2-0,60*0,65*1/2+1,65*(3,50+4,50)*1/2</t>
  </si>
  <si>
    <t>35</t>
  </si>
  <si>
    <t>342291121</t>
  </si>
  <si>
    <t>Ukotvení příček plochými kotvami, do konstrukce cihelné</t>
  </si>
  <si>
    <t>1100271518</t>
  </si>
  <si>
    <t>2,90*4</t>
  </si>
  <si>
    <t>38</t>
  </si>
  <si>
    <t>Různé kompletní konstrukce</t>
  </si>
  <si>
    <t>44</t>
  </si>
  <si>
    <t>274353111</t>
  </si>
  <si>
    <t>Bednění kotevních otvorů a prostupů v základových konstrukcích v pasech včetně polohového zajištění a odbednění, popř. ztraceného bednění z pletiva apod. průřezu přes 0,01 do 0,02 m2, hl. do 0,50 m</t>
  </si>
  <si>
    <t>655469765</t>
  </si>
  <si>
    <t>stropy</t>
  </si>
  <si>
    <t>"10×10" 3</t>
  </si>
  <si>
    <t>stěny</t>
  </si>
  <si>
    <t>"10×10" 3+1</t>
  </si>
  <si>
    <t>45</t>
  </si>
  <si>
    <t>274353121</t>
  </si>
  <si>
    <t>Bednění kotevních otvorů a prostupů v základových konstrukcích v pasech včetně polohového zajištění a odbednění, popř. ztraceného bednění z pletiva apod. průřezu přes 0,02 do 0,05 m2, hl. do 0,50 m</t>
  </si>
  <si>
    <t>-1905227141</t>
  </si>
  <si>
    <t>"15×15" 1</t>
  </si>
  <si>
    <t>"20×20" 1</t>
  </si>
  <si>
    <t>"d=200" 1+1</t>
  </si>
  <si>
    <t>46</t>
  </si>
  <si>
    <t>274353131</t>
  </si>
  <si>
    <t>Bednění kotevních otvorů a prostupů v základových konstrukcích v pasech včetně polohového zajištění a odbednění, popř. ztraceného bednění z pletiva apod. průřezu přes 0,05 do 0,10 m2, hl. do 1,00 m</t>
  </si>
  <si>
    <t>-673699582</t>
  </si>
  <si>
    <t>"30×30" 1</t>
  </si>
  <si>
    <t>"35×20" 1</t>
  </si>
  <si>
    <t>"d=300" 1+1</t>
  </si>
  <si>
    <t>47</t>
  </si>
  <si>
    <t>274353141</t>
  </si>
  <si>
    <t>Bednění kotevních otvorů a prostupů v základových konstrukcích v pasech včetně polohového zajištění a odbednění, popř. ztraceného bednění z pletiva apod. průřezu přes 0,10 do 0,17 m2, hl. do 1,00 m</t>
  </si>
  <si>
    <t>1721740557</t>
  </si>
  <si>
    <t>"60×20" 1</t>
  </si>
  <si>
    <t>37</t>
  </si>
  <si>
    <t>380326132</t>
  </si>
  <si>
    <t>Kompletní konstrukce čistíren odpadních vod, nádrží, vodojemů, kanálů z betonu železového bez výztuže a bednění se zvýšenými nároky na prostředí tř. C 30/37, tl. přes 150 do 300 mm ( C 30/37-XC4, XF3, XA1-CI 0,20-Cmax 16-S3 )</t>
  </si>
  <si>
    <t>1301219027</t>
  </si>
  <si>
    <t>stěny vnitřní</t>
  </si>
  <si>
    <t>(8,90+3,15)*0,30*4,45+3,00*0,30*4,65</t>
  </si>
  <si>
    <t>strop</t>
  </si>
  <si>
    <t>(2,55*3,35+5,70*2,15+3,90*3,80)*0,20</t>
  </si>
  <si>
    <t>380326133</t>
  </si>
  <si>
    <t>Kompletní konstrukce čistíren odpadních vod, nádrží, vodojemů, kanálů z betonu železového bez výztuže a bednění se zvýšenými nároky na prostředí tř. C 30/37, tl. přes 300 mm ( C 30/37-XC4, XF3, XA1-CI 0,20-Cmax 16-S3 )</t>
  </si>
  <si>
    <t>-1503562027</t>
  </si>
  <si>
    <t>základová deska</t>
  </si>
  <si>
    <t>(10,80*7,95-6,10*1,25)*0,40</t>
  </si>
  <si>
    <t>obvodové stěny</t>
  </si>
  <si>
    <t>(2,20+5,50+8,90+1,65+3,80)*0,35*4,45</t>
  </si>
  <si>
    <t>(7,00+3,00)*0,35*4,65</t>
  </si>
  <si>
    <t>39</t>
  </si>
  <si>
    <t>380356231</t>
  </si>
  <si>
    <t>Bednění kompletních konstrukcí čistíren odpadních vod, nádrží, vodojemů, kanálů konstrukcí neomítaných z betonu prostého nebo železového ploch rovinných zřízení</t>
  </si>
  <si>
    <t>-1560594803</t>
  </si>
  <si>
    <t>0,40*(10,80+7,95)*2</t>
  </si>
  <si>
    <t>(9,60+7,15)*2*4,65</t>
  </si>
  <si>
    <t>((7,00+1,60+3,15*2)*2+2,20*2+3,00)*4,45</t>
  </si>
  <si>
    <t>(3,40*2+3,00*5)*4,65</t>
  </si>
  <si>
    <t>2,20*3,00+3,00*0,20+5,70*1,50+(1,30+1,60)*3,15</t>
  </si>
  <si>
    <t>otvory ve stropě nad 0,25 m2 plochy</t>
  </si>
  <si>
    <t>0,20*(0,60*4+(0,60+0,90)*2*2+(0,60+1,00)*2)</t>
  </si>
  <si>
    <t>40</t>
  </si>
  <si>
    <t>380356232</t>
  </si>
  <si>
    <t>Bednění kompletních konstrukcí čistíren odpadních vod, nádrží, vodojemů, kanálů konstrukcí neomítaných z betonu prostého nebo železového ploch rovinných odstranění</t>
  </si>
  <si>
    <t>-1725646551</t>
  </si>
  <si>
    <t>43</t>
  </si>
  <si>
    <t>380361006</t>
  </si>
  <si>
    <t>Výztuž kompletních konstrukcí čistíren odpadních vod, nádrží, vodojemů, kanálů z oceli 10 505 (R) nebo BSt 500</t>
  </si>
  <si>
    <t>-1341433070</t>
  </si>
  <si>
    <t>"R12" 2613,21*0,001</t>
  </si>
  <si>
    <t>"R16" 1840,26*0,001</t>
  </si>
  <si>
    <t>"R18" 6484,31*0,001</t>
  </si>
  <si>
    <t>"podpora horní výztuže" 70,00*0,001</t>
  </si>
  <si>
    <t>"R 6" 93,57*0,001</t>
  </si>
  <si>
    <t>"R10" 3852,21*0,001</t>
  </si>
  <si>
    <t>"R12" 2927,65*0,001</t>
  </si>
  <si>
    <t>"R16" 431,11*0,001</t>
  </si>
  <si>
    <t>"R18" 2746,05*0,001</t>
  </si>
  <si>
    <t>stropní deska</t>
  </si>
  <si>
    <t>"R 8" 43,37*0,001</t>
  </si>
  <si>
    <t>"R10" 720,96*0,001</t>
  </si>
  <si>
    <t>"R12" 25,57*0,001</t>
  </si>
  <si>
    <t>"R16" 573,13*0,001</t>
  </si>
  <si>
    <t>"podpora horní výztuže" 40,00*0,001</t>
  </si>
  <si>
    <t>41</t>
  </si>
  <si>
    <t>411354313</t>
  </si>
  <si>
    <t>Podpěrná konstrukce stropů - desek, kleneb a skořepin výška podepření do 4 m tloušťka stropu přes 15 do 25 cm zřízení</t>
  </si>
  <si>
    <t>1738243760</t>
  </si>
  <si>
    <t>42</t>
  </si>
  <si>
    <t>411354314</t>
  </si>
  <si>
    <t>Podpěrná konstrukce stropů - desek, kleneb a skořepin výška podepření do 4 m tloušťka stropu přes 15 do 25 cm odstranění</t>
  </si>
  <si>
    <t>1556132642</t>
  </si>
  <si>
    <t>48</t>
  </si>
  <si>
    <t>631313312</t>
  </si>
  <si>
    <t>Vytvarování dna z betonu prostého žlabů, kanálů, nádrží nebo vodárenských rychlofiltrů s bedněním bez potěru, hlazeno dřevěným hladítkem nádrží nebo vodárenských rychlofiltrů s jedním dnem, z betonu se zvýšenými nároky na prostředí C 16/20_X0</t>
  </si>
  <si>
    <t>1333878875</t>
  </si>
  <si>
    <t>č.m.: 0.01</t>
  </si>
  <si>
    <t>3,00*3,00*2,25-(0,40*0,40+3,00*3,00)*1/2*2,25*1/3</t>
  </si>
  <si>
    <t>č.m.: 0.03</t>
  </si>
  <si>
    <t>(7,00*1,50+1,30*1,65)*0,35-0,40*0,40*0,15-((0,40*0,40)+(7,00*1,50+1,30*1,65))*1/2*0,20*1/3</t>
  </si>
  <si>
    <t>č.m.: 0.04</t>
  </si>
  <si>
    <t>1,60*3,15*1,00-0,80*1,20*0,20-(1,60*3,15+0,80*1,20)*1/2*0,80*1/3</t>
  </si>
  <si>
    <t>Vodorovné konstrukce</t>
  </si>
  <si>
    <t>49</t>
  </si>
  <si>
    <t>417238213</t>
  </si>
  <si>
    <t>Obezdívka ztužujícího věnce keramickými věncovkami včetně tepelné izolace z pěnového polystyrenu tl. 100 mm jednostranná, výška věnce přes 210 do 250 mm</t>
  </si>
  <si>
    <t>-790776266</t>
  </si>
  <si>
    <t>"V 1" (9,70+4,80)*2</t>
  </si>
  <si>
    <t>50</t>
  </si>
  <si>
    <t>417321515</t>
  </si>
  <si>
    <t>Ztužující pásy a věnce z betonu železového (bez výztuže) tř. C 25/30</t>
  </si>
  <si>
    <t>-1427259460</t>
  </si>
  <si>
    <t>"V 1" (9,20+5,10)*2*0,25*0,25</t>
  </si>
  <si>
    <t>51</t>
  </si>
  <si>
    <t>417351115</t>
  </si>
  <si>
    <t>Bednění bočnic ztužujících pásů a věnců včetně vzpěr zřízení</t>
  </si>
  <si>
    <t>1375086028</t>
  </si>
  <si>
    <t>"V 1" (8,90+4,80)*2*0,25</t>
  </si>
  <si>
    <t>52</t>
  </si>
  <si>
    <t>417351116</t>
  </si>
  <si>
    <t>Bednění bočnic ztužujících pásů a věnců včetně vzpěr odstranění</t>
  </si>
  <si>
    <t>-63012249</t>
  </si>
  <si>
    <t>53</t>
  </si>
  <si>
    <t>417361821</t>
  </si>
  <si>
    <t>Výztuž ztužujících pásů a věnců z betonářské oceli 10 505 (R) nebo BSt 500</t>
  </si>
  <si>
    <t>433111270</t>
  </si>
  <si>
    <t>"R12" 28,60*6*0,888*1,10*0,001</t>
  </si>
  <si>
    <t>"R 6" 1,00*(116+48)*0,222*1,10*0,001</t>
  </si>
  <si>
    <t>59_1</t>
  </si>
  <si>
    <t>Okapový chodník</t>
  </si>
  <si>
    <t>56</t>
  </si>
  <si>
    <t>564811111</t>
  </si>
  <si>
    <t>Podklad ze štěrkodrti ŠD s rozprostřením a zhutněním, po zhutnění tl. 50 mm</t>
  </si>
  <si>
    <t>169964163</t>
  </si>
  <si>
    <t>frakce 4-8 mm</t>
  </si>
  <si>
    <t>"okapový chodník" (9,70+6,60+0,60)*0,50</t>
  </si>
  <si>
    <t>57</t>
  </si>
  <si>
    <t>564861111</t>
  </si>
  <si>
    <t>Podklad ze štěrkodrti ŠD s rozprostřením a zhutněním, po zhutnění tl. 200 mm</t>
  </si>
  <si>
    <t>-1346293546</t>
  </si>
  <si>
    <t>frakce 0-63 mm</t>
  </si>
  <si>
    <t>54</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</si>
  <si>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</si>
  <si>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</si>
  <si>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1732731628</t>
  </si>
  <si>
    <t>55</t>
  </si>
  <si>
    <t>592456000</t>
  </si>
  <si>
    <t>dlažba desková betonová 500x500x50mm přírodní</t>
  </si>
  <si>
    <t>-888127405</t>
  </si>
  <si>
    <t>8,45*1,02 "Přepočtené koeficientem množství</t>
  </si>
  <si>
    <t>58</t>
  </si>
  <si>
    <t>916331112</t>
  </si>
  <si>
    <t>Osazení zahradního obrubníku betonového s ložem tl. od 50 do 100 mm z betonu prostého tř. C 12/15 s boční opěrou z betonu prostého tř. C 12/15</t>
  </si>
  <si>
    <t>549710221</t>
  </si>
  <si>
    <t>"okapový chodník" 10,20+6,60+1,10</t>
  </si>
  <si>
    <t>59</t>
  </si>
  <si>
    <t>59217001</t>
  </si>
  <si>
    <t>obrubník betonový zahradní 1000x50x250mm</t>
  </si>
  <si>
    <t>1266899611</t>
  </si>
  <si>
    <t>17,9*1,02 "Přepočtené koeficientem množství</t>
  </si>
  <si>
    <t>61</t>
  </si>
  <si>
    <t>Úprava povrchů vnitřních</t>
  </si>
  <si>
    <t>60</t>
  </si>
  <si>
    <t>612142001</t>
  </si>
  <si>
    <t>Potažení vnitřních ploch pletivem v ploše nebo pruzích, na plném podkladu sklovláknitým vtlačením do tmelu stěn</t>
  </si>
  <si>
    <t>49557781</t>
  </si>
  <si>
    <t>147,285</t>
  </si>
  <si>
    <t>64</t>
  </si>
  <si>
    <t>612321111</t>
  </si>
  <si>
    <t>Omítka vápenocementová vnitřních ploch nanášená ručně jednovrstvá, tloušťky do 10 mm hrubá zatřená svislých konstrukcí stěn</t>
  </si>
  <si>
    <t>-1611444930</t>
  </si>
  <si>
    <t>zdivo v půdním prostoru</t>
  </si>
  <si>
    <t>4,80*(0,60+1,35*1/2)*2+3,20*1,55</t>
  </si>
  <si>
    <t>612321121</t>
  </si>
  <si>
    <t>Omítka vápenocementová vnitřních ploch nanášená ručně jednovrstvá, tloušťky do 10 mm hladká svislých konstrukcí stěn</t>
  </si>
  <si>
    <t>-529745250</t>
  </si>
  <si>
    <t>pod keramické obklady</t>
  </si>
  <si>
    <t>"102" (2,05+1,80)*2*2,00-0,70*2,00</t>
  </si>
  <si>
    <t>62</t>
  </si>
  <si>
    <t>612321141</t>
  </si>
  <si>
    <t>Omítka vápenocementová vnitřních ploch nanášená ručně dvouvrstvá, tloušťky jádrové omítky do 10 mm a tloušťky štuku do 3 mm štuková svislých konstrukcí stěn</t>
  </si>
  <si>
    <t>350143407</t>
  </si>
  <si>
    <t>1.N.P.</t>
  </si>
  <si>
    <t>otevřený prostor do krovu - 0.01,0.02,1.04</t>
  </si>
  <si>
    <t>(6,70+4,80)*2*2,90+3,20*1,60+4,80*(0,60+1,35*1/2)*2</t>
  </si>
  <si>
    <t>"1.01,1.02,1.03" (2,05*2+2,85+1,80+3,05+1,65)*2*2,90</t>
  </si>
  <si>
    <t>-(0,60*1,10+1,00*1,40*2+1,20*1,40+1,80*1,40+0,90*2,20*2+1,00*2,20)</t>
  </si>
  <si>
    <t>0,175*(0,60+1,10*2+(1,00+1,40*2)*2+1,20+1,40*2+1,80+1,40*2)</t>
  </si>
  <si>
    <t>0,15*((1,10+2,30*2)*2+1,20+2,30*2)</t>
  </si>
  <si>
    <t>-(0,60*2+0,70*4)*1,97+0,05*(0,80+0,90+2,10*2*2)*2</t>
  </si>
  <si>
    <t>odpočet obkladů</t>
  </si>
  <si>
    <t>"102" -((2,05+1,80)*2*2,00-0,70*2,00)</t>
  </si>
  <si>
    <t>63</t>
  </si>
  <si>
    <t>612321191</t>
  </si>
  <si>
    <t>Omítka vápenocementová vnitřních ploch nanášená ručně Příplatek k cenám za každých dalších i započatých 5 mm tloušťky omítky přes 10 mm stěn</t>
  </si>
  <si>
    <t>1586050607</t>
  </si>
  <si>
    <t>Úprava povrchů vnějších</t>
  </si>
  <si>
    <t>72</t>
  </si>
  <si>
    <t>622143004</t>
  </si>
  <si>
    <t>Montáž omítkových profilů plastových nebo pozinkovaných, upevněných vtlačením do podkladní vrstvy nebo přibitím začišťovacích samolepících pro vytvoření dilatujícího spoje s okenním rámem</t>
  </si>
  <si>
    <t>CS ÚRS 2018 01</t>
  </si>
  <si>
    <t>262691361</t>
  </si>
  <si>
    <t>vnější APU lišty</t>
  </si>
  <si>
    <t>0,60+1,10*2+(1,00+1,40*2)*2+1,20+1,40*2+(1,10+2,30*2)*2+1,20+2,30*2</t>
  </si>
  <si>
    <t>vnitřní APU lišty</t>
  </si>
  <si>
    <t>73</t>
  </si>
  <si>
    <t>59051476</t>
  </si>
  <si>
    <t>profil okenní začišťovací se sklovláknitou armovací tkaninou 9 mm/2,4 m</t>
  </si>
  <si>
    <t>496141559</t>
  </si>
  <si>
    <t>63,2*1,05 "Přepočtené koeficientem množství</t>
  </si>
  <si>
    <t>65</t>
  </si>
  <si>
    <t>622211001</t>
  </si>
  <si>
    <t>Montáž kontaktního zateplení z polystyrenových desek nebo z kombinovaných desek na vnější stěny, tloušťky desek do 40 mm</t>
  </si>
  <si>
    <t>-1949419536</t>
  </si>
  <si>
    <t>zateplení soklu</t>
  </si>
  <si>
    <t>(9,70+5,60)*2*0,25</t>
  </si>
  <si>
    <t>66</t>
  </si>
  <si>
    <t>28376418</t>
  </si>
  <si>
    <t>deska z polystyrénu XPS, hrana polodrážková a hladký povrch tl 60mm</t>
  </si>
  <si>
    <t>-1352131091</t>
  </si>
  <si>
    <t>7,65*1,075 "Přepočtené koeficientem množství</t>
  </si>
  <si>
    <t>68</t>
  </si>
  <si>
    <t>622321121</t>
  </si>
  <si>
    <t>Omítka vápenocementová vnějších ploch nanášená ručně jednovrstvá, tloušťky do 15 mm hladká stěn</t>
  </si>
  <si>
    <t>1624696264</t>
  </si>
  <si>
    <t>fasáda</t>
  </si>
  <si>
    <t>(9,70+5,60)*2*2,65+5,60*(0,40+1,55*1/2)*2</t>
  </si>
  <si>
    <t>-(0,60*1,10+1,00*1,40*2+1,20*1,40+1,80*1,40)</t>
  </si>
  <si>
    <t>0,15*(0,60+1,10*2+(1,00+1,40*2)*2+1,20+1,40*2+1,80+1,40*2)</t>
  </si>
  <si>
    <t>-(0,90*2,05*2+1,00*2,05)+0,15*((1,10+2,15*2)*2+1,20+2,15*2)</t>
  </si>
  <si>
    <t>67</t>
  </si>
  <si>
    <t>622511111</t>
  </si>
  <si>
    <t>Omítka tenkovrstvá akrylátová vnějších ploch probarvená, včetně penetrace podkladu mozaiková střednězrnná stěn</t>
  </si>
  <si>
    <t>-1893158710</t>
  </si>
  <si>
    <t>sokl do úrovně +0,150</t>
  </si>
  <si>
    <t>69</t>
  </si>
  <si>
    <t>622531021</t>
  </si>
  <si>
    <t>Omítka tenkovrstvá silikonová vnějších ploch probarvená, včetně penetrace podkladu zrnitá, tloušťky 2,0 mm stěn</t>
  </si>
  <si>
    <t>109630225</t>
  </si>
  <si>
    <t xml:space="preserve">POZNÁMKA  :  BAREVNÉ ČLENĚNÍ DLE VÝKRESŮ POHLEDŮ</t>
  </si>
  <si>
    <t>"fasáda" 86,145</t>
  </si>
  <si>
    <t>71</t>
  </si>
  <si>
    <t>629991011</t>
  </si>
  <si>
    <t>Zakrytí vnějších ploch před znečištěním včetně pozdějšího odkrytí výplní otvorů a svislých ploch fólií přilepenou lepící páskou</t>
  </si>
  <si>
    <t>-1331423358</t>
  </si>
  <si>
    <t>výplně otvorů - z vnější strany</t>
  </si>
  <si>
    <t>0,60*1,10+1,00*1,40*2+1,20*1,40+1,80*1,40+1,10*2,30*2+1,20*2,30</t>
  </si>
  <si>
    <t>70</t>
  </si>
  <si>
    <t>629999011</t>
  </si>
  <si>
    <t>Příplatky k cenám úprav vnějších povrchů za zvýšenou pracnost při provádění styku dvou struktur na fasádě</t>
  </si>
  <si>
    <t>1284360182</t>
  </si>
  <si>
    <t>sokl / fasáda</t>
  </si>
  <si>
    <t>(9,70+5,60)*2</t>
  </si>
  <si>
    <t>Podlahy a podlahové konstrukce</t>
  </si>
  <si>
    <t>75</t>
  </si>
  <si>
    <t>631311114</t>
  </si>
  <si>
    <t>Mazanina z betonu prostého bez zvýšených nároků na prostředí tl. přes 50 do 80 mm tř. C 16/20</t>
  </si>
  <si>
    <t>-1766219475</t>
  </si>
  <si>
    <t>"C 1" 11,491*0,060</t>
  </si>
  <si>
    <t>"C 2" 11,170*0,057</t>
  </si>
  <si>
    <t>74</t>
  </si>
  <si>
    <t>631311123</t>
  </si>
  <si>
    <t>Mazanina z betonu prostého bez zvýšených nároků na prostředí tl. přes 80 do 120 mm tř. C 12/15</t>
  </si>
  <si>
    <t>-1230259594</t>
  </si>
  <si>
    <t>podkladní betonová mazanina pod základovou desku</t>
  </si>
  <si>
    <t>(11,00*8,15-6,10*1,25)*0,10*1,035</t>
  </si>
  <si>
    <t>Osazování výplní otvorů</t>
  </si>
  <si>
    <t>76</t>
  </si>
  <si>
    <t>642944121</t>
  </si>
  <si>
    <t>Osazení ocelových dveřních zárubní lisovaných nebo z úhelníků dodatečně s vybetonováním prahu, plochy do 2,5 m2</t>
  </si>
  <si>
    <t>-794741537</t>
  </si>
  <si>
    <t>"ozn.10/L" 1</t>
  </si>
  <si>
    <t>77</t>
  </si>
  <si>
    <t>553311540</t>
  </si>
  <si>
    <t>zárubeň ocelová pro běžné zdění hranatý profil 160 700 levá,pravá</t>
  </si>
  <si>
    <t>-882802729</t>
  </si>
  <si>
    <t>78</t>
  </si>
  <si>
    <t>644941112</t>
  </si>
  <si>
    <t>Montáž průvětrníků nebo mřížek odvětrávacích velikosti přes 150 x 200 do 300 x 300 mm</t>
  </si>
  <si>
    <t>747451658</t>
  </si>
  <si>
    <t>79</t>
  </si>
  <si>
    <t>553414240</t>
  </si>
  <si>
    <t>mřížka větrací nerezová 300 x 300 se síťovinou</t>
  </si>
  <si>
    <t>-1492572619</t>
  </si>
  <si>
    <t>Trubní vedení</t>
  </si>
  <si>
    <t>80</t>
  </si>
  <si>
    <t>899121103</t>
  </si>
  <si>
    <t>Osazení poklopů plastových vč.rámů</t>
  </si>
  <si>
    <t>1052465446</t>
  </si>
  <si>
    <t>"ozn.300,301" 2+1</t>
  </si>
  <si>
    <t>"ozn.302,303" 1+1</t>
  </si>
  <si>
    <t>81</t>
  </si>
  <si>
    <t>283 R_001</t>
  </si>
  <si>
    <t>Poklop kompozitový vč.rámu 600×600/700×700 mm výška rámu 65 mm barva černá ( podrobná specifikace viz.tabulky PSV ozn.300 )</t>
  </si>
  <si>
    <t>-1408732476</t>
  </si>
  <si>
    <t>82</t>
  </si>
  <si>
    <t>283 R_002</t>
  </si>
  <si>
    <t>Poklop kompozitový vč.rámu 600×900/700×1000 mm výška rámu 65 mm barva černá ( podrobná specifikace viz.tabulky PSV ozn.301 )</t>
  </si>
  <si>
    <t>1666422331</t>
  </si>
  <si>
    <t>83</t>
  </si>
  <si>
    <t>283 R_003</t>
  </si>
  <si>
    <t>Poklop kompozitový s odvětrávacím komínkem (hlavice) vč.rámu 600×900/700×1000 mm výška rámu 65 mm barva černá ( podrobná specifikace viz.tabulky PSV ozn.302 )</t>
  </si>
  <si>
    <t>1566806149</t>
  </si>
  <si>
    <t>84</t>
  </si>
  <si>
    <t>283 R_004</t>
  </si>
  <si>
    <t>Poklop kompozitový s odvětrávacím komínkem (hlavice) vč.rámu 600×1000/700×1100 mm výška rámu 65 mm barva černá ( podrobná specifikace viz.tabulky PSV ozn.303 )</t>
  </si>
  <si>
    <t>478354538</t>
  </si>
  <si>
    <t>93</t>
  </si>
  <si>
    <t>Různé dokončovací konstrukce a práce inženýrských staveb</t>
  </si>
  <si>
    <t>100</t>
  </si>
  <si>
    <t>711786066</t>
  </si>
  <si>
    <t>Provedení a dodávka detailů těsnění trubních prostupů - vodotěsné segmentové těsnění, průměru do 200 mm</t>
  </si>
  <si>
    <t>-243173548</t>
  </si>
  <si>
    <t>"P 5, P 6 - d=200" 2</t>
  </si>
  <si>
    <t>"P20 - 100×100" 1</t>
  </si>
  <si>
    <t>101</t>
  </si>
  <si>
    <t>711786166</t>
  </si>
  <si>
    <t>Provedení a dodávka detailů těsnění trubních prostupů - vodotěsné segmentové těsnění, průměru přes 200 do 500 mm</t>
  </si>
  <si>
    <t>-2076928267</t>
  </si>
  <si>
    <t>"P 4 - d=300 mm" 1</t>
  </si>
  <si>
    <t>96</t>
  </si>
  <si>
    <t>933901111</t>
  </si>
  <si>
    <t>Zkoušky objektů a vymývání provedení zkoušky vodotěsnosti betonové nádrže jakéhokoliv druhu a tvaru, o obsahu do 1000 m3</t>
  </si>
  <si>
    <t>-70260974</t>
  </si>
  <si>
    <t>(2,20*3,00+5,70*1,50+(1,30+1,60)*3,15)*4,45</t>
  </si>
  <si>
    <t>(3,40+3,00)*3,00*4,65</t>
  </si>
  <si>
    <t>97</t>
  </si>
  <si>
    <t>08211321</t>
  </si>
  <si>
    <t>voda pitná pro ostatní odběratele</t>
  </si>
  <si>
    <t>-373465616</t>
  </si>
  <si>
    <t>98</t>
  </si>
  <si>
    <t>933901311</t>
  </si>
  <si>
    <t>Zkoušky objektů a vymývání naplnění a vyprázdnění nádrže pro účely vymývací (proplachovací) o obsahu do 1000 m3</t>
  </si>
  <si>
    <t>-315362764</t>
  </si>
  <si>
    <t>99</t>
  </si>
  <si>
    <t>936311111</t>
  </si>
  <si>
    <t>Zabetonování potrubí uloženého ve vynechaných otvorech ve dně nebo ve stěnách nádrží, z betonu se zvýšenými nároky na prostředí o ploše otvoru do 0,25 m2</t>
  </si>
  <si>
    <t>-483448543</t>
  </si>
  <si>
    <t>prostupy v ŽB stěně</t>
  </si>
  <si>
    <t>0,10*0,10*35*5</t>
  </si>
  <si>
    <t>prostupy v ŽB stropě</t>
  </si>
  <si>
    <t>0,35*0,20*0,20*1+0,30*0,30*0,20*1</t>
  </si>
  <si>
    <t>0,10*0,10*0,20*4+0,15*0,15*0,20*1</t>
  </si>
  <si>
    <t>0,20*0,20*0,20*1</t>
  </si>
  <si>
    <t>94</t>
  </si>
  <si>
    <t>Lešení a stavební výtahy</t>
  </si>
  <si>
    <t>85</t>
  </si>
  <si>
    <t>941311111</t>
  </si>
  <si>
    <t>Montáž lešení řadového modulového lehkého pracovního s podlahami s provozním zatížením tř. 3 do 200 kg/m2 šířky tř. SW06 přes 0,6 do 0,9 m, výšky do 10 m</t>
  </si>
  <si>
    <t>1247706569</t>
  </si>
  <si>
    <t>lešení pro fasádu</t>
  </si>
  <si>
    <t>(9,70+1,00*2)*2,20*2+((5,60+1,00*2)*4,00+5,60*0,10)*2</t>
  </si>
  <si>
    <t>86</t>
  </si>
  <si>
    <t>941311211</t>
  </si>
  <si>
    <t>Montáž lešení řadového modulového lehkého pracovního s podlahami s provozním zatížením tř. 3 do 200 kg/m2 Příplatek za první a každý další den použití lešení k ceně -1111 nebo -1112</t>
  </si>
  <si>
    <t>-1826163451</t>
  </si>
  <si>
    <t>výkaz výměr uvažuje s 60 dny ( bude upřesněno )</t>
  </si>
  <si>
    <t>113,400*60</t>
  </si>
  <si>
    <t>87</t>
  </si>
  <si>
    <t>941311811</t>
  </si>
  <si>
    <t>Demontáž lešení řadového modulového lehkého pracovního s podlahami s provozním zatížením tř. 3 do 200 kg/m2 šířky SW06 přes 0,6 do 0,9 m, výšky do 10 m</t>
  </si>
  <si>
    <t>544501772</t>
  </si>
  <si>
    <t>943211111</t>
  </si>
  <si>
    <t>Montáž lešení prostorového rámového lehkého pracovního s podlahami s provozním zatížením tř. 3 do 200 kg/m2, výšky do 10 m</t>
  </si>
  <si>
    <t>-365629539</t>
  </si>
  <si>
    <t>v prostorách - nezastropená část nádrží</t>
  </si>
  <si>
    <t>(6,70*3,00+3,50*1,80)*(6,30+7,70)*1/2</t>
  </si>
  <si>
    <t>943211211</t>
  </si>
  <si>
    <t>Montáž lešení prostorového rámového lehkého pracovního s podlahami Příplatek za první a každý další den použití lešení k ceně -1111</t>
  </si>
  <si>
    <t>-1211085162</t>
  </si>
  <si>
    <t>184,800*30</t>
  </si>
  <si>
    <t>95</t>
  </si>
  <si>
    <t>943211811</t>
  </si>
  <si>
    <t>Demontáž lešení prostorového rámového lehkého pracovního s podlahami s provozním zatížením tř. 3 do 200 kg/m2, výšky do 10 m</t>
  </si>
  <si>
    <t>1534468614</t>
  </si>
  <si>
    <t>88</t>
  </si>
  <si>
    <t>949101111</t>
  </si>
  <si>
    <t>Lešení pomocné pracovní pro objekty pozemních staveb pro zatížení do 150 kg/m2, o výšce lešeňové podlahy do 1,9 m</t>
  </si>
  <si>
    <t>-1722127714</t>
  </si>
  <si>
    <t>stavební práce č.m.: 101,102,103</t>
  </si>
  <si>
    <t>2,05*(2,85+1,80)+3,05*1,65</t>
  </si>
  <si>
    <t>89</t>
  </si>
  <si>
    <t>949101112</t>
  </si>
  <si>
    <t>Lešení pomocné pracovní pro objekty pozemních staveb pro zatížení do 150 kg/m2, o výšce lešeňové podlahy přes 1,9 do 3,5 m</t>
  </si>
  <si>
    <t>1120011529</t>
  </si>
  <si>
    <t>nádrže se stropem</t>
  </si>
  <si>
    <t>7,00*1,50+1,30*1,65+1,60*3,15+2,20*3,00</t>
  </si>
  <si>
    <t>90</t>
  </si>
  <si>
    <t>949121112</t>
  </si>
  <si>
    <t>Montáž lešení lehkého kozového dílcového o výšce lešeňové podlahy přes 1,2 do 1,9 m</t>
  </si>
  <si>
    <t>sada</t>
  </si>
  <si>
    <t>1358483662</t>
  </si>
  <si>
    <t>"zastřešení vstupu" 2</t>
  </si>
  <si>
    <t>91</t>
  </si>
  <si>
    <t>949121212</t>
  </si>
  <si>
    <t>Montáž lešení lehkého kozového dílcového Příplatek za první a každý další den použití lešení k ceně -1112</t>
  </si>
  <si>
    <t>-697474637</t>
  </si>
  <si>
    <t>2*30</t>
  </si>
  <si>
    <t>92</t>
  </si>
  <si>
    <t>949121812</t>
  </si>
  <si>
    <t>Demontáž lešení lehkého kozového dílcového o výšce lešeňové podlahy přes 1,2 do 1,9 m</t>
  </si>
  <si>
    <t>-423292399</t>
  </si>
  <si>
    <t>Různé dokončovací konstrukce a práce pozemních staveb</t>
  </si>
  <si>
    <t>102</t>
  </si>
  <si>
    <t>952901111</t>
  </si>
  <si>
    <t>Vyčištění budov nebo objektů před předáním do užívání budov bytové nebo občanské výstavby, světlé výšky podlaží do 4 m</t>
  </si>
  <si>
    <t>-788582449</t>
  </si>
  <si>
    <t>"1.N.P." 9,70*5,60</t>
  </si>
  <si>
    <t>103</t>
  </si>
  <si>
    <t>952903112</t>
  </si>
  <si>
    <t>Vyčištění objektů čistíren odpadních vod, nádrží, žlabů nebo kanálů světlé výšky prostoru do 3,5 m</t>
  </si>
  <si>
    <t>266783327</t>
  </si>
  <si>
    <t>9,60*7,15-5,70*1,65</t>
  </si>
  <si>
    <t>104</t>
  </si>
  <si>
    <t>952903119</t>
  </si>
  <si>
    <t>Vyčištění objektů čistíren odpadních vod, nádrží, žlabů nebo kanálů Příplatek k ceně za vyčištění prostorů v přes 3,5 m</t>
  </si>
  <si>
    <t>-657728493</t>
  </si>
  <si>
    <t>107</t>
  </si>
  <si>
    <t>953171031</t>
  </si>
  <si>
    <t>Osazování kovových předmětů stupadel z betonářské oceli nebo litinových</t>
  </si>
  <si>
    <t>182286877</t>
  </si>
  <si>
    <t>108</t>
  </si>
  <si>
    <t>55243802</t>
  </si>
  <si>
    <t>stupadlo ocelové s PE povlakem forma C - P152mm</t>
  </si>
  <si>
    <t>1338677600</t>
  </si>
  <si>
    <t>105</t>
  </si>
  <si>
    <t>953331111</t>
  </si>
  <si>
    <t>Vložky svislé do dilatačních spár z lepenky kladené volně, včetně dodání a osazení, v jakémkoliv zdivu, nepískované</t>
  </si>
  <si>
    <t>-1333624561</t>
  </si>
  <si>
    <t>okapový chodník a zpevněné plochy / budova</t>
  </si>
  <si>
    <t>0,50*(9,70+5,60)*2</t>
  </si>
  <si>
    <t>106</t>
  </si>
  <si>
    <t>953334423</t>
  </si>
  <si>
    <t>Těsnící plech do pracovních spar betonových konstrukcí horizontálních i vertikálních (podlaha - zeď, zeď - strop a technologických) délky do 2,5 m s nožičkou s bitumenovým povrchem oboustranným, šířky 160 mm</t>
  </si>
  <si>
    <t>-614715482</t>
  </si>
  <si>
    <t>základová deska / stěny</t>
  </si>
  <si>
    <t>9,25*3+6,80*2+3,50+3,35</t>
  </si>
  <si>
    <t>998</t>
  </si>
  <si>
    <t>Přesun hmot</t>
  </si>
  <si>
    <t>109</t>
  </si>
  <si>
    <t>998011001</t>
  </si>
  <si>
    <t>Přesun hmot pro budovy občanské výstavby, bydlení, výrobu a služby s nosnou svislou konstrukcí zděnou z cihel, tvárnic nebo kamene vodorovná dopravní vzdálenost do 100 m pro budovy výšky do 6 m</t>
  </si>
  <si>
    <t>-1352251930</t>
  </si>
  <si>
    <t>110</t>
  </si>
  <si>
    <t>998142251</t>
  </si>
  <si>
    <t>Přesun hmot pro nádrže, jímky, zásobníky a jámy pozemní mimo zemědělství se svislou nosnou konstrukcí monolitickou betonovou tyčovou nebo plošnou vodorovná dopravní vzdálenost do 50 m výšky do 25 m</t>
  </si>
  <si>
    <t>1635109400</t>
  </si>
  <si>
    <t>711</t>
  </si>
  <si>
    <t>Izolace proti vodě, vlhkosti a plynům</t>
  </si>
  <si>
    <t>111</t>
  </si>
  <si>
    <t>711 P.C.001</t>
  </si>
  <si>
    <t>Izolační řípravek na bázi krystalické hydroizolace ( Cílem přípravků na bázi krystalických hydroizolací je zamezit pronikání vody a jiných kapalin do struktury betonu. Díky tomu jsou velice oblíbené při izolaci betonových konstrukcí; použití ve velice nam</t>
  </si>
  <si>
    <t>-1770661037</t>
  </si>
  <si>
    <t>P</t>
  </si>
  <si>
    <t>Poznámka k položce:_x000d_
Poznámka k položce:, cena převzata z ceníků volně dostupných na internetu</t>
  </si>
  <si>
    <t>č.m.: 0.01 - dno+stěny</t>
  </si>
  <si>
    <t>"0.01" 0,40*0,40+0,20*0,40*2+(0,40+3,00)*1/2*2,60*4+3,00*2,40*4</t>
  </si>
  <si>
    <t>č.m.: 0.02 - dno+stěny</t>
  </si>
  <si>
    <t>5,60*3,00+(2,20*2+3,00)*4,45+(3,40*2+3,00)*4,65+3,00*0,20</t>
  </si>
  <si>
    <t>č.m.: 0.03 - dno+stěny</t>
  </si>
  <si>
    <t>7,00*1,50+1,30*1,65+(7,00+3,15)*2*4,45</t>
  </si>
  <si>
    <t>1,60*3,15+(0,80+1,20)*2*0,20+(0,80+1,20)*4,25+(0,80+1,95)*(4,25+3,45)*1/2+(1,60+3,15)*3,45</t>
  </si>
  <si>
    <t>112</t>
  </si>
  <si>
    <t>711111001</t>
  </si>
  <si>
    <t>Provedení izolace proti zemní vlhkosti natěradly a tmely za studena na ploše vodorovné V nátěrem penetračním</t>
  </si>
  <si>
    <t>-1371911314</t>
  </si>
  <si>
    <t>9,70*5,60-6,70*3,00</t>
  </si>
  <si>
    <t>113</t>
  </si>
  <si>
    <t>111631500</t>
  </si>
  <si>
    <t>lak penetrační asfaltový</t>
  </si>
  <si>
    <t>-1384813826</t>
  </si>
  <si>
    <t>34,22*0,0003 "Přepočtené koeficientem množství</t>
  </si>
  <si>
    <t>114</t>
  </si>
  <si>
    <t>711112001</t>
  </si>
  <si>
    <t>Provedení izolace proti zemní vlhkosti natěradly a tmely za studena na ploše svislé S nátěrem penetračním</t>
  </si>
  <si>
    <t>-1922952986</t>
  </si>
  <si>
    <t>(9,70+5,60)*2*0,30</t>
  </si>
  <si>
    <t>115</t>
  </si>
  <si>
    <t>-1446330422</t>
  </si>
  <si>
    <t>9,18*0,00035 "Přepočtené koeficientem množství</t>
  </si>
  <si>
    <t>116</t>
  </si>
  <si>
    <t>711141559</t>
  </si>
  <si>
    <t>Provedení izolace proti zemní vlhkosti pásy přitavením NAIP na ploše vodorovné V</t>
  </si>
  <si>
    <t>-302357801</t>
  </si>
  <si>
    <t>117</t>
  </si>
  <si>
    <t>1010151880</t>
  </si>
  <si>
    <t>Hydroizolační asfaltový pás GLASTEK 40 SPECIAL MINERAL</t>
  </si>
  <si>
    <t>-1513931047</t>
  </si>
  <si>
    <t>34,22*1,15 "Přepočtené koeficientem množství</t>
  </si>
  <si>
    <t>118</t>
  </si>
  <si>
    <t>711142559</t>
  </si>
  <si>
    <t>Provedení izolace proti zemní vlhkosti pásy přitavením NAIP na ploše svislé S</t>
  </si>
  <si>
    <t>-170206485</t>
  </si>
  <si>
    <t>(9,70+5,60)*2*0,30*2</t>
  </si>
  <si>
    <t>119</t>
  </si>
  <si>
    <t>-1749985317</t>
  </si>
  <si>
    <t>18,36*1,2 "Přepočtené koeficientem množství</t>
  </si>
  <si>
    <t>120</t>
  </si>
  <si>
    <t>711493112</t>
  </si>
  <si>
    <t>Izolace proti podpovrchové a tlakové vodě - ostatní na ploše vodorovné V jednosložkovou na bázi cementu</t>
  </si>
  <si>
    <t>1769963854</t>
  </si>
  <si>
    <t>"podlaha C 2" 2,05*1,80+3,50*1,80+1,20*0,15</t>
  </si>
  <si>
    <t>121</t>
  </si>
  <si>
    <t>711493122</t>
  </si>
  <si>
    <t>Izolace proti podpovrchové a tlakové vodě - ostatní na ploše svislé S jednosložkovou na bázi cementu</t>
  </si>
  <si>
    <t>-1280125276</t>
  </si>
  <si>
    <t>"102" (2,05+1,80)*2*0,20</t>
  </si>
  <si>
    <t>"104" (3,50+1,80*2+0,15*2)*0,20</t>
  </si>
  <si>
    <t>124</t>
  </si>
  <si>
    <t>771591115</t>
  </si>
  <si>
    <t>Podlahy - dokončovací práce spárování silikonem</t>
  </si>
  <si>
    <t>-1086311235</t>
  </si>
  <si>
    <t>v místnostech s keramickými dlažbami / keramický obklad</t>
  </si>
  <si>
    <t>v místnostech s keramickými dlažbami / keramický sokl</t>
  </si>
  <si>
    <t>1.N.P.Č.M.: 101,102,103,104</t>
  </si>
  <si>
    <t>(2,05+2,85+2,05+1,80+3,05+1,65+0,15)*2+3,50+1,80*2+0,15*2</t>
  </si>
  <si>
    <t>122</t>
  </si>
  <si>
    <t>771591162</t>
  </si>
  <si>
    <t>Příprava podkladu před provedením dlažby montáž profilu dilatační spáry koutové (při styku podlahy se stěnou)</t>
  </si>
  <si>
    <t>1883251518</t>
  </si>
  <si>
    <t>"102" (2,05+1,80)*2+0,20*4</t>
  </si>
  <si>
    <t>"104" 3,50+1,80*2+0,15*4+0,20*7</t>
  </si>
  <si>
    <t>123</t>
  </si>
  <si>
    <t>28355200</t>
  </si>
  <si>
    <t>páska pružná těsnící hydroizolační š do 125mm</t>
  </si>
  <si>
    <t>621075984</t>
  </si>
  <si>
    <t>17,6*1,1 "Přepočtené koeficientem množství</t>
  </si>
  <si>
    <t>125</t>
  </si>
  <si>
    <t>998711201</t>
  </si>
  <si>
    <t>Přesun hmot pro izolace proti vodě, vlhkosti a plynům stanovený procentní sazbou (%) z ceny vodorovná dopravní vzdálenost do 50 m v objektech výšky do 6 m</t>
  </si>
  <si>
    <t>%</t>
  </si>
  <si>
    <t>-1855398476</t>
  </si>
  <si>
    <t>713</t>
  </si>
  <si>
    <t>Izolace tepelné</t>
  </si>
  <si>
    <t>126</t>
  </si>
  <si>
    <t>713111131</t>
  </si>
  <si>
    <t>Montáž tepelné izolace stropů rohožemi, pásy, dílci, deskami, bloky (izolační materiál ve specifikaci) žebrových spodem s uchycením (drátem, páskou apod.)</t>
  </si>
  <si>
    <t>1302120808</t>
  </si>
  <si>
    <t>desky z minerální plsti tl.14+16 cm</t>
  </si>
  <si>
    <t>"S 2" (5,90*2,05+2,55*3,55)*2</t>
  </si>
  <si>
    <t>127</t>
  </si>
  <si>
    <t>631481560</t>
  </si>
  <si>
    <t>deska tepelně izolační minerální univerzální ?=0,033-0,035 tl 140mm</t>
  </si>
  <si>
    <t>796563066</t>
  </si>
  <si>
    <t>21,1475*1,05 "Přepočtené koeficientem množství</t>
  </si>
  <si>
    <t>128</t>
  </si>
  <si>
    <t>631481570</t>
  </si>
  <si>
    <t xml:space="preserve">deska tepelně izolační minerální  univerzální ?=0,033-0,035 tl 160mm</t>
  </si>
  <si>
    <t>-1947957380</t>
  </si>
  <si>
    <t>129</t>
  </si>
  <si>
    <t>713121111</t>
  </si>
  <si>
    <t>Montáž tepelné izolace podlah rohožemi, pásy, deskami, dílci, bloky (izolační materiál ve specifikaci) kladenými volně jednovrstvá</t>
  </si>
  <si>
    <t>1262808631</t>
  </si>
  <si>
    <t>EPS100S tl.30 mm</t>
  </si>
  <si>
    <t>"C 1,2" 11,491+10,170</t>
  </si>
  <si>
    <t>130</t>
  </si>
  <si>
    <t>283723020</t>
  </si>
  <si>
    <t>deska EPS 100 pro trvalé zatížení v tlaku (max. 2000 kg/m2) tl 30mm</t>
  </si>
  <si>
    <t>-1482563692</t>
  </si>
  <si>
    <t>21,661*1,05 "Přepočtené koeficientem množství</t>
  </si>
  <si>
    <t>131</t>
  </si>
  <si>
    <t>713121211</t>
  </si>
  <si>
    <t>Montáž tepelné izolace podlah okrajovými pásky kladenými volně</t>
  </si>
  <si>
    <t>1147713583</t>
  </si>
  <si>
    <t>34,000</t>
  </si>
  <si>
    <t>132</t>
  </si>
  <si>
    <t>631402730</t>
  </si>
  <si>
    <t>pásek okrajový izolační minerální plovoucích podlah š 80 mm tl 12 mm</t>
  </si>
  <si>
    <t>-1305431277</t>
  </si>
  <si>
    <t>34*1,05 "Přepočtené koeficientem množství</t>
  </si>
  <si>
    <t>133</t>
  </si>
  <si>
    <t>713191133</t>
  </si>
  <si>
    <t>Montáž tepelné izolace stavebních konstrukcí - doplňky a konstrukční součásti podlah, stropů vrchem nebo střech překrytím fólií položenou volně s přelepením spojů</t>
  </si>
  <si>
    <t>1317946263</t>
  </si>
  <si>
    <t>134</t>
  </si>
  <si>
    <t>2600201125</t>
  </si>
  <si>
    <t>Difúzně propustná fólie pro doplňkovou hydroizolační vrstvu šikmých střech od 17° sklonu až do třídy těsnosti 3; folie je v podélném přesahu opatřena samolepicími pruhy na obou okrajích, které jsou kryté ochrannou snímatelnou fólií; samolepicí pruhy usnad</t>
  </si>
  <si>
    <t>ceník výrobce</t>
  </si>
  <si>
    <t>-1326247961</t>
  </si>
  <si>
    <t>42,295*1,1 "Přepočtené koeficientem množství</t>
  </si>
  <si>
    <t>135</t>
  </si>
  <si>
    <t>-1492587182</t>
  </si>
  <si>
    <t>136</t>
  </si>
  <si>
    <t>611553100</t>
  </si>
  <si>
    <t>fólie izolační proti zbytkové vlhkosti PE 0,2 mm šíře 2 m</t>
  </si>
  <si>
    <t>682427820</t>
  </si>
  <si>
    <t>21,661*1,15 "Přepočtené koeficientem množství</t>
  </si>
  <si>
    <t>137</t>
  </si>
  <si>
    <t>998713201</t>
  </si>
  <si>
    <t>Přesun hmot pro izolace tepelné stanovený procentní sazbou (%) z ceny vodorovná dopravní vzdálenost do 50 m v objektech výšky do 6 m</t>
  </si>
  <si>
    <t>-176566191</t>
  </si>
  <si>
    <t>721</t>
  </si>
  <si>
    <t>Zdravotechnika - vnitřní kanalizace</t>
  </si>
  <si>
    <t>138</t>
  </si>
  <si>
    <t>721173315</t>
  </si>
  <si>
    <t>Potrubí z plastových trub PVC SN4 dešťové DN 110</t>
  </si>
  <si>
    <t>-287184995</t>
  </si>
  <si>
    <t>"P21 a P22 vedení od vpustí" 5,000</t>
  </si>
  <si>
    <t>139</t>
  </si>
  <si>
    <t>721211611</t>
  </si>
  <si>
    <t>Podlahové vpusti dvorní vtoky (vpusti) se svislým odtokem a zápachovou klapkou DN 110/160 mříž litina 226x226</t>
  </si>
  <si>
    <t>-2048700654</t>
  </si>
  <si>
    <t>140</t>
  </si>
  <si>
    <t>998721201</t>
  </si>
  <si>
    <t>Přesun hmot pro vnitřní kanalizace stanovený procentní sazbou (%) z ceny vodorovná dopravní vzdálenost do 50 m v objektech výšky do 6 m</t>
  </si>
  <si>
    <t>-522273793</t>
  </si>
  <si>
    <t>741</t>
  </si>
  <si>
    <t>Elektroinstalace - silnoproud</t>
  </si>
  <si>
    <t>141</t>
  </si>
  <si>
    <t>741410021</t>
  </si>
  <si>
    <t>Montáž a dodávka uzemňovacího vedení s upevněním, propojením a připojením pomocí svorek v zemi s izolací spojů pásku průřezu do 120 mm2 s vyvedením na terén ( páska FeZn )</t>
  </si>
  <si>
    <t>-1097837043</t>
  </si>
  <si>
    <t>50,000</t>
  </si>
  <si>
    <t>142</t>
  </si>
  <si>
    <t>998741201</t>
  </si>
  <si>
    <t>Přesun hmot pro silnoproud stanovený procentní sazbou (%) z ceny vodorovná dopravní vzdálenost do 50 m v objektech výšky do 6 m</t>
  </si>
  <si>
    <t>1296125759</t>
  </si>
  <si>
    <t>761</t>
  </si>
  <si>
    <t>Konstrukce prosvětlovací</t>
  </si>
  <si>
    <t>143</t>
  </si>
  <si>
    <t>761614111</t>
  </si>
  <si>
    <t>Okna ze skleněných tvárnic zděné rozměr 190 x 190 x 100 mm bezbarvé lesklé dezén mřížka</t>
  </si>
  <si>
    <t>945039243</t>
  </si>
  <si>
    <t>1,80*1,40</t>
  </si>
  <si>
    <t>144</t>
  </si>
  <si>
    <t>998761201</t>
  </si>
  <si>
    <t>Přesun hmot pro konstrukce sklobetonové stanovený procentní sazbou (%) z ceny vodorovná dopravní vzdálenost do 50 m v objektech výšky do 6 m</t>
  </si>
  <si>
    <t>-452425144</t>
  </si>
  <si>
    <t>762</t>
  </si>
  <si>
    <t>Konstrukce tesařské</t>
  </si>
  <si>
    <t>145</t>
  </si>
  <si>
    <t>762081410</t>
  </si>
  <si>
    <t>Práce společné pro tesařské konstrukce hoblování hraněného řeziva zabudovaného do konstrukce vícestranné hranoly</t>
  </si>
  <si>
    <t>1299283667</t>
  </si>
  <si>
    <t>"krokve 10×16" (0,10+0,16)*2*4,00*4</t>
  </si>
  <si>
    <t>"sloupky 14×14" 0,14*4*2,40*2</t>
  </si>
  <si>
    <t>"pásky 12×12" 0,12*4*1,20*2</t>
  </si>
  <si>
    <t>"profil 12×16" (0,12+0,16)*2*4,20+0,12*0,16*2</t>
  </si>
  <si>
    <t>"vaznice 14×20" (0,14+0,20)*2*4,20+0,14*0,20*2</t>
  </si>
  <si>
    <t>146</t>
  </si>
  <si>
    <t>762082120</t>
  </si>
  <si>
    <t>Práce společné pro tesařské konstrukce profilování zhlaví trámů a ozdobných konců jednoduché seříznutí jedním řezem, plochy do 160 cm2</t>
  </si>
  <si>
    <t>-1056588809</t>
  </si>
  <si>
    <t>"krokve 10×16" 4</t>
  </si>
  <si>
    <t>"krokve 10×14" 5</t>
  </si>
  <si>
    <t>147</t>
  </si>
  <si>
    <t>762085103</t>
  </si>
  <si>
    <t>Práce společné pro tesařské konstrukce montáž ocelových spojovacích prostředků (materiál ve specifikaci) kotevních želez příložek, patek, táhel</t>
  </si>
  <si>
    <t>634405982</t>
  </si>
  <si>
    <t>148</t>
  </si>
  <si>
    <t>553 P.C.101</t>
  </si>
  <si>
    <t>Kotevní botka pro kotvení sloupu do ŽB základu; materiál žárový pozink</t>
  </si>
  <si>
    <t>-1250811195</t>
  </si>
  <si>
    <t>149</t>
  </si>
  <si>
    <t>553 P.C.104</t>
  </si>
  <si>
    <t>Kotvení podélných profilů do zdiva - závitová tyč+podložka+matice na chemii do zdiva; materiál žárový pozink</t>
  </si>
  <si>
    <t>-133778129</t>
  </si>
  <si>
    <t>150</t>
  </si>
  <si>
    <t>762332132</t>
  </si>
  <si>
    <t>Montáž vázaných konstrukcí krovů střech pultových, sedlových, valbových, stanových čtvercového nebo obdélníkového půdorysu, z řeziva hraněného průřezové plochy přes 120 do 224 cm2</t>
  </si>
  <si>
    <t>-1404257873</t>
  </si>
  <si>
    <t>"krokve 10×16 - kotvené do štítového zdiva" 4,00*4</t>
  </si>
  <si>
    <t>"krokve 10×14" 1,80*5</t>
  </si>
  <si>
    <t>"sloupky 14×14" 2,40*2</t>
  </si>
  <si>
    <t>"pásky 12×12" 1,20*2</t>
  </si>
  <si>
    <t>"profil 12×16 - kotvený do zdiva" 4,20*1</t>
  </si>
  <si>
    <t>151</t>
  </si>
  <si>
    <t>762332133</t>
  </si>
  <si>
    <t>Montáž vázaných konstrukcí krovů střech pultových, sedlových, valbových, stanových čtvercového nebo obdélníkového půdorysu, z řeziva hraněného průřezové plochy přes 224 do 288 cm2</t>
  </si>
  <si>
    <t>222447500</t>
  </si>
  <si>
    <t>"vaznice 14×20" 4,20*1</t>
  </si>
  <si>
    <t>152</t>
  </si>
  <si>
    <t>762341210</t>
  </si>
  <si>
    <t>Bednění a laťování montáž bednění střech rovných a šikmých sklonu do 60° s vyřezáním otvorů z prken hrubých na sraz tl. do 32 mm</t>
  </si>
  <si>
    <t>1587145055</t>
  </si>
  <si>
    <t>sklon 8°</t>
  </si>
  <si>
    <t>"S 4" 4,00*1,65*1/0,990*1,025</t>
  </si>
  <si>
    <t>153</t>
  </si>
  <si>
    <t>762342214</t>
  </si>
  <si>
    <t>Bednění a laťování montáž laťování střech jednoduchých sklonu do 60° při osové vzdálenosti latí přes 150 do 360 mm</t>
  </si>
  <si>
    <t>-1590351916</t>
  </si>
  <si>
    <t>sklon 29°</t>
  </si>
  <si>
    <t>10,10*6,40*1/0,874*1,025</t>
  </si>
  <si>
    <t>154</t>
  </si>
  <si>
    <t>762342441</t>
  </si>
  <si>
    <t>Bednění a laťování montáž lišt trojúhelníkových nebo kontralatí</t>
  </si>
  <si>
    <t>-1230347411</t>
  </si>
  <si>
    <t>"profil 60×40" 3,85*12*2</t>
  </si>
  <si>
    <t>155</t>
  </si>
  <si>
    <t>762395000</t>
  </si>
  <si>
    <t>Spojovací prostředky krovů, bednění a laťování, nadstřešních konstrukcí svory, prkna, hřebíky, pásová ocel, vruty</t>
  </si>
  <si>
    <t>-1979794198</t>
  </si>
  <si>
    <t>profily do 224 cm2 dl.do 6,00 m</t>
  </si>
  <si>
    <t>0,10*0,16*16,00+0,10*0,14*9,00</t>
  </si>
  <si>
    <t>0,14*0,14*4,80+0,12*0,12*2,40</t>
  </si>
  <si>
    <t>0,12*0,16*4,20</t>
  </si>
  <si>
    <t>profily do 288 cm2 dl.do 6,00 m</t>
  </si>
  <si>
    <t>0,14*0,20*4,20</t>
  </si>
  <si>
    <t>"latě, kontralatě" 0,06*0,04*(280,00+95,00)</t>
  </si>
  <si>
    <t>"prkna" 6,833*0,025</t>
  </si>
  <si>
    <t>156</t>
  </si>
  <si>
    <t>60512130</t>
  </si>
  <si>
    <t>hranol stavební řezivo průřezu do 224cm2 do dl 6m</t>
  </si>
  <si>
    <t>-1057812276</t>
  </si>
  <si>
    <t>0,592*1,1 "Přepočtené koeficientem množství</t>
  </si>
  <si>
    <t>157</t>
  </si>
  <si>
    <t>60512135</t>
  </si>
  <si>
    <t>hranol stavební řezivo průřezu do 288cm2 do dl 6m</t>
  </si>
  <si>
    <t>2034071114</t>
  </si>
  <si>
    <t>0,118*1,1 "Přepočtené koeficientem množství</t>
  </si>
  <si>
    <t>158</t>
  </si>
  <si>
    <t>605141140</t>
  </si>
  <si>
    <t>řezivo jehličnaté lať impregnovaná dl 4 m</t>
  </si>
  <si>
    <t>1046430395</t>
  </si>
  <si>
    <t>0,9*1,1 "Přepočtené koeficientem množství</t>
  </si>
  <si>
    <t>159</t>
  </si>
  <si>
    <t>60511120</t>
  </si>
  <si>
    <t>řezivo stavební prkna prismovaná středová tl 25(32)mm dl 2-5m</t>
  </si>
  <si>
    <t>-2109303780</t>
  </si>
  <si>
    <t>0,171*1,1 "Přepočtené koeficientem množství</t>
  </si>
  <si>
    <t>160</t>
  </si>
  <si>
    <t>762521108</t>
  </si>
  <si>
    <t>Položení podlah nehoblovaných na sraz z fošen hrubých</t>
  </si>
  <si>
    <t>1381455337</t>
  </si>
  <si>
    <t>půdní prostor - skladba S 2</t>
  </si>
  <si>
    <t>"S 2" 5,90*2,05+2,55*3,55</t>
  </si>
  <si>
    <t>161</t>
  </si>
  <si>
    <t>762595001</t>
  </si>
  <si>
    <t>Spojovací prostředky podlah a podkladových konstrukcí hřebíky, vruty</t>
  </si>
  <si>
    <t>-2143650710</t>
  </si>
  <si>
    <t>21,148*0,050</t>
  </si>
  <si>
    <t>162</t>
  </si>
  <si>
    <t>605111300</t>
  </si>
  <si>
    <t>řezivo stavební fošny prismované středové š 160-220mm dl 2-5m</t>
  </si>
  <si>
    <t>-1977178707</t>
  </si>
  <si>
    <t>163</t>
  </si>
  <si>
    <t>998762201</t>
  </si>
  <si>
    <t>Přesun hmot pro konstrukce tesařské stanovený procentní sazbou (%) z ceny vodorovná dopravní vzdálenost do 50 m v objektech výšky do 6 m</t>
  </si>
  <si>
    <t>777265303</t>
  </si>
  <si>
    <t>763</t>
  </si>
  <si>
    <t>Konstrukce suché výstavby</t>
  </si>
  <si>
    <t>164</t>
  </si>
  <si>
    <t>763131471</t>
  </si>
  <si>
    <t>Podhled ze sádrokartonových desek dvouvrstvá zavěšená spodní konstrukce z ocelových profilů CD, UD jednoduše opláštěná deskou impregnovanou protipožární H2DF, tl. 12,5 mm, bez TI</t>
  </si>
  <si>
    <t>2104918150</t>
  </si>
  <si>
    <t>č.m.: 101,102,103</t>
  </si>
  <si>
    <t>2,05*2,85+2,05*1,80+3,05*1,65</t>
  </si>
  <si>
    <t>165</t>
  </si>
  <si>
    <t>763131714</t>
  </si>
  <si>
    <t>Podhled ze sádrokartonových desek ostatní práce a konstrukce na podhledech ze sádrokartonových desek základní penetrační nátěr</t>
  </si>
  <si>
    <t>-1635834871</t>
  </si>
  <si>
    <t>166</t>
  </si>
  <si>
    <t>763131751</t>
  </si>
  <si>
    <t>Podhled ze sádrokartonových desek ostatní práce a konstrukce na podhledech ze sádrokartonových desek montáž parotěsné zábrany</t>
  </si>
  <si>
    <t>1345477519</t>
  </si>
  <si>
    <t>167</t>
  </si>
  <si>
    <t>2600601080</t>
  </si>
  <si>
    <t>Parotěsné fólie - čtyřvrstvá fólie; na dvě vrstvy polyetylenu vyztužené PE mřížkou je celoplošně nanesena hliníková fólie, která zajišťuje vysoký difúzní odpor fólie a zároveň zajišťuje při určitém konstrukčním uspořádání odraz části sálavé složky tepla</t>
  </si>
  <si>
    <t>-1813343879</t>
  </si>
  <si>
    <t>14,565*1,1 "Přepočtené koeficientem množství</t>
  </si>
  <si>
    <t>168</t>
  </si>
  <si>
    <t>998763401</t>
  </si>
  <si>
    <t>Přesun hmot pro konstrukce montované z desek stanovený procentní sazbou (%) z ceny vodorovná dopravní vzdálenost do 50 m v objektech výšky do 6 m</t>
  </si>
  <si>
    <t>-232431499</t>
  </si>
  <si>
    <t>764</t>
  </si>
  <si>
    <t>Konstrukce klempířské</t>
  </si>
  <si>
    <t>169</t>
  </si>
  <si>
    <t>764002413</t>
  </si>
  <si>
    <t>Montáž strukturní oddělovací rohože jakékoli rš</t>
  </si>
  <si>
    <t>-885590961</t>
  </si>
  <si>
    <t>170</t>
  </si>
  <si>
    <t>2600401120</t>
  </si>
  <si>
    <t>DEKTEN METAL PLUS II (37,5m2/bal.)</t>
  </si>
  <si>
    <t>-2054766268</t>
  </si>
  <si>
    <t>6,833*1,15 "Přepočtené koeficientem množství</t>
  </si>
  <si>
    <t>171</t>
  </si>
  <si>
    <t>764111641</t>
  </si>
  <si>
    <t>Krytina ze svitků nebo z taškových tabulí z pozinkovaného plechu s povrchovou úpravou s úpravou u okapů, prostupů a výčnělků střechy rovné drážkováním ze svitků do rš 670 mm, sklon střechy do 30°</t>
  </si>
  <si>
    <t>709123882</t>
  </si>
  <si>
    <t>"S 4" 4,20*1,95</t>
  </si>
  <si>
    <t>172</t>
  </si>
  <si>
    <t>764212634</t>
  </si>
  <si>
    <t>Oplechování střešních prvků z pozinkovaného plechu s povrchovou úpravou štítu závětrnou lištou rš 330 mm</t>
  </si>
  <si>
    <t>-778247219</t>
  </si>
  <si>
    <t>2,00*2</t>
  </si>
  <si>
    <t>173</t>
  </si>
  <si>
    <t>764212662</t>
  </si>
  <si>
    <t>Oplechování střešních prvků z pozinkovaného plechu s povrchovou úpravou okapu okapovým plechem střechy rovné rš 200 mm</t>
  </si>
  <si>
    <t>-940207419</t>
  </si>
  <si>
    <t>okap - odvod kondenzátu z mezistřešního prostoru</t>
  </si>
  <si>
    <t>10,10*2</t>
  </si>
  <si>
    <t>174</t>
  </si>
  <si>
    <t>764216404</t>
  </si>
  <si>
    <t>Oplechování parapetů z pozinkovaného plechu rovných mechanicky kotvené, bez rohů rš 330 mm</t>
  </si>
  <si>
    <t>296439752</t>
  </si>
  <si>
    <t>"ozn.100,101,102,103" 0,65+1,05*2+1,25+1,85</t>
  </si>
  <si>
    <t>175</t>
  </si>
  <si>
    <t>764311614</t>
  </si>
  <si>
    <t>Lemování zdí z pozinkovaného plechu s povrchovou úpravou boční nebo horní rovné, střech s krytinou skládanou mimo prejzovou rš 330 mm</t>
  </si>
  <si>
    <t>1965802197</t>
  </si>
  <si>
    <t>4,00*1</t>
  </si>
  <si>
    <t>176</t>
  </si>
  <si>
    <t>764326442</t>
  </si>
  <si>
    <t>Ventilační turbína z hliníkového plechu s lemováním na střechách s krytinou skládanou mimo prejzovou nebo z plechu, průměru přes 300 mm do 350 mm</t>
  </si>
  <si>
    <t>1423488674</t>
  </si>
  <si>
    <t>177</t>
  </si>
  <si>
    <t>764511403</t>
  </si>
  <si>
    <t>Žlab podokapní z pozinkovaného plechu včetně háků a čel půlkruhový rš 250 mm</t>
  </si>
  <si>
    <t>616885274</t>
  </si>
  <si>
    <t>"ozn.104,105" 10,50*2+4,50</t>
  </si>
  <si>
    <t>178</t>
  </si>
  <si>
    <t>764511444</t>
  </si>
  <si>
    <t>Žlab podokapní z pozinkovaného plechu včetně háků a čel kotlík oválný (trychtýřový), rš žlabu/průměr svodu 250/100 mm</t>
  </si>
  <si>
    <t>642425258</t>
  </si>
  <si>
    <t>"ozn.104,105" 3</t>
  </si>
  <si>
    <t>179</t>
  </si>
  <si>
    <t>764518422</t>
  </si>
  <si>
    <t>Svod z pozinkovaného plechu včetně objímek, kolen a odskoků kruhový, průměru 100 mm</t>
  </si>
  <si>
    <t>-451637466</t>
  </si>
  <si>
    <t>"ozn.106,107" 3,20*2+2,80</t>
  </si>
  <si>
    <t>180</t>
  </si>
  <si>
    <t>998764201</t>
  </si>
  <si>
    <t>Přesun hmot pro konstrukce klempířské stanovený procentní sazbou (%) z ceny vodorovná dopravní vzdálenost do 50 m v objektech výšky do 6 m</t>
  </si>
  <si>
    <t>-2125908533</t>
  </si>
  <si>
    <t>765</t>
  </si>
  <si>
    <t>Krytina skládaná</t>
  </si>
  <si>
    <t>181</t>
  </si>
  <si>
    <t>765123013</t>
  </si>
  <si>
    <t>Krytina betonová drážková skládaná na sucho sklonu střechy do 30° z tašek s povrchovou úpravou se zvýšenou ochranou</t>
  </si>
  <si>
    <t>-1329541179</t>
  </si>
  <si>
    <t>182</t>
  </si>
  <si>
    <t>765123122</t>
  </si>
  <si>
    <t>Krytina betonová drážková skládaná na sucho sklonu střechy do 30° prvky okapové hrany větrací mřížka univerzální</t>
  </si>
  <si>
    <t>317550239</t>
  </si>
  <si>
    <t>183</t>
  </si>
  <si>
    <t>765123313</t>
  </si>
  <si>
    <t>Krytina betonová drážková skládaná na sucho sklonu střechy do 30° hřeben provětrávaný z hřebenáčů s povrchovou úpravou se zvýšenou ochranou</t>
  </si>
  <si>
    <t>561771970</t>
  </si>
  <si>
    <t>10,100</t>
  </si>
  <si>
    <t>184</t>
  </si>
  <si>
    <t>765123513</t>
  </si>
  <si>
    <t>Krytina betonová drážková skládaná na sucho sklonu střechy do 30° štítová hrana z okrajových tašek s povrchovou úpravou se zvýšenou ochranou</t>
  </si>
  <si>
    <t>-1894437246</t>
  </si>
  <si>
    <t>3,85*4</t>
  </si>
  <si>
    <t>185</t>
  </si>
  <si>
    <t>765123711</t>
  </si>
  <si>
    <t>Krytina betonová drážková skládaná na sucho sklonu střechy do 30° lemování prostupů těsnicím pásem plochy jednotlivě do 0,25 m2</t>
  </si>
  <si>
    <t>-895723946</t>
  </si>
  <si>
    <t>"odvětrávací hlavice" 2</t>
  </si>
  <si>
    <t>"prostupová taška ZTI" 1</t>
  </si>
  <si>
    <t>186</t>
  </si>
  <si>
    <t>765125011</t>
  </si>
  <si>
    <t>Montáž střešních doplňků krytiny betonové speciálních tašek na sucho větracích, protisněhových, prosvětlovacích, hromosvodových, prostupových, nosných pro stoupací plošinu drážkových</t>
  </si>
  <si>
    <t>-1136114996</t>
  </si>
  <si>
    <t>"odvětrávací taška" 20</t>
  </si>
  <si>
    <t>"protisněhová taška" 76*4</t>
  </si>
  <si>
    <t>"větrací hlavice" 2</t>
  </si>
  <si>
    <t>"prostupová anténní taška - pro internet apod" 1</t>
  </si>
  <si>
    <t>187</t>
  </si>
  <si>
    <t>59244054</t>
  </si>
  <si>
    <t>taška betonová velmi hladká s úpravou se zvýšenou ochranou základní</t>
  </si>
  <si>
    <t>-232438576</t>
  </si>
  <si>
    <t>188</t>
  </si>
  <si>
    <t>592440570</t>
  </si>
  <si>
    <t>taška betonová velmi hladká odvětrávací</t>
  </si>
  <si>
    <t>68985410</t>
  </si>
  <si>
    <t>Poznámka k položce:_x000d_
Poznámka k položce:, Spotřeba: 10 kus/m2</t>
  </si>
  <si>
    <t>189</t>
  </si>
  <si>
    <t>592444150</t>
  </si>
  <si>
    <t>komplet pro sanitární odvětrání-průchozí taška s napojovací trubkou (100 mm), nástavec, kryt</t>
  </si>
  <si>
    <t>299473174</t>
  </si>
  <si>
    <t>190</t>
  </si>
  <si>
    <t>592444200</t>
  </si>
  <si>
    <t>komplet pro osazení hlavice Lomanco</t>
  </si>
  <si>
    <t>966840068</t>
  </si>
  <si>
    <t>0,666666666666667*3 "Přepočtené koeficientem množství</t>
  </si>
  <si>
    <t>191</t>
  </si>
  <si>
    <t>592440220</t>
  </si>
  <si>
    <t>komplet pro anténu (průchozí taška,nástavec 22-110mm plastový)</t>
  </si>
  <si>
    <t>1656195098</t>
  </si>
  <si>
    <t>192</t>
  </si>
  <si>
    <t>592444070</t>
  </si>
  <si>
    <t>taška protisněhová s hákem</t>
  </si>
  <si>
    <t>615313217</t>
  </si>
  <si>
    <t>193</t>
  </si>
  <si>
    <t>765125121</t>
  </si>
  <si>
    <t>Montáž střešních doplňků krytiny betonové doplňků hřebene a nároží uzávěry hřebene</t>
  </si>
  <si>
    <t>1653202231</t>
  </si>
  <si>
    <t>194</t>
  </si>
  <si>
    <t>592440320</t>
  </si>
  <si>
    <t>uzávěra hřebene PVC</t>
  </si>
  <si>
    <t>-1053915313</t>
  </si>
  <si>
    <t>195</t>
  </si>
  <si>
    <t>765191011</t>
  </si>
  <si>
    <t>Montáž pojistné hydroizolační fólie kladené ve sklonu přes 20° volně na krokve</t>
  </si>
  <si>
    <t>-1731328416</t>
  </si>
  <si>
    <t>196</t>
  </si>
  <si>
    <t>1176003278</t>
  </si>
  <si>
    <t>Poznámka k položce:_x000d_
Poznámka k položce:, cena stanovena z ceníků výrobce volně dostupných na internetu</t>
  </si>
  <si>
    <t>75,808*1,1 "Přepočtené koeficientem množství</t>
  </si>
  <si>
    <t>197</t>
  </si>
  <si>
    <t>998765201</t>
  </si>
  <si>
    <t>Přesun hmot pro krytiny skládané stanovený procentní sazbou (%) z ceny vodorovná dopravní vzdálenost do 50 m v objektech výšky do 6 m</t>
  </si>
  <si>
    <t>942646098</t>
  </si>
  <si>
    <t>766</t>
  </si>
  <si>
    <t>Konstrukce truhlářské</t>
  </si>
  <si>
    <t>198</t>
  </si>
  <si>
    <t>766231113</t>
  </si>
  <si>
    <t>Montáž sklápěcich schodů na půdu s vyřezáním otvoru a kompletizací</t>
  </si>
  <si>
    <t>-2145281490</t>
  </si>
  <si>
    <t>199</t>
  </si>
  <si>
    <t>612331720</t>
  </si>
  <si>
    <t>schody stahovací kovové a plechovým víkem s vnitřní protipožární,protihlukovou a zateplovací vložkou - 70(1100)x50(100) cm</t>
  </si>
  <si>
    <t>-96805968</t>
  </si>
  <si>
    <t>200</t>
  </si>
  <si>
    <t>766423113</t>
  </si>
  <si>
    <t>Montáž obložení podhledů členitých palubkami na pero a drážku z měkkého dřeva, šířky přes 80 do 100 mm</t>
  </si>
  <si>
    <t>-626040704</t>
  </si>
  <si>
    <t>podbíjení římsy</t>
  </si>
  <si>
    <t>10,10*(0,40+0,20)*2+3,85*0,25*2*4+4,70*1,80</t>
  </si>
  <si>
    <t>201</t>
  </si>
  <si>
    <t>611911550</t>
  </si>
  <si>
    <t>palubky obkladové smrk profil klasický 19x116mm jakost A/B</t>
  </si>
  <si>
    <t>-541852074</t>
  </si>
  <si>
    <t>28,28*1,1 "Přepočtené koeficientem množství</t>
  </si>
  <si>
    <t>203</t>
  </si>
  <si>
    <t>766622131</t>
  </si>
  <si>
    <t>Montáž oken plastových včetně montáže rámu plochy přes 1 m2 otevíravých do zdiva, výšky do 1,5 m</t>
  </si>
  <si>
    <t>-991177488</t>
  </si>
  <si>
    <t>"ozn.51" 1,00*1,40*2</t>
  </si>
  <si>
    <t>"ozn.52" 1,20*1,40*1</t>
  </si>
  <si>
    <t>204</t>
  </si>
  <si>
    <t>611 R_001</t>
  </si>
  <si>
    <t xml:space="preserve">Plastové okno s mikroventilací 60×110 OS Un=1,1 W/(M2K) barva bílá/bílá  ovládání z podlahy ( podrobná specifikace vit.tabulky PSV ozn.50 )</t>
  </si>
  <si>
    <t>1833790548</t>
  </si>
  <si>
    <t>205</t>
  </si>
  <si>
    <t>611 R_002</t>
  </si>
  <si>
    <t>Plastové okno s mikroventilací 100×140 OS Un=1,1 W/(M2K) barva bílá/bílá ovládání z podlahy ( podrobná specifikace vit.tabulky PSV ozn.51 )</t>
  </si>
  <si>
    <t>199639314</t>
  </si>
  <si>
    <t>206</t>
  </si>
  <si>
    <t>611 R_003</t>
  </si>
  <si>
    <t>Plastové okno s mikroventilací 120×140 OS Un=1,1 W/(M2K) barva bílá/bílá ovládání z podlahy ( podrobná specifikace vit.tabulky PSV ozn.52 )</t>
  </si>
  <si>
    <t>1969373814</t>
  </si>
  <si>
    <t>202</t>
  </si>
  <si>
    <t>766622216</t>
  </si>
  <si>
    <t>Montáž oken plastových plochy do 1 m2 včetně montáže rámu otevíravých do zdiva</t>
  </si>
  <si>
    <t>-1189090580</t>
  </si>
  <si>
    <t>"ozn.50 60×110" 1</t>
  </si>
  <si>
    <t>215</t>
  </si>
  <si>
    <t>766660001</t>
  </si>
  <si>
    <t>Montáž dveřních křídel dřevěných nebo plastových otevíravých do ocelové zárubně povrchově upravených jednokřídlových, šířky do 800 mm</t>
  </si>
  <si>
    <t>-1578319660</t>
  </si>
  <si>
    <t>"ozn.10/P" 1</t>
  </si>
  <si>
    <t>216</t>
  </si>
  <si>
    <t>611627010</t>
  </si>
  <si>
    <t>dveře vnitřní hladké folie bílá plné 1křídlové 700x1970mm</t>
  </si>
  <si>
    <t>-562784316</t>
  </si>
  <si>
    <t>210</t>
  </si>
  <si>
    <t>766660411</t>
  </si>
  <si>
    <t>Montáž dveřních křídel dřevěných nebo plastových vchodových dveří včetně rámu do zdiva jednokřídlových bez nadsvětlíku</t>
  </si>
  <si>
    <t>-882781553</t>
  </si>
  <si>
    <t>"ozn.53,54,55" 1+2+1</t>
  </si>
  <si>
    <t>211</t>
  </si>
  <si>
    <t>611 R_004</t>
  </si>
  <si>
    <t>Plastové venkovní dveře otevíravé s prahem plné, rám, 90×220/110×230 cm Un=1,8 W(M2K), barva bílá/bílá; kování nerez, bezpečnostní zámek ( podrobná specifikace viz.tabulky PSV ozn.54 )</t>
  </si>
  <si>
    <t>120683109</t>
  </si>
  <si>
    <t>212</t>
  </si>
  <si>
    <t>611 R_005</t>
  </si>
  <si>
    <t>Plastové vnitřní dveře otevíravé s prahem plné, rám, 70×197/100×210 cm Un=1,8 W(M2K), barva bílá/bílá; kování nerez, bezpečnostní zámek ( podrobná specifikace viz.tabulky PSV ozn.53 )</t>
  </si>
  <si>
    <t>1378070509</t>
  </si>
  <si>
    <t>213</t>
  </si>
  <si>
    <t>611 R_006</t>
  </si>
  <si>
    <t>Plastové venkovní dveře otevíravé s prahem plné, rám, 100×220/120×230 cm Un=1,8 W(M2K), barva bílá/bílá; kování nerez, bezpečnostní zámek ( podrobná specifikace viz.tabulky PSV ozn.55 )</t>
  </si>
  <si>
    <t>-771292921</t>
  </si>
  <si>
    <t>214</t>
  </si>
  <si>
    <t>611 R_007</t>
  </si>
  <si>
    <t>Plastové venkovní dveře otevíravé s prahem plné, rám, 60×197/80×210 cm Un=1,8 W(M2K), barva bílá/bílá; kování nerez, bezpečnostní zámek ( podrobná specifikace viz.tabulky PSV ozn.56 )</t>
  </si>
  <si>
    <t>999317741</t>
  </si>
  <si>
    <t>217</t>
  </si>
  <si>
    <t>766660720</t>
  </si>
  <si>
    <t>Montáž dveřních doplňků větrací mřížky s vyříznutím otvoru</t>
  </si>
  <si>
    <t>547391066</t>
  </si>
  <si>
    <t>218</t>
  </si>
  <si>
    <t>766660722</t>
  </si>
  <si>
    <t>Montáž dveřních křídel dřevěných nebo plastových ostatní práce dveřního kování zámku</t>
  </si>
  <si>
    <t>1012981526</t>
  </si>
  <si>
    <t>207</t>
  </si>
  <si>
    <t>766694111</t>
  </si>
  <si>
    <t>Montáž ostatních truhlářských konstrukcí parapetních desek dřevěných nebo plastových šířky do 300 mm, délky do 1000 mm</t>
  </si>
  <si>
    <t>2144028305</t>
  </si>
  <si>
    <t>"ozn.5 dl.1,00 m" 1</t>
  </si>
  <si>
    <t>208</t>
  </si>
  <si>
    <t>61144400</t>
  </si>
  <si>
    <t>parapet plastový vnitřní komůrkový 180x20x1000mm</t>
  </si>
  <si>
    <t>-1430987663</t>
  </si>
  <si>
    <t>1*1,02 "Přepočtené koeficientem množství</t>
  </si>
  <si>
    <t>209</t>
  </si>
  <si>
    <t>61144019</t>
  </si>
  <si>
    <t>koncovka k parapetu plastovému vnitřnímu 1 pár</t>
  </si>
  <si>
    <t>-1009513405</t>
  </si>
  <si>
    <t>219</t>
  </si>
  <si>
    <t>998766201</t>
  </si>
  <si>
    <t>Přesun hmot pro konstrukce truhlářské stanovený procentní sazbou (%) z ceny vodorovná dopravní vzdálenost do 50 m v objektech výšky do 6 m</t>
  </si>
  <si>
    <t>-1796716168</t>
  </si>
  <si>
    <t>771</t>
  </si>
  <si>
    <t>Podlahy z dlaždic</t>
  </si>
  <si>
    <t>220</t>
  </si>
  <si>
    <t>771474112</t>
  </si>
  <si>
    <t>Montáž soklů z dlaždic keramických lepených flexibilním lepidlem rovných, výšky přes 65 do 90 mm</t>
  </si>
  <si>
    <t>-309675058</t>
  </si>
  <si>
    <t>1.N.P.Č.M.: 101,103,104</t>
  </si>
  <si>
    <t>(2,05+2,85+0,05+0,15)*2-(0,70*2+0,90)</t>
  </si>
  <si>
    <t>(3,05+1,65+0,15)*2-0,90</t>
  </si>
  <si>
    <t>3,50+1,80*2+0,15*2-1,00</t>
  </si>
  <si>
    <t>221</t>
  </si>
  <si>
    <t>597613120</t>
  </si>
  <si>
    <t>sokl - podlahy (barevné) 30 x 8 x 0,8 cm I. j.</t>
  </si>
  <si>
    <t>-1173330499</t>
  </si>
  <si>
    <t>76,9998837735845*1,05 "Přepočtené koeficientem množství</t>
  </si>
  <si>
    <t>222</t>
  </si>
  <si>
    <t>771574223</t>
  </si>
  <si>
    <t>Montáž podlah z dlaždic keramických lepených flexibilním lepidlem maloformátových reliéfních nebo z dekorů přes 9 do 12 ks/m2</t>
  </si>
  <si>
    <t>2108723444</t>
  </si>
  <si>
    <t>R11</t>
  </si>
  <si>
    <t>"102" 2,05*1,80</t>
  </si>
  <si>
    <t>"104" 3,50*1,80+1,20*0,15</t>
  </si>
  <si>
    <t>R10</t>
  </si>
  <si>
    <t>"101" 2,05*2,85+0,90*0,05+1,10*0,15+0,80*0,15*2</t>
  </si>
  <si>
    <t>"103" 3,05*1,65+1,10*0,15</t>
  </si>
  <si>
    <t>223</t>
  </si>
  <si>
    <t>597612901</t>
  </si>
  <si>
    <t>Dlaždice keramické - podlahy (barevné) 30 x 30 x 0,8 cm I. j., protiskluznost R11</t>
  </si>
  <si>
    <t>1790992942</t>
  </si>
  <si>
    <t>10,17*1,075 "Přepočtené koeficientem množství</t>
  </si>
  <si>
    <t>224</t>
  </si>
  <si>
    <t>59761290X</t>
  </si>
  <si>
    <t>Dlaždice keramické - podlahy (barevné) 30 x 30 x 0,8 cm I. j., protiskluznost R10</t>
  </si>
  <si>
    <t>-749458179</t>
  </si>
  <si>
    <t>11,491*1,075 "Přepočtené koeficientem množství</t>
  </si>
  <si>
    <t>225</t>
  </si>
  <si>
    <t>771579191</t>
  </si>
  <si>
    <t>Montáž podlah z dlaždic keramických lepených flexibilním lepidlem Příplatek k cenám za plochu do 5 m2 jednotlivě</t>
  </si>
  <si>
    <t>-190002411</t>
  </si>
  <si>
    <t>226</t>
  </si>
  <si>
    <t>771591111</t>
  </si>
  <si>
    <t>Příprava podkladu před provedením dlažby nátěr penetrační na podlahu</t>
  </si>
  <si>
    <t>-626479401</t>
  </si>
  <si>
    <t>227</t>
  </si>
  <si>
    <t>998771201</t>
  </si>
  <si>
    <t>Přesun hmot pro podlahy z dlaždic stanovený procentní sazbou (%) z ceny vodorovná dopravní vzdálenost do 50 m v objektech výšky do 6 m</t>
  </si>
  <si>
    <t>143463245</t>
  </si>
  <si>
    <t>781</t>
  </si>
  <si>
    <t>Dokončovací práce - obklady</t>
  </si>
  <si>
    <t>228</t>
  </si>
  <si>
    <t>781414111</t>
  </si>
  <si>
    <t>Montáž obkladů vnitřních stěn z dlaždic keramických lepených flexibilním lepidlem maloformátových hladkých přes 19 do 22 ks/m2</t>
  </si>
  <si>
    <t>532475305</t>
  </si>
  <si>
    <t>229</t>
  </si>
  <si>
    <t>597610390</t>
  </si>
  <si>
    <t>obklad keramický hladký přes 22 do 25ks/m2</t>
  </si>
  <si>
    <t>-799649179</t>
  </si>
  <si>
    <t>14*1,05 "Přepočtené koeficientem množství</t>
  </si>
  <si>
    <t>230</t>
  </si>
  <si>
    <t>781494111</t>
  </si>
  <si>
    <t>Obklad - dokončující práce profily ukončovací lepené flexibilním lepidlem rohové</t>
  </si>
  <si>
    <t>2053726771</t>
  </si>
  <si>
    <t>"ROH" (0,60+0,80*2)*1,10</t>
  </si>
  <si>
    <t>"KOUT" 2,00*4*1,10</t>
  </si>
  <si>
    <t>231</t>
  </si>
  <si>
    <t>781494511</t>
  </si>
  <si>
    <t>Obklad - dokončující práce profily ukončovací lepené flexibilním lepidlem ukončovací</t>
  </si>
  <si>
    <t>-1214725508</t>
  </si>
  <si>
    <t>(2,05+1,80)*2-0,70</t>
  </si>
  <si>
    <t>232</t>
  </si>
  <si>
    <t>781495111</t>
  </si>
  <si>
    <t>Příprava podkladu před provedením obkladu nátěr penetrační na stěnu</t>
  </si>
  <si>
    <t>2129791023</t>
  </si>
  <si>
    <t>"106" (3,60+8,60+1,80)*2,00+0,15*2,00*2-(0,90+1,60)*2,00</t>
  </si>
  <si>
    <t>"105" (1,95+1,50)*2*2,00-0,70*2,00</t>
  </si>
  <si>
    <t>233</t>
  </si>
  <si>
    <t>781674113</t>
  </si>
  <si>
    <t>Montáž obkladů parapetů z dlaždic keramických lepených flexibilním lepidlem, šířky parapetu přes 150 do 200 mm</t>
  </si>
  <si>
    <t>-778371256</t>
  </si>
  <si>
    <t>0,60+1,00+1,20+1,80</t>
  </si>
  <si>
    <t>234</t>
  </si>
  <si>
    <t>1351466179</t>
  </si>
  <si>
    <t>0,754098360655738*1,05 "Přepočtené koeficientem množství</t>
  </si>
  <si>
    <t>235</t>
  </si>
  <si>
    <t>998781201</t>
  </si>
  <si>
    <t>Přesun hmot pro obklady keramické stanovený procentní sazbou (%) z ceny vodorovná dopravní vzdálenost do 50 m v objektech výšky do 6 m</t>
  </si>
  <si>
    <t>-923182793</t>
  </si>
  <si>
    <t>783</t>
  </si>
  <si>
    <t>Dokončovací práce - nátěry</t>
  </si>
  <si>
    <t>236</t>
  </si>
  <si>
    <t>783118211</t>
  </si>
  <si>
    <t>Lakovací nátěr truhlářských konstrukcí dvojnásobný s mezibroušením syntetický</t>
  </si>
  <si>
    <t>-817365817</t>
  </si>
  <si>
    <t>viditelné profily krovu</t>
  </si>
  <si>
    <t>"krokve 10×16" (0,10+0,16*2)*4,00*4+0,10*0,16*1/0,866*4</t>
  </si>
  <si>
    <t>"profil 12×16" (0,12+0,16*2)*4,20+0,12*0,16*2</t>
  </si>
  <si>
    <t>"vaznice 14×20" (0,14+0,20*2)*4,20+0,14*0,20*2</t>
  </si>
  <si>
    <t>237</t>
  </si>
  <si>
    <t>783213021</t>
  </si>
  <si>
    <t>Napouštěcí nátěr tesařských prvků proti dřevokazným houbám, hmyzu a plísním nezabudovaných do konstrukce dvojnásobný syntetický</t>
  </si>
  <si>
    <t>1532831909</t>
  </si>
  <si>
    <t>(0,10+0,16)*2*16,00+(0,10+0,14)*2*9,00</t>
  </si>
  <si>
    <t>0,14*4*4,80+0,12*4*2,40+(0,12+0,16)*2*4,20</t>
  </si>
  <si>
    <t>(0,14+0,20)*2*4,20</t>
  </si>
  <si>
    <t>"latě, kontralatě" (0,06+0,04)*2*(280,00+95,00)</t>
  </si>
  <si>
    <t>"prkna" 6,833*2+0,025*46,00*2</t>
  </si>
  <si>
    <t>fošny podlahy v půdním prostoru</t>
  </si>
  <si>
    <t>21,148*2+0,05*106,00*2</t>
  </si>
  <si>
    <t>palubky pro podbíjení římsy</t>
  </si>
  <si>
    <t>28,280*2+0,024*282,80*2</t>
  </si>
  <si>
    <t>238</t>
  </si>
  <si>
    <t>783314203</t>
  </si>
  <si>
    <t>Základní antikorozní nátěr zámečnických konstrukcí jednonásobný syntetický samozákladující</t>
  </si>
  <si>
    <t>1407647839</t>
  </si>
  <si>
    <t>"ozn.10/P" (0,70+1,97*2)*0,26</t>
  </si>
  <si>
    <t>239</t>
  </si>
  <si>
    <t>783315101</t>
  </si>
  <si>
    <t>Mezinátěr zámečnických konstrukcí jednonásobný syntetický standardní</t>
  </si>
  <si>
    <t>294634696</t>
  </si>
  <si>
    <t>240</t>
  </si>
  <si>
    <t>783317101</t>
  </si>
  <si>
    <t>Krycí nátěr (email) zámečnických konstrukcí jednonásobný syntetický standardní</t>
  </si>
  <si>
    <t>1069381144</t>
  </si>
  <si>
    <t>784</t>
  </si>
  <si>
    <t>Dokončovací práce - malby a tapety</t>
  </si>
  <si>
    <t>241</t>
  </si>
  <si>
    <t>619991001</t>
  </si>
  <si>
    <t>Zakrytí vnitřních ploch před znečištěním včetně pozdějšího odkrytí podlah fólií přilepenou lepící páskou</t>
  </si>
  <si>
    <t>-1545296702</t>
  </si>
  <si>
    <t>zakrytí podlah</t>
  </si>
  <si>
    <t>242</t>
  </si>
  <si>
    <t>619991011</t>
  </si>
  <si>
    <t>Zakrytí vnitřních ploch před znečištěním včetně pozdějšího odkrytí konstrukcí a prvků obalením fólií a přelepením páskou</t>
  </si>
  <si>
    <t>862112832</t>
  </si>
  <si>
    <t>"keramický obklad" 14,000</t>
  </si>
  <si>
    <t>243</t>
  </si>
  <si>
    <t>619991021</t>
  </si>
  <si>
    <t>Zakrytí vnitřních ploch před znečištěním včetně pozdějšího odkrytí rámů oken a dveří, keramických soklů oblepením malířskou páskou</t>
  </si>
  <si>
    <t>1080124579</t>
  </si>
  <si>
    <t>sokly v 1.N.P.</t>
  </si>
  <si>
    <t>23,100</t>
  </si>
  <si>
    <t>244</t>
  </si>
  <si>
    <t>784171111</t>
  </si>
  <si>
    <t>Zakrytí nemalovaných ploch (materiál ve specifikaci) včetně pozdějšího odkrytí svislých ploch např. stěn, oken, dveří v místnostech výšky do 3,80</t>
  </si>
  <si>
    <t>1840376178</t>
  </si>
  <si>
    <t>okna a vstupní dveře</t>
  </si>
  <si>
    <t>vnitřní parapety</t>
  </si>
  <si>
    <t>(0,60+1,00*2+1,20+1,80)*0,30</t>
  </si>
  <si>
    <t>vnitřní dveře</t>
  </si>
  <si>
    <t>1,00*2,00*2*2</t>
  </si>
  <si>
    <t>245</t>
  </si>
  <si>
    <t>58124844</t>
  </si>
  <si>
    <t>fólie pro malířské potřeby zakrývací tl 25µ 4x5m</t>
  </si>
  <si>
    <t>-2119944927</t>
  </si>
  <si>
    <t>25,16*1,1 "Přepočtené koeficientem množství</t>
  </si>
  <si>
    <t>246</t>
  </si>
  <si>
    <t>784211121</t>
  </si>
  <si>
    <t>Malby z malířských směsí otěruvzdorných za mokra dvojnásobné, bílé za mokra otěruvzdorné středně v místnostech výšky do 3,80 m</t>
  </si>
  <si>
    <t>1878486899</t>
  </si>
  <si>
    <t>D1.1.2B - Vazníkový krov</t>
  </si>
  <si>
    <t>763 - Montované konstrukce – dřevostavby</t>
  </si>
  <si>
    <t>762311103</t>
  </si>
  <si>
    <t>Osazení kotevních želez, příložek, patek,mechanické kotvení ( materiál nerez )</t>
  </si>
  <si>
    <t>celkem</t>
  </si>
  <si>
    <t>-2010161737</t>
  </si>
  <si>
    <t>-692165889</t>
  </si>
  <si>
    <t>Montované konstrukce – dřevostavby</t>
  </si>
  <si>
    <t>763732113</t>
  </si>
  <si>
    <t>Montáž střešní konstrukce do 10 m výšky římsy opláštění střechy, štítů, říms, dýmníků a světlíkových obrub z vazníků příhradových, konstrukční délky do 9,0 m ( cena obsahuje náklady na jeřáb )</t>
  </si>
  <si>
    <t>-981044428</t>
  </si>
  <si>
    <t>92,000</t>
  </si>
  <si>
    <t>611000000</t>
  </si>
  <si>
    <t>Dřevěné příhradové vazníky; doprava ( podrobná specifikace viz.PD )</t>
  </si>
  <si>
    <t>404229052</t>
  </si>
  <si>
    <t>60515111</t>
  </si>
  <si>
    <t>řezivo jehličnaté boční prkno 20-30mm</t>
  </si>
  <si>
    <t>1422934051</t>
  </si>
  <si>
    <t>998763200</t>
  </si>
  <si>
    <t>Přesun hmot pro dřevostavby stanovený procentní sazbou (%) z ceny vodorovná dopravní vzdálenost do 50 m v objektech výšky do 6 m</t>
  </si>
  <si>
    <t>-36324422</t>
  </si>
  <si>
    <t>783783312</t>
  </si>
  <si>
    <t>Nátěry tesařských kcí proti dřevokazným houbám, hmyzu a plísním preventivní dvojnásobné v exteriéru</t>
  </si>
  <si>
    <t>-1255498959</t>
  </si>
  <si>
    <t>D1.1.4A - ZDRAVOTNĚ TECHNICKÉ INSTALACE</t>
  </si>
  <si>
    <t>HSV - Práce a dodávky HSV</t>
  </si>
  <si>
    <t xml:space="preserve">    9 - Ostatní konstrukce a práce, bourání</t>
  </si>
  <si>
    <t>PSV - Práce a dodávky PSV</t>
  </si>
  <si>
    <t xml:space="preserve">    721 - Zdravotechnika - vnitřní kanalizace</t>
  </si>
  <si>
    <t xml:space="preserve">    722 - Zdravotechnika - vnitřní vodovod</t>
  </si>
  <si>
    <t xml:space="preserve">    725 - Zdravotechnika - zařizovací předměty</t>
  </si>
  <si>
    <t xml:space="preserve">    742 - Elektroinstalace - slaboproud</t>
  </si>
  <si>
    <t>M - Práce a dodávky M</t>
  </si>
  <si>
    <t xml:space="preserve">    23-M - Montáže potrubí</t>
  </si>
  <si>
    <t>HSV</t>
  </si>
  <si>
    <t>Práce a dodávky HSV</t>
  </si>
  <si>
    <t>Ostatní konstrukce a práce, bourání</t>
  </si>
  <si>
    <t>971033331</t>
  </si>
  <si>
    <t>Vybourání otvorů ve zdivu cihelném pl do 0,09 m2 na MVC nebo MV tl do 150 mm</t>
  </si>
  <si>
    <t>1582873811</t>
  </si>
  <si>
    <t>PSV</t>
  </si>
  <si>
    <t>Práce a dodávky PSV</t>
  </si>
  <si>
    <t>721174042</t>
  </si>
  <si>
    <t>Potrubí kanalizační z PP připojovací DN 40</t>
  </si>
  <si>
    <t>-1067498784</t>
  </si>
  <si>
    <t>721174043</t>
  </si>
  <si>
    <t>Potrubí kanalizační z PP připojovací DN 50</t>
  </si>
  <si>
    <t>-1953641566</t>
  </si>
  <si>
    <t>721174045</t>
  </si>
  <si>
    <t>Potrubí kanalizační z PP připojovací DN 110</t>
  </si>
  <si>
    <t>481769286</t>
  </si>
  <si>
    <t>721194104</t>
  </si>
  <si>
    <t>Vyvedení a upevnění odpadních výpustek DN 40</t>
  </si>
  <si>
    <t>1206344291</t>
  </si>
  <si>
    <t>721194105</t>
  </si>
  <si>
    <t>Vyvedení a upevnění odpadních výpustek DN 50</t>
  </si>
  <si>
    <t>675127991</t>
  </si>
  <si>
    <t>721194109</t>
  </si>
  <si>
    <t>Vyvedení a upevnění odpadních výpustek DN 100</t>
  </si>
  <si>
    <t>-1540364879</t>
  </si>
  <si>
    <t>721241102</t>
  </si>
  <si>
    <t>Lapač střešních splavenin z litiny DN 125</t>
  </si>
  <si>
    <t>84836803</t>
  </si>
  <si>
    <t>998721101</t>
  </si>
  <si>
    <t>Přesun hmot tonážní pro vnitřní kanalizace v objektech v do 6 m</t>
  </si>
  <si>
    <t>-1753543638</t>
  </si>
  <si>
    <t>722</t>
  </si>
  <si>
    <t>Zdravotechnika - vnitřní vodovod</t>
  </si>
  <si>
    <t>722174022</t>
  </si>
  <si>
    <t>Potrubí vodovodní plastové PPR svar polyfuze PN 20 D 20 x 3,4 mm</t>
  </si>
  <si>
    <t>-1689961302</t>
  </si>
  <si>
    <t>722174023</t>
  </si>
  <si>
    <t>Potrubí vodovodní plastové PPR svar polyfuze PN 20 D 25 x 4,2 mm</t>
  </si>
  <si>
    <t>-1516695635</t>
  </si>
  <si>
    <t>722174024</t>
  </si>
  <si>
    <t>Potrubí vodovodní plastové PPR svar polyfuze PN 20 D 32 x5,4 mm</t>
  </si>
  <si>
    <t>1392265217</t>
  </si>
  <si>
    <t>722181231</t>
  </si>
  <si>
    <t>Ochrana vodovodního potrubí přilepenými termoizolačními trubicemi z PE tl do 13 mm DN do 22 mm</t>
  </si>
  <si>
    <t>-185578744</t>
  </si>
  <si>
    <t>722181232</t>
  </si>
  <si>
    <t>Ochrana vodovodního potrubí přilepenými termoizolačními trubicemi z PE tl do 13 mm DN do 45 mm</t>
  </si>
  <si>
    <t>1523091138</t>
  </si>
  <si>
    <t>722190401</t>
  </si>
  <si>
    <t>Vyvedení a upevnění výpustku do DN 25</t>
  </si>
  <si>
    <t>1883643452</t>
  </si>
  <si>
    <t>722232044</t>
  </si>
  <si>
    <t>Kohout kulový přímý G 3/4 PN 42 do 185°C vnitřní závit</t>
  </si>
  <si>
    <t>440831741</t>
  </si>
  <si>
    <t>722232045</t>
  </si>
  <si>
    <t>Kohout kulový přímý G 1 PN 42 do 185°C vnitřní závit</t>
  </si>
  <si>
    <t>1590733154</t>
  </si>
  <si>
    <t>722290226</t>
  </si>
  <si>
    <t>Zkouška těsnosti vodovodního potrubí závitového do DN 50</t>
  </si>
  <si>
    <t>1862975940</t>
  </si>
  <si>
    <t>722290234</t>
  </si>
  <si>
    <t>Proplach a dezinfekce vodovodního potrubí do DN 80</t>
  </si>
  <si>
    <t>1107129766</t>
  </si>
  <si>
    <t>998722101</t>
  </si>
  <si>
    <t>Přesun hmot tonážní pro vnitřní vodovod v objektech v do 6 m</t>
  </si>
  <si>
    <t>955178400</t>
  </si>
  <si>
    <t>725</t>
  </si>
  <si>
    <t>Zdravotechnika - zařizovací předměty</t>
  </si>
  <si>
    <t>725112171</t>
  </si>
  <si>
    <t>Kombi klozet s hlubokým splachováním odpad vodorovný</t>
  </si>
  <si>
    <t>soubor</t>
  </si>
  <si>
    <t>-221695144</t>
  </si>
  <si>
    <t>725211602</t>
  </si>
  <si>
    <t>Umyvadlo keramické bílé šířky 550 mm bez krytu na sifon připevněné na stěnu šrouby</t>
  </si>
  <si>
    <t>-785990170</t>
  </si>
  <si>
    <t>725291511</t>
  </si>
  <si>
    <t>Doplňky zařízení koupelen a záchodů plastové dávkovač tekutého mýdla na 350 ml</t>
  </si>
  <si>
    <t>-735146376</t>
  </si>
  <si>
    <t>725291521</t>
  </si>
  <si>
    <t>Doplňky zařízení koupelen a záchodů plastové zásobník toaletních papírů</t>
  </si>
  <si>
    <t>-279944426</t>
  </si>
  <si>
    <t>725291531</t>
  </si>
  <si>
    <t>Doplňky zařízení koupelen a záchodů plastové zásobník papírových ručníků</t>
  </si>
  <si>
    <t>-1762690003</t>
  </si>
  <si>
    <t>725319111</t>
  </si>
  <si>
    <t>Montáž dřezu ostatních typů</t>
  </si>
  <si>
    <t>-181990403</t>
  </si>
  <si>
    <t>55231362</t>
  </si>
  <si>
    <t>dřez velkokapacitní 700x700x850mm</t>
  </si>
  <si>
    <t>-540107923</t>
  </si>
  <si>
    <t>725531101</t>
  </si>
  <si>
    <t>Elektrický ohřívač zásobníkový přepadový beztlakový 5 l / 2 kW</t>
  </si>
  <si>
    <t>1168485234</t>
  </si>
  <si>
    <t>Poznámka k položce:_x000d_
se speciální armaturou pro beztlakovou instalaci</t>
  </si>
  <si>
    <t>725531102</t>
  </si>
  <si>
    <t>Elektrický ohřívač zásobníkový přepadový beztlakový 10 l / 2 kW</t>
  </si>
  <si>
    <t>-776120963</t>
  </si>
  <si>
    <t>72581111.R</t>
  </si>
  <si>
    <t>Ventil nástěnný pevný výtok G1/2x80 mm se šroubením na hadici</t>
  </si>
  <si>
    <t>1029949111</t>
  </si>
  <si>
    <t>72581112.R</t>
  </si>
  <si>
    <t>Nezámrzný ventil 1/2" délka 435mm se šroubením na hadici</t>
  </si>
  <si>
    <t>265836280</t>
  </si>
  <si>
    <t>725813111</t>
  </si>
  <si>
    <t>Ventil rohový bez připojovací trubičky nebo flexi hadičky G 1/2</t>
  </si>
  <si>
    <t>-1739555835</t>
  </si>
  <si>
    <t>725821328</t>
  </si>
  <si>
    <t>Baterie dřezová stojánková páková s vytahovací sprškou</t>
  </si>
  <si>
    <t>-618743742</t>
  </si>
  <si>
    <t>725822612</t>
  </si>
  <si>
    <t>Baterie umyvadlová stojánková páková s výpustí</t>
  </si>
  <si>
    <t>-2100972045</t>
  </si>
  <si>
    <t>725851315</t>
  </si>
  <si>
    <t>Ventil odpadní dřezový s přepadem G 6/4</t>
  </si>
  <si>
    <t>169618069</t>
  </si>
  <si>
    <t>725861102</t>
  </si>
  <si>
    <t>Zápachová uzávěrka pro umyvadla DN 40</t>
  </si>
  <si>
    <t>69532728</t>
  </si>
  <si>
    <t>725862103</t>
  </si>
  <si>
    <t>Zápachová uzávěrka pro dřezy DN 40/50</t>
  </si>
  <si>
    <t>374230427</t>
  </si>
  <si>
    <t>998725101</t>
  </si>
  <si>
    <t>Přesun hmot tonážní pro zařizovací předměty v objektech v do 6 m</t>
  </si>
  <si>
    <t>-1617209437</t>
  </si>
  <si>
    <t>742</t>
  </si>
  <si>
    <t>Elektroinstalace - slaboproud</t>
  </si>
  <si>
    <t>742111101</t>
  </si>
  <si>
    <t>Montáž revizních dvířek plastových</t>
  </si>
  <si>
    <t>515299845</t>
  </si>
  <si>
    <t>56245721</t>
  </si>
  <si>
    <t>dvířka vanová bílá 300x300mm</t>
  </si>
  <si>
    <t>1365424263</t>
  </si>
  <si>
    <t>Práce a dodávky M</t>
  </si>
  <si>
    <t>23-M</t>
  </si>
  <si>
    <t>Montáže potrubí</t>
  </si>
  <si>
    <t>230140036</t>
  </si>
  <si>
    <t>Montáž trubek z nerezavějící oceli tř.17 D 57 mm, tl 2 mm</t>
  </si>
  <si>
    <t>-1838610920</t>
  </si>
  <si>
    <t>230140411</t>
  </si>
  <si>
    <t>Příplatek zhotovení segmentu z nerezavějící oceli tř.17 D 57 mm, tl 2 mm</t>
  </si>
  <si>
    <t>611305159</t>
  </si>
  <si>
    <t>Poznámka k položce:_x000d_
Příplatek za ohnutí trubky. Poloměr ohybu potrubí 1,15m.</t>
  </si>
  <si>
    <t>D1.1.4B - Silnoproud+bleskosvod</t>
  </si>
  <si>
    <t>D1 - Rozvaděč RS</t>
  </si>
  <si>
    <t>D2 - Elektromontáže</t>
  </si>
  <si>
    <t xml:space="preserve">    D3 - Vnitřní elektroinstalace</t>
  </si>
  <si>
    <t xml:space="preserve">    D4 - Bleskosvod</t>
  </si>
  <si>
    <t>D5 - Elektromontáže - celkem</t>
  </si>
  <si>
    <t>Věta</t>
  </si>
  <si>
    <t>Název</t>
  </si>
  <si>
    <t>Mj</t>
  </si>
  <si>
    <t>Poznámka k položce:_x000d_
Poznámka 1</t>
  </si>
  <si>
    <t>Rozvaděč RS</t>
  </si>
  <si>
    <t>1182-16445</t>
  </si>
  <si>
    <t>RZI-N-3T54 Rozvodnicová skříň</t>
  </si>
  <si>
    <t>Ks</t>
  </si>
  <si>
    <t>Poznámka k položce:_x000d_
1</t>
  </si>
  <si>
    <t>1182-16105</t>
  </si>
  <si>
    <t>MSO-32-3 Vypínač</t>
  </si>
  <si>
    <t>1182-14081</t>
  </si>
  <si>
    <t>SVC-350-3N-MZS Svodič přepětí</t>
  </si>
  <si>
    <t>1182-14006</t>
  </si>
  <si>
    <t>OLI-6B-1N-030AC Proudový chránič s nadproudovou ochranou</t>
  </si>
  <si>
    <t>1182-14007</t>
  </si>
  <si>
    <t>OLI-10B-1N-030AC Proudový chránič s nadproudovou ochranou</t>
  </si>
  <si>
    <t>1182-14008</t>
  </si>
  <si>
    <t>OLI-16B-1N-030AC Proudový chránič s nadproudovou ochranou</t>
  </si>
  <si>
    <t>Poznámka k položce:_x000d_
5</t>
  </si>
  <si>
    <t>1182-15756</t>
  </si>
  <si>
    <t>LTN-16B-3 Jistič</t>
  </si>
  <si>
    <t>1182-15936</t>
  </si>
  <si>
    <t>LFN-25-4-030AC Proudový chránič</t>
  </si>
  <si>
    <t>Elektromontáže</t>
  </si>
  <si>
    <t>Vnitřní elektroinstalace</t>
  </si>
  <si>
    <t>1263-2398</t>
  </si>
  <si>
    <t>MONTÁŽ PLASTOVÉHO ROZVADĚČE NA STAVBĚ</t>
  </si>
  <si>
    <t>ks</t>
  </si>
  <si>
    <t>1263-6058</t>
  </si>
  <si>
    <t>"A" - Průmyslové LED, zavřené termosetová montura, polykarbonátovy kryt 38W-4257lm-3K, IP66</t>
  </si>
  <si>
    <t>Poznámka k položce:_x000d_
1+2+4+2+2+1=12</t>
  </si>
  <si>
    <t>1062-217</t>
  </si>
  <si>
    <t>"B" - 1x300W reflektor, hliníkové těleso, ramínko pro montáž na stěnu, krycí sklo</t>
  </si>
  <si>
    <t>Poznámka k položce:_x000d_
3</t>
  </si>
  <si>
    <t>1184-255</t>
  </si>
  <si>
    <t>R7s-15 300W, délka 114.2 mm</t>
  </si>
  <si>
    <t>1157-477</t>
  </si>
  <si>
    <t>recyklační poplatek za světelný zdroj</t>
  </si>
  <si>
    <t>1157-477.1</t>
  </si>
  <si>
    <t>recyklační poplatek za svítidla</t>
  </si>
  <si>
    <t>Poznámka k položce:_x000d_
12+3=15</t>
  </si>
  <si>
    <t>1123-19</t>
  </si>
  <si>
    <t>KP 67/2_KA KRABICE PŘÍSTROJOVÁ</t>
  </si>
  <si>
    <t>Poznámka k položce:_x000d_
15</t>
  </si>
  <si>
    <t>1123-4</t>
  </si>
  <si>
    <t>KU 68-1903_KA KRABICE ODBOČNÁ</t>
  </si>
  <si>
    <t>1123-34</t>
  </si>
  <si>
    <t>KO 125 E_KA KRABICE ODBOČNÁ</t>
  </si>
  <si>
    <t>Poznámka k položce:_x000d_
2</t>
  </si>
  <si>
    <t>1123-4042</t>
  </si>
  <si>
    <t>8111 KRABICE</t>
  </si>
  <si>
    <t>Poznámka k položce:_x000d_
6</t>
  </si>
  <si>
    <t>1123-8836</t>
  </si>
  <si>
    <t>EPS 2_X1 SVORKOVNICE EKVIPOTENCIÁLNÍ</t>
  </si>
  <si>
    <t>1123-38</t>
  </si>
  <si>
    <t>KT 250_KB SKŘÍŇ ROZVODNÁ</t>
  </si>
  <si>
    <t>1123-59</t>
  </si>
  <si>
    <t>KT 250 V_HB VÍČKO K ROZVODNÉ SKŘÍNI KT 250</t>
  </si>
  <si>
    <t>1002-524</t>
  </si>
  <si>
    <t>3558A-06940 B Přepínač střídavý IP 44, zapuštěná montáž; řazení 6 (1); b. bílá</t>
  </si>
  <si>
    <t>Poznámka k položce:_x000d_
6+1=7</t>
  </si>
  <si>
    <t>1002-3170</t>
  </si>
  <si>
    <t xml:space="preserve">3558A-52940 B Přepínač střídavý dvojitý IP 44, zapuštěná montáž; řazení 6+6 (6+1, 5B);  b. bílá</t>
  </si>
  <si>
    <t>1002-8255</t>
  </si>
  <si>
    <t>3558A-80920 B Ovládač zapínací IP 44, s prosvětleným popisovým polem, zapuštěná montáž; řazení 1/0, 1/0So; b. bílá</t>
  </si>
  <si>
    <t>1035-83</t>
  </si>
  <si>
    <t>termostat - 0-50stC, IP44</t>
  </si>
  <si>
    <t>1002-1100</t>
  </si>
  <si>
    <t xml:space="preserve">5518A-2999 B Zásuvka jednonásobná IP 44, s ochranným kolíkem, s clonkami, s víčkem; řazení 2P+PE;  b. bílá</t>
  </si>
  <si>
    <t>1002-12210</t>
  </si>
  <si>
    <t>CUE 416-6+R/FR16 Zásuvka průmyslová, se zásuvkou 230 V, nástěnná montáž; řazení 3P+N+PE; b. IP 44, 16 A</t>
  </si>
  <si>
    <t>1181-89</t>
  </si>
  <si>
    <t xml:space="preserve">VSN10  2 patra, 4 kontakty</t>
  </si>
  <si>
    <t>1124-7</t>
  </si>
  <si>
    <t>CY 6 mm2,zž, volně</t>
  </si>
  <si>
    <t>Poznámka k položce:_x000d_
80</t>
  </si>
  <si>
    <t>1124-9</t>
  </si>
  <si>
    <t>CY 16 mm2,, volně</t>
  </si>
  <si>
    <t>Poznámka k položce:_x000d_
40</t>
  </si>
  <si>
    <t>7004-8056</t>
  </si>
  <si>
    <t>CYKY-O 3x1.5 mm2 , pod omítkou</t>
  </si>
  <si>
    <t>Poznámka k položce:_x000d_
15*10=150</t>
  </si>
  <si>
    <t>7004-8068</t>
  </si>
  <si>
    <t>CYKY-J 3x1.5 mm2 , pod omítkou</t>
  </si>
  <si>
    <t>7004-8078</t>
  </si>
  <si>
    <t>CYKY-J 5x1.5 mm2 , pod omítkou</t>
  </si>
  <si>
    <t>Poznámka k položce:_x000d_
2*50=100</t>
  </si>
  <si>
    <t>7004-8069</t>
  </si>
  <si>
    <t>CYKY-J 3x2.5 mm2 , pod omítkou</t>
  </si>
  <si>
    <t>Poznámka k položce:_x000d_
5*50=250</t>
  </si>
  <si>
    <t>7004-8079</t>
  </si>
  <si>
    <t>CYKY-J 5x2.5 mm2 , pod omítkou</t>
  </si>
  <si>
    <t>Poznámka k položce:_x000d_
50</t>
  </si>
  <si>
    <t>7004-8082</t>
  </si>
  <si>
    <t>CYKY-J 5x10 mm2 , pod omítkou</t>
  </si>
  <si>
    <t>Poznámka k položce:_x000d_
2*30=60</t>
  </si>
  <si>
    <t>1260-363</t>
  </si>
  <si>
    <t>500 W přímotopný konvektor s vlastní regulací</t>
  </si>
  <si>
    <t>1260-367</t>
  </si>
  <si>
    <t xml:space="preserve">2000 W přímotopný konvektor  s vlastní regulací</t>
  </si>
  <si>
    <t>9999-1291</t>
  </si>
  <si>
    <t>ventilátor 29W/230V, na stěnu, min. 300 m3/hod, IP44</t>
  </si>
  <si>
    <t>9999-1291.1</t>
  </si>
  <si>
    <t>ventilátor 125W/230V, na stěnu, min. 850 m3/hod, IP44</t>
  </si>
  <si>
    <t>1038-618</t>
  </si>
  <si>
    <t>PPS 9x160 vestavná</t>
  </si>
  <si>
    <t>1182-14941</t>
  </si>
  <si>
    <t>PNA1 40A gG Pojistková vložka</t>
  </si>
  <si>
    <t>Poznámka k položce:_x000d_
2*3=6</t>
  </si>
  <si>
    <t>1030-58897</t>
  </si>
  <si>
    <t>přepěťová ochrana "B" do pojist. spodků 00, 30kA (8/20)</t>
  </si>
  <si>
    <t>9999-1291.2</t>
  </si>
  <si>
    <t>Ostatní montáže, připojení technologických rozvaděčů, kompletace</t>
  </si>
  <si>
    <t>hod</t>
  </si>
  <si>
    <t>Poznámka k položce:_x000d_
42</t>
  </si>
  <si>
    <t>9999-1298</t>
  </si>
  <si>
    <t>Revizni technik</t>
  </si>
  <si>
    <t>Poznámka k položce:_x000d_
20</t>
  </si>
  <si>
    <t>9999-1298.1</t>
  </si>
  <si>
    <t>zpráva TIČR</t>
  </si>
  <si>
    <t>kpl</t>
  </si>
  <si>
    <t>D4</t>
  </si>
  <si>
    <t>Bleskosvod</t>
  </si>
  <si>
    <t>1244-8</t>
  </si>
  <si>
    <t>Páska 30x4 páska 30x4 (0,95 kg/m), volně</t>
  </si>
  <si>
    <t>1244-3</t>
  </si>
  <si>
    <t>Drát 10 drát o 10mm(0,62kg/m), volně</t>
  </si>
  <si>
    <t>Poznámka k položce:_x000d_
5*3=15</t>
  </si>
  <si>
    <t>1244-370</t>
  </si>
  <si>
    <t>Drát 8 AlMgSi T/4 drát o 8mm AlMgSi T/4 (0,135kg/m) měkký, pevně</t>
  </si>
  <si>
    <t>Poznámka k položce:_x000d_
30+4*3=42</t>
  </si>
  <si>
    <t>1244-395</t>
  </si>
  <si>
    <t>PV 17 N na svody a pro vlnitý eternit nerez, vrut 8/100mm</t>
  </si>
  <si>
    <t>Poznámka k položce:_x000d_
4*2=8</t>
  </si>
  <si>
    <t>1244-390</t>
  </si>
  <si>
    <t>PV 15a N na hřebenáče nerez, L/H 190-220/100mm</t>
  </si>
  <si>
    <t>Poznámka k položce:_x000d_
10/0,7=14</t>
  </si>
  <si>
    <t>1244-388</t>
  </si>
  <si>
    <t>PV 11b N pod tašky nerez, L 105mm</t>
  </si>
  <si>
    <t>Poznámka k položce:_x000d_
3*(4/0,7)+5/0,7=24</t>
  </si>
  <si>
    <t>1244-450</t>
  </si>
  <si>
    <t>JR 1,5 AlMgSi s rovným koncem, L 1500mm</t>
  </si>
  <si>
    <t>1244-189</t>
  </si>
  <si>
    <t>OU 1,7 ochranný úhelník, L 1700mm</t>
  </si>
  <si>
    <t>Poznámka k položce:_x000d_
4</t>
  </si>
  <si>
    <t>1244-197</t>
  </si>
  <si>
    <t>DUDa-27 držák ochranného úhelníku do dřeva, L 270mm</t>
  </si>
  <si>
    <t>Poznámka k položce:_x000d_
2*4=8</t>
  </si>
  <si>
    <t>1127-66</t>
  </si>
  <si>
    <t>SZ litina</t>
  </si>
  <si>
    <t>1244-219</t>
  </si>
  <si>
    <t>SOb na okapové žlaby</t>
  </si>
  <si>
    <t>1244-88</t>
  </si>
  <si>
    <t>SR 2a svorka páska-páska M6</t>
  </si>
  <si>
    <t>1244-239</t>
  </si>
  <si>
    <t>SR 3a svorka páska-drát</t>
  </si>
  <si>
    <t>Poznámka k položce:_x000d_
5*2=10</t>
  </si>
  <si>
    <t>1244-412</t>
  </si>
  <si>
    <t>SS N spojovací nerez</t>
  </si>
  <si>
    <t>Poznámka k položce:_x000d_
3*3=9</t>
  </si>
  <si>
    <t>1244-419</t>
  </si>
  <si>
    <t>SOc N na okapové žlaby nerez</t>
  </si>
  <si>
    <t>Poznámka k položce:_x000d_
5*1=5</t>
  </si>
  <si>
    <t>9999-839</t>
  </si>
  <si>
    <t>Štítek pro označení svodu</t>
  </si>
  <si>
    <t>Poznámka k položce:_x000d_
4*3=12</t>
  </si>
  <si>
    <t>9999-840</t>
  </si>
  <si>
    <t>Tvarování mont.dílu</t>
  </si>
  <si>
    <t>Poznámka k položce:_x000d_
4+4+4+10+9+5=36</t>
  </si>
  <si>
    <t>Poznámka k položce:_x000d_
12</t>
  </si>
  <si>
    <t>D5</t>
  </si>
  <si>
    <t>Elektromontáže - celkem</t>
  </si>
  <si>
    <t>VON - vedlejší a ost - VON - vedlejší a ostatní ...</t>
  </si>
  <si>
    <t>VRN - Vedlejší rozpočtové náklady</t>
  </si>
  <si>
    <t xml:space="preserve">    O02 - Vedlejší náklady</t>
  </si>
  <si>
    <t xml:space="preserve">    OST - Ostatní</t>
  </si>
  <si>
    <t>VRN</t>
  </si>
  <si>
    <t>Vedlejší rozpočtové náklady</t>
  </si>
  <si>
    <t>O02</t>
  </si>
  <si>
    <t>Vedlejší náklady</t>
  </si>
  <si>
    <t>R20001</t>
  </si>
  <si>
    <t>zařízení staveniště</t>
  </si>
  <si>
    <t>Poznámka k položce:_x000d_
Poznámka k položce:, "veškeré náklady a činnosti související s vybudováním a likvidací staveniště"			, "včetně zajištění připojení na elektrickou energii, vodu a odvodnění staveniště"			, "včetně provádění každodenního hrubého úklidu staveniště"			, "včetně průběžné likvidace vznikajících odpadů oprávněnou osobou"			, "jedná se standartní prvky BOZP (mobilní oplocení, výstražné označení, přechody výkopů, vč. oplocení, zábradlí atd,"			, "včetně jejich dodávky, montáže, údržby a demontáže, resp. likvidace a povinosti vyplývající z plánu BOZP, vč. připomínek příslušných úřadů"</t>
  </si>
  <si>
    <t>R20002</t>
  </si>
  <si>
    <t>poskytnutí zařízení staveniště (jeho části) pro umožnění činnosti TDS, AD, SÚ pro konání</t>
  </si>
  <si>
    <t>Poznámka k položce:_x000d_
Poznámka k položce:, poskytnutí krytého, čistého prostoru včetně vybavení pracovním stolem a 4 židlemi 			, (např. stavební buňka - kancelář stavby, místnost objektu ...)</t>
  </si>
  <si>
    <t>R20005</t>
  </si>
  <si>
    <t>dočasná dopravní opatření</t>
  </si>
  <si>
    <t>Poznámka k položce:_x000d_
Poznámka k položce:, náklady na vyhotovení návrhu dočasného dopravního značení a zvláštního užívání komunikace, jeho projednání s dotčenými orgány a organizacemi			, zajištění správních rozhodnutí			, dodání dopravních značek a světelné signal., jejich rozmístění, přemisťování a údržba v průběhu stavby vč. následného odstranění po skončení stavby			, poplatky za správní řízení, splnění podmínek správních rozhodnutí a orgánů DOSS</t>
  </si>
  <si>
    <t>OST</t>
  </si>
  <si>
    <t>Ostatní</t>
  </si>
  <si>
    <t>R10001</t>
  </si>
  <si>
    <t>geodetické vytyčení</t>
  </si>
  <si>
    <t>262144</t>
  </si>
  <si>
    <t>Poznámka k položce:_x000d_
Poznámka k položce:, vytyčení nově budovaných inženýrských sítí a stavebních objektů, vytyčení hranice pozemku,			, vytyčení stávajících inženýrských sítí, kontrolní měřění</t>
  </si>
  <si>
    <t>R10002</t>
  </si>
  <si>
    <t>projektová dokumentace skutečného provedení</t>
  </si>
  <si>
    <t>Poznámka k položce:_x000d_
Poznámka k položce:, "náklady na vyhotovení dokumentace skutečného provedení stavby"			, "předání objednateli v 3 x v tištěné podobě, 1 x v digitální podobě na CD - formát xls, doc, pdf a zároveň dwg"</t>
  </si>
  <si>
    <t>R10003</t>
  </si>
  <si>
    <t>geometrický plán</t>
  </si>
  <si>
    <t>Poznámka k položce:_x000d_
Poznámka k položce:, geometrický plán objektů podléhající vkladu do katastru nemovitostí (budovy, inženýrské sítě, věcná břemena k částem pozemků			, v 6ti tištěných vyhotoveních + 1 x elektronicky CD</t>
  </si>
  <si>
    <t>R10004</t>
  </si>
  <si>
    <t>geodetické zaměření řešených stavebních objektů po dokončení díla</t>
  </si>
  <si>
    <t>Poznámka k položce:_x000d_
Poznámka k položce:, geodetické zaměření řešených stavebních objektů (zpevněné plochy, parkoviště, chodníky...)			, ve 3 tištěných vyhotoveních + 1 x elektronicky CD</t>
  </si>
  <si>
    <t>R100041</t>
  </si>
  <si>
    <t>geodetické zaměření řešených inženýrských objektů po dokončení díla</t>
  </si>
  <si>
    <t>Poznámka k položce:_x000d_
Poznámka k položce:, geodetické zaměření řešených inženýrských objektů			, ve 3 tištěných vyhotoveních + 1 x elektronicky CD</t>
  </si>
  <si>
    <t>R100072</t>
  </si>
  <si>
    <t>kompletace dokladové části stavby k předání a převzetí a kolaudaci</t>
  </si>
  <si>
    <t>Poznámka k položce:_x000d_
Poznámka k položce:, doklady o vlastnostech materiálů, o provedených zkouškách a měření, o výchozích kontrolách provozuschopnosti			, o zaškolení obsluhy, revizní zprávy - bez závad, doklady o oprávnění k provádění prací, doklady o likvidaci odpadů			, návody k obsluze, kopie záručních listů			, 3 x tištěné + 1 x na CD nosiči</t>
  </si>
  <si>
    <t>R100073</t>
  </si>
  <si>
    <t>zpracování a předložení harmonogramů</t>
  </si>
  <si>
    <t>Poznámka k položce:_x000d_
Poznámka k položce:, náklady na předložení podrobného časového harmonogramu prací a plnění</t>
  </si>
  <si>
    <t>D1.2 - SO Terénní úpravy a oplocení</t>
  </si>
  <si>
    <t xml:space="preserve">    1 - Zemní práce</t>
  </si>
  <si>
    <t xml:space="preserve">    3 - Svislé a kompletní konstrukce</t>
  </si>
  <si>
    <t xml:space="preserve">    5 - Komunikace</t>
  </si>
  <si>
    <t>162301200</t>
  </si>
  <si>
    <t>Vodorovné přemístění výkopku z jakýchkoliv hornin na vzdálenost do 1000 m - Dočasná skládka</t>
  </si>
  <si>
    <t>-2103470082</t>
  </si>
  <si>
    <t xml:space="preserve">Poznámka k položce:_x000d_
Vodorovné přemístění výkopku nebo sypaniny po suchu  na obvyklém dopravním prostředku, bez naložení výkopku, avšak se složením bez rozhrnutí z horniny tř. 1 až 4 na vzdálenost přes 500 do 1 000 m</t>
  </si>
  <si>
    <t>462+(542*0,15)*2"DOVOZ MATERIÁLU Z MEZISKÁDKY K ČOV + ODVOZ A DOVOZ ORNICE NA MEZISKLÁDKU"</t>
  </si>
  <si>
    <t>162901910R</t>
  </si>
  <si>
    <t xml:space="preserve">Odvoz přebytečného materiálu (výkopku)  na skládku zhotovitele.</t>
  </si>
  <si>
    <t>324093022</t>
  </si>
  <si>
    <t>Poznámka k položce:_x000d_
Odvoz je uvažován do vzdálenosti 15km. Výběr skládky bude proveden na základě dohody zhotovitele stavby s koordinací s investorem.</t>
  </si>
  <si>
    <t>120-(542*0,15)</t>
  </si>
  <si>
    <t>Nakládání výkopku z hornin tř. 1 až 4 přes 100 m3</t>
  </si>
  <si>
    <t>-1054027311</t>
  </si>
  <si>
    <t>171101101</t>
  </si>
  <si>
    <t>Uložení sypaniny z hornin soudržných do násypů zhutněných na 95 % PS terénní úpravy kolem ČOV</t>
  </si>
  <si>
    <t>-1423090195</t>
  </si>
  <si>
    <t>462</t>
  </si>
  <si>
    <t>979097115</t>
  </si>
  <si>
    <t>Poplatek za skládku - ostatní zemina</t>
  </si>
  <si>
    <t>717431097</t>
  </si>
  <si>
    <t>Poznámka k položce:_x000d_
V ceně je zahrnuto komplexní uložení materiálů na skádce včetně veškerých souvisejících úkonů a poplatků.</t>
  </si>
  <si>
    <t>38,7*1,9</t>
  </si>
  <si>
    <t>338171123</t>
  </si>
  <si>
    <t>Osazování sloupků a vzpěr plotových ocelových v 2,60 m se zabetonováním</t>
  </si>
  <si>
    <t>CS ÚRS 2015 01</t>
  </si>
  <si>
    <t>-624272645</t>
  </si>
  <si>
    <t>Poznámka k položce:_x000d_
Položka se vztahuje i na osazení sloupků brány. V ceně jsou veškeré práce a materiál potřebný k osazení sloupku.</t>
  </si>
  <si>
    <t>553422550R</t>
  </si>
  <si>
    <t>sloupek plotový 2500/43x2 mm</t>
  </si>
  <si>
    <t>-1266911281</t>
  </si>
  <si>
    <t>Poznámka k položce:_x000d_
Včetně koncových a rohových sloupků.</t>
  </si>
  <si>
    <t>553422720R</t>
  </si>
  <si>
    <t>vzpěra plotová 38x2,0 mm včetně příslušenství, 2500 mm</t>
  </si>
  <si>
    <t>-366538396</t>
  </si>
  <si>
    <t>55342328R</t>
  </si>
  <si>
    <t>sloupek pro branku 2,5m včetně pantu</t>
  </si>
  <si>
    <t>-2065911808</t>
  </si>
  <si>
    <t>55342329R</t>
  </si>
  <si>
    <t>sloupek pro branku v 2,5m s otvorem na doraz</t>
  </si>
  <si>
    <t>1523065667</t>
  </si>
  <si>
    <t>348101210R</t>
  </si>
  <si>
    <t>Osazení vrat a vrátek k oplocení na ocelové sloupky do 2 m2</t>
  </si>
  <si>
    <t>678935093</t>
  </si>
  <si>
    <t>Poznámka k položce:_x000d_
Položka se vztahuje pro osazení a montáž dvojkřídlých i jednokřídlých branek. Osazení dvojkřídlých bran se oceňuje jako 2 kusy.</t>
  </si>
  <si>
    <t>55342321R</t>
  </si>
  <si>
    <t>branka vchodová kovová 2000x1000mm</t>
  </si>
  <si>
    <t>815082535</t>
  </si>
  <si>
    <t>348401350</t>
  </si>
  <si>
    <t>Osazení napínacího drátu na oplocení do 15° sklonu svahu</t>
  </si>
  <si>
    <t>1971318849</t>
  </si>
  <si>
    <t>94,4*3</t>
  </si>
  <si>
    <t>156153000</t>
  </si>
  <si>
    <t>drát kruhový napínací pozinkovaný D 2,80 mm bal. 78 m</t>
  </si>
  <si>
    <t>-1773236531</t>
  </si>
  <si>
    <t>348401140</t>
  </si>
  <si>
    <t>Osazení oplocení ze strojového pletiva s napínacími dráty výšky do 4,0 m do 15° sklonu svahu</t>
  </si>
  <si>
    <t>498938409</t>
  </si>
  <si>
    <t>313275040R</t>
  </si>
  <si>
    <t>pletivo čtvercová oka 50 mm x 2,24 mm x 200 cm</t>
  </si>
  <si>
    <t>722095986</t>
  </si>
  <si>
    <t>767654260R</t>
  </si>
  <si>
    <t>Montáž vjezdové brány posuvné vč. brány, a kompl. osazení a materiálu.</t>
  </si>
  <si>
    <t>720151803</t>
  </si>
  <si>
    <t xml:space="preserve">Poznámka k položce:_x000d_
Jedná se o ocelovou rámovou posuvnou bránu o průjezdné šířce 5m. Brána je bez elektrického pohonu. Výplň bude shodná s pletivem oplocení. Povrchová úprava bude nátěrem ve shodném odstínu jako je oplocení. Uzavírání brány bude na zámek s cylyndrickou bezpečnostní vložkou. Výška brány bude 2m. </t>
  </si>
  <si>
    <t>Komunikace</t>
  </si>
  <si>
    <t>121101101</t>
  </si>
  <si>
    <t>Sejmutí ornice s přemístěním na vzdálenost do 50 m</t>
  </si>
  <si>
    <t>-2037730305</t>
  </si>
  <si>
    <t>800*0,15</t>
  </si>
  <si>
    <t>181301103R</t>
  </si>
  <si>
    <t>Rozprostření ornice tl vrstvy do 200 mm pl do 500 m2 v rovině nebo ve svahu do 1:1</t>
  </si>
  <si>
    <t>1882347778</t>
  </si>
  <si>
    <t>181951102</t>
  </si>
  <si>
    <t>Úprava pláně v hornině tř. 1 až 4 se zhutněním</t>
  </si>
  <si>
    <t>-110125571</t>
  </si>
  <si>
    <t>183405211R</t>
  </si>
  <si>
    <t>Výsev trávníku</t>
  </si>
  <si>
    <t>1108641397</t>
  </si>
  <si>
    <t>564851111</t>
  </si>
  <si>
    <t>Podklad ze štěrkodrtě ŠD tl 150 mm</t>
  </si>
  <si>
    <t>2029897184</t>
  </si>
  <si>
    <t>565135111</t>
  </si>
  <si>
    <t>Asfaltový beton vrstva podkladní ACP 16 (obalované kamenivo OKS) tl 50 mm š do 3 m</t>
  </si>
  <si>
    <t>-569869371</t>
  </si>
  <si>
    <t>565231112</t>
  </si>
  <si>
    <t>Podklad ze štěrku částečně zpevněného cementovou maltou ŠCM tl 200 mm</t>
  </si>
  <si>
    <t>401726657</t>
  </si>
  <si>
    <t>573111114</t>
  </si>
  <si>
    <t>Postřik živičný infiltrační s posypem z asfaltu množství 2 kg/m2</t>
  </si>
  <si>
    <t>1264469037</t>
  </si>
  <si>
    <t>573211106</t>
  </si>
  <si>
    <t>Postřik živičný spojovací z asfaltu v množství 0,20 kg/m2</t>
  </si>
  <si>
    <t>-274005890</t>
  </si>
  <si>
    <t>577144111</t>
  </si>
  <si>
    <t>Asfaltový beton vrstva obrusná ACO 11 (ABS) tř. I tl 50 mm š do 3 m z nemodifikovaného asfaltu</t>
  </si>
  <si>
    <t>-1203006032</t>
  </si>
  <si>
    <t>596211111</t>
  </si>
  <si>
    <t>Kladení zámkové dlažby komunikací pro pěší tl 60 mm skupiny A pl do 100 m2</t>
  </si>
  <si>
    <t>-387279101</t>
  </si>
  <si>
    <t>Poznámka k položce:_x000d_
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</si>
  <si>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59245018</t>
  </si>
  <si>
    <t>dlažba skladebná betonová 200x100x60mm přírodní</t>
  </si>
  <si>
    <t>-1440225046</t>
  </si>
  <si>
    <t>45,4+16,5</t>
  </si>
  <si>
    <t>564851111R</t>
  </si>
  <si>
    <t>Podklad ze štěrkodrtě ŠD tl 150 mm 0-64</t>
  </si>
  <si>
    <t>1912826320</t>
  </si>
  <si>
    <t>916131113</t>
  </si>
  <si>
    <t>Osazení silničního obrubníku betonového ležatého s boční opěrou do lože z betonu prostého</t>
  </si>
  <si>
    <t>1433578522</t>
  </si>
  <si>
    <t>592174650</t>
  </si>
  <si>
    <t>obrubník betonový silniční Standard 100x15x25 cm</t>
  </si>
  <si>
    <t>-1172848724</t>
  </si>
  <si>
    <t>59217017</t>
  </si>
  <si>
    <t>obrubník betonový chodníkový 1000x100x250mm</t>
  </si>
  <si>
    <t>949404209</t>
  </si>
  <si>
    <t>34+3,3+8,3</t>
  </si>
  <si>
    <t>D1.3 - SO Přípojka NN</t>
  </si>
  <si>
    <t>D1 - Elektromontáže</t>
  </si>
  <si>
    <t xml:space="preserve">    7004-8067 - KABEL SILOVÝ,IZOLACE PVC S VODIČEM PE</t>
  </si>
  <si>
    <t xml:space="preserve">    7004-9015 - KABEL SILOVÝ,IZOLACE PVC,1kV</t>
  </si>
  <si>
    <t xml:space="preserve">    7004-10212 - UKONČENÍ Al KABELŮ  DO</t>
  </si>
  <si>
    <t xml:space="preserve">    7004-10001 - UKONČENÍ Cu KABELŮ  DO</t>
  </si>
  <si>
    <t xml:space="preserve">    1038-121 - typu PER v pilíři</t>
  </si>
  <si>
    <t xml:space="preserve">    1244-6 - OCELOVÝ PÁSEK POZINKOVANÝ</t>
  </si>
  <si>
    <t xml:space="preserve">    1244-1 - OCELOVÝ DRÁT POZINKOVANÝ</t>
  </si>
  <si>
    <t xml:space="preserve">    1244-199 - SVORKA HROMOSVODNÍ,UZEMŇOVACÍ</t>
  </si>
  <si>
    <t xml:space="preserve">    9999-1280 - HODINOVE ZUCTOVACI SAZBY</t>
  </si>
  <si>
    <t xml:space="preserve">    9999-1296 - PROVEDENI REVIZNICH ZKOUSEK</t>
  </si>
  <si>
    <t xml:space="preserve">    9999-1297 - DLE CSN 331500</t>
  </si>
  <si>
    <t xml:space="preserve">    D2 - Zpracování dokumentace, tisk</t>
  </si>
  <si>
    <t>D3 - Zemní práce</t>
  </si>
  <si>
    <t xml:space="preserve">    9999-878 - VYTÝČENÍ TRATI</t>
  </si>
  <si>
    <t xml:space="preserve">    9999-991 - HLOUBENÍ KABELOVÉ RÝHY</t>
  </si>
  <si>
    <t xml:space="preserve">    9999-1067 - ZŘÍZENÍ KABELOVÉHO LOŽE</t>
  </si>
  <si>
    <t xml:space="preserve">    9999-1117 - FOLIE VÝSTRAŽNÁ Z PVC</t>
  </si>
  <si>
    <t xml:space="preserve">    9999-1137 - KABELOVÝ PROSTUP Z PVC TRUBKY</t>
  </si>
  <si>
    <t xml:space="preserve">    9999-1175 - ZÁHOZ KABELOVÉ RÝHY</t>
  </si>
  <si>
    <t xml:space="preserve">    9999-1188 - ÚPRAVA POVRCHU</t>
  </si>
  <si>
    <t xml:space="preserve">    9999-1185 - ODVOZ ZEMINY</t>
  </si>
  <si>
    <t>7004-8067</t>
  </si>
  <si>
    <t>KABEL SILOVÝ,IZOLACE PVC S VODIČEM PE</t>
  </si>
  <si>
    <t>7004-8077</t>
  </si>
  <si>
    <t>CYKY-J 4x16 mm2 , volně</t>
  </si>
  <si>
    <t>Poznámka k položce:_x000d_
10</t>
  </si>
  <si>
    <t>7004-9015</t>
  </si>
  <si>
    <t>KABEL SILOVÝ,IZOLACE PVC,1kV</t>
  </si>
  <si>
    <t>7004-9024</t>
  </si>
  <si>
    <t xml:space="preserve">AYKY-J 3x95+70  mm2 , volně</t>
  </si>
  <si>
    <t>Poznámka k položce:_x000d_
156</t>
  </si>
  <si>
    <t>7004-10212</t>
  </si>
  <si>
    <t xml:space="preserve">UKONČENÍ Al KABELŮ  DO</t>
  </si>
  <si>
    <t>7004-10216</t>
  </si>
  <si>
    <t>4x95 mm2</t>
  </si>
  <si>
    <t>7004-10001</t>
  </si>
  <si>
    <t xml:space="preserve">UKONČENÍ Cu KABELŮ  DO</t>
  </si>
  <si>
    <t>7004-10003</t>
  </si>
  <si>
    <t>4x25 mm2</t>
  </si>
  <si>
    <t>1038-121</t>
  </si>
  <si>
    <t>typu PER v pilíři</t>
  </si>
  <si>
    <t>1038-122</t>
  </si>
  <si>
    <t>5210,00 PER 1 v pilíři</t>
  </si>
  <si>
    <t>25B-3 Jistič</t>
  </si>
  <si>
    <t>1038-136</t>
  </si>
  <si>
    <t>8080,00 Základ pilíře</t>
  </si>
  <si>
    <t>1182-14938</t>
  </si>
  <si>
    <t>1244-6</t>
  </si>
  <si>
    <t>OCELOVÝ PÁSEK POZINKOVANÝ</t>
  </si>
  <si>
    <t>1244-1</t>
  </si>
  <si>
    <t>OCELOVÝ DRÁT POZINKOVANÝ</t>
  </si>
  <si>
    <t>Drát 10 drát o 10mm(0,62kg/m), pevně</t>
  </si>
  <si>
    <t>1244-199</t>
  </si>
  <si>
    <t>SVORKA HROMOSVODNÍ,UZEMŇOVACÍ</t>
  </si>
  <si>
    <t>9999-1280</t>
  </si>
  <si>
    <t>HODINOVE ZUCTOVACI SAZBY</t>
  </si>
  <si>
    <t>9999-1288</t>
  </si>
  <si>
    <t>Kompletace, ostatní montáže</t>
  </si>
  <si>
    <t>Poznámka k položce:_x000d_
2*8=16</t>
  </si>
  <si>
    <t>9999-1296</t>
  </si>
  <si>
    <t>PROVEDENI REVIZNICH ZKOUSEK</t>
  </si>
  <si>
    <t>9999-1297</t>
  </si>
  <si>
    <t>DLE CSN 331500</t>
  </si>
  <si>
    <t>Zpracování dokumentace, tisk</t>
  </si>
  <si>
    <t>geodetické zaměření skut- provedení - intravilán</t>
  </si>
  <si>
    <t>km</t>
  </si>
  <si>
    <t>Poznámka k položce:_x000d_
(10+156)*0,001=0,166</t>
  </si>
  <si>
    <t>9999-1298.2</t>
  </si>
  <si>
    <t>mapování - doplnění digit. mapy - intravilán</t>
  </si>
  <si>
    <t>9999-878</t>
  </si>
  <si>
    <t>VYTÝČENÍ TRATI</t>
  </si>
  <si>
    <t>9999-890</t>
  </si>
  <si>
    <t>Kabelové vedení v zastaveném prostoru</t>
  </si>
  <si>
    <t>9999-991</t>
  </si>
  <si>
    <t>HLOUBENÍ KABELOVÉ RÝHY</t>
  </si>
  <si>
    <t>9999-999</t>
  </si>
  <si>
    <t>Zemina třídy 3, šíře 350mm,hloubka 800mm</t>
  </si>
  <si>
    <t>Poznámka k položce:_x000d_
10+156-25=141</t>
  </si>
  <si>
    <t>9999-1005</t>
  </si>
  <si>
    <t>Zemina třídy 5, Šíře 500mm,hloubka 1300mm</t>
  </si>
  <si>
    <t>Poznámka k položce:_x000d_
25</t>
  </si>
  <si>
    <t>9999-1067</t>
  </si>
  <si>
    <t>ZŘÍZENÍ KABELOVÉHO LOŽE</t>
  </si>
  <si>
    <t>9999-1073</t>
  </si>
  <si>
    <t>Z kopaného písku, bez zakrytí, šíře do 65cm,tloušťka 10cm</t>
  </si>
  <si>
    <t>Poznámka k položce:_x000d_
141+25=166</t>
  </si>
  <si>
    <t>9999-1117</t>
  </si>
  <si>
    <t>FOLIE VÝSTRAŽNÁ Z PVC</t>
  </si>
  <si>
    <t>9999-1118</t>
  </si>
  <si>
    <t>Do šířky 20cm</t>
  </si>
  <si>
    <t>9999-1137</t>
  </si>
  <si>
    <t>KABELOVÝ PROSTUP Z PVC TRUBKY</t>
  </si>
  <si>
    <t>9999-1139</t>
  </si>
  <si>
    <t>ohebné, dvouvrstvé, D110</t>
  </si>
  <si>
    <t>9999-1175</t>
  </si>
  <si>
    <t>ZÁHOZ KABELOVÉ RÝHY</t>
  </si>
  <si>
    <t>9999-1180</t>
  </si>
  <si>
    <t>Poznámka k položce:_x000d_
141</t>
  </si>
  <si>
    <t>9999-1184</t>
  </si>
  <si>
    <t>Zemina třídy 5, šíře 500mm,hloubka 1300mm</t>
  </si>
  <si>
    <t>9999-1188</t>
  </si>
  <si>
    <t>ÚPRAVA POVRCHU</t>
  </si>
  <si>
    <t>9999-1196</t>
  </si>
  <si>
    <t>Provizorní úprava terénu v zemina třídy 4</t>
  </si>
  <si>
    <t>Poznámka k položce:_x000d_
141*0,35+25*0,5=61,85</t>
  </si>
  <si>
    <t>9999-1185</t>
  </si>
  <si>
    <t>ODVOZ ZEMINY</t>
  </si>
  <si>
    <t>9999-1186</t>
  </si>
  <si>
    <t>na skládku, včetně poplatku za uložení</t>
  </si>
  <si>
    <t>Poznámka k položce:_x000d_
141*0,35*0,1+25*0,5*0,1=6,185</t>
  </si>
  <si>
    <t>D1.4 - SO 04 Vodovodní přípojka ČOV</t>
  </si>
  <si>
    <t xml:space="preserve">    8 - Trubní vedení</t>
  </si>
  <si>
    <t>Sejmutí ornice s přemístěním na vzdálenost do 100 m</t>
  </si>
  <si>
    <t>CS ÚRS 2016 01</t>
  </si>
  <si>
    <t>-1895266429</t>
  </si>
  <si>
    <t>132201202</t>
  </si>
  <si>
    <t>Hloubení rýh š do 2000 mm v hornině tř. 3 objemu do 1000 m3</t>
  </si>
  <si>
    <t>-1085345489</t>
  </si>
  <si>
    <t>132201209</t>
  </si>
  <si>
    <t>Příplatek za lepivost k hloubení rýh š do 2000 mm v hornině tř. 3</t>
  </si>
  <si>
    <t>373105465</t>
  </si>
  <si>
    <t>Svislé přemístění výkopku z horniny tř. 1 až 4 hl výkopu do 4 m</t>
  </si>
  <si>
    <t>-1587684265</t>
  </si>
  <si>
    <t>Vodorovné přemístění výkopku z jakýchkoliv hornin na vzdálenost do 1000 m</t>
  </si>
  <si>
    <t>754897883</t>
  </si>
  <si>
    <t>1325195385</t>
  </si>
  <si>
    <t>167101101</t>
  </si>
  <si>
    <t>Nakládání výkopku z hornin tř. 1 až 4 do 100 m3</t>
  </si>
  <si>
    <t>-1721206061</t>
  </si>
  <si>
    <t>171201201.1</t>
  </si>
  <si>
    <t>Uložení sypaniny na skládky - dočasná skládka</t>
  </si>
  <si>
    <t>-1419738530</t>
  </si>
  <si>
    <t>171201211.1</t>
  </si>
  <si>
    <t>Poplatek za uložení odpadu ze sypaniny na skládce (skládkovné) - dočasná skládka</t>
  </si>
  <si>
    <t>-384122247</t>
  </si>
  <si>
    <t>Zásyp jam, šachet rýh nebo kolem objektů sypaninou se zhutněním</t>
  </si>
  <si>
    <t>-956674297</t>
  </si>
  <si>
    <t>175101209</t>
  </si>
  <si>
    <t>Příplatek k obsypu objektu sypaninou uloženou do 30 m od kraje objektu za prohození sypaniny</t>
  </si>
  <si>
    <t>353166305</t>
  </si>
  <si>
    <t>175151101</t>
  </si>
  <si>
    <t>Obsypání potrubí strojně sypaninou bez prohození, uloženou do 3 m</t>
  </si>
  <si>
    <t>-1859907017</t>
  </si>
  <si>
    <t>181301102</t>
  </si>
  <si>
    <t>Rozprostření ornice tl vrstvy do 150 mm pl do 500 m2 v rovině nebo ve svahu do 1:5</t>
  </si>
  <si>
    <t>474201342</t>
  </si>
  <si>
    <t>564251111R</t>
  </si>
  <si>
    <t>Podklad nebo podsyp z písku ŠP tl 150 mm</t>
  </si>
  <si>
    <t>1705908188</t>
  </si>
  <si>
    <t>583373010R</t>
  </si>
  <si>
    <t>kamenivo pro stavební účely zrnitost 0-20 mm</t>
  </si>
  <si>
    <t>476776577</t>
  </si>
  <si>
    <t>1872818165</t>
  </si>
  <si>
    <t>210800527R</t>
  </si>
  <si>
    <t>Provedení zkoušky vodivosti sign.vodiče</t>
  </si>
  <si>
    <t>-1391077451</t>
  </si>
  <si>
    <t>210800546R</t>
  </si>
  <si>
    <t>Montáž měděných vodičů CY 6 mm2 uložených pevně</t>
  </si>
  <si>
    <t>-87730920</t>
  </si>
  <si>
    <t>341408250R</t>
  </si>
  <si>
    <t>Signální vodič CY 6mm2 - vodovod</t>
  </si>
  <si>
    <t>1598168166</t>
  </si>
  <si>
    <t>722219191</t>
  </si>
  <si>
    <t>Montáž zemních souprav ostatní typ</t>
  </si>
  <si>
    <t>-109480730</t>
  </si>
  <si>
    <t>422910720R</t>
  </si>
  <si>
    <t>souprava zemní pro šoupátka DN 40-50 mm, Rd 1,5 m</t>
  </si>
  <si>
    <t>-2114990504</t>
  </si>
  <si>
    <t>871161141</t>
  </si>
  <si>
    <t>Montáž potrubí z PE100 SDR 11 otevřený výkop svařovaných na tupo D 32 x 3,0 mm</t>
  </si>
  <si>
    <t>-140702886</t>
  </si>
  <si>
    <t>286131100R</t>
  </si>
  <si>
    <t>potrubí vodovodní PE100 RC PN 16, 6 m, 100 m, 32 x 3,0 mm</t>
  </si>
  <si>
    <t>1330926739</t>
  </si>
  <si>
    <t>871211141</t>
  </si>
  <si>
    <t>Montáž potrubí z PE100 SDR 11 otevřený výkop svařovaných na tupo D 63 x 5,8 mm</t>
  </si>
  <si>
    <t>1750691285</t>
  </si>
  <si>
    <t>286131130R</t>
  </si>
  <si>
    <t>potrubí vodovodní PE100 RC PN16 6 m, 100 m, 63 x 5,8 mm</t>
  </si>
  <si>
    <t>-443713576</t>
  </si>
  <si>
    <t>891269111</t>
  </si>
  <si>
    <t>Montáž navrtávacích pasů na potrubí z jakýchkoli trub DN 100</t>
  </si>
  <si>
    <t>-1967723493</t>
  </si>
  <si>
    <t>422735500R</t>
  </si>
  <si>
    <t>navrtávací pas se závitovým výstupem z tvárné litiny, pro vodovodní PE a PVC potrubí 110-2”</t>
  </si>
  <si>
    <t>-1485386015</t>
  </si>
  <si>
    <t>892241111R</t>
  </si>
  <si>
    <t>Tlaková zkouška vodovodního potrubí do 80</t>
  </si>
  <si>
    <t>1496895089</t>
  </si>
  <si>
    <t xml:space="preserve">Poznámka k položce:_x000d_
Tlaková zkouška vodovodního potrubí do 80. Do ceny jsou zahrnuty veškeré potřebné práce a materiál, který bude pro provedení  koušky potřebný.</t>
  </si>
  <si>
    <t>892423111R</t>
  </si>
  <si>
    <t>Položení výstražné folie</t>
  </si>
  <si>
    <t>324542044</t>
  </si>
  <si>
    <t>893811112R</t>
  </si>
  <si>
    <t>Osazení vodoměrné šachty hranaté z PP samonosné pro běžné zatížení plochy do 1,1 m2 hloubky do 1,5 m</t>
  </si>
  <si>
    <t>-1688144534</t>
  </si>
  <si>
    <t>56230554</t>
  </si>
  <si>
    <t>šachta vodoměrná samonosná hranatá 0,9/1,2/1,5 m</t>
  </si>
  <si>
    <t>1381753909</t>
  </si>
  <si>
    <t>Poznámka k položce:_x000d_
V ceně šachty je typizované vystrojení šachty vodoměrem a souvisejících armatur. (2x uzávěr z nichž jeden je s vypouštěním, zpětná klapka, vodoměr, sítko, šroubení) V ceně je také dodávka a osazení poklopu.</t>
  </si>
  <si>
    <t>893811261R</t>
  </si>
  <si>
    <t>Osazení vodoměrné šachty kruhové z PP obetonované pro statické zatížení průměru do 1,2 m hl do 1,5 m</t>
  </si>
  <si>
    <t>1192850201</t>
  </si>
  <si>
    <t>56230580</t>
  </si>
  <si>
    <t>šachta vodoměrná samonosná kruhová 1,0/1,0 m</t>
  </si>
  <si>
    <t>1929601042</t>
  </si>
  <si>
    <t>Poznámka k položce:_x000d_
V ceně je i vystrojení šachty armaturami. Uzávěr d63, redukce dimenze na D63/32 a šroubení. V ceně je také dodávka a osazení poklopu.</t>
  </si>
  <si>
    <t>899401111</t>
  </si>
  <si>
    <t>Osazení poklopů litinových ventilových</t>
  </si>
  <si>
    <t>1773572251</t>
  </si>
  <si>
    <t>422914020</t>
  </si>
  <si>
    <t>poklop litinový typ 510-ventilový</t>
  </si>
  <si>
    <t>1347645788</t>
  </si>
  <si>
    <t>Poznámka k položce:_x000d_
Cena včetně podkladního kroužku.</t>
  </si>
  <si>
    <t>899711111R</t>
  </si>
  <si>
    <t>Výstražná folie-BÍLÁ</t>
  </si>
  <si>
    <t>1311262490</t>
  </si>
  <si>
    <t>998276101</t>
  </si>
  <si>
    <t>Přesun hmot pro trubní vedení z trub z plastických hmot otevřený výkop</t>
  </si>
  <si>
    <t>251836583</t>
  </si>
  <si>
    <t>D1.5 - SO 05 Vnitřní kanalizace ČOV</t>
  </si>
  <si>
    <t xml:space="preserve">    99 - Přesun hmot</t>
  </si>
  <si>
    <t>1408399742</t>
  </si>
  <si>
    <t>1818045814</t>
  </si>
  <si>
    <t>151101102</t>
  </si>
  <si>
    <t>Zřízení příložného pažení a rozepření stěn rýh hl do 4 m</t>
  </si>
  <si>
    <t>50164474</t>
  </si>
  <si>
    <t>151101112</t>
  </si>
  <si>
    <t>Odstranění příložného pažení a rozepření stěn rýh hl do 4 m</t>
  </si>
  <si>
    <t>1574723162</t>
  </si>
  <si>
    <t>976676559</t>
  </si>
  <si>
    <t>2100431135</t>
  </si>
  <si>
    <t>-1167297629</t>
  </si>
  <si>
    <t>652153084</t>
  </si>
  <si>
    <t>1397466814</t>
  </si>
  <si>
    <t>93249231</t>
  </si>
  <si>
    <t>32,99*1,9</t>
  </si>
  <si>
    <t>-1497604748</t>
  </si>
  <si>
    <t>-451801097</t>
  </si>
  <si>
    <t>-205034803</t>
  </si>
  <si>
    <t>-1063952552</t>
  </si>
  <si>
    <t>-1549428445</t>
  </si>
  <si>
    <t>-1942340169</t>
  </si>
  <si>
    <t>230170006</t>
  </si>
  <si>
    <t>Tlakové zkoušky těsnosti potrubí - příprava DN do 500</t>
  </si>
  <si>
    <t>-982373979</t>
  </si>
  <si>
    <t>230170016</t>
  </si>
  <si>
    <t>Tlakové zkoušky těsnosti potrubí - zkouška DN do 500</t>
  </si>
  <si>
    <t>464041942</t>
  </si>
  <si>
    <t>376351111R</t>
  </si>
  <si>
    <t xml:space="preserve">ÚPRAVA DNA ŠACHET PRO NAPOJENÍ  PŘŮRUBOVÉHO OCELOVÉHO PŘÍVODNÍHO POTRUBÍ DN200</t>
  </si>
  <si>
    <t>-1205214524</t>
  </si>
  <si>
    <t>871310320</t>
  </si>
  <si>
    <t>Montáž kanalizačního potrubí hladkého plnostěnného SN 12 z polypropylenu DN 150</t>
  </si>
  <si>
    <t>1411777978</t>
  </si>
  <si>
    <t>28611196</t>
  </si>
  <si>
    <t>trubka kanalizační PPKGEM 160x4,9x1000 mm SN10</t>
  </si>
  <si>
    <t>-1669267124</t>
  </si>
  <si>
    <t>871350320</t>
  </si>
  <si>
    <t>Montáž kanalizačního potrubí hladkého plnostěnného SN 12 z polypropylenu DN 200</t>
  </si>
  <si>
    <t>-1339171259</t>
  </si>
  <si>
    <t>OSM.770640</t>
  </si>
  <si>
    <t>PPKGEM trouba DN200x6,2/1000 SN10</t>
  </si>
  <si>
    <t>876475813</t>
  </si>
  <si>
    <t>871360320</t>
  </si>
  <si>
    <t xml:space="preserve">Montáž kanalizačního potrubí hladkého plnostěnného SN 12  z polypropylenu DN 250</t>
  </si>
  <si>
    <t>-1166499376</t>
  </si>
  <si>
    <t>286171520R</t>
  </si>
  <si>
    <t>trubka kanalizační hladká PP SN 12, dl.6m, DN 250</t>
  </si>
  <si>
    <t>124254297</t>
  </si>
  <si>
    <t xml:space="preserve">Poznámka k položce:_x000d_
Potrubí stok bude DN 250 (DN 300) z plastových potrubí PP_x000d_
-silnostěnný PP hladký s minimální únosností SN 12_x000d_
-spoje se provádí s těsněním dosahující nepropustnost při radiálním stlačení – standardní hrdlový spoj_x000d_
-rezistentní proti agresivním látkám_x000d_
-minimální DN 250 (s &gt; 9,0 mm)_x000d_
_x000d_
Potrubí lze nahradit potrubím PVC-U s těmito parametry:_x000d_
Kruhová tuhost (kN/m2 dle ISO 9969) - min SN 12 kN/m2_x000d_
PVC-U s hladkou kompaktní stěnou, kruhová tuhost SN min.12 kN/m2  odpovídající ČSN EN 1401-1. Pro stoku bude použit ucelený kanalizační program včetně tvarovek z PVC-U s prokazatelnou příslušností k systému. Tvarovky budou mít u jednotlivých jmenovitých světlostí tloušťku stěny odpovídající tloušťce stěny trubek. Tvarovky budou vyráběné jako jednolité přímým vstřikováním do formy, a to minimálně v DN/OD 110-315 mm včetně. Odbočky PVC-U budou použity se třemi hrdly. Veškeré spoje (trubky i tvarovky) budou opatřené shodným napevno vloženým těsnícím kroužkem opatřeným podpůrným kroužkem z PP/, odolným proti ropným látkám, splňujícím podmínky ČSN EN 681-2. Těsnost spojů min. 2,5 baru dle ČN EN 1277. _x000d_
_x000d_
_x000d_
</t>
  </si>
  <si>
    <t>877310310</t>
  </si>
  <si>
    <t>Montáž kolen na kanalizačním potrubí z PP trub hladkých plnostěnných DN 150</t>
  </si>
  <si>
    <t>230685879</t>
  </si>
  <si>
    <t>28611361</t>
  </si>
  <si>
    <t>koleno kanalizační PVC KG 160x45°</t>
  </si>
  <si>
    <t>-1944128660</t>
  </si>
  <si>
    <t>877350320</t>
  </si>
  <si>
    <t>Montáž odboček na kanalizačním potrubí z PP trub hladkých plnostěnných DN 200</t>
  </si>
  <si>
    <t>-274384583</t>
  </si>
  <si>
    <t>28611392</t>
  </si>
  <si>
    <t>odbočka kanalizační PVC s hrdlem 160/160/45°</t>
  </si>
  <si>
    <t>-244364774</t>
  </si>
  <si>
    <t>877360320</t>
  </si>
  <si>
    <t>Montáž odboček na potrubí z PP trub hladkých plnostěnných DN 250</t>
  </si>
  <si>
    <t>-885049391</t>
  </si>
  <si>
    <t>28617211</t>
  </si>
  <si>
    <t>odbočka kanalizační PP SN 16 45° DN 250/DN200</t>
  </si>
  <si>
    <t>1994650185</t>
  </si>
  <si>
    <t>877490440R</t>
  </si>
  <si>
    <t>Čtvercová rozdělovací šachta s uzavíracími odtoky.</t>
  </si>
  <si>
    <t>-1059327893</t>
  </si>
  <si>
    <t xml:space="preserve">Poznámka k položce:_x000d_
Jedná se o betonovou čtvercovou šachtu o rozměrech 1500x1500mm. Na odtoku do ČOV  a na obtoku ČOV bude umísteno uzavírací deskové šoupě. Šoupata budou ovladatelná z povrchu a budou uzamykatelná. Poklop bude čtvercový litinový s uzamykatelným poklopem. Šachta bude vybavena stupadly s PP povlakem. Dno bude celoplastové. Napojení na potrubí bude pomocí originálních tvarovek. Výška šachty je 2,718m.</t>
  </si>
  <si>
    <t>894201151R</t>
  </si>
  <si>
    <t>ÚPRAVA DNA ŠACHTY PRO INSTALACI ULTRAZVUKOVÉHO MĚŘENÍ - INSTALACE PARSHALLOVA ŽLABU (včetně čidla)</t>
  </si>
  <si>
    <t>-2078981113</t>
  </si>
  <si>
    <t>894411131R</t>
  </si>
  <si>
    <t>Zřízení šachet kanalizačních DN1000 z betonových dílců tl. štěny 120mm výšky do 2,50 m.</t>
  </si>
  <si>
    <t>-551539728</t>
  </si>
  <si>
    <t>Poznámka k položce:_x000d_
Zřízení šachet kanalizačních DN1000 z betonových dílců tl. štěny 120mm výšky do 2,50 m._x000d_
Cena zahrnuje šachtové dno, vyrovnávací prstence, skruže, EMT těsnění, konus apod. pro sestavení šachty._x000d_
Kynata bude opatřena ochranným nátěrem. Výška kynety bude 2/3 DN._x000d_
Dno bude obsahovat originální šachtové vložky výrobce trub.</t>
  </si>
  <si>
    <t>59224661R</t>
  </si>
  <si>
    <t>poklop šachtový betonová výplň+ litina DN600 bez odvětrávání, Poklop B125 BEGU</t>
  </si>
  <si>
    <t>1878979958</t>
  </si>
  <si>
    <t>899103111</t>
  </si>
  <si>
    <t>Osazení poklopů litinových nebo ocelových včetně rámů hmotnosti nad 100 do 150 kg</t>
  </si>
  <si>
    <t>CS ÚRS 2013 01</t>
  </si>
  <si>
    <t>-1542550324</t>
  </si>
  <si>
    <t>359901211</t>
  </si>
  <si>
    <t>Monitoring stoky jakékoli výšky na nové kanalizaci</t>
  </si>
  <si>
    <t>-985073376</t>
  </si>
  <si>
    <t>998274101</t>
  </si>
  <si>
    <t>Přesun hmot pro trubní vedení z trub betonových otevřený výkop</t>
  </si>
  <si>
    <t>1293834081</t>
  </si>
  <si>
    <t>11,284+3,5</t>
  </si>
  <si>
    <t>998276124</t>
  </si>
  <si>
    <t>Příplatek k přesunu hmot pro trubní vedení z trub z plastických hmot za zvětšený přesun do 500 m</t>
  </si>
  <si>
    <t>218192352</t>
  </si>
  <si>
    <t>0,005+0,007+0,336+0,118</t>
  </si>
  <si>
    <t>D2 - SO 02 Příjezdová komunikace k ČOV</t>
  </si>
  <si>
    <t>387616383</t>
  </si>
  <si>
    <t>429*0,45+35,34+(78,6-95*0,15)</t>
  </si>
  <si>
    <t>162901910</t>
  </si>
  <si>
    <t>Odvoz přebytečného materiálu na skládku zhotovitele.</t>
  </si>
  <si>
    <t>-826212127</t>
  </si>
  <si>
    <t>1599940293</t>
  </si>
  <si>
    <t>Uložení sypaniny z hornin soudržných do násypů zhutněných na 95 % PS</t>
  </si>
  <si>
    <t>210743921</t>
  </si>
  <si>
    <t>-1778850307</t>
  </si>
  <si>
    <t>228,39*1,9</t>
  </si>
  <si>
    <t>979082113R</t>
  </si>
  <si>
    <t>Vodorovná doprava suti po suchu na vzdálenost dle výběru zhotovitele.</t>
  </si>
  <si>
    <t>2041744768</t>
  </si>
  <si>
    <t>Poznámka k položce:_x000d_
Kompletní uložení a rozprostření a poplatku za skládku.Poplatek za skládku asfaltu je oceněn samostatnou položkou.</t>
  </si>
  <si>
    <t>0,4*120*1,9+15*0,4*0,5*1,9"materiál pod asfaltem"</t>
  </si>
  <si>
    <t>0,05*120*2,5+15*0,5*0,05*2,5"asfalt"</t>
  </si>
  <si>
    <t>997221845</t>
  </si>
  <si>
    <t>Poplatek za uložení odpadu z asfaltových povrchů na skládce (skládkovné)</t>
  </si>
  <si>
    <t>-1369691254</t>
  </si>
  <si>
    <t>113107164</t>
  </si>
  <si>
    <t>Odstranění podkladu z kameniva drceného tl 400 mm strojně pl přes 50 do 200 m2</t>
  </si>
  <si>
    <t>2110676476</t>
  </si>
  <si>
    <t>120+(15*0,5)</t>
  </si>
  <si>
    <t>113107181</t>
  </si>
  <si>
    <t>Odstranění podkladu živičného tl 50 mm strojně pl přes 50 do 200 m2</t>
  </si>
  <si>
    <t>-609758183</t>
  </si>
  <si>
    <t>113154232</t>
  </si>
  <si>
    <t>Frézování živičného krytu tl 40 mm pruh š 2 m pl do 1000 m2 bez překážek v trase</t>
  </si>
  <si>
    <t>122138676</t>
  </si>
  <si>
    <t>113108442</t>
  </si>
  <si>
    <t>Rozrytí krytu z kameniva bez zhutnění s živičným pojivem</t>
  </si>
  <si>
    <t>-492024662</t>
  </si>
  <si>
    <t>820159571</t>
  </si>
  <si>
    <t>524*0,15</t>
  </si>
  <si>
    <t>-118002357</t>
  </si>
  <si>
    <t>95*1</t>
  </si>
  <si>
    <t>-190418670</t>
  </si>
  <si>
    <t>-596578497</t>
  </si>
  <si>
    <t>429+(15*0,5)</t>
  </si>
  <si>
    <t>1259980142</t>
  </si>
  <si>
    <t>-1606727630</t>
  </si>
  <si>
    <t>1366545986</t>
  </si>
  <si>
    <t>400217672</t>
  </si>
  <si>
    <t>1012599777</t>
  </si>
  <si>
    <t>-374718393</t>
  </si>
  <si>
    <t>569851111</t>
  </si>
  <si>
    <t>Zpevnění krajnic štěrkodrtí tl 150 mm</t>
  </si>
  <si>
    <t>-1861573410</t>
  </si>
  <si>
    <t>569903311</t>
  </si>
  <si>
    <t>Zřízení zemních krajnic se zhutněním</t>
  </si>
  <si>
    <t>-1323322478</t>
  </si>
  <si>
    <t>0,38*93</t>
  </si>
  <si>
    <t>919732211</t>
  </si>
  <si>
    <t>Styčná spára napojení nového živičného povrchu na stávající za tepla š 15 mm hl 25 mm s prořezáním</t>
  </si>
  <si>
    <t>2141378152</t>
  </si>
  <si>
    <t>919735111</t>
  </si>
  <si>
    <t>Řezání stávajícího živičného krytu hl do 50 mm</t>
  </si>
  <si>
    <t>1454174898</t>
  </si>
  <si>
    <t>D3 - SO 03 Splašková kanalizace</t>
  </si>
  <si>
    <t>115101201</t>
  </si>
  <si>
    <t>Čerpání vody na dopravní výšku do 10 m průměrný přítok do 500 l/min</t>
  </si>
  <si>
    <t>-507643285</t>
  </si>
  <si>
    <t>100*8</t>
  </si>
  <si>
    <t>115101301</t>
  </si>
  <si>
    <t>Pohotovost čerpací soupravy pro dopravní výšku do 10 m přítok do 500 l/min</t>
  </si>
  <si>
    <t>den</t>
  </si>
  <si>
    <t>-1997641949</t>
  </si>
  <si>
    <t>119001401R</t>
  </si>
  <si>
    <t xml:space="preserve">Dočasné zajištění potrubí </t>
  </si>
  <si>
    <t>-84818434</t>
  </si>
  <si>
    <t>119001421</t>
  </si>
  <si>
    <t>Dočasné zajištění kabelů a kabelových tratí ze 3 volně ložených kabelů</t>
  </si>
  <si>
    <t>-740774126</t>
  </si>
  <si>
    <t>120001101</t>
  </si>
  <si>
    <t>Příplatek za ztížení vykopávky v blízkosti podzemního vedení</t>
  </si>
  <si>
    <t>-1390403160</t>
  </si>
  <si>
    <t>-1673705287</t>
  </si>
  <si>
    <t>-1186255535</t>
  </si>
  <si>
    <t>4659,02/3-155,301</t>
  </si>
  <si>
    <t>-566364048</t>
  </si>
  <si>
    <t>132301202</t>
  </si>
  <si>
    <t>Hloubení rýh š do 2000 mm v hornině tř. 4 objemu do 1000 m3</t>
  </si>
  <si>
    <t>1433444710</t>
  </si>
  <si>
    <t>4659,02-2329,510-1553,007</t>
  </si>
  <si>
    <t>132301209</t>
  </si>
  <si>
    <t>Příplatek za lepivost k hloubení rýh š do 2000 mm v hornině tř. 4</t>
  </si>
  <si>
    <t>657263706</t>
  </si>
  <si>
    <t>132401201</t>
  </si>
  <si>
    <t>Hloubení rýh š do 2000 mm v hornině tř. 5</t>
  </si>
  <si>
    <t>-428924996</t>
  </si>
  <si>
    <t>4659,02/2</t>
  </si>
  <si>
    <t>132501201</t>
  </si>
  <si>
    <t>Hloubení rýh š do 2000 mm v hornině tř. 6</t>
  </si>
  <si>
    <t>1162169247</t>
  </si>
  <si>
    <t>1553,007/10</t>
  </si>
  <si>
    <t>-1836646892</t>
  </si>
  <si>
    <t>-1297008521</t>
  </si>
  <si>
    <t>811980862</t>
  </si>
  <si>
    <t>Svislé přemístění výkopku z horniny tř. 5 až 7 hl výkopu do 4 m</t>
  </si>
  <si>
    <t>1772697563</t>
  </si>
  <si>
    <t>2329,51+155,301</t>
  </si>
  <si>
    <t>577710690</t>
  </si>
  <si>
    <t>-1623748378</t>
  </si>
  <si>
    <t>3638</t>
  </si>
  <si>
    <t>-1129513849</t>
  </si>
  <si>
    <t>5679,71-2329,51</t>
  </si>
  <si>
    <t>Nakládání výkopku z hornin tř. 5 až 7 do 100 m3</t>
  </si>
  <si>
    <t>-833513052</t>
  </si>
  <si>
    <t>1214548386</t>
  </si>
  <si>
    <t>249312912</t>
  </si>
  <si>
    <t>1939,31*1,9</t>
  </si>
  <si>
    <t>305589276</t>
  </si>
  <si>
    <t>105805856</t>
  </si>
  <si>
    <t>1994127845</t>
  </si>
  <si>
    <t>-2018870085</t>
  </si>
  <si>
    <t>212755214</t>
  </si>
  <si>
    <t>Trativody z drenážních trubek plastových flexibilních D 100 mm bez lože</t>
  </si>
  <si>
    <t>-308176035</t>
  </si>
  <si>
    <t>699273300</t>
  </si>
  <si>
    <t>-730715178</t>
  </si>
  <si>
    <t>Poznámka k položce:_x000d_
Kompletní uložení a rozprostření a poplatku za skládku.</t>
  </si>
  <si>
    <t>58344197</t>
  </si>
  <si>
    <t>štěrkodrť frakce 0/63</t>
  </si>
  <si>
    <t>242417122</t>
  </si>
  <si>
    <t>-1825957551</t>
  </si>
  <si>
    <t>484882979</t>
  </si>
  <si>
    <t>3638,32*1,9</t>
  </si>
  <si>
    <t>-113236265</t>
  </si>
  <si>
    <t>460030039</t>
  </si>
  <si>
    <t>Rozebrání dlažeb ručně z dlaždic zámkových do písku spáry nezalité</t>
  </si>
  <si>
    <t>-1256232479</t>
  </si>
  <si>
    <t>596212210</t>
  </si>
  <si>
    <t>Kladení zámkové dlažby pozemních komunikací tl 80 mm skupiny A pl do 50 m2</t>
  </si>
  <si>
    <t>-1938961389</t>
  </si>
  <si>
    <t>Podklad z drceného kameniva ŠD tl 150 mm 8-16</t>
  </si>
  <si>
    <t>-814910354</t>
  </si>
  <si>
    <t>-1258776912</t>
  </si>
  <si>
    <t>-1376724604</t>
  </si>
  <si>
    <t>113107241</t>
  </si>
  <si>
    <t>Odstranění podkladu živičného tl 50 mm strojně pl přes 200 m2</t>
  </si>
  <si>
    <t>696851545</t>
  </si>
  <si>
    <t>113107224</t>
  </si>
  <si>
    <t>Odstranění podkladu z kameniva drceného tl 400 mm strojně pl přes 200 m2</t>
  </si>
  <si>
    <t>-638136464</t>
  </si>
  <si>
    <t>577134121</t>
  </si>
  <si>
    <t>Asfaltový beton vrstva obrusná ACO 11 (ABS) tř. I tl 40 mm š přes 3 m z nemodifikovaného asfaltu</t>
  </si>
  <si>
    <t>248188113</t>
  </si>
  <si>
    <t>573211111</t>
  </si>
  <si>
    <t>Postřik živičný spojovací z asfaltu v množství do 0,70 kg/m2</t>
  </si>
  <si>
    <t>-537854521</t>
  </si>
  <si>
    <t>1801,4+650,99</t>
  </si>
  <si>
    <t>565145111</t>
  </si>
  <si>
    <t>Asfaltový beton vrstva podkladní ACP 16 (obalované kamenivo OKS) tl 60 mm š do 3 m</t>
  </si>
  <si>
    <t>-1231960111</t>
  </si>
  <si>
    <t>573111115</t>
  </si>
  <si>
    <t>Postřik živičný infiltrační s posypem z asfaltu množství 2,5 kg/m2</t>
  </si>
  <si>
    <t>-1101840224</t>
  </si>
  <si>
    <t>1621,4+146,512</t>
  </si>
  <si>
    <t>-2143485640</t>
  </si>
  <si>
    <t>1981077010</t>
  </si>
  <si>
    <t>113154234</t>
  </si>
  <si>
    <t>Frézování živičného krytu tl 100 mm pruh š 2 m pl do 1000 m2 bez překážek v trase</t>
  </si>
  <si>
    <t>-107069206</t>
  </si>
  <si>
    <t>113107222</t>
  </si>
  <si>
    <t>Odstranění podkladu z kameniva drceného tl 200 mm strojně pl přes 200 m2</t>
  </si>
  <si>
    <t>-2016750935</t>
  </si>
  <si>
    <t>-867753850</t>
  </si>
  <si>
    <t>2452,39-1801,4</t>
  </si>
  <si>
    <t>577165112</t>
  </si>
  <si>
    <t>Asfaltový beton vrstva ložní ACL 16 (ABH) tl 70 mm š do 3 m z nemodifikovaného asfaltu</t>
  </si>
  <si>
    <t>-1682322160</t>
  </si>
  <si>
    <t>Poznámka k položce:_x000d_
Položka bude čerpána dle rozhodnutí správce komunikace a se souhlasem investora na základě zjištěných skutečností.</t>
  </si>
  <si>
    <t>919721221R</t>
  </si>
  <si>
    <t>Geomříž pro vyztužení prostoru mezi ložnou a obrusnou vrstvou ze skelných vláken, dvouosá, s přesahem 0,5m přes pracovní spáru. Pevnost min 50kN</t>
  </si>
  <si>
    <t>-148257986</t>
  </si>
  <si>
    <t>2,6*(12,17+79,4+1)</t>
  </si>
  <si>
    <t>565155111</t>
  </si>
  <si>
    <t>Asfaltový beton vrstva podkladní ACP 16 (obalované kamenivo OKS) tl 70 mm š do 3 m</t>
  </si>
  <si>
    <t>1264379731</t>
  </si>
  <si>
    <t>1,6*(12,17+79,4)</t>
  </si>
  <si>
    <t>567122114</t>
  </si>
  <si>
    <t>Podklad ze směsi stmelené cementem SC C 8/10 (KSC I) tl 150 mm fr. 0/32</t>
  </si>
  <si>
    <t>1064518538</t>
  </si>
  <si>
    <t>1,3*(12,17+79,4)</t>
  </si>
  <si>
    <t>1439330185</t>
  </si>
  <si>
    <t>-1748643271</t>
  </si>
  <si>
    <t>2954-200</t>
  </si>
  <si>
    <t>919735114</t>
  </si>
  <si>
    <t>Řezání stávajícího živičného krytu hl do 200 mm</t>
  </si>
  <si>
    <t>1412685525</t>
  </si>
  <si>
    <t>-158299618</t>
  </si>
  <si>
    <t>-1774759925</t>
  </si>
  <si>
    <t>230200081R.1</t>
  </si>
  <si>
    <t>Montáž chrániček celých DN500 mm</t>
  </si>
  <si>
    <t>-210528917</t>
  </si>
  <si>
    <t>Poznámka k položce:_x000d_
Montáž chrániček protlakem či podvrtem. Do ceny dodavatel zahrne veškeré související práce, které nejsou uvedeny v jiných položkách rozpočtu.</t>
  </si>
  <si>
    <t>286113460</t>
  </si>
  <si>
    <t>trubka kanalizace plastová 500x5000 mm SN8</t>
  </si>
  <si>
    <t>-164756084</t>
  </si>
  <si>
    <t>451311531R</t>
  </si>
  <si>
    <t>Podklad pro dlažbu z betonu prostého mrazuvzdorného tř. C25/30 XF3, XC4 vrstva tl nad 150 do 200 mm</t>
  </si>
  <si>
    <t>634357343</t>
  </si>
  <si>
    <t xml:space="preserve">Poznámka k položce:_x000d_
Položka určená pro zpevnění dna na výtoku z ČOV. V ceně jsou zahrnuty náklady na ztíženou práci v korytě potoku (vytvoření dočasného obtoku apod._x000d_
DNO A BŘEHY BUDOU OBLOŽENY KAMENEM DO BETONU C25/30 XF3, XC4 S VYSPÁROVÁNÍM CEMENTOVOU MALTOU M25-XF3, XC4. TL PODKLADNÍHO BETONU 0,2M, _x000d_
</t>
  </si>
  <si>
    <t>594511111</t>
  </si>
  <si>
    <t>Dlažba z lomového kamene s provedením lože z betonu s vyplněním spar cementovou maltou M25-XF3, XC4</t>
  </si>
  <si>
    <t>1213501354</t>
  </si>
  <si>
    <t xml:space="preserve">Poznámka k položce:_x000d_
Položka určená pro zpevnění dna na výtoku z ČOV. V ceně jsou zahrnuty náklady na ztíženou práci v korytě potoku (vytvoření dočasného obtoku apod._x000d_
DNO A BŘEHY BUDOU OBLOŽENY KAMENEM DO BETONU C25/30 XF3, XC4 S VYSPÁROVÁNÍM CEMENTOVOU MALTOU M25-XF3, XC4. TL PODKLADNÍHO BETONU 0,2M, </t>
  </si>
  <si>
    <t>512139388</t>
  </si>
  <si>
    <t>-1725903210</t>
  </si>
  <si>
    <t>343</t>
  </si>
  <si>
    <t>-73909366</t>
  </si>
  <si>
    <t>286172100R</t>
  </si>
  <si>
    <t>odbočka PP 45° DN 250/DN150</t>
  </si>
  <si>
    <t>-1594219522</t>
  </si>
  <si>
    <t>894411111R</t>
  </si>
  <si>
    <t>Zřízení skluzu do šachet z betonu s obložením kynety z PP do výšky 1/2 DN kanalizace.</t>
  </si>
  <si>
    <t>1184977080</t>
  </si>
  <si>
    <t>Poznámka k položce:_x000d_
Šachta bude opatřena skluzem s rozdílem výšek do 0,6m. Dno zpevněno čedičovými segmenty.</t>
  </si>
  <si>
    <t>917749355</t>
  </si>
  <si>
    <t>84-25-3</t>
  </si>
  <si>
    <t>894411132R</t>
  </si>
  <si>
    <t>Zřízení šachet kanalizačních DN1000 z betonových dílců tl. štěny 120mm výšky do 3,50 m.</t>
  </si>
  <si>
    <t>-2004000755</t>
  </si>
  <si>
    <t>Poznámka k položce:_x000d_
Zřízení šachet kanalizačních DN1000 z betonových dílců tl. štěny 120mm výšky do 3,50 m._x000d_
Cena zahrnuje šachtové dno, vyrovnávací prstence, skruže, EMT těsnění, konus apod. pro sestavení šachty._x000d_
Kynata bude opatřena ochranným nátěrem. Výška kynety bude 2/3 DN._x000d_
Dno bude obsahovat originální šachtové vložky výrobce trub.</t>
  </si>
  <si>
    <t>896211212R</t>
  </si>
  <si>
    <t>Zřízení šachty spadišťové kanalizační z betonu DN1000 kruhové jednoduché dno z čediče na potrubí DN 250.</t>
  </si>
  <si>
    <t>806126609</t>
  </si>
  <si>
    <t>Poznámka k položce:_x000d_
V ceně je zřízení betonové spádišťové šachty DN1000 tl. stěn 120mm. Stěny jsou obloženy čedičem v úhlu 120°. Dno a kyneta je obloženo čedičem. V ceně jsou skruže potřebné pro složení šachty výšky 3,5m. V ceně je dno, skruže, těsnění šachet, kónus, vyrovnávací kroužky. Výška kynety bude 2/3 DN._x000d_
Dno bude obsahovat originální šachtové vložky výrobce trub.</t>
  </si>
  <si>
    <t>592246600R</t>
  </si>
  <si>
    <t>poklop šachtový, Poklop D400 BEGU/BEGU bez odvětrání</t>
  </si>
  <si>
    <t>770696075</t>
  </si>
  <si>
    <t>84-23-5</t>
  </si>
  <si>
    <t>55241017R</t>
  </si>
  <si>
    <t>Poklop D400 samonivelační s jištěn., bez odvětr. ( KDM81B )</t>
  </si>
  <si>
    <t>2029961609</t>
  </si>
  <si>
    <t>-304382724</t>
  </si>
  <si>
    <t>-1477410431</t>
  </si>
  <si>
    <t>899911137</t>
  </si>
  <si>
    <t>Kluzná objímka výšky 60 mm vnějšího průměru potrubí do 372 mm</t>
  </si>
  <si>
    <t>1497644268</t>
  </si>
  <si>
    <t>899913165</t>
  </si>
  <si>
    <t>Uzavírací manžeta chráničky potrubí DN 300 x 500</t>
  </si>
  <si>
    <t>724837218</t>
  </si>
  <si>
    <t>919411131R</t>
  </si>
  <si>
    <t>Opevnění vyústění potrubí do potoku betonem XF2.</t>
  </si>
  <si>
    <t>-2037221329</t>
  </si>
  <si>
    <t>-227958436</t>
  </si>
  <si>
    <t>826967588</t>
  </si>
  <si>
    <t>126,38+56,422+14</t>
  </si>
  <si>
    <t>1059153086</t>
  </si>
  <si>
    <t>16,464+0,365</t>
  </si>
  <si>
    <t>D3a - SO 03 Odbočky</t>
  </si>
  <si>
    <t>-1812265449</t>
  </si>
  <si>
    <t>1553282560</t>
  </si>
  <si>
    <t>10220975</t>
  </si>
  <si>
    <t>-741010892</t>
  </si>
  <si>
    <t>140281703</t>
  </si>
  <si>
    <t>670,95-134</t>
  </si>
  <si>
    <t>-1792195544</t>
  </si>
  <si>
    <t>-949549941</t>
  </si>
  <si>
    <t>670/5</t>
  </si>
  <si>
    <t>2015708570</t>
  </si>
  <si>
    <t>-586609465</t>
  </si>
  <si>
    <t>1311563558</t>
  </si>
  <si>
    <t>185773540</t>
  </si>
  <si>
    <t>-1749979374</t>
  </si>
  <si>
    <t>-1161603537</t>
  </si>
  <si>
    <t>511,8</t>
  </si>
  <si>
    <t>1335568706</t>
  </si>
  <si>
    <t>-1196340274</t>
  </si>
  <si>
    <t>66196325</t>
  </si>
  <si>
    <t>302,33*1,9</t>
  </si>
  <si>
    <t>1586183688</t>
  </si>
  <si>
    <t>-518595674</t>
  </si>
  <si>
    <t>-1255743867</t>
  </si>
  <si>
    <t>1565365001</t>
  </si>
  <si>
    <t>279283783</t>
  </si>
  <si>
    <t>-798261979</t>
  </si>
  <si>
    <t>62340066</t>
  </si>
  <si>
    <t>-2066959276</t>
  </si>
  <si>
    <t>-1612252546</t>
  </si>
  <si>
    <t>511,83*1,9</t>
  </si>
  <si>
    <t>320933300</t>
  </si>
  <si>
    <t>-600897994</t>
  </si>
  <si>
    <t>-2005243195</t>
  </si>
  <si>
    <t>1510640978</t>
  </si>
  <si>
    <t>-922249909</t>
  </si>
  <si>
    <t>1917992748</t>
  </si>
  <si>
    <t>-1824101505</t>
  </si>
  <si>
    <t>-2120575856</t>
  </si>
  <si>
    <t>874042158</t>
  </si>
  <si>
    <t>-439617082</t>
  </si>
  <si>
    <t>-1012989989</t>
  </si>
  <si>
    <t>564972121</t>
  </si>
  <si>
    <t>Podklad z mechanicky zpevněného kameniva MZK tl 300 mm</t>
  </si>
  <si>
    <t>799979294</t>
  </si>
  <si>
    <t>-1829708222</t>
  </si>
  <si>
    <t>970580956</t>
  </si>
  <si>
    <t>936310471</t>
  </si>
  <si>
    <t>-1461979504</t>
  </si>
  <si>
    <t>871310310</t>
  </si>
  <si>
    <t>Montáž kanalizačního potrubí hladkého plnostěnného SN 10 z polypropylenu DN 150</t>
  </si>
  <si>
    <t>-729828322</t>
  </si>
  <si>
    <t>28611198R</t>
  </si>
  <si>
    <t>trubka kanalizační PPKGEM DN150x4,9x5000 mm SN10</t>
  </si>
  <si>
    <t>1240299926</t>
  </si>
  <si>
    <t>877310330R</t>
  </si>
  <si>
    <t>Napojení na stávající přípojku, včetně tvarovek.</t>
  </si>
  <si>
    <t>-1930789089</t>
  </si>
  <si>
    <t>894812010R</t>
  </si>
  <si>
    <t>Revizní a čistící šachta z PP(PVC) DN 400, na potrubí DN1500, Teleskopický poklop, litinový poklop 3t, montáž + dodávka</t>
  </si>
  <si>
    <t>-907737401</t>
  </si>
  <si>
    <t>1101723414</t>
  </si>
  <si>
    <t xml:space="preserve">PS 01 - PS 01 ČOV Strojně-technologická část </t>
  </si>
  <si>
    <t>D1 - Stroje a zařízení</t>
  </si>
  <si>
    <t xml:space="preserve">    D1 - Stroje a zařízení</t>
  </si>
  <si>
    <t>Stroje a zařízení</t>
  </si>
  <si>
    <t>Pol2</t>
  </si>
  <si>
    <t xml:space="preserve">Otočné zvedací zařízení s ručním navijákem,  vč. kotvící patky</t>
  </si>
  <si>
    <t xml:space="preserve">Poznámka k položce:_x000d_
např. Zemský Rohatec; Zvedací zařízení ruční vč. 1 ks kotvící patky, materiálové provedení ocel žárově zinkovaná.  Zvedací zařízení slouží k manipulaci s česlicovým košem a čerpadly v čerpací stanici. Zvedací zařízení je tvořeno mobilním zvedákem vybaveným ručním vrátkem. Mobilní část se osazuje do kotevní patky (1 ks), která bude osazena na stropě čerpací stanice. Svislý sloup zvedáku bude vyroben z trubky 108x4 mm, rameno zvedacího zařízení z trubky 88,9x4 mm. Součástí zařízení je ruční naviják a lanko. Dosah lanka min.7 m. Vyložení zvedáku dle vzdálenosti uložení zvedaného břemene od patky (předpoklad 0,9 m), požadovaná výška zdvihu min. 2 m. Dodávka zařízení je kompletní včetně revize zdvihacího zařízení, kotvení, montáže a příslušné dokumentace.; Parametry: min.nosnost 200 kg, materiál: žárově zinkovaná ocel, tl.povlaku dle EN ISO 1461</t>
  </si>
  <si>
    <t>Pol3</t>
  </si>
  <si>
    <t>Česlicový koš pro DN 250</t>
  </si>
  <si>
    <t>Poznámka k položce:_x000d_
např. Zemský Rohatec; Česlicový koš pro DN 250 s horním víkem, výklopným plným dnem se západkou pro zajištění. Tělo koše je tvořeno nerezovou ocelovkou kulatinou se světlou roztečí 30 mm. Půdorysný rozměr koše 550x450 mm, výška koše 1100 mm. Vrchní část koše je opatřena okem pro vytahování a prázdnění. Součástí dodávky je spouštěcí zařízení v podobě 2 ks vodících tyčí, délky 3,05 m. Materiálové provedení nerez ocel DIN 1.4301 (AISI 304). Dodávka zařízení je kompletní včetně kotevních prvků, montáže a příslušné dokumentace.; Parametry: pro DN 250, průlina 30 mm, vodící tyče délka 2x 3,05 m, mat.provedení nerez, DIN 1.4301 (AISI 304)</t>
  </si>
  <si>
    <t>Pol4</t>
  </si>
  <si>
    <t>Ponorné kalové čerpadlo (čerpací stanice) odpadních vod, výkon motoru řízen frekvenčním měničem</t>
  </si>
  <si>
    <t>Poznámka k položce:_x000d_
např.Wilo, KSB; Stacionární instalace na patkové koleno v mokré jímce, včetně spouštěcího zařízení (vodící tyče 2x 4,3 m). Vodící tyče budou po 1,5 m vybaveny distančními rozpěrami. Ponorné kalové čerpadlo bude s otevřeným vířivým oběžným kolem s kvalitní úpravou proti abrazi. Čerpadlo bude poháněno motorem s vestavěnou tepelnou ochranou, čidlem průsaku včetně vyhodnocovacího relé, motorem (3x400V) výkon motoru řízen frekvenčním měničem. Zapojení čerpadel 1+1. Materiálové provedení pláště a hydraulické části čerpadla šedá litina, oběžné kolo z korozivzdorné oceli nebo litiny, hřídel nerez. Materiál patkového kolene-šedá litina. Dodávka zařízení je kompletní včetně 10 m kabelu, závěsného řetězu, kotevních prvků, montáže a příslušné dokumentace. ; Parametry: průchodnost min.40 mm, Q: 1,5-2,5 l/s, Qmax: 2,5 l/s při maximální hladině v ČS, Hgeodetická = 4,6-2,6 m, Hdopravní = 5,3-3,7 m, krytí IP 68, P = 1,2 kW (*)</t>
  </si>
  <si>
    <t>Pol5</t>
  </si>
  <si>
    <t>Popelnice-plastová</t>
  </si>
  <si>
    <t>Poznámka k položce:_x000d_
např.Meva; Plastová nádoba o objemu 120 l, na 2 kolečkách. Objem – min. 120l. Nosnost 60 kg. V sestavě (2+1) 2 ks na shrabky, 1 ks záloha.</t>
  </si>
  <si>
    <t>Pol6</t>
  </si>
  <si>
    <t>Strojní česle kruhové prutové s nátokovým uklidňovačem.</t>
  </si>
  <si>
    <t xml:space="preserve">Poznámka k položce:_x000d_
např.IN EKO CKP_10; Zařízení pro strojní zachycení shrabků z odpadních vod, umístěné v jedné nádobě. Zařízení je vybaveno automatickým systémem stírání prutů. Česle odstraňují nečistoty větší než 3 mm. Shrabky jsou vyhrnovány do popelnice (pol.04).  Česle jsou atomaticky řízené s ohledem na množství přitékajících vod. Zařízení je vybaveno vlastním havarijním obtokem. Součástí dodávky je nerezový vtokový uklidňovač pro napojení 2 ks výtlaků a propojení s obtokem mech.zařízení. Materiálové provedení rám, nosné prvky, hlavní nádrž a napojení přítoku a odtoku nerez DIN 1.4301 (AISI 304),  kryty laminát, ostatní komponenty solidur, beltaplast, pryž. Nátokový uklidňovač nerez DIN 1.4301 (AISI 304). Součástí dodávky je elektrický rozvaděč pro ovládání plně automatického provozu. Dodávka zařízení je kompletní včetně kotevních prvků, montáže, zprovoznění a příslušné dokumentace.; Parametry: Qmax=10 l/s, krytí rozvaděče IP 54, P= 0,18 kW (*), jemnost průlin česlí 3 mm, výška výsypky min. 1100 mm, váha zařízení 0,17 t, s vodou 0,2 t, materiálové provedení: nerez 1.4301 (AISI 304)</t>
  </si>
  <si>
    <t>Pol7</t>
  </si>
  <si>
    <t>Nožový uzávěr DN 80 na surovou odpadní vodu s ručním ovládáním</t>
  </si>
  <si>
    <t xml:space="preserve">Poznámka k položce:_x000d_
Armatura mezipřírubová včetně ručního ovládání, armatura jmenovité světlosti DN 80, max.pracovní tlak 10 bar. Materiálové provedení tělesa šoupátka šedá litina opatřená polyesterovým nátěrem, materiálové provedení nože je nerez DIN 1.4301 (AISI 304). Dodávka zařízení je kompletní včetně kotvení, montáže a příslušné dokumentace.                                                                                                                             ; Parametry: jm.světlost DN 80, PN 10, materiál tělesa šedá litina, nože 1.4301(AISI 304), médium: splašková voda</t>
  </si>
  <si>
    <t>Pol8</t>
  </si>
  <si>
    <t>Dmychadlový agregát vzduchu-aktivace vč.protihlukového krytu (výkon motoru řízený frekvenčním měničem a kyslíkovou sondou)</t>
  </si>
  <si>
    <t xml:space="preserve">Poznámka k položce:_x000d_
např. Kubíček                     3D19A-051; Zapojení dmychadla 1+1, instalace nad sebou na ocelovém rámu od výrobce dmychadel (pol.27). Je složen z následujících hlavních částí: vlastní dmychadlový stupeň, elektromotor 3x400V, výkon motoru řízený frekvenčním měničem, základový rám, tlumič sání s filtrem, tlumič výtlaku, sdružený pojistný a rozběhový ventil, zpětná klapka, pružné připojení výtlaku, manometr na výtlaku a sání, olejová náplň, protihlukový kryt. Dmychadlo bude dodáno se všemi mazacími a olejovými náplněmi. Na výstupu vzduchu bude dmychadlo opatřeno 1 ks ruční uzavírací klapky o světlosti DN 50. Dmychadlo je včetně nerezového napojení DN 50 na přívodní vzduchové potrubí aktivace.  Dodávka zařízení je kompletní včetně montáže a příslušné dokumentace.                                                              ; Parametry: Q = 65 m3/h = 1,08 m3/min, Dp = 55kPa, P = 3 kW (*), max.hlučnost 75 dB</t>
  </si>
  <si>
    <t>Pol9</t>
  </si>
  <si>
    <t>Jemnobublinný aerační rošt-aktivace.</t>
  </si>
  <si>
    <t xml:space="preserve">Poznámka k položce:_x000d_
např. Fortex; Rošt zjišťuje potřebný vnos kyslíku do směsi aktivovaného kalu a surové odpadní vody v aktivační nádrži o objemu 67 m3 a hloubky vody 4 m. Diskové aerační jemněbublinné elementy s teflonovou úpravou membrány o průměru 350 mm budou umístěny do vodorovného roštu, celkový počet elementů na jeden rošt je 14 ks. Rozmístění elementů bude v souladu s požadavky výrobce míchacího zařízení (pol.09). Přívod vzduchu do roštu bude řešen pomocí PE potrubí. Rošt je vybaven odvodňovacím systémem s uzavíratelným ventilem 1", kterým se odvádí voda zkondenzovaná v potrubí aeračních elementů.  Rošt je ke dnu fixován nerezovými podpěrami. Materiálové provedení provzdušňovacích elementů je plast s membránou (EPDM s teflonovým povrchem). Dodávka zařízení je kompletní včetně nerezového kotvení, montáže a příslušné dokumentace.; Parametry: počet elementů 14 ks, průměr elementu 350 mm, dlouhodobá provozní kapacita elementu5,0 m3/ks/hod, standardní oxygenační kapacita systému 56,15 kg O2/d</t>
  </si>
  <si>
    <t>Pol10</t>
  </si>
  <si>
    <t>Ponorné vrtulové míchadlo</t>
  </si>
  <si>
    <t xml:space="preserve">Poznámka k položce:_x000d_
např. Wilo-EMU TR 30; Ponorné vrtulové míchadlo k promíchávání obsahu aktivační nádrže o objemu 67 m3, hloubka vody 4 m. Pohon míchadla bude třífázovým motorem, tepelná ochrana motoru: bimetal včetně čidla průsaku. Chlazení míchaným médiem. Míchadlo bude dodané včetně všech olejových náplní. Vrtule míchadla se 3 listy. Materiálové provedení skříně míchadla šedá litina nebo nerez, hřídel nerez 1.4021, vrtule PUR nebo nerez 1.4571 nebo šedá litina. Instalace míchadla musí umožnit jeho spuštění a vyzvednutí z jímky bez nutnosti jejího vyčerpání s kotvící spodní i horní sadou. Vodící sloup bude vybaven třmenovým dorazem. Součástí dodávky bude nerezový vodící sloup 60x60x4 mm, délka 4,5 m, umožňující natáčení míchadla. Dodávka míchadla bude kompletní včetně 10 m kabelu, kotevního materiálu, montáže a příslušné dokumentace. ; Parametry:  médium: aktivační směs, max.počet otáček vrtule 915 ot./min., f vrtule cca 300 mm, hmotnost cca 76 kg, IP 68, P = 1,75 kW (*)</t>
  </si>
  <si>
    <t>Pol11</t>
  </si>
  <si>
    <t xml:space="preserve">Zvedací zařízení obloukové s ručním navijákemu,  vč. 2 ks kotvící patky.</t>
  </si>
  <si>
    <t xml:space="preserve">Poznámka k položce:_x000d_
např. Zemský Rohatec; Zvedací zařízení s navijákemu,  vč. 2 ks kotvící patky. Zvedací zařízení slouží k manipulaci s míchadlem v aktivaci (předpokládaná výrobní váha míchadla 80 kg) a čerpadly vratného a přebytečného kalu. V místě osazení kotevních patek bude obslužná plošina vyztužena pro osazení patky. Svislý sloup zvedáku bude vyroben z trubky tl.stěny min. 4 mm. Zvedací zařízení je vybaveno ručním vrátkem. Mobilní část se osazuje do kotevní patky osazené do betonové konstrukce. Vyložení zvedáku dle vzdálenosti uložení zvedaného břemene od patky (předpoklad 0,9m), požadovaná výška zdvihu min.1,8 m. Materiálové provedení ocel žárově zinkovaná. Součástí zařízení je ruční naviják a lanko. Dosah lanka 7 m.  Dodávka zařízení je kompletní včetně revize zdvihacího zařízení, kotvení, montáže a příslušné dokumentace.; Parametry: min.nosnost 100 kg (dle zvedaného břemene), materiál: žárově zinkovaná ocel, tl.povlaku dle EN ISO 1461</t>
  </si>
  <si>
    <t>Pol12</t>
  </si>
  <si>
    <t xml:space="preserve">Kyslíková sonda-optická   včetně prodloužené armatury, závěsu, nosiče</t>
  </si>
  <si>
    <t>Poznámka k položce:_x000d_
např. INSA, WTW, ENDRESS+HAUSER; Zařízení včetně prodloužené armatury, závěsu, nosiče a montážního materiálu. Součástí položky je také vyhodnocovací převodník osazený ve dveřích řídícího rozvaděče čistírny nebo vedle rozvaděče. Dodávka zařízení je kompletní včetně montáže a příslušné dokumentace.; Parametry: rozsah koncentrace, min. 0-20 mg/l</t>
  </si>
  <si>
    <t>Pol13</t>
  </si>
  <si>
    <t>Zásobní nádrž srážedla fosforu - dvouplášťová</t>
  </si>
  <si>
    <t xml:space="preserve">Poznámka k položce:_x000d_
např. ProMinent, Kemifloc; Skladovací nádrž o objemu 0,5 m3. Dvouplášťová nádrž ze svařovaného plastu je určena pro skladování 40% síranu železitého. Materiálové provedení  PE-HD. Vystrojení nádrže (hlavní části): plnící otvor, odvzdušnění, mechanická indikace hladiny (stavoznak)s orientační stupnicí, plnící potrubí s rychlospojkou, záchytná odkapová vanička pod plnící přípojkou s výpustným kohoutem, oka pro jeřáb. Dodávka zařízení je kompletní včetně montáže a příslušné dokumentace. Předpokládaný průměr nádže 750mm, max. průměr záchytné vany 1000mm.; Parametry: objem zásobní nádrže 0,5 m3, předpokládaný průměr nádže 750 mm, max.rozměr záchytné vany 1000mm, materiál PE-HD</t>
  </si>
  <si>
    <t>Pol14</t>
  </si>
  <si>
    <t>Dávkovací membránové čerpadlo, vnitřní temperovaná instalace včetně konzole</t>
  </si>
  <si>
    <t xml:space="preserve">Poznámka k položce:_x000d_
např. ProMinent, Grundfos; Čerpadlo musí zabezpečit dávkování 40% síranu železitého k nátoku do dosazovací nádrže.  Provedení pro vnitřní instalaci. Součástí dodávky jsou sada příslušenství, potrubí, sání čerpadla, 10 m hadice výtlaku v PVC chráničce DN 50. Napájecí napětí 230 V, 50 Hz. Dodávka čerpadla bude kompletní včetně zprovoznění, kotevního materiálu, montáže a příslušné dokumentace.; Parametry: Q: 0-1,5 l/hod, P= 0,02 kW (*), 230 V</t>
  </si>
  <si>
    <t>Pol15</t>
  </si>
  <si>
    <t>Dmychadlový agregát vzduchu-plovoucí nečistoty,kalojem</t>
  </si>
  <si>
    <t xml:space="preserve">Poznámka k položce:_x000d_
např. Kubíček                     3D19S-050; Zapojení dmychadla 1+0. Je složen z následujících hlavních částí: vlastní dmychadlový stupeň, elektromotor 3x400V, základový rám, tlumič sání s filtrem, tlumič výtlaku, sdružený pojistný a rozběhový ventil, zpětná klapka, pružné připojení výtlaku, manometr na výtlaku a sání, olejová náplň, protihlukový kryt. Dmychadlo bude dodáno se všemi mazacími a olejovými náplněmi. Dmychadlo je včetně nerezového napojení DN 50 na přívodní vzduchové potrubí plovoucích nečistot a kalojemu. Dodávka zařízení je kompletní včetně montáže a příslušné dokumentace.                                                              ; Parametry: Q = 50 m3/h = 0,83 m3/min, Dp = 55 kPa, P = 2,2 kW (*), max.hlučnost 75 dB</t>
  </si>
  <si>
    <t>Pol16</t>
  </si>
  <si>
    <t>Solenoidový ventil</t>
  </si>
  <si>
    <t xml:space="preserve">Poznámka k položce:_x000d_
Armatura jmenovité světlosti DN 40 bude sloužit k automatickému otevření/zavření při přepínání proudu vzduchu mezi kalojemem a plovoucími nečistotami. Ventil bude v provedení pro vnitřní prostředí.  Armatura bude jištěna kulovým uzávěrem jmenovité světlosti DN 40. Dodávka zařízení je kompletní včetně montáže a příslušné dokumentace.; Parametry: DN 40, médium: vzduch, P = 0,1 kW (*)</t>
  </si>
  <si>
    <t>Pol17</t>
  </si>
  <si>
    <t>Vystrojení dosazovací nádrže(DN), nerez.</t>
  </si>
  <si>
    <t xml:space="preserve">Poznámka k položce:_x000d_
Vystrojení dosazovací nádrže (DN)  sestává ze středového uklidňovacího válce o průměru 600 mm se shybkou DN 150 propojujcí aktivaci s DN. Vtok do shybky v aktivační části bude opatřen širokým přelivem zajišťující odplynění směsi. Vnitřní vystrojení se dále sestává z odtokové perforované trubky DN 100 s odběrnou jímkou vyčištěné vody a přepadovou hranou na odtoku a odtokového potrubí DN 150 (délka 2,5 m). Odtoková trubka je umístěna osově 325 mm pod provozní hladinou. Perforované trubky jsou umístěny cca 200 mm pod hladinou DN. Materiálové provedení nerezová ocel DIN 1.4301 (AISI 304), tloušťka plechu vystrojení 2,5 mm.  Součástí položky je 1 trychtýřek pro stahování plov.nečistot v DN a 1 trychtýřek pro stahování pěny v uklidňovacím válci, vč. přívodního potrubí vzduchu s 2 ks ručních uzávěrů a odtahového potrubí mamutky PE d75. Vystrojení DN bude zavěšeno na nosných profilech obslužné lávky (pol.20), případně kotveno do betonové nádrže. Spojovací materiál a kotvení vystrojení je z nerez oceli DIN 1.4301 (AISI 304). Dodávka zařízení je kompletní včetně kotvení, montáže a příslušné výrobní dokumentace. ; Parametry: materiál nerez, DIN 1.4301 (AISI 304), délka perforovaných trubek cca 5 m, f středového válce 0,6 m, výška válce min. 1,4 m, min. tloušťka plechu 2,5 mm</t>
  </si>
  <si>
    <t>Pol18</t>
  </si>
  <si>
    <t>Jímka pro čerpadla vrat. a přeb.kalu</t>
  </si>
  <si>
    <t xml:space="preserve">Poznámka k položce:_x000d_
Jímka pro čerpadla vrat. a přeb.kalu  je zavěšena na nosných U-profilech obslužné lávky (pol.20). Je vybavena nátokem o světlosti DN 150 a délce 3,5 m, která dopravuje zahuštěný kal ze dna DN do nádrže u hladiny v DN. Rozměry nádrže jsou 0,8x0,75x1,0 m (šxbxh).  Materiálové provedení nerezová ocel DIN 1.4301 (AISI 304), tloušťka plechu min.2,5 mm. Dno nádrže musí být vyztužené pro osazení čerpadel. Spojovací materiál a kotvení nádrže je z nerez oceli DIN 1.4301 (AISI 304). Dodávka zařízení je kompletní včetně kotvení, montáže a příslušné výrobní dokumentace. ; Parametry: 0,8x0,75x1,0 m(šxbxh), materiál nerez, DIN 1.4301 (AISI 304), tloušťka plechu 2,5 mm</t>
  </si>
  <si>
    <t>Pol19</t>
  </si>
  <si>
    <t>Ponorné kalové čerpadlo vratného kalu, přenosná instalace v mokré jímce.</t>
  </si>
  <si>
    <t>Poznámka k položce:_x000d_
např.Wilo, KSB; Přenosná instalace v mokré jímce. Čerpadlo je osazeno v nerezové jímce zavěšené v čerpací jímce v DN (pol.17). Čerpadlo bude s otevřeným oběžným kolem. Čerpadlo bude poháněno motorem s vestavěnou tepelnou ochranou, čidlem průsaku včetně vyhodnocovacího relé, motorem (3x400V), chlazení motoru čerpaným médiem. Zapojení čerpadla 1+0, 1 ks bude sloužit jako suchá skladová zásoba. Materiálové provedení pláště a hydraulické části čerpadla šedá litina, oběžné kolo z korozivzdorné oceli nebo litiny, hřídel nerez. Dodávka zařízení je kompletní včetně 10 m kabelu, závěsného řetězu, kotevních prvků, montáže a příslušné dokumentace. Výtlak z čerpadla bude zajištěn proti násoskovému jevu při klidu čerpadla. Napojení čerpadla na PE potrubí je řešeno přechodkou s vnějším závitem, výtlačné potrubí je opatřeno závitovým nátrubkem se šroubením pro možnost rozpojení potrubí (součást dodávky). ; Parametry: průchodnost min.40 mm, Q: 1,5-2,5 l/s, Qmax: 2,5 l/s nepřekročitelné, Hgeodetická = 1,2 m, Hdopravní = 1,5 m, krytí IP 68, P = 0,5 kW (*)</t>
  </si>
  <si>
    <t>Pol20</t>
  </si>
  <si>
    <t>Ponorné kalové čerpadlo přebytečného kalu (stejný typ jako pol.17), přenosná instalace v mokré jímce.</t>
  </si>
  <si>
    <t xml:space="preserve">Poznámka k položce:_x000d_
např.Wilo, KSB; Přenosná instalace v mokré jímce. Čerpadlo je osazeno v nerezové jímce zavěšené v čerpací jímce v DN (pol.17). Čerpadlo bude s otevřeným oběžným kolem. Čerpadlo bude poháněno motorem s vestavěnou tepelnou ochranou, čidlem průsaku včetně vyhodnocovacího relé, motorem (3x400V), chlazení motoru čerpaným médiem. Zapojení čerpadla 1+0. Materiálové provedení pláště a hydraulické části čerpadla šedá litina, oběžné kolo z korozivzdorné oceli nebo litiny, hřídel nerez. Výtlak z čerpadla bude zajištěn proti násoskovému jevu při klidu čerpadla a výtlak bude zakončen zanořeným potrubím, ukončeným cca 40 cm nade dnem kalové nádrže. Dodávka zařízení je kompletní včetně 10 m kabelu, závěsného řetězu, kotevních prvků, montáže a příslušné dokumentace. Napojení čerpadla na PE potrubí je řešeno přechodkou s vnějším závitem, výtlačné potrubí je opatřeno závitovým nátrubkem se šroubením pro možnost rozpojení potrubí (součást dodávky).  ; Parametry: průchodnost min.40 mm, Q: 1,5-2,5 l/s, Qmax: 2,5 l/s nepřekročitelné, Hgeodetická = 1,2 m, Hdopravní = 1,5 m, krytí IP 68, P = 0,5 kW (*)</t>
  </si>
  <si>
    <t>Pol21</t>
  </si>
  <si>
    <t>Obslužná plošina s lávkou, celková plocha 13 m2</t>
  </si>
  <si>
    <t xml:space="preserve">Poznámka k položce:_x000d_
Obslužná plošina s lávkou přes aktivaci a dosazovací nádrž je vedena podél nádrží pro potřeby obsluhy a údržby odtokých žlabů a technologických zařízení. Lávka bude vybavena nerezovým zábradlím, min. průchozí šířka hlavní lávky 0,85 m, celková délka lávky 6,7 m. Na lávku navazuje plošina o půdorysných rozměrech 3,35x2,15m. Na lávce bude zavěšena jímka pro čerpadla (pol.17), trychtýřky plovoucích nečistot a kotvení vystrojení dosazovací nádrže. Nosná část lávky bude řešena pomocí I a U-profilů, které budou stabilizovány vodorovným ztužením. Lávka bude vybavenakompozitovými pochůznými pórorošty(30x30/30). Pochůzné rošty výšky 30 mm jsou dělené o max.rozměrech 1x1 m. Zaroštovaná plocha je 12,9 m2. Váha zařízení bude cca 1,4t. Materiálové provedení nosných prvků žárový zinek, zábradlí nerez DIN 1.4301 (AISI 304), zaroštování kompozit. Velikost konstrukčních dílů lávky s plošinou budou rozměrově uzpůsobeny vstupnímu otvoru o světlé šířce 1 m a výšce 2,1 m. Dodávka zařízení je kompletní včetně montáže a příslušné výrobní dokumentace, osazení zajišťuje stavba.; Parametry: min. průchozí šířka lávky 0,85 m, celková plocha roštů 12,9 m2, výška zábradlí 1,1m se dvěma výplněmi a okopovým plechem. Materiál nosných prvků: žárově zinkovaná ocel tl.povlaku dle EN ISO 1461, zábradlí: nerez, DIN 1.4301 , materiál roštů: kompozit. Váha cca 1,4 t.  Velikost konstrukčních dílů lávky s plošinou budou rozměrově uzpůsobeny vstupnímu otvoru o světlé šířce 1 m a výšce 2,1 m.</t>
  </si>
  <si>
    <t>Pol22</t>
  </si>
  <si>
    <t>Středně bublinný aerační rošt-kalojem.</t>
  </si>
  <si>
    <t>Poznámka k položce:_x000d_
např. Fortex; Středně bublinný aerační rošt slouží k homogenizaci kalu v kalové nádrži o objemu 48 m3 a hloubky vody 3,8 m. Diskové aerační středněbublinné elementy o průměru 280 mm budou umístěny do vodorovného roštu, celkový počet kruhových elementů na jeden rošt je 8 ks. Rošt je vybaven odvodňovacím systémem s uzavíratelným ventilem 1", kterým se odvádí voda zkondenzovaná v potrubí aeračních elementů. Přívod vzduchu do roštu bude řešen pomocí PE potrubí. Rošt je ke dnu fixován nerezovými podpěrami. Materiálové provedení roštu a přívodního potrubí je polyethylén nebo polypropylén. Materiálové provedení provzdušňovacích elementů je plast s membránou (EPDM). Dodávka zařízení je kompletní včetně nerezového kotvení, montáže a příslušné dokumentace.; Parametry: počet elementů 6 ks, průměr elementu 280 mm, dlouhodobá provozní kapacita elementu 6 m3/ks/hod</t>
  </si>
  <si>
    <t>Pol23</t>
  </si>
  <si>
    <t>Ponorné kalové čerpadlo s integrovaným plovákem - kalová voda, přenosná instalace v mokré jímce</t>
  </si>
  <si>
    <t xml:space="preserve">Poznámka k položce:_x000d_
např.KSB, Wilo; Přenosná instalace v mokré jímce s napojením na hadici. Čerpadlo bude poháněno motorem (230V) a vybaveno integrovaným plovákem. Čerpadlo je zavěšeno v kalové nádrži, tak aby bylo možné odsazenou kalovou vodu čerpat z různých horizontů kalové nádrže zpět do aktivace. Instalace umožní vyčerpání min. 75% objemu nádrže. Čerpadlo bude s otevřeným oběžným kolem. Zapojení čerpadla 1+0. Materiálové provedení pláště a hydraulické části čerpadla šedá litina nebo nerez, oběžné kolo z korozivzdorné oceli (nerez). Dodávka zařízení je kompletní včetně 10 m kabelu, závěsného řetězu, montáže a příslušné dokumentace. Přechod hadice na PE potrubí je řešen pod stropem kalové nádrže.         ; Parametry: průchodnost min.35 mm, Q: cca 2 l/s, Qmax: 3 l/s, Hdopravní = 4,0-2,5 m, krytí IP 68, P = 0,6 kW, 230 V(*)</t>
  </si>
  <si>
    <t>Pol24</t>
  </si>
  <si>
    <t>Ruční vrátek kalové vody s ruční aretací poloh.</t>
  </si>
  <si>
    <t xml:space="preserve">Poznámka k položce:_x000d_
Vrátek kalové vody s ruční aretací poloh, zařízení bude osazeno ve zhlaví kalové nádrže a umožňuje pohyb čerpadla pro stahování kalové vody v závislosti na výšce plnění kalojemu v rozsahu cca 3/4 výšky kalojemu. Součástí zařízení je ruční naviják a lanko.  Materiálové provedení ocel žárově zinkovaná. Dodávka zařízení je kompletní včetně kotvení, montáže a příslušné dokumentace.; Parametry: materiál žárově zinkovaná ocel, tl.povlaku dle EN ISO 1461, nosnost dle váhy břemene (předpoklad 40 kg).</t>
  </si>
  <si>
    <t>Pol25</t>
  </si>
  <si>
    <t>Vodící sloup čerpadla kalové vody.</t>
  </si>
  <si>
    <t>Poznámka k položce:_x000d_
Vodící sloup bude kotven ve zhlaví kalové nádrže a ve dně. Slouží k manipulaci s čerpadlem kalové vody v závislosti na výšce plnění kalojemu v rozsahu cca 3/4 výšky kalojemu. Na sloupu bude osazen vozík pro osazení čerpadla a konzolový doraz. Materiálové provedení nerezová ocel DIN 1.4301 (AISI 304). Dodávka zařízení je kompletní včetně kotvení, montáže a příslušné dokumentace.; Parametry: materiál nerez, DIN 1.4301, AISI 304, vodící sloup 50x50x4 mm, délka 4,3 m</t>
  </si>
  <si>
    <t>Pol26</t>
  </si>
  <si>
    <t>Ultrazvukový průtokoměr do otevřené šachty.</t>
  </si>
  <si>
    <t>Poznámka k položce:_x000d_
např. ELA, ENDRESS+HAUSER; Ultrazvukový průtokoměr do otevřené šachty. Bude osazen v měrné šachtě pro snímání proteklého množství vyčištěné vody v měrném Parshallově žlabu (dodávka stavby). Součástí dodávky bude vyhodnocovací převodník s osazením v provozní budově. Dodávka zařízení bude kompletní včetně montáže a příslušné dokumentace a včetně úředního ověření (kalibrace).; Parametry: pro P2</t>
  </si>
  <si>
    <t>Pol27</t>
  </si>
  <si>
    <t>Spojka na připojení fekální hadice</t>
  </si>
  <si>
    <t>Poznámka k položce:_x000d_
např. Zemský; Spojka na připojení fekální hadice sestává na jedné straně z příruby DN 100 a na straně druhé z napojovací hlavice na fekální hadici. Dodavatel technologie si před výrobou upřesní u provozovatele typ hlavice, kterou bude používat. Součástí položky je celková montáž, vč. podpůrných konzol. Materiálové provedení: žárový zinek, případně hliník, dle typu hlavice.; Parametry: DN 100, materiál hliník/žárově zinkovaná ocel, tl.povlaku dle EN ISO 1461.</t>
  </si>
  <si>
    <t>Pol28</t>
  </si>
  <si>
    <t>Rám pro umístění dmychadel aktivace (pol. 07) nad sebou.</t>
  </si>
  <si>
    <t>Poznámka k položce:_x000d_
např. Kubíček; Rám umožňuje instalaci zařízení (pol.07) nad sebou. Ocelový pozinkovaný rám od dodavatele dmychadel, s min. nosností 130 kg.</t>
  </si>
  <si>
    <t>Pol29</t>
  </si>
  <si>
    <t>Potrubí nerez DN 40, rozvody vzduchu plovoucích nečistot a kalojemu</t>
  </si>
  <si>
    <t xml:space="preserve">Poznámka k položce:_x000d_
Svařované potrubí jmenovité světlosti DN 40, tl.stěny 2 mm, délka L= 3,0 m. Médium: vzduch. Včetně tvarovek (cca 6xkoleno 90°, 1x T-kus 90°), přírub, spojovacího materiálu,  nerezových konzol s pěnovou vystýlkou po 1,5 m, kotvení a montáže. Materiálové provedení, nerez DIN 1.4301 (AISI 304).</t>
  </si>
  <si>
    <t>Pol30</t>
  </si>
  <si>
    <t>Potrubí nerez DN 50, rozvody vzduchu aktivace</t>
  </si>
  <si>
    <t xml:space="preserve">Poznámka k položce:_x000d_
Svařované potrubí jmenovité světlosti DN 50, tl.stěny 2 mm, délka L= 5,5 m. Médium: vzduch. Včetně tvarovek (cca 8xkoleno 90°, 1x T-kus 90°), přírub, spojovacího materiálu,  nerezových konzol s pěnovou vystýlkou po 1,5 m, kotvení a montáže. Materiálové provedení, nerez DIN 1.4301 (AISI 304).</t>
  </si>
  <si>
    <t>Pol31</t>
  </si>
  <si>
    <t>Potrubí nerez DN 80, obtok česlí</t>
  </si>
  <si>
    <t xml:space="preserve">Poznámka k položce:_x000d_
Svařované potrubí jmenovité světlosti DN 80, tl.stěny 2 mm, délka L= 1,5 m. Médium: surová odpadní voda. Včetně tvarovek (cca 1xkoleno 90°), přírub, spojovacího materiálu,  nerezových konzol s pěnovou vystýlkou po 1,5 m, kotvení a montáže. Materiálové provedení, nerez DIN 1.4301 (AISI 304).</t>
  </si>
  <si>
    <t>Pol32</t>
  </si>
  <si>
    <t>Potrubí nerez DN 150, odtok z dosazovací nádrže do šachty</t>
  </si>
  <si>
    <t>Poznámka k položce:_x000d_
Svařované potrubí jmenovité světlosti DN 150, tl.stěny 2 mm, délka L= 2,5 m. Médium: vyčištěná voda. Včetně tvarovek, přírub, spojovacího materiálu, kotvení a montáže. Materiálové provedení, nerez DIN 1.4301 (AISI 304).</t>
  </si>
  <si>
    <t>Pol33</t>
  </si>
  <si>
    <t>Potrubí nerez DN 200, nátok OV z česlí do aktivace</t>
  </si>
  <si>
    <t xml:space="preserve">Poznámka k položce:_x000d_
Svařované potrubí jmenovité světlosti DN 200, tl.stěny 2 mm, délka L= 8,5 m. Médium: odpadní voda. Včetně tvarovek (cca 2xkoleno 90°, 1x koleno 100°, 1x koleno 130°), přírub, spojovacího materiálu,  nerezových konzol s pěnovou vystýlkou po 1,5 m, kotvení a montáže. Materiálové provedení, nerez DIN 1.4301 (AISI 304).</t>
  </si>
  <si>
    <t>Pol34</t>
  </si>
  <si>
    <t xml:space="preserve">Potrubí  PE nebo PP d25, rozvod vzduchu plovoucích nečistot .</t>
  </si>
  <si>
    <t xml:space="preserve">Poznámka k položce:_x000d_
Potrubí  PE nebo PP, světlost potrubí 20 mm, délka L= 5 m. Včetně 2 ks ručních uzávěrů DN 20 pro rozdělení proudu vzduchu, tvarovek, kotvení a montáže. Médium: vzduch.</t>
  </si>
  <si>
    <t>Pol35</t>
  </si>
  <si>
    <t xml:space="preserve">Potrubí  PE (případně PP) d40/2,4, rozvod vzduchu plovoucích nečistot, vzduch do kalojemu a odvodnění provzdušňovacích roštů.</t>
  </si>
  <si>
    <t xml:space="preserve">Poznámka k položce:_x000d_
Potrubí  PE příp PP d40, světlost potrubí 35 mm, délka L= 25 m. Včetně tvarovek, nerezových konzol s pěnovou vystýlkou po 1,5 m, kotvení a montáže. Médium: vzduch.</t>
  </si>
  <si>
    <t>Pol36</t>
  </si>
  <si>
    <t xml:space="preserve">Potrubí PE-100 SDR 17 d50/3,  rozvody vzduchu aktivace a kalojemu</t>
  </si>
  <si>
    <t>Poznámka k položce:_x000d_
Potrubí PE-100 SDR 17 d50/3, světlost potrubí 44 mm, celková délka L= 23m. Včetně tvarovek, nerezových konzol s pěnovou vystýlkou po 1,5 m, kotvení a montáže. Médium: vzduch.</t>
  </si>
  <si>
    <t>Pol37</t>
  </si>
  <si>
    <t>Potrubí PE-100 SDR 17 d75/4,5 výtlak z čerpací stanice, plovoucí nečistoty</t>
  </si>
  <si>
    <t>Poznámka k položce:_x000d_
Potrubí PE-100 SDR 17 d75/4,5, světlost potrubí 66 mm, celková délka L= 25 m. Včetně tvarovek, nerezových konzol s pěnovou vystýlkou po 1,5 m, kotvení a montáže. Médium: odpadní voda, plovoucí nečistoty.</t>
  </si>
  <si>
    <t>Pol38</t>
  </si>
  <si>
    <t>Potrubí PE-100 SDR 17 d110/6,6, sání kalu fekavozem</t>
  </si>
  <si>
    <t>Poznámka k položce:_x000d_
Potrubí PE-100 SDR 17 d110/6,6, světlost potrubí 96 mm, délka L= 6m. Včetně tvarovek, nerezových konzol s pěnovou vystýlkou po 1,5 m, kotvení a montáže. Médium: kal.</t>
  </si>
  <si>
    <t>Pol39</t>
  </si>
  <si>
    <t>Pružná hadice, průměr 51 mm.</t>
  </si>
  <si>
    <t xml:space="preserve">Poznámka k položce:_x000d_
např. Gumex; Pružná hadice, průměr 51 mm, ohebná, poloměr ohybu min. 40 mm, délka L= 3,5 m. Stěna hadice černý tenký plášť ze směsi PP/EPDM, výztuž pružná ocelová spirála chráněná speciální vrstvou proti prodření. Včetně spojovacího materiálu a montáže.  Médium: kalová voda.</t>
  </si>
  <si>
    <t>Pol40</t>
  </si>
  <si>
    <t>Blíže nespecifikovaný montážní a těsnící materiál určený pro kompletní namontování technologických zařízení</t>
  </si>
  <si>
    <t>Pol41</t>
  </si>
  <si>
    <t>Komplexní zkoušky, provozní řád pro ZP zaškolení obsluhy, Protokol o kontrole funkční způsobilosti oprávněnou autprizovanou osobou.</t>
  </si>
  <si>
    <t xml:space="preserve">PS 02 - PS 02 ČOV Elektrotechnická část a MaR </t>
  </si>
  <si>
    <t>210101(R)</t>
  </si>
  <si>
    <t>DM-RO: Skříňový rozváděč RM, 2 pole 800x2000x400, Pi=25kW, In=40A, pro vývody technologické elektroinstalace a MaR včetně výzbroje dle v.č. D4.2.5. (jističe, pojistkové odpínače, proudové chrániče, motorové spouštěče, stykače, pomocná relé, signálky, přep</t>
  </si>
  <si>
    <t>210102(R)</t>
  </si>
  <si>
    <t>DM-RO: Frekvenční měnič pro čerpadlo 1,5kW s displejem a ovládacími prvky, In=4,1A, 3x 380-480V, 2xAI, 1xAO, 5xDI, 2xRDO, vč. VF filtru, tlumivek a upevňovací sady</t>
  </si>
  <si>
    <t>210103(R)</t>
  </si>
  <si>
    <t>DM-RO: Frekvenční měnič pro dmychadlo 3kW s displejem a ovládacími prvky, In=7,3A, 3x 380-480V, 2xAI, 1xAO, 5xDI, 2xRDO, vč. VF filtru, tlumivek a upevňovací sady</t>
  </si>
  <si>
    <t>210104(R)</t>
  </si>
  <si>
    <t>DM-RO: PLC regulátor s moduly (48 DI, 12 RDO, 12 AI, 8AO, komunikace RS485, ethernet, GSM) vč.zálohovaného zdroje, nosného panelu, konektorů, svorek, propojovacích kabelů, antény a ostatního příslušenství</t>
  </si>
  <si>
    <t>210105(R)</t>
  </si>
  <si>
    <t>DM-RO: Barevný grafický dotykový displej min. 7“ (komunikace RS485, ethernet) vč. nosného panelu, konektorů, svorek, propojovacích kabelů a ostatního příslušenství</t>
  </si>
  <si>
    <t>210106(R)</t>
  </si>
  <si>
    <t>DM-RO: Ethernetový switch</t>
  </si>
  <si>
    <t>210107(R)</t>
  </si>
  <si>
    <t>DM-RO: Nalepovací schema na RM</t>
  </si>
  <si>
    <t>210108(R)</t>
  </si>
  <si>
    <t>DM-RO: Kompenzační rozvaděč RK 8kVAr, 5 st.</t>
  </si>
  <si>
    <t>210109(R)</t>
  </si>
  <si>
    <t>DM: Deblokační skříňka MS1, 2x přepínač R-0-A, tlačítko, skříňka, svorky a vývodky, dle v.č. D4.2.6</t>
  </si>
  <si>
    <t>210110(R)</t>
  </si>
  <si>
    <t>DM: Deblokační skříňka MS2, 5x přepínač R-0-A, skříňka, svorky a vývodky, dle v.č. D4.2.7</t>
  </si>
  <si>
    <t>210111(R)</t>
  </si>
  <si>
    <t>DM: Deblokační skříňka MS3, 3x přepínač R-0-A, skříňka, svorky a vývodky, dle v.č. D4.2.8</t>
  </si>
  <si>
    <t>210112(R)</t>
  </si>
  <si>
    <t>DM: Tenzometrický snímač hladiny – rozsah měření 0÷6m, nerezová ponorná sonda, keramický senzor, výstup 0/4-20mA</t>
  </si>
  <si>
    <t>210113(R)</t>
  </si>
  <si>
    <t>ZP: Snímač průtoku na odtoku</t>
  </si>
  <si>
    <t>210114(R)</t>
  </si>
  <si>
    <t>ZP: Sonda O2 a převodník</t>
  </si>
  <si>
    <t>210115(R)</t>
  </si>
  <si>
    <t>DM: Ponorný plovákový spínač 250V, 6A, kabel 10m</t>
  </si>
  <si>
    <t>210116(R)</t>
  </si>
  <si>
    <t>DM:Zásuvková skříň plastová, FI40/4/0,03A, jističe, zás.400V-16, 32A, 2x230V-16A</t>
  </si>
  <si>
    <t>210201(R)</t>
  </si>
  <si>
    <t>DM: Žlab drátěný nerez 50/50 vč. nosníků a příslušenství</t>
  </si>
  <si>
    <t>210202(R)</t>
  </si>
  <si>
    <t>DM: Žlab drátěný pozinkovaný 200/100 vč. nosníků a příslušenství</t>
  </si>
  <si>
    <t>210203(R)</t>
  </si>
  <si>
    <t>DM: Žlab drátěný pozinkovaný 100/100 vč. nosníků a příslušenství</t>
  </si>
  <si>
    <t>210204(R)</t>
  </si>
  <si>
    <t>DM: Žlab drátěný pozinkovaný 100/50 vč. nosníků a příslušenství</t>
  </si>
  <si>
    <t>210205(R)</t>
  </si>
  <si>
    <t>DM: Žlab drátěný pozinkovaný 50/50 vč. nosníků a příslušenství</t>
  </si>
  <si>
    <t>210206(R)</t>
  </si>
  <si>
    <t>DM: Lišta vkládací plastová 40x20</t>
  </si>
  <si>
    <t>210207(R)</t>
  </si>
  <si>
    <t>DM: Lišta vkládací plastová 40x40</t>
  </si>
  <si>
    <t>210208(R)</t>
  </si>
  <si>
    <t>DM: Lišta vkládací plastová 60x40</t>
  </si>
  <si>
    <t>210209(R)</t>
  </si>
  <si>
    <t>DM: Lišta vkládací plastová 100x60</t>
  </si>
  <si>
    <t>210210(R)</t>
  </si>
  <si>
    <t>DM: Trubka ohebná plast. 16</t>
  </si>
  <si>
    <t>210211(R)</t>
  </si>
  <si>
    <t>DM: Trubka ohebná plast. 20</t>
  </si>
  <si>
    <t>210212(R)</t>
  </si>
  <si>
    <t>DM: Trubka ohebná plast. 25</t>
  </si>
  <si>
    <t>210213(R)</t>
  </si>
  <si>
    <t>DM: Trubka ohebná plast. 32</t>
  </si>
  <si>
    <t>210214(R)</t>
  </si>
  <si>
    <t>DM: Trubka z PVC fí20 vč.příchytek, UV stabilní</t>
  </si>
  <si>
    <t>210215(R)</t>
  </si>
  <si>
    <t>DM: Trubka z PVC fí25 vč.příchytek, UV stabilní</t>
  </si>
  <si>
    <t>210216(R)</t>
  </si>
  <si>
    <t>DM: Trubka z PVC fí32 vč.příchytek, UV stabilní</t>
  </si>
  <si>
    <t>210217(R)</t>
  </si>
  <si>
    <t>DM: Trubka korugovaná ohebná fí40</t>
  </si>
  <si>
    <t>210218(R)</t>
  </si>
  <si>
    <t>DM: Pásková příchytka plast.</t>
  </si>
  <si>
    <t>210219(R)</t>
  </si>
  <si>
    <t>DM: Krabicová rozvodka, IP67</t>
  </si>
  <si>
    <t>210220(R)</t>
  </si>
  <si>
    <t>DM: Hmoždinky natlouk.6x40</t>
  </si>
  <si>
    <t>210221(R)</t>
  </si>
  <si>
    <t>DM: Hmoždinky natlouk.6x60</t>
  </si>
  <si>
    <t>210222(R)</t>
  </si>
  <si>
    <t>DM: Hmoždinky natlouk.8x100</t>
  </si>
  <si>
    <t>210223(R)</t>
  </si>
  <si>
    <t>DM: Hmoždinky HM10</t>
  </si>
  <si>
    <t>210224(R)</t>
  </si>
  <si>
    <t>DM: Vodič CY6 z/žl</t>
  </si>
  <si>
    <t>210225(R)</t>
  </si>
  <si>
    <t>DM: Vodič CY10 z/žl</t>
  </si>
  <si>
    <t>210226(R)</t>
  </si>
  <si>
    <t>DM: Vodič CY16 z/žl</t>
  </si>
  <si>
    <t>210227(R)</t>
  </si>
  <si>
    <t>DM: Kabel CYKY-O 3x1,5mm2</t>
  </si>
  <si>
    <t>210228(R)</t>
  </si>
  <si>
    <t>DM: Kabel CYKY-J 3x1,5mm2</t>
  </si>
  <si>
    <t>210229(R)</t>
  </si>
  <si>
    <t>DM: Kabel CYKY-J 4x1,5mm2</t>
  </si>
  <si>
    <t>210230(R)</t>
  </si>
  <si>
    <t>DM: Kabel CYKY-O 5x1,5mm2</t>
  </si>
  <si>
    <t>210231(R)</t>
  </si>
  <si>
    <t>DM: Kabel CYKY-J 5x1,5mm2</t>
  </si>
  <si>
    <t>210232(R)</t>
  </si>
  <si>
    <t>DM: Kabel CYKY-O 12x1,5mm2</t>
  </si>
  <si>
    <t>210233(R)</t>
  </si>
  <si>
    <t>DM: Kabel CYKY-O 2x2,5mm3</t>
  </si>
  <si>
    <t>210234(R)</t>
  </si>
  <si>
    <t>DM: Kabel CYKY-J 3x2,5mm2</t>
  </si>
  <si>
    <t>210235(R)</t>
  </si>
  <si>
    <t>DM: Kabel CYKY-J 5x2,5mm3</t>
  </si>
  <si>
    <t>210236(R)</t>
  </si>
  <si>
    <t>DM: Kabel CYKY-J 5x6mm2</t>
  </si>
  <si>
    <t>210237(R)</t>
  </si>
  <si>
    <t>DM: Kabel CYKY-J 4x16mm2</t>
  </si>
  <si>
    <t>210238(R)</t>
  </si>
  <si>
    <t>DM: Kabel NYCY 4x2,5/2,5 (CYKCY 4x2,5)</t>
  </si>
  <si>
    <t>210239(R)</t>
  </si>
  <si>
    <t>DM: Kabel JYTY-O 4x1</t>
  </si>
  <si>
    <t>210240(R)</t>
  </si>
  <si>
    <t>DM: TCEKFY 2Px1</t>
  </si>
  <si>
    <t>210241(R)</t>
  </si>
  <si>
    <t>DM: TCEKFY 4Px1</t>
  </si>
  <si>
    <t>210242(R)</t>
  </si>
  <si>
    <t>DM: Ukončení kabelu do 5x16mm2</t>
  </si>
  <si>
    <t>210243(R)</t>
  </si>
  <si>
    <t>DM: Ukončení kabelu do 5x6mm2</t>
  </si>
  <si>
    <t>210244(R)</t>
  </si>
  <si>
    <t>DM: Štítek popisovací</t>
  </si>
  <si>
    <t>210245(R)</t>
  </si>
  <si>
    <t>DM: Úhelník, pásek pozinkovaný na nosné konstrukce</t>
  </si>
  <si>
    <t>kg</t>
  </si>
  <si>
    <t>210246(R)</t>
  </si>
  <si>
    <t>DM: Zásuvka 1.fáz. na omítku, 16A, 230V, IP44</t>
  </si>
  <si>
    <t>210247(R)</t>
  </si>
  <si>
    <t>DM: Dielektrický koberec před rozváděč</t>
  </si>
  <si>
    <t>210248(R)</t>
  </si>
  <si>
    <t>DM: Dielektrické galoše a rukavice</t>
  </si>
  <si>
    <t>pár</t>
  </si>
  <si>
    <t>210249(R)</t>
  </si>
  <si>
    <t>DM: Drobný montážní materiál</t>
  </si>
  <si>
    <t>210301(R)</t>
  </si>
  <si>
    <t>DM: Vytyčení kabelové trati</t>
  </si>
  <si>
    <t>210302(R)</t>
  </si>
  <si>
    <t>DM: Kabelová rýha + zához</t>
  </si>
  <si>
    <t>210303(R)</t>
  </si>
  <si>
    <t>DM: Pískové lože 10 + 10cm</t>
  </si>
  <si>
    <t>210304(R)</t>
  </si>
  <si>
    <t>DM: Úprava povrchu do původního stavu</t>
  </si>
  <si>
    <t>210305(R)</t>
  </si>
  <si>
    <t>DM: Výstražná folie červená 33cm</t>
  </si>
  <si>
    <t>210306(R)</t>
  </si>
  <si>
    <t>DM: Průraz zdí tl.15cm</t>
  </si>
  <si>
    <t>210501(R)</t>
  </si>
  <si>
    <t>DM: Stanovisko TIČR</t>
  </si>
  <si>
    <t>210502(R)</t>
  </si>
  <si>
    <t>DM: Výchozí revize včetně revizní zprávy</t>
  </si>
  <si>
    <t>210503(R)</t>
  </si>
  <si>
    <t>DM: Komplexní vyzkoušení, předání</t>
  </si>
  <si>
    <t>210504(R)</t>
  </si>
  <si>
    <t>DM: Programování PLC</t>
  </si>
  <si>
    <t>DB</t>
  </si>
  <si>
    <t>210505(R)</t>
  </si>
  <si>
    <t>DM: Programování grafického panelu</t>
  </si>
  <si>
    <t>210506(R)</t>
  </si>
  <si>
    <t>DM: Programování PLC pro přenos SMS</t>
  </si>
  <si>
    <t>210507(R)</t>
  </si>
  <si>
    <t>DM: Oživení a nastavení GSM modemu</t>
  </si>
  <si>
    <t>210508(R)</t>
  </si>
  <si>
    <t>DM: Oživení a uvedení do provozu všech zařízení MaR</t>
  </si>
  <si>
    <t>210509(R)</t>
  </si>
  <si>
    <t>DM: Montážní práce neměřitelné</t>
  </si>
  <si>
    <t>210510(R)</t>
  </si>
  <si>
    <t>DM: Koordinace s ostatními profesemi</t>
  </si>
  <si>
    <t>210511(R)</t>
  </si>
  <si>
    <t>DM: Dopravné, stravné, ubytování</t>
  </si>
  <si>
    <t>210512(R)</t>
  </si>
  <si>
    <t>DM: Realizační / výrobní projektová dokumentace</t>
  </si>
  <si>
    <t>210513(R)</t>
  </si>
  <si>
    <t>DM: Dokumentace skutečného provedení</t>
  </si>
  <si>
    <t>VON - Vedlejší a ostatní náklady VRN</t>
  </si>
  <si>
    <t>ON - Ostatní náklady</t>
  </si>
  <si>
    <t>VN - Vedlejší náklady</t>
  </si>
  <si>
    <t>ON</t>
  </si>
  <si>
    <t>Ostatní náklady</t>
  </si>
  <si>
    <t>005211030R</t>
  </si>
  <si>
    <t>Dočasná dopravní opatření</t>
  </si>
  <si>
    <t>Soubor</t>
  </si>
  <si>
    <t>1684603484</t>
  </si>
  <si>
    <t>005211080R</t>
  </si>
  <si>
    <t>Bezpečnostní a hygienická opatření na staveništi</t>
  </si>
  <si>
    <t>1138861906</t>
  </si>
  <si>
    <t>005241010R</t>
  </si>
  <si>
    <t>Dokumentace skutečného provedení</t>
  </si>
  <si>
    <t>919709785</t>
  </si>
  <si>
    <t>02990OA0</t>
  </si>
  <si>
    <t>OSTATNÍ POŽADAVKY - INFORMAČNÍ TABULE</t>
  </si>
  <si>
    <t>KČ</t>
  </si>
  <si>
    <t>-988560324</t>
  </si>
  <si>
    <t>VN</t>
  </si>
  <si>
    <t>001-002</t>
  </si>
  <si>
    <t>Opatření na ochranu sousedních pozemků se staveništěm</t>
  </si>
  <si>
    <t>-1733702243</t>
  </si>
  <si>
    <t>004111010R</t>
  </si>
  <si>
    <t>Průzkumné práce</t>
  </si>
  <si>
    <t>-1525775589</t>
  </si>
  <si>
    <t>Poznámka k položce:_x000d_
Průzkumné práce_x000d_
Položka zahrnuje veškeré náklady spojené se zajištěním základního archeologického průzkumu ve vazbě na stavební povolení a zákon č. 20/1987 Sb. ve znění pozdějších předpisů.				_x000d_
Vybraný uchazeč uzavře smlouvu o dílo o archeologickém průzkumu s osobou oprávněnou tuto činnost vykonávat.				</t>
  </si>
  <si>
    <t>00511 R</t>
  </si>
  <si>
    <t>Geodetické práce</t>
  </si>
  <si>
    <t>-447679888</t>
  </si>
  <si>
    <t>005111021R</t>
  </si>
  <si>
    <t>Vytyčení inženýrských sítí</t>
  </si>
  <si>
    <t>-874993442</t>
  </si>
  <si>
    <t>Poznámka k položce:_x000d_
Vytyčení inženýrských sítí_x000d_
Zaměření a vytýčení stávajících inženýrských sítí v místě stavby z hlediska jejich ochrany při provádění stavby.	</t>
  </si>
  <si>
    <t>005121 R</t>
  </si>
  <si>
    <t>Zařízení staveniště</t>
  </si>
  <si>
    <t>1157137136</t>
  </si>
  <si>
    <t>Poznámka k položce:_x000d_
Zařízení staveniště_x000d_
Veškeré náklady spojené s vybudováním, provozem a odstraněním zařízení staveniště.Lávky a cesty pro pěší.</t>
  </si>
  <si>
    <t>005121020R</t>
  </si>
  <si>
    <t>Provoz zařízení staveniště</t>
  </si>
  <si>
    <t>-1630687598</t>
  </si>
  <si>
    <t xml:space="preserve">Poznámka k položce:_x000d_
Provoz zařízení staveniště._x000d_
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		</t>
  </si>
  <si>
    <t>005121030R</t>
  </si>
  <si>
    <t>Odstranění zařízení staveniště</t>
  </si>
  <si>
    <t>1151280694</t>
  </si>
  <si>
    <t xml:space="preserve">Poznámka k položce:_x000d_
Odstranění zařízení staveniště_x000d_
Odstranění objektů zařízení staveniště včetně přípojek energií a jejich odvoz. Položka zahrnuje i náklady na úpravu povrchů po odstranění zařízení staveniště a úklid ploch, na kterých bylo zařízení staveniště provozováno.				_x000d_
</t>
  </si>
  <si>
    <t>0052116</t>
  </si>
  <si>
    <t>Kontrolní zkoušky zhutnění podloží a vhodnosti, zásypových materiálů</t>
  </si>
  <si>
    <t>1020766048</t>
  </si>
  <si>
    <t>Poznámka k položce:_x000d_
Kontrolní zkoušky zhutnění podloží a vhodnosti, zásypových materiálů_x000d_
Kontrolní zkoušky hutnění budou provedeny podle TP 146 a dle ČSN 72 1006 a dle ČSN 72 1002 Klasifikace zemin pro dopravní stavby, čl. 5 Zařazení zemin podle vhodnosti do podloží, čl. 6 Zařazení zemin podle vhodnosti do násypu. Rozsah zkoušek vyplývá z těchto předpisů.	</t>
  </si>
  <si>
    <t>0052117</t>
  </si>
  <si>
    <t>Průběžná fotodokumentace stavby</t>
  </si>
  <si>
    <t>605320414</t>
  </si>
  <si>
    <t xml:space="preserve">Poznámka k položce:_x000d_
Průběžná fotodokumentace stavby_x000d_
Podrobná fotodokumentace průběhu výstavby - položka zahrnuje náklady na zřízení foto nebo video dokumentace a jej archivaci. Fotodokumentace zachytí průběh výstavby kanalizace a ČOV. Fotodokumentace bude členěna přehledně po jednotlivých stokách, SO a PS..				_x000d_
</t>
  </si>
  <si>
    <t xml:space="preserve">00523  R</t>
  </si>
  <si>
    <t>Zkoušky a revize</t>
  </si>
  <si>
    <t>1270113909</t>
  </si>
  <si>
    <t xml:space="preserve">Poznámka k položce:_x000d_
Zkoušky a revize_x000d_
Náklady zhotovitele, související s prováděním zkoušek a revizí předepsaných technickými normami nebo objednatelem a které jsou pro provedení díla nezbytné.				_x000d_
</t>
  </si>
  <si>
    <t>005231020R</t>
  </si>
  <si>
    <t>Individuální a komplexní vyzkoušení</t>
  </si>
  <si>
    <t>182781790</t>
  </si>
  <si>
    <t xml:space="preserve">Poznámka k položce:_x000d_
Individuální a komplexní vyzkoušení_x000d_
Položka zahrnuje práce nutné k odzkoušení skupin strojů a zařízení ve vzájemných vazbách a k prokázání, že dodávka je schopna zkušebního provozu. V paušální ceně musí být obsaženy veškeré náklady na vlastní provedení zkoušek, jejich organizaci, náklady na energie, média a materiály nutné pro provedení zkoušek.				_x000d_
</t>
  </si>
  <si>
    <t xml:space="preserve">02520    OA0</t>
  </si>
  <si>
    <t>ZKOUŠENÍ MATERIÁLŮ NEZÁVISLOU ZKUŠEBNOU</t>
  </si>
  <si>
    <t>Kč</t>
  </si>
  <si>
    <t>1856175645</t>
  </si>
  <si>
    <t>043002000</t>
  </si>
  <si>
    <t>Zkoušky a ostatní měření</t>
  </si>
  <si>
    <t>589120710</t>
  </si>
  <si>
    <t>Poznámka k položce:_x000d_
Zkoušky a ostatní měření_x000d_
- zahrnují i kamerové zkoušky na kan. potrubí</t>
  </si>
  <si>
    <t>043103000</t>
  </si>
  <si>
    <t>Zajištění dokladu o předání pozemků dočasně dotčených stavbou vlastníkům s˙vyjádřením vlastníků, pozemků, že souhlasí se stavem, v jakém jsou pozemky předávány; Zkoušky bez rozlišení</t>
  </si>
  <si>
    <t>-1103031285</t>
  </si>
  <si>
    <t xml:space="preserve">Poznámka k položce:_x000d_
Zkoušky bez rozlišení_x000d_
Zajištění dokladu o předání pozemků dočasně dotčených stavbou vlastníkům s˙vyjádřením vlastníků, pozemků, že souhlasí se stavem, v jakém jsou pozemky předávány; Zkoušky bez rozlišení_x000d_
</t>
  </si>
  <si>
    <t>045002000</t>
  </si>
  <si>
    <t>Kompletační a koordinační činnost</t>
  </si>
  <si>
    <t>-1823163411</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</si>
</sst>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7">
    <font>
      <sz val="8"/>
      <name val="Arial CE"/>
      <family val="2"/>
    </font>
    <font>
      <sz val="8"/>
      <color rgb="FF969696"/>
      <name val="Arial CE"/>
    </font>
    <font>
      <b/>
      <sz val="11"/>
      <name val="Arial CE"/>
    </font>
    <font>
      <b/>
      <sz val="12"/>
      <name val="Arial CE"/>
    </font>
    <font>
      <sz val="11"/>
      <name val="Arial CE"/>
    </font>
    <font>
      <sz val="10"/>
      <name val="Arial CE"/>
    </font>
    <font>
      <sz val="12"/>
      <color rgb="FF003366"/>
      <name val="Arial CE"/>
    </font>
    <font>
      <sz val="8"/>
      <color rgb="FF003366"/>
      <name val="Arial CE"/>
    </font>
    <font>
      <sz val="8"/>
      <color rgb="FF505050"/>
      <name val="Arial CE"/>
    </font>
    <font>
      <sz val="8"/>
      <color rgb="FF0000A8"/>
      <name val="Arial CE"/>
    </font>
    <font>
      <sz val="8"/>
      <color rgb="FFFF0000"/>
      <name val="Arial CE"/>
    </font>
    <font>
      <sz val="8"/>
      <color rgb="FF800080"/>
      <name val="Arial CE"/>
    </font>
    <font>
      <sz val="10"/>
      <color rgb="FF003366"/>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b/>
      <sz val="10"/>
      <color rgb="FF003366"/>
      <name val="Arial CE"/>
    </font>
    <font>
      <sz val="10"/>
      <color rgb="FF969696"/>
      <name val="Arial CE"/>
    </font>
    <font>
      <sz val="18"/>
      <color theme="10"/>
      <name val="Wingdings 2"/>
    </font>
    <font>
      <b/>
      <sz val="12"/>
      <color rgb="FF800000"/>
      <name val="Arial CE"/>
    </font>
    <font>
      <sz val="8"/>
      <color rgb="FF960000"/>
      <name val="Arial CE"/>
    </font>
    <font>
      <sz val="7"/>
      <color rgb="FF969696"/>
      <name val="Arial CE"/>
    </font>
    <font>
      <i/>
      <sz val="8"/>
      <color rgb="FF0000FF"/>
      <name val="Arial CE"/>
    </font>
    <font>
      <i/>
      <sz val="7"/>
      <color rgb="FF969696"/>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6" fillId="0" borderId="0" applyNumberFormat="0" applyFill="0" applyBorder="0" applyAlignment="0" applyProtection="0"/>
  </cellStyleXfs>
  <cellXfs count="30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17" fillId="0" borderId="0" xfId="0" applyFont="1" applyAlignment="1">
      <alignment horizontal="left" vertical="top" wrapText="1"/>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0" fillId="0" borderId="4" xfId="0" applyBorder="1" applyProtection="1"/>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4" fontId="18"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right" vertical="center"/>
    </xf>
    <xf numFmtId="4" fontId="17" fillId="0" borderId="0" xfId="0" applyNumberFormat="1"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3"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3" fillId="3" borderId="7" xfId="0"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4" fontId="3"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left" vertical="center" wrapText="1"/>
    </xf>
    <xf numFmtId="0" fontId="2" fillId="0" borderId="3" xfId="0" applyFont="1" applyBorder="1" applyAlignment="1">
      <alignment vertical="center"/>
    </xf>
    <xf numFmtId="0" fontId="19"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 fillId="0" borderId="14"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1" fillId="4" borderId="7" xfId="0" applyFont="1" applyFill="1" applyBorder="1" applyAlignment="1" applyProtection="1">
      <alignment horizontal="center" vertical="center"/>
    </xf>
    <xf numFmtId="0" fontId="21" fillId="4" borderId="7" xfId="0" applyFont="1" applyFill="1" applyBorder="1" applyAlignment="1" applyProtection="1">
      <alignment horizontal="right" vertical="center"/>
    </xf>
    <xf numFmtId="0" fontId="21" fillId="4" borderId="8" xfId="0" applyFont="1" applyFill="1" applyBorder="1" applyAlignment="1" applyProtection="1">
      <alignment horizontal="left" vertical="center"/>
    </xf>
    <xf numFmtId="0" fontId="21" fillId="4" borderId="0" xfId="0" applyFont="1" applyFill="1" applyAlignment="1" applyProtection="1">
      <alignment horizontal="center" vertical="center"/>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3" fillId="0" borderId="3"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4" fillId="0" borderId="3" xfId="0" applyFont="1" applyBorder="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wrapText="1"/>
    </xf>
    <xf numFmtId="0" fontId="26" fillId="0" borderId="0" xfId="0" applyFont="1" applyAlignment="1" applyProtection="1">
      <alignment vertical="center"/>
    </xf>
    <xf numFmtId="4" fontId="26" fillId="0" borderId="0" xfId="0" applyNumberFormat="1" applyFont="1" applyAlignment="1" applyProtection="1">
      <alignment horizontal="right" vertical="center"/>
    </xf>
    <xf numFmtId="4" fontId="26" fillId="0" borderId="0" xfId="0" applyNumberFormat="1" applyFont="1" applyAlignment="1" applyProtection="1">
      <alignment vertical="center"/>
    </xf>
    <xf numFmtId="0" fontId="2" fillId="0" borderId="0" xfId="0" applyFont="1" applyAlignment="1" applyProtection="1">
      <alignment horizontal="center" vertical="center"/>
    </xf>
    <xf numFmtId="0" fontId="4" fillId="0" borderId="3" xfId="0" applyFont="1" applyBorder="1" applyAlignment="1">
      <alignment vertical="center"/>
    </xf>
    <xf numFmtId="4" fontId="27" fillId="0" borderId="14" xfId="0" applyNumberFormat="1" applyFont="1" applyBorder="1" applyAlignment="1" applyProtection="1">
      <alignment vertical="center"/>
    </xf>
    <xf numFmtId="4" fontId="27" fillId="0" borderId="0" xfId="0" applyNumberFormat="1" applyFont="1" applyBorder="1" applyAlignment="1" applyProtection="1">
      <alignment vertical="center"/>
    </xf>
    <xf numFmtId="166" fontId="27" fillId="0" borderId="0" xfId="0" applyNumberFormat="1" applyFont="1" applyBorder="1" applyAlignment="1" applyProtection="1">
      <alignment vertical="center"/>
    </xf>
    <xf numFmtId="4" fontId="27" fillId="0" borderId="15" xfId="0" applyNumberFormat="1" applyFont="1" applyBorder="1" applyAlignment="1" applyProtection="1">
      <alignment vertical="center"/>
    </xf>
    <xf numFmtId="0" fontId="4" fillId="0" borderId="0" xfId="0" applyFont="1" applyAlignment="1">
      <alignment horizontal="left" vertical="center"/>
    </xf>
    <xf numFmtId="0" fontId="5" fillId="0" borderId="3" xfId="0" applyFont="1" applyBorder="1" applyAlignment="1" applyProtection="1">
      <alignment vertical="center"/>
    </xf>
    <xf numFmtId="0" fontId="12" fillId="0" borderId="0" xfId="0" applyFont="1" applyAlignment="1" applyProtection="1">
      <alignment vertical="center"/>
    </xf>
    <xf numFmtId="0" fontId="28" fillId="0" borderId="0" xfId="0" applyFont="1" applyAlignment="1" applyProtection="1">
      <alignment horizontal="left" vertical="center" wrapText="1"/>
    </xf>
    <xf numFmtId="4" fontId="12" fillId="0" borderId="0" xfId="0" applyNumberFormat="1" applyFont="1" applyAlignment="1" applyProtection="1">
      <alignment horizontal="right" vertical="center"/>
    </xf>
    <xf numFmtId="4" fontId="12" fillId="0" borderId="0" xfId="0" applyNumberFormat="1" applyFont="1" applyAlignment="1" applyProtection="1">
      <alignment vertical="center"/>
    </xf>
    <xf numFmtId="0" fontId="5"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0" fontId="30" fillId="0" borderId="0" xfId="1" applyFont="1" applyAlignment="1">
      <alignment horizontal="center" vertical="center"/>
    </xf>
    <xf numFmtId="4" fontId="27" fillId="0" borderId="19" xfId="0" applyNumberFormat="1" applyFont="1" applyBorder="1" applyAlignment="1" applyProtection="1">
      <alignment vertical="center"/>
    </xf>
    <xf numFmtId="4" fontId="27" fillId="0" borderId="20" xfId="0" applyNumberFormat="1" applyFont="1" applyBorder="1" applyAlignment="1" applyProtection="1">
      <alignment vertical="center"/>
    </xf>
    <xf numFmtId="166" fontId="27" fillId="0" borderId="20" xfId="0" applyNumberFormat="1" applyFont="1" applyBorder="1" applyAlignment="1" applyProtection="1">
      <alignment vertical="center"/>
    </xf>
    <xf numFmtId="4" fontId="27"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2" fillId="0" borderId="0" xfId="0" applyFont="1" applyAlignment="1">
      <alignment horizontal="left" vertical="center" wrapText="1"/>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6" xfId="0" applyFont="1" applyFill="1" applyBorder="1" applyAlignment="1">
      <alignment horizontal="left" vertical="center"/>
    </xf>
    <xf numFmtId="0" fontId="0" fillId="4" borderId="7" xfId="0" applyFont="1" applyFill="1" applyBorder="1" applyAlignment="1">
      <alignment vertical="center"/>
    </xf>
    <xf numFmtId="0" fontId="3" fillId="4" borderId="7" xfId="0" applyFont="1" applyFill="1" applyBorder="1" applyAlignment="1">
      <alignment horizontal="right" vertical="center"/>
    </xf>
    <xf numFmtId="0" fontId="3"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3"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0" fillId="0" borderId="3" xfId="0" applyFont="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xf>
    <xf numFmtId="0" fontId="21" fillId="4" borderId="0" xfId="0" applyFont="1" applyFill="1" applyAlignment="1" applyProtection="1">
      <alignment horizontal="center" vertical="center" wrapText="1"/>
    </xf>
    <xf numFmtId="0" fontId="0" fillId="0" borderId="3" xfId="0" applyFont="1" applyBorder="1" applyAlignment="1">
      <alignment horizontal="center" vertical="center" wrapText="1"/>
    </xf>
    <xf numFmtId="4" fontId="23" fillId="0" borderId="0" xfId="0" applyNumberFormat="1" applyFont="1" applyAlignment="1" applyProtection="1"/>
    <xf numFmtId="166" fontId="32" fillId="0" borderId="12" xfId="0" applyNumberFormat="1" applyFont="1" applyBorder="1" applyAlignment="1" applyProtection="1"/>
    <xf numFmtId="166" fontId="32" fillId="0" borderId="13" xfId="0" applyNumberFormat="1" applyFont="1" applyBorder="1" applyAlignment="1" applyProtection="1"/>
    <xf numFmtId="4" fontId="19" fillId="0" borderId="0" xfId="0" applyNumberFormat="1" applyFont="1" applyAlignment="1">
      <alignment vertical="center"/>
    </xf>
    <xf numFmtId="0" fontId="7" fillId="0" borderId="3"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6" fillId="0" borderId="0" xfId="0" applyFont="1" applyAlignment="1" applyProtection="1">
      <alignment horizontal="left"/>
    </xf>
    <xf numFmtId="0" fontId="7" fillId="0" borderId="0" xfId="0" applyFont="1" applyAlignment="1" applyProtection="1">
      <protection locked="0"/>
    </xf>
    <xf numFmtId="4" fontId="6" fillId="0" borderId="0" xfId="0" applyNumberFormat="1" applyFont="1" applyAlignment="1" applyProtection="1"/>
    <xf numFmtId="0" fontId="7" fillId="0" borderId="3" xfId="0" applyFont="1" applyBorder="1" applyAlignment="1"/>
    <xf numFmtId="0" fontId="7" fillId="0" borderId="14"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5"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2" xfId="0" applyFont="1" applyBorder="1" applyAlignment="1" applyProtection="1">
      <alignment horizontal="center" vertical="center"/>
    </xf>
    <xf numFmtId="49" fontId="0" fillId="0" borderId="22" xfId="0" applyNumberFormat="1"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0" fillId="0" borderId="22" xfId="0" applyFont="1" applyBorder="1" applyAlignment="1" applyProtection="1">
      <alignment horizontal="center" vertical="center" wrapText="1"/>
    </xf>
    <xf numFmtId="167" fontId="0" fillId="0" borderId="22" xfId="0" applyNumberFormat="1" applyFont="1" applyBorder="1" applyAlignment="1" applyProtection="1">
      <alignment vertical="center"/>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xf>
    <xf numFmtId="0" fontId="1" fillId="2" borderId="14"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5" xfId="0" applyNumberFormat="1" applyFont="1" applyBorder="1" applyAlignment="1" applyProtection="1">
      <alignment vertical="center"/>
    </xf>
    <xf numFmtId="4" fontId="0" fillId="0" borderId="0" xfId="0" applyNumberFormat="1" applyFont="1" applyAlignment="1">
      <alignment vertical="center"/>
    </xf>
    <xf numFmtId="0" fontId="8" fillId="0" borderId="3" xfId="0" applyFont="1" applyBorder="1" applyAlignment="1" applyProtection="1">
      <alignment vertical="center"/>
    </xf>
    <xf numFmtId="0" fontId="8" fillId="0" borderId="0" xfId="0" applyFont="1" applyAlignment="1" applyProtection="1">
      <alignment vertical="center"/>
    </xf>
    <xf numFmtId="0" fontId="33"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3" xfId="0" applyFont="1" applyBorder="1" applyAlignment="1">
      <alignment vertical="center"/>
    </xf>
    <xf numFmtId="0" fontId="8" fillId="0" borderId="14" xfId="0" applyFont="1" applyBorder="1" applyAlignment="1" applyProtection="1">
      <alignment vertical="center"/>
    </xf>
    <xf numFmtId="0" fontId="8" fillId="0" borderId="0" xfId="0" applyFont="1" applyBorder="1" applyAlignment="1" applyProtection="1">
      <alignment vertical="center"/>
    </xf>
    <xf numFmtId="0" fontId="8" fillId="0" borderId="15" xfId="0" applyFont="1" applyBorder="1" applyAlignment="1" applyProtection="1">
      <alignment vertical="center"/>
    </xf>
    <xf numFmtId="0" fontId="8" fillId="0" borderId="0" xfId="0" applyFont="1" applyAlignment="1">
      <alignment horizontal="lef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4" fillId="0" borderId="22" xfId="0" applyFont="1" applyBorder="1" applyAlignment="1" applyProtection="1">
      <alignment horizontal="center" vertical="center"/>
    </xf>
    <xf numFmtId="49" fontId="34" fillId="0" borderId="22" xfId="0" applyNumberFormat="1"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2" xfId="0" applyFont="1" applyBorder="1" applyAlignment="1" applyProtection="1">
      <alignment horizontal="center" vertical="center" wrapText="1"/>
    </xf>
    <xf numFmtId="167" fontId="34" fillId="0" borderId="22" xfId="0" applyNumberFormat="1" applyFont="1" applyBorder="1" applyAlignment="1" applyProtection="1">
      <alignment vertical="center"/>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xf>
    <xf numFmtId="0" fontId="34"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xf>
    <xf numFmtId="0" fontId="35" fillId="0" borderId="0" xfId="0" applyFont="1" applyAlignment="1" applyProtection="1">
      <alignment vertical="center" wrapText="1"/>
    </xf>
    <xf numFmtId="0" fontId="0" fillId="0" borderId="14" xfId="0" applyFont="1" applyBorder="1" applyAlignment="1" applyProtection="1">
      <alignment vertical="center"/>
    </xf>
    <xf numFmtId="167" fontId="0" fillId="2" borderId="22" xfId="0" applyNumberFormat="1" applyFont="1" applyFill="1" applyBorder="1" applyAlignment="1" applyProtection="1">
      <alignment vertical="center"/>
      <protection locked="0"/>
    </xf>
    <xf numFmtId="0" fontId="1" fillId="2" borderId="19" xfId="0" applyFont="1" applyFill="1" applyBorder="1" applyAlignment="1" applyProtection="1">
      <alignment horizontal="left" vertical="center"/>
      <protection locked="0"/>
    </xf>
    <xf numFmtId="0" fontId="1"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1" fillId="0" borderId="20" xfId="0" applyNumberFormat="1" applyFont="1" applyBorder="1" applyAlignment="1" applyProtection="1">
      <alignment vertical="center"/>
    </xf>
    <xf numFmtId="166" fontId="1" fillId="0" borderId="21" xfId="0" applyNumberFormat="1" applyFont="1" applyBorder="1" applyAlignment="1" applyProtection="1">
      <alignment vertical="center"/>
    </xf>
    <xf numFmtId="0" fontId="12" fillId="0" borderId="3" xfId="0" applyFont="1" applyBorder="1" applyAlignment="1" applyProtection="1">
      <alignment vertical="center"/>
    </xf>
    <xf numFmtId="0" fontId="12" fillId="0" borderId="20" xfId="0" applyFont="1" applyBorder="1" applyAlignment="1" applyProtection="1">
      <alignment horizontal="left" vertical="center"/>
    </xf>
    <xf numFmtId="0" fontId="12" fillId="0" borderId="20" xfId="0" applyFont="1" applyBorder="1" applyAlignment="1" applyProtection="1">
      <alignment vertical="center"/>
    </xf>
    <xf numFmtId="0" fontId="12" fillId="0" borderId="20" xfId="0" applyFont="1" applyBorder="1" applyAlignment="1" applyProtection="1">
      <alignment vertical="center"/>
      <protection locked="0"/>
    </xf>
    <xf numFmtId="4" fontId="12" fillId="0" borderId="20" xfId="0" applyNumberFormat="1" applyFont="1" applyBorder="1" applyAlignment="1" applyProtection="1">
      <alignment vertical="center"/>
    </xf>
    <xf numFmtId="0" fontId="12" fillId="0" borderId="3" xfId="0" applyFont="1" applyBorder="1" applyAlignment="1">
      <alignment vertical="center"/>
    </xf>
    <xf numFmtId="0" fontId="12" fillId="0" borderId="0" xfId="0" applyFont="1" applyAlignment="1" applyProtection="1">
      <alignment horizontal="left"/>
    </xf>
    <xf numFmtId="4" fontId="12" fillId="0" borderId="0" xfId="0" applyNumberFormat="1" applyFont="1" applyAlignment="1" applyProtection="1"/>
    <xf numFmtId="0" fontId="0" fillId="0" borderId="19" xfId="0" applyFont="1" applyBorder="1" applyAlignment="1" applyProtection="1">
      <alignment vertical="center"/>
    </xf>
    <xf numFmtId="0" fontId="0" fillId="0" borderId="21" xfId="0" applyFont="1" applyBorder="1" applyAlignment="1" applyProtection="1">
      <alignment vertical="center"/>
    </xf>
    <xf numFmtId="0" fontId="7" fillId="0" borderId="19" xfId="0" applyFont="1" applyBorder="1" applyAlignment="1" applyProtection="1"/>
    <xf numFmtId="0" fontId="7" fillId="0" borderId="20" xfId="0" applyFont="1" applyBorder="1" applyAlignment="1" applyProtection="1"/>
    <xf numFmtId="166" fontId="7" fillId="0" borderId="20" xfId="0" applyNumberFormat="1" applyFont="1" applyBorder="1" applyAlignment="1" applyProtection="1"/>
    <xf numFmtId="166" fontId="7" fillId="0" borderId="21" xfId="0" applyNumberFormat="1" applyFont="1" applyBorder="1" applyAlignment="1" applyProtection="1"/>
    <xf numFmtId="0" fontId="8" fillId="0" borderId="19" xfId="0" applyFont="1" applyBorder="1" applyAlignment="1" applyProtection="1">
      <alignment vertical="center"/>
    </xf>
    <xf numFmtId="0" fontId="8" fillId="0" borderId="20" xfId="0" applyFont="1" applyBorder="1" applyAlignment="1" applyProtection="1">
      <alignment vertical="center"/>
    </xf>
    <xf numFmtId="0" fontId="8"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theme" Target="theme/theme1.xml" /><Relationship Id="rId19" Type="http://schemas.openxmlformats.org/officeDocument/2006/relationships/calcChain" Target="calcChain.xml" /><Relationship Id="rId2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drawing" Target="../drawings/drawing16.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hidden="1"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6" t="s">
        <v>0</v>
      </c>
      <c r="AZ1" s="16" t="s">
        <v>1</v>
      </c>
      <c r="BA1" s="16" t="s">
        <v>2</v>
      </c>
      <c r="BB1" s="16" t="s">
        <v>3</v>
      </c>
      <c r="BT1" s="16" t="s">
        <v>4</v>
      </c>
      <c r="BU1" s="16" t="s">
        <v>4</v>
      </c>
      <c r="BV1" s="16" t="s">
        <v>5</v>
      </c>
    </row>
    <row r="2" ht="36.96" customHeight="1">
      <c r="AR2"/>
      <c r="BS2" s="17" t="s">
        <v>6</v>
      </c>
      <c r="BT2" s="17" t="s">
        <v>7</v>
      </c>
    </row>
    <row r="3"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ht="18.48"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6</v>
      </c>
    </row>
    <row r="12"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6</v>
      </c>
    </row>
    <row r="14">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ht="18.48"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v>
      </c>
      <c r="AO17" s="22"/>
      <c r="AP17" s="22"/>
      <c r="AQ17" s="22"/>
      <c r="AR17" s="20"/>
      <c r="BE17" s="31"/>
      <c r="BS17" s="17" t="s">
        <v>32</v>
      </c>
    </row>
    <row r="18"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ht="12" customHeight="1">
      <c r="B19" s="21"/>
      <c r="C19" s="22"/>
      <c r="D19" s="32"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ht="18.48" customHeight="1">
      <c r="B20" s="21"/>
      <c r="C20" s="22"/>
      <c r="D20" s="22"/>
      <c r="E20" s="27" t="s">
        <v>31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v>
      </c>
      <c r="AO20" s="22"/>
      <c r="AP20" s="22"/>
      <c r="AQ20" s="22"/>
      <c r="AR20" s="20"/>
      <c r="BE20" s="31"/>
      <c r="BS20" s="17" t="s">
        <v>32</v>
      </c>
    </row>
    <row r="2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ht="12" customHeight="1">
      <c r="B22" s="21"/>
      <c r="C22" s="22"/>
      <c r="D22" s="32" t="s">
        <v>34</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1" customFormat="1" ht="25.92" customHeight="1">
      <c r="B26" s="38"/>
      <c r="C26" s="39"/>
      <c r="D26" s="40" t="s">
        <v>35</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1" customFormat="1" ht="6.96"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1" customFormat="1">
      <c r="B28" s="38"/>
      <c r="C28" s="39"/>
      <c r="D28" s="39"/>
      <c r="E28" s="39"/>
      <c r="F28" s="39"/>
      <c r="G28" s="39"/>
      <c r="H28" s="39"/>
      <c r="I28" s="39"/>
      <c r="J28" s="39"/>
      <c r="K28" s="39"/>
      <c r="L28" s="44" t="s">
        <v>36</v>
      </c>
      <c r="M28" s="44"/>
      <c r="N28" s="44"/>
      <c r="O28" s="44"/>
      <c r="P28" s="44"/>
      <c r="Q28" s="39"/>
      <c r="R28" s="39"/>
      <c r="S28" s="39"/>
      <c r="T28" s="39"/>
      <c r="U28" s="39"/>
      <c r="V28" s="39"/>
      <c r="W28" s="44" t="s">
        <v>37</v>
      </c>
      <c r="X28" s="44"/>
      <c r="Y28" s="44"/>
      <c r="Z28" s="44"/>
      <c r="AA28" s="44"/>
      <c r="AB28" s="44"/>
      <c r="AC28" s="44"/>
      <c r="AD28" s="44"/>
      <c r="AE28" s="44"/>
      <c r="AF28" s="39"/>
      <c r="AG28" s="39"/>
      <c r="AH28" s="39"/>
      <c r="AI28" s="39"/>
      <c r="AJ28" s="39"/>
      <c r="AK28" s="44" t="s">
        <v>38</v>
      </c>
      <c r="AL28" s="44"/>
      <c r="AM28" s="44"/>
      <c r="AN28" s="44"/>
      <c r="AO28" s="44"/>
      <c r="AP28" s="39"/>
      <c r="AQ28" s="39"/>
      <c r="AR28" s="43"/>
      <c r="BE28" s="31"/>
    </row>
    <row r="29" s="2" customFormat="1" ht="14.4" customHeight="1">
      <c r="B29" s="45"/>
      <c r="C29" s="46"/>
      <c r="D29" s="32" t="s">
        <v>39</v>
      </c>
      <c r="E29" s="46"/>
      <c r="F29" s="32" t="s">
        <v>40</v>
      </c>
      <c r="G29" s="46"/>
      <c r="H29" s="46"/>
      <c r="I29" s="46"/>
      <c r="J29" s="46"/>
      <c r="K29" s="46"/>
      <c r="L29" s="47">
        <v>0.20999999999999999</v>
      </c>
      <c r="M29" s="46"/>
      <c r="N29" s="46"/>
      <c r="O29" s="46"/>
      <c r="P29" s="46"/>
      <c r="Q29" s="46"/>
      <c r="R29" s="46"/>
      <c r="S29" s="46"/>
      <c r="T29" s="46"/>
      <c r="U29" s="46"/>
      <c r="V29" s="46"/>
      <c r="W29" s="48">
        <f>ROUND(AZ54, 2)</f>
        <v>0</v>
      </c>
      <c r="X29" s="46"/>
      <c r="Y29" s="46"/>
      <c r="Z29" s="46"/>
      <c r="AA29" s="46"/>
      <c r="AB29" s="46"/>
      <c r="AC29" s="46"/>
      <c r="AD29" s="46"/>
      <c r="AE29" s="46"/>
      <c r="AF29" s="46"/>
      <c r="AG29" s="46"/>
      <c r="AH29" s="46"/>
      <c r="AI29" s="46"/>
      <c r="AJ29" s="46"/>
      <c r="AK29" s="48">
        <f>ROUND(AV54, 2)</f>
        <v>0</v>
      </c>
      <c r="AL29" s="46"/>
      <c r="AM29" s="46"/>
      <c r="AN29" s="46"/>
      <c r="AO29" s="46"/>
      <c r="AP29" s="46"/>
      <c r="AQ29" s="46"/>
      <c r="AR29" s="49"/>
      <c r="BE29" s="31"/>
    </row>
    <row r="30" s="2" customFormat="1" ht="14.4" customHeight="1">
      <c r="B30" s="45"/>
      <c r="C30" s="46"/>
      <c r="D30" s="46"/>
      <c r="E30" s="46"/>
      <c r="F30" s="32" t="s">
        <v>41</v>
      </c>
      <c r="G30" s="46"/>
      <c r="H30" s="46"/>
      <c r="I30" s="46"/>
      <c r="J30" s="46"/>
      <c r="K30" s="46"/>
      <c r="L30" s="47">
        <v>0.14999999999999999</v>
      </c>
      <c r="M30" s="46"/>
      <c r="N30" s="46"/>
      <c r="O30" s="46"/>
      <c r="P30" s="46"/>
      <c r="Q30" s="46"/>
      <c r="R30" s="46"/>
      <c r="S30" s="46"/>
      <c r="T30" s="46"/>
      <c r="U30" s="46"/>
      <c r="V30" s="46"/>
      <c r="W30" s="48">
        <f>ROUND(BA54, 2)</f>
        <v>0</v>
      </c>
      <c r="X30" s="46"/>
      <c r="Y30" s="46"/>
      <c r="Z30" s="46"/>
      <c r="AA30" s="46"/>
      <c r="AB30" s="46"/>
      <c r="AC30" s="46"/>
      <c r="AD30" s="46"/>
      <c r="AE30" s="46"/>
      <c r="AF30" s="46"/>
      <c r="AG30" s="46"/>
      <c r="AH30" s="46"/>
      <c r="AI30" s="46"/>
      <c r="AJ30" s="46"/>
      <c r="AK30" s="48">
        <f>ROUND(AW54, 2)</f>
        <v>0</v>
      </c>
      <c r="AL30" s="46"/>
      <c r="AM30" s="46"/>
      <c r="AN30" s="46"/>
      <c r="AO30" s="46"/>
      <c r="AP30" s="46"/>
      <c r="AQ30" s="46"/>
      <c r="AR30" s="49"/>
      <c r="BE30" s="31"/>
    </row>
    <row r="31" hidden="1" s="2" customFormat="1" ht="14.4" customHeight="1">
      <c r="B31" s="45"/>
      <c r="C31" s="46"/>
      <c r="D31" s="46"/>
      <c r="E31" s="46"/>
      <c r="F31" s="32" t="s">
        <v>42</v>
      </c>
      <c r="G31" s="46"/>
      <c r="H31" s="46"/>
      <c r="I31" s="46"/>
      <c r="J31" s="46"/>
      <c r="K31" s="46"/>
      <c r="L31" s="47">
        <v>0.20999999999999999</v>
      </c>
      <c r="M31" s="46"/>
      <c r="N31" s="46"/>
      <c r="O31" s="46"/>
      <c r="P31" s="46"/>
      <c r="Q31" s="46"/>
      <c r="R31" s="46"/>
      <c r="S31" s="46"/>
      <c r="T31" s="46"/>
      <c r="U31" s="46"/>
      <c r="V31" s="46"/>
      <c r="W31" s="48">
        <f>ROUND(BB54, 2)</f>
        <v>0</v>
      </c>
      <c r="X31" s="46"/>
      <c r="Y31" s="46"/>
      <c r="Z31" s="46"/>
      <c r="AA31" s="46"/>
      <c r="AB31" s="46"/>
      <c r="AC31" s="46"/>
      <c r="AD31" s="46"/>
      <c r="AE31" s="46"/>
      <c r="AF31" s="46"/>
      <c r="AG31" s="46"/>
      <c r="AH31" s="46"/>
      <c r="AI31" s="46"/>
      <c r="AJ31" s="46"/>
      <c r="AK31" s="48">
        <v>0</v>
      </c>
      <c r="AL31" s="46"/>
      <c r="AM31" s="46"/>
      <c r="AN31" s="46"/>
      <c r="AO31" s="46"/>
      <c r="AP31" s="46"/>
      <c r="AQ31" s="46"/>
      <c r="AR31" s="49"/>
      <c r="BE31" s="31"/>
    </row>
    <row r="32" hidden="1" s="2" customFormat="1" ht="14.4" customHeight="1">
      <c r="B32" s="45"/>
      <c r="C32" s="46"/>
      <c r="D32" s="46"/>
      <c r="E32" s="46"/>
      <c r="F32" s="32" t="s">
        <v>43</v>
      </c>
      <c r="G32" s="46"/>
      <c r="H32" s="46"/>
      <c r="I32" s="46"/>
      <c r="J32" s="46"/>
      <c r="K32" s="46"/>
      <c r="L32" s="47">
        <v>0.14999999999999999</v>
      </c>
      <c r="M32" s="46"/>
      <c r="N32" s="46"/>
      <c r="O32" s="46"/>
      <c r="P32" s="46"/>
      <c r="Q32" s="46"/>
      <c r="R32" s="46"/>
      <c r="S32" s="46"/>
      <c r="T32" s="46"/>
      <c r="U32" s="46"/>
      <c r="V32" s="46"/>
      <c r="W32" s="48">
        <f>ROUND(BC54, 2)</f>
        <v>0</v>
      </c>
      <c r="X32" s="46"/>
      <c r="Y32" s="46"/>
      <c r="Z32" s="46"/>
      <c r="AA32" s="46"/>
      <c r="AB32" s="46"/>
      <c r="AC32" s="46"/>
      <c r="AD32" s="46"/>
      <c r="AE32" s="46"/>
      <c r="AF32" s="46"/>
      <c r="AG32" s="46"/>
      <c r="AH32" s="46"/>
      <c r="AI32" s="46"/>
      <c r="AJ32" s="46"/>
      <c r="AK32" s="48">
        <v>0</v>
      </c>
      <c r="AL32" s="46"/>
      <c r="AM32" s="46"/>
      <c r="AN32" s="46"/>
      <c r="AO32" s="46"/>
      <c r="AP32" s="46"/>
      <c r="AQ32" s="46"/>
      <c r="AR32" s="49"/>
      <c r="BE32" s="31"/>
    </row>
    <row r="33" hidden="1" s="2" customFormat="1" ht="14.4" customHeight="1">
      <c r="B33" s="45"/>
      <c r="C33" s="46"/>
      <c r="D33" s="46"/>
      <c r="E33" s="46"/>
      <c r="F33" s="32" t="s">
        <v>44</v>
      </c>
      <c r="G33" s="46"/>
      <c r="H33" s="46"/>
      <c r="I33" s="46"/>
      <c r="J33" s="46"/>
      <c r="K33" s="46"/>
      <c r="L33" s="47">
        <v>0</v>
      </c>
      <c r="M33" s="46"/>
      <c r="N33" s="46"/>
      <c r="O33" s="46"/>
      <c r="P33" s="46"/>
      <c r="Q33" s="46"/>
      <c r="R33" s="46"/>
      <c r="S33" s="46"/>
      <c r="T33" s="46"/>
      <c r="U33" s="46"/>
      <c r="V33" s="46"/>
      <c r="W33" s="48">
        <f>ROUND(BD54, 2)</f>
        <v>0</v>
      </c>
      <c r="X33" s="46"/>
      <c r="Y33" s="46"/>
      <c r="Z33" s="46"/>
      <c r="AA33" s="46"/>
      <c r="AB33" s="46"/>
      <c r="AC33" s="46"/>
      <c r="AD33" s="46"/>
      <c r="AE33" s="46"/>
      <c r="AF33" s="46"/>
      <c r="AG33" s="46"/>
      <c r="AH33" s="46"/>
      <c r="AI33" s="46"/>
      <c r="AJ33" s="46"/>
      <c r="AK33" s="48">
        <v>0</v>
      </c>
      <c r="AL33" s="46"/>
      <c r="AM33" s="46"/>
      <c r="AN33" s="46"/>
      <c r="AO33" s="46"/>
      <c r="AP33" s="46"/>
      <c r="AQ33" s="46"/>
      <c r="AR33" s="49"/>
      <c r="BE33" s="31"/>
    </row>
    <row r="34" s="1" customFormat="1" ht="6.96"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1"/>
    </row>
    <row r="35" s="1" customFormat="1" ht="25.92" customHeight="1">
      <c r="B35" s="38"/>
      <c r="C35" s="50"/>
      <c r="D35" s="51" t="s">
        <v>45</v>
      </c>
      <c r="E35" s="52"/>
      <c r="F35" s="52"/>
      <c r="G35" s="52"/>
      <c r="H35" s="52"/>
      <c r="I35" s="52"/>
      <c r="J35" s="52"/>
      <c r="K35" s="52"/>
      <c r="L35" s="52"/>
      <c r="M35" s="52"/>
      <c r="N35" s="52"/>
      <c r="O35" s="52"/>
      <c r="P35" s="52"/>
      <c r="Q35" s="52"/>
      <c r="R35" s="52"/>
      <c r="S35" s="52"/>
      <c r="T35" s="53" t="s">
        <v>46</v>
      </c>
      <c r="U35" s="52"/>
      <c r="V35" s="52"/>
      <c r="W35" s="52"/>
      <c r="X35" s="54" t="s">
        <v>47</v>
      </c>
      <c r="Y35" s="52"/>
      <c r="Z35" s="52"/>
      <c r="AA35" s="52"/>
      <c r="AB35" s="52"/>
      <c r="AC35" s="52"/>
      <c r="AD35" s="52"/>
      <c r="AE35" s="52"/>
      <c r="AF35" s="52"/>
      <c r="AG35" s="52"/>
      <c r="AH35" s="52"/>
      <c r="AI35" s="52"/>
      <c r="AJ35" s="52"/>
      <c r="AK35" s="55">
        <f>SUM(AK26:AK33)</f>
        <v>0</v>
      </c>
      <c r="AL35" s="52"/>
      <c r="AM35" s="52"/>
      <c r="AN35" s="52"/>
      <c r="AO35" s="56"/>
      <c r="AP35" s="50"/>
      <c r="AQ35" s="50"/>
      <c r="AR35" s="43"/>
    </row>
    <row r="36" s="1" customFormat="1" ht="6.96"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1" customFormat="1" ht="6.96"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3"/>
    </row>
    <row r="41" s="1" customFormat="1" ht="6.96"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3"/>
    </row>
    <row r="42" s="1" customFormat="1" ht="24.96" customHeight="1">
      <c r="B42" s="38"/>
      <c r="C42" s="23" t="s">
        <v>48</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1" customFormat="1" ht="6.96"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1" customFormat="1" ht="12" customHeight="1">
      <c r="B44" s="38"/>
      <c r="C44" s="32" t="s">
        <v>13</v>
      </c>
      <c r="D44" s="39"/>
      <c r="E44" s="39"/>
      <c r="F44" s="39"/>
      <c r="G44" s="39"/>
      <c r="H44" s="39"/>
      <c r="I44" s="39"/>
      <c r="J44" s="39"/>
      <c r="K44" s="39"/>
      <c r="L44" s="39" t="str">
        <f>K5</f>
        <v>2018</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3"/>
    </row>
    <row r="45" s="3" customFormat="1" ht="36.96" customHeight="1">
      <c r="B45" s="61"/>
      <c r="C45" s="62" t="s">
        <v>16</v>
      </c>
      <c r="D45" s="63"/>
      <c r="E45" s="63"/>
      <c r="F45" s="63"/>
      <c r="G45" s="63"/>
      <c r="H45" s="63"/>
      <c r="I45" s="63"/>
      <c r="J45" s="63"/>
      <c r="K45" s="63"/>
      <c r="L45" s="64" t="str">
        <f>K6</f>
        <v>000035_KČOV-Modlíkov</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5"/>
    </row>
    <row r="46" s="1" customFormat="1" ht="6.96"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1" customFormat="1" ht="12" customHeight="1">
      <c r="B47" s="38"/>
      <c r="C47" s="32" t="s">
        <v>20</v>
      </c>
      <c r="D47" s="39"/>
      <c r="E47" s="39"/>
      <c r="F47" s="39"/>
      <c r="G47" s="39"/>
      <c r="H47" s="39"/>
      <c r="I47" s="39"/>
      <c r="J47" s="39"/>
      <c r="K47" s="39"/>
      <c r="L47" s="66" t="str">
        <f>IF(K8="","",K8)</f>
        <v>Modlíkov</v>
      </c>
      <c r="M47" s="39"/>
      <c r="N47" s="39"/>
      <c r="O47" s="39"/>
      <c r="P47" s="39"/>
      <c r="Q47" s="39"/>
      <c r="R47" s="39"/>
      <c r="S47" s="39"/>
      <c r="T47" s="39"/>
      <c r="U47" s="39"/>
      <c r="V47" s="39"/>
      <c r="W47" s="39"/>
      <c r="X47" s="39"/>
      <c r="Y47" s="39"/>
      <c r="Z47" s="39"/>
      <c r="AA47" s="39"/>
      <c r="AB47" s="39"/>
      <c r="AC47" s="39"/>
      <c r="AD47" s="39"/>
      <c r="AE47" s="39"/>
      <c r="AF47" s="39"/>
      <c r="AG47" s="39"/>
      <c r="AH47" s="39"/>
      <c r="AI47" s="32" t="s">
        <v>22</v>
      </c>
      <c r="AJ47" s="39"/>
      <c r="AK47" s="39"/>
      <c r="AL47" s="39"/>
      <c r="AM47" s="67" t="str">
        <f>IF(AN8= "","",AN8)</f>
        <v>15. 7. 2019</v>
      </c>
      <c r="AN47" s="67"/>
      <c r="AO47" s="39"/>
      <c r="AP47" s="39"/>
      <c r="AQ47" s="39"/>
      <c r="AR47" s="43"/>
    </row>
    <row r="48" s="1" customFormat="1" ht="6.96"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1" customFormat="1" ht="13.65" customHeight="1">
      <c r="B49" s="38"/>
      <c r="C49" s="32" t="s">
        <v>24</v>
      </c>
      <c r="D49" s="39"/>
      <c r="E49" s="39"/>
      <c r="F49" s="39"/>
      <c r="G49" s="39"/>
      <c r="H49" s="39"/>
      <c r="I49" s="39"/>
      <c r="J49" s="39"/>
      <c r="K49" s="39"/>
      <c r="L49" s="39" t="str">
        <f>IF(E11= "","",E11)</f>
        <v>OBEC MODLÍKOV, MODLÍKOV 60 582 22 PŘIB.</v>
      </c>
      <c r="M49" s="39"/>
      <c r="N49" s="39"/>
      <c r="O49" s="39"/>
      <c r="P49" s="39"/>
      <c r="Q49" s="39"/>
      <c r="R49" s="39"/>
      <c r="S49" s="39"/>
      <c r="T49" s="39"/>
      <c r="U49" s="39"/>
      <c r="V49" s="39"/>
      <c r="W49" s="39"/>
      <c r="X49" s="39"/>
      <c r="Y49" s="39"/>
      <c r="Z49" s="39"/>
      <c r="AA49" s="39"/>
      <c r="AB49" s="39"/>
      <c r="AC49" s="39"/>
      <c r="AD49" s="39"/>
      <c r="AE49" s="39"/>
      <c r="AF49" s="39"/>
      <c r="AG49" s="39"/>
      <c r="AH49" s="39"/>
      <c r="AI49" s="32" t="s">
        <v>30</v>
      </c>
      <c r="AJ49" s="39"/>
      <c r="AK49" s="39"/>
      <c r="AL49" s="39"/>
      <c r="AM49" s="68" t="str">
        <f>IF(E17="","",E17)</f>
        <v>PROfi</v>
      </c>
      <c r="AN49" s="39"/>
      <c r="AO49" s="39"/>
      <c r="AP49" s="39"/>
      <c r="AQ49" s="39"/>
      <c r="AR49" s="43"/>
      <c r="AS49" s="69" t="s">
        <v>49</v>
      </c>
      <c r="AT49" s="70"/>
      <c r="AU49" s="71"/>
      <c r="AV49" s="71"/>
      <c r="AW49" s="71"/>
      <c r="AX49" s="71"/>
      <c r="AY49" s="71"/>
      <c r="AZ49" s="71"/>
      <c r="BA49" s="71"/>
      <c r="BB49" s="71"/>
      <c r="BC49" s="71"/>
      <c r="BD49" s="72"/>
    </row>
    <row r="50" s="1" customFormat="1" ht="13.65" customHeight="1">
      <c r="B50" s="38"/>
      <c r="C50" s="32" t="s">
        <v>28</v>
      </c>
      <c r="D50" s="39"/>
      <c r="E50" s="39"/>
      <c r="F50" s="39"/>
      <c r="G50" s="39"/>
      <c r="H50" s="39"/>
      <c r="I50" s="39"/>
      <c r="J50" s="39"/>
      <c r="K50" s="39"/>
      <c r="L50" s="39" t="str">
        <f>IF(E14= "Vyplň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33</v>
      </c>
      <c r="AJ50" s="39"/>
      <c r="AK50" s="39"/>
      <c r="AL50" s="39"/>
      <c r="AM50" s="68" t="str">
        <f>IF(E20="","",E20)</f>
        <v>PROfi</v>
      </c>
      <c r="AN50" s="39"/>
      <c r="AO50" s="39"/>
      <c r="AP50" s="39"/>
      <c r="AQ50" s="39"/>
      <c r="AR50" s="43"/>
      <c r="AS50" s="73"/>
      <c r="AT50" s="74"/>
      <c r="AU50" s="75"/>
      <c r="AV50" s="75"/>
      <c r="AW50" s="75"/>
      <c r="AX50" s="75"/>
      <c r="AY50" s="75"/>
      <c r="AZ50" s="75"/>
      <c r="BA50" s="75"/>
      <c r="BB50" s="75"/>
      <c r="BC50" s="75"/>
      <c r="BD50" s="76"/>
    </row>
    <row r="51"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77"/>
      <c r="AT51" s="78"/>
      <c r="AU51" s="79"/>
      <c r="AV51" s="79"/>
      <c r="AW51" s="79"/>
      <c r="AX51" s="79"/>
      <c r="AY51" s="79"/>
      <c r="AZ51" s="79"/>
      <c r="BA51" s="79"/>
      <c r="BB51" s="79"/>
      <c r="BC51" s="79"/>
      <c r="BD51" s="80"/>
    </row>
    <row r="52" s="1" customFormat="1" ht="29.28" customHeight="1">
      <c r="B52" s="38"/>
      <c r="C52" s="81" t="s">
        <v>50</v>
      </c>
      <c r="D52" s="82"/>
      <c r="E52" s="82"/>
      <c r="F52" s="82"/>
      <c r="G52" s="82"/>
      <c r="H52" s="83"/>
      <c r="I52" s="84" t="s">
        <v>51</v>
      </c>
      <c r="J52" s="82"/>
      <c r="K52" s="82"/>
      <c r="L52" s="82"/>
      <c r="M52" s="82"/>
      <c r="N52" s="82"/>
      <c r="O52" s="82"/>
      <c r="P52" s="82"/>
      <c r="Q52" s="82"/>
      <c r="R52" s="82"/>
      <c r="S52" s="82"/>
      <c r="T52" s="82"/>
      <c r="U52" s="82"/>
      <c r="V52" s="82"/>
      <c r="W52" s="82"/>
      <c r="X52" s="82"/>
      <c r="Y52" s="82"/>
      <c r="Z52" s="82"/>
      <c r="AA52" s="82"/>
      <c r="AB52" s="82"/>
      <c r="AC52" s="82"/>
      <c r="AD52" s="82"/>
      <c r="AE52" s="82"/>
      <c r="AF52" s="82"/>
      <c r="AG52" s="85" t="s">
        <v>52</v>
      </c>
      <c r="AH52" s="82"/>
      <c r="AI52" s="82"/>
      <c r="AJ52" s="82"/>
      <c r="AK52" s="82"/>
      <c r="AL52" s="82"/>
      <c r="AM52" s="82"/>
      <c r="AN52" s="84" t="s">
        <v>53</v>
      </c>
      <c r="AO52" s="82"/>
      <c r="AP52" s="86"/>
      <c r="AQ52" s="87" t="s">
        <v>54</v>
      </c>
      <c r="AR52" s="43"/>
      <c r="AS52" s="88" t="s">
        <v>55</v>
      </c>
      <c r="AT52" s="89" t="s">
        <v>56</v>
      </c>
      <c r="AU52" s="89" t="s">
        <v>57</v>
      </c>
      <c r="AV52" s="89" t="s">
        <v>58</v>
      </c>
      <c r="AW52" s="89" t="s">
        <v>59</v>
      </c>
      <c r="AX52" s="89" t="s">
        <v>60</v>
      </c>
      <c r="AY52" s="89" t="s">
        <v>61</v>
      </c>
      <c r="AZ52" s="89" t="s">
        <v>62</v>
      </c>
      <c r="BA52" s="89" t="s">
        <v>63</v>
      </c>
      <c r="BB52" s="89" t="s">
        <v>64</v>
      </c>
      <c r="BC52" s="89" t="s">
        <v>65</v>
      </c>
      <c r="BD52" s="90" t="s">
        <v>66</v>
      </c>
    </row>
    <row r="53"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1"/>
      <c r="AT53" s="92"/>
      <c r="AU53" s="92"/>
      <c r="AV53" s="92"/>
      <c r="AW53" s="92"/>
      <c r="AX53" s="92"/>
      <c r="AY53" s="92"/>
      <c r="AZ53" s="92"/>
      <c r="BA53" s="92"/>
      <c r="BB53" s="92"/>
      <c r="BC53" s="92"/>
      <c r="BD53" s="93"/>
    </row>
    <row r="54" s="4" customFormat="1" ht="32.4" customHeight="1">
      <c r="B54" s="94"/>
      <c r="C54" s="95" t="s">
        <v>67</v>
      </c>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7">
        <f>ROUND(AG55+AG66+AG67+SUM(AG70:AG72),2)</f>
        <v>0</v>
      </c>
      <c r="AH54" s="97"/>
      <c r="AI54" s="97"/>
      <c r="AJ54" s="97"/>
      <c r="AK54" s="97"/>
      <c r="AL54" s="97"/>
      <c r="AM54" s="97"/>
      <c r="AN54" s="98">
        <f>SUM(AG54,AT54)</f>
        <v>0</v>
      </c>
      <c r="AO54" s="98"/>
      <c r="AP54" s="98"/>
      <c r="AQ54" s="99" t="s">
        <v>1</v>
      </c>
      <c r="AR54" s="100"/>
      <c r="AS54" s="101">
        <f>ROUND(AS55+AS66+AS67+SUM(AS70:AS72),2)</f>
        <v>0</v>
      </c>
      <c r="AT54" s="102">
        <f>ROUND(SUM(AV54:AW54),2)</f>
        <v>0</v>
      </c>
      <c r="AU54" s="103">
        <f>ROUND(AU55+AU66+AU67+SUM(AU70:AU72),5)</f>
        <v>0</v>
      </c>
      <c r="AV54" s="102">
        <f>ROUND(AZ54*L29,2)</f>
        <v>0</v>
      </c>
      <c r="AW54" s="102">
        <f>ROUND(BA54*L30,2)</f>
        <v>0</v>
      </c>
      <c r="AX54" s="102">
        <f>ROUND(BB54*L29,2)</f>
        <v>0</v>
      </c>
      <c r="AY54" s="102">
        <f>ROUND(BC54*L30,2)</f>
        <v>0</v>
      </c>
      <c r="AZ54" s="102">
        <f>ROUND(AZ55+AZ66+AZ67+SUM(AZ70:AZ72),2)</f>
        <v>0</v>
      </c>
      <c r="BA54" s="102">
        <f>ROUND(BA55+BA66+BA67+SUM(BA70:BA72),2)</f>
        <v>0</v>
      </c>
      <c r="BB54" s="102">
        <f>ROUND(BB55+BB66+BB67+SUM(BB70:BB72),2)</f>
        <v>0</v>
      </c>
      <c r="BC54" s="102">
        <f>ROUND(BC55+BC66+BC67+SUM(BC70:BC72),2)</f>
        <v>0</v>
      </c>
      <c r="BD54" s="104">
        <f>ROUND(BD55+BD66+BD67+SUM(BD70:BD72),2)</f>
        <v>0</v>
      </c>
      <c r="BS54" s="105" t="s">
        <v>68</v>
      </c>
      <c r="BT54" s="105" t="s">
        <v>69</v>
      </c>
      <c r="BU54" s="106" t="s">
        <v>70</v>
      </c>
      <c r="BV54" s="105" t="s">
        <v>71</v>
      </c>
      <c r="BW54" s="105" t="s">
        <v>5</v>
      </c>
      <c r="BX54" s="105" t="s">
        <v>72</v>
      </c>
      <c r="CL54" s="105" t="s">
        <v>1</v>
      </c>
    </row>
    <row r="55" s="5" customFormat="1" ht="16.5" customHeight="1">
      <c r="B55" s="107"/>
      <c r="C55" s="108"/>
      <c r="D55" s="109" t="s">
        <v>73</v>
      </c>
      <c r="E55" s="109"/>
      <c r="F55" s="109"/>
      <c r="G55" s="109"/>
      <c r="H55" s="109"/>
      <c r="I55" s="110"/>
      <c r="J55" s="109" t="s">
        <v>74</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1">
        <f>ROUND(AG56+SUM(AG62:AG65),2)</f>
        <v>0</v>
      </c>
      <c r="AH55" s="110"/>
      <c r="AI55" s="110"/>
      <c r="AJ55" s="110"/>
      <c r="AK55" s="110"/>
      <c r="AL55" s="110"/>
      <c r="AM55" s="110"/>
      <c r="AN55" s="112">
        <f>SUM(AG55,AT55)</f>
        <v>0</v>
      </c>
      <c r="AO55" s="110"/>
      <c r="AP55" s="110"/>
      <c r="AQ55" s="113" t="s">
        <v>75</v>
      </c>
      <c r="AR55" s="114"/>
      <c r="AS55" s="115">
        <f>ROUND(AS56+SUM(AS62:AS65),2)</f>
        <v>0</v>
      </c>
      <c r="AT55" s="116">
        <f>ROUND(SUM(AV55:AW55),2)</f>
        <v>0</v>
      </c>
      <c r="AU55" s="117">
        <f>ROUND(AU56+SUM(AU62:AU65),5)</f>
        <v>0</v>
      </c>
      <c r="AV55" s="116">
        <f>ROUND(AZ55*L29,2)</f>
        <v>0</v>
      </c>
      <c r="AW55" s="116">
        <f>ROUND(BA55*L30,2)</f>
        <v>0</v>
      </c>
      <c r="AX55" s="116">
        <f>ROUND(BB55*L29,2)</f>
        <v>0</v>
      </c>
      <c r="AY55" s="116">
        <f>ROUND(BC55*L30,2)</f>
        <v>0</v>
      </c>
      <c r="AZ55" s="116">
        <f>ROUND(AZ56+SUM(AZ62:AZ65),2)</f>
        <v>0</v>
      </c>
      <c r="BA55" s="116">
        <f>ROUND(BA56+SUM(BA62:BA65),2)</f>
        <v>0</v>
      </c>
      <c r="BB55" s="116">
        <f>ROUND(BB56+SUM(BB62:BB65),2)</f>
        <v>0</v>
      </c>
      <c r="BC55" s="116">
        <f>ROUND(BC56+SUM(BC62:BC65),2)</f>
        <v>0</v>
      </c>
      <c r="BD55" s="118">
        <f>ROUND(BD56+SUM(BD62:BD65),2)</f>
        <v>0</v>
      </c>
      <c r="BS55" s="119" t="s">
        <v>68</v>
      </c>
      <c r="BT55" s="119" t="s">
        <v>76</v>
      </c>
      <c r="BU55" s="119" t="s">
        <v>70</v>
      </c>
      <c r="BV55" s="119" t="s">
        <v>71</v>
      </c>
      <c r="BW55" s="119" t="s">
        <v>77</v>
      </c>
      <c r="BX55" s="119" t="s">
        <v>5</v>
      </c>
      <c r="CL55" s="119" t="s">
        <v>1</v>
      </c>
      <c r="CM55" s="119" t="s">
        <v>78</v>
      </c>
    </row>
    <row r="56" s="6" customFormat="1" ht="16.5" customHeight="1">
      <c r="B56" s="120"/>
      <c r="C56" s="121"/>
      <c r="D56" s="121"/>
      <c r="E56" s="122" t="s">
        <v>79</v>
      </c>
      <c r="F56" s="122"/>
      <c r="G56" s="122"/>
      <c r="H56" s="122"/>
      <c r="I56" s="122"/>
      <c r="J56" s="121"/>
      <c r="K56" s="122" t="s">
        <v>80</v>
      </c>
      <c r="L56" s="122"/>
      <c r="M56" s="122"/>
      <c r="N56" s="122"/>
      <c r="O56" s="122"/>
      <c r="P56" s="122"/>
      <c r="Q56" s="122"/>
      <c r="R56" s="122"/>
      <c r="S56" s="122"/>
      <c r="T56" s="122"/>
      <c r="U56" s="122"/>
      <c r="V56" s="122"/>
      <c r="W56" s="122"/>
      <c r="X56" s="122"/>
      <c r="Y56" s="122"/>
      <c r="Z56" s="122"/>
      <c r="AA56" s="122"/>
      <c r="AB56" s="122"/>
      <c r="AC56" s="122"/>
      <c r="AD56" s="122"/>
      <c r="AE56" s="122"/>
      <c r="AF56" s="122"/>
      <c r="AG56" s="123">
        <f>ROUND(SUM(AG57:AG61),2)</f>
        <v>0</v>
      </c>
      <c r="AH56" s="121"/>
      <c r="AI56" s="121"/>
      <c r="AJ56" s="121"/>
      <c r="AK56" s="121"/>
      <c r="AL56" s="121"/>
      <c r="AM56" s="121"/>
      <c r="AN56" s="124">
        <f>SUM(AG56,AT56)</f>
        <v>0</v>
      </c>
      <c r="AO56" s="121"/>
      <c r="AP56" s="121"/>
      <c r="AQ56" s="125" t="s">
        <v>81</v>
      </c>
      <c r="AR56" s="126"/>
      <c r="AS56" s="127">
        <f>ROUND(SUM(AS57:AS61),2)</f>
        <v>0</v>
      </c>
      <c r="AT56" s="128">
        <f>ROUND(SUM(AV56:AW56),2)</f>
        <v>0</v>
      </c>
      <c r="AU56" s="129">
        <f>ROUND(SUM(AU57:AU61),5)</f>
        <v>0</v>
      </c>
      <c r="AV56" s="128">
        <f>ROUND(AZ56*L29,2)</f>
        <v>0</v>
      </c>
      <c r="AW56" s="128">
        <f>ROUND(BA56*L30,2)</f>
        <v>0</v>
      </c>
      <c r="AX56" s="128">
        <f>ROUND(BB56*L29,2)</f>
        <v>0</v>
      </c>
      <c r="AY56" s="128">
        <f>ROUND(BC56*L30,2)</f>
        <v>0</v>
      </c>
      <c r="AZ56" s="128">
        <f>ROUND(SUM(AZ57:AZ61),2)</f>
        <v>0</v>
      </c>
      <c r="BA56" s="128">
        <f>ROUND(SUM(BA57:BA61),2)</f>
        <v>0</v>
      </c>
      <c r="BB56" s="128">
        <f>ROUND(SUM(BB57:BB61),2)</f>
        <v>0</v>
      </c>
      <c r="BC56" s="128">
        <f>ROUND(SUM(BC57:BC61),2)</f>
        <v>0</v>
      </c>
      <c r="BD56" s="130">
        <f>ROUND(SUM(BD57:BD61),2)</f>
        <v>0</v>
      </c>
      <c r="BS56" s="131" t="s">
        <v>68</v>
      </c>
      <c r="BT56" s="131" t="s">
        <v>78</v>
      </c>
      <c r="BU56" s="131" t="s">
        <v>70</v>
      </c>
      <c r="BV56" s="131" t="s">
        <v>71</v>
      </c>
      <c r="BW56" s="131" t="s">
        <v>82</v>
      </c>
      <c r="BX56" s="131" t="s">
        <v>77</v>
      </c>
      <c r="CL56" s="131" t="s">
        <v>1</v>
      </c>
    </row>
    <row r="57" s="6" customFormat="1" ht="16.5" customHeight="1">
      <c r="A57" s="132" t="s">
        <v>83</v>
      </c>
      <c r="B57" s="120"/>
      <c r="C57" s="121"/>
      <c r="D57" s="121"/>
      <c r="E57" s="121"/>
      <c r="F57" s="122" t="s">
        <v>84</v>
      </c>
      <c r="G57" s="122"/>
      <c r="H57" s="122"/>
      <c r="I57" s="122"/>
      <c r="J57" s="122"/>
      <c r="K57" s="121"/>
      <c r="L57" s="122" t="s">
        <v>85</v>
      </c>
      <c r="M57" s="122"/>
      <c r="N57" s="122"/>
      <c r="O57" s="122"/>
      <c r="P57" s="122"/>
      <c r="Q57" s="122"/>
      <c r="R57" s="122"/>
      <c r="S57" s="122"/>
      <c r="T57" s="122"/>
      <c r="U57" s="122"/>
      <c r="V57" s="122"/>
      <c r="W57" s="122"/>
      <c r="X57" s="122"/>
      <c r="Y57" s="122"/>
      <c r="Z57" s="122"/>
      <c r="AA57" s="122"/>
      <c r="AB57" s="122"/>
      <c r="AC57" s="122"/>
      <c r="AD57" s="122"/>
      <c r="AE57" s="122"/>
      <c r="AF57" s="122"/>
      <c r="AG57" s="124">
        <f>'D1.1.1A - Stavební část'!J34</f>
        <v>0</v>
      </c>
      <c r="AH57" s="121"/>
      <c r="AI57" s="121"/>
      <c r="AJ57" s="121"/>
      <c r="AK57" s="121"/>
      <c r="AL57" s="121"/>
      <c r="AM57" s="121"/>
      <c r="AN57" s="124">
        <f>SUM(AG57,AT57)</f>
        <v>0</v>
      </c>
      <c r="AO57" s="121"/>
      <c r="AP57" s="121"/>
      <c r="AQ57" s="125" t="s">
        <v>81</v>
      </c>
      <c r="AR57" s="126"/>
      <c r="AS57" s="127">
        <v>0</v>
      </c>
      <c r="AT57" s="128">
        <f>ROUND(SUM(AV57:AW57),2)</f>
        <v>0</v>
      </c>
      <c r="AU57" s="129">
        <f>'D1.1.1A - Stavební část'!P120</f>
        <v>0</v>
      </c>
      <c r="AV57" s="128">
        <f>'D1.1.1A - Stavební část'!J37</f>
        <v>0</v>
      </c>
      <c r="AW57" s="128">
        <f>'D1.1.1A - Stavební část'!J38</f>
        <v>0</v>
      </c>
      <c r="AX57" s="128">
        <f>'D1.1.1A - Stavební část'!J39</f>
        <v>0</v>
      </c>
      <c r="AY57" s="128">
        <f>'D1.1.1A - Stavební část'!J40</f>
        <v>0</v>
      </c>
      <c r="AZ57" s="128">
        <f>'D1.1.1A - Stavební část'!F37</f>
        <v>0</v>
      </c>
      <c r="BA57" s="128">
        <f>'D1.1.1A - Stavební část'!F38</f>
        <v>0</v>
      </c>
      <c r="BB57" s="128">
        <f>'D1.1.1A - Stavební část'!F39</f>
        <v>0</v>
      </c>
      <c r="BC57" s="128">
        <f>'D1.1.1A - Stavební část'!F40</f>
        <v>0</v>
      </c>
      <c r="BD57" s="130">
        <f>'D1.1.1A - Stavební část'!F41</f>
        <v>0</v>
      </c>
      <c r="BT57" s="131" t="s">
        <v>86</v>
      </c>
      <c r="BV57" s="131" t="s">
        <v>71</v>
      </c>
      <c r="BW57" s="131" t="s">
        <v>87</v>
      </c>
      <c r="BX57" s="131" t="s">
        <v>82</v>
      </c>
      <c r="CL57" s="131" t="s">
        <v>1</v>
      </c>
    </row>
    <row r="58" s="6" customFormat="1" ht="16.5" customHeight="1">
      <c r="A58" s="132" t="s">
        <v>83</v>
      </c>
      <c r="B58" s="120"/>
      <c r="C58" s="121"/>
      <c r="D58" s="121"/>
      <c r="E58" s="121"/>
      <c r="F58" s="122" t="s">
        <v>88</v>
      </c>
      <c r="G58" s="122"/>
      <c r="H58" s="122"/>
      <c r="I58" s="122"/>
      <c r="J58" s="122"/>
      <c r="K58" s="121"/>
      <c r="L58" s="122" t="s">
        <v>89</v>
      </c>
      <c r="M58" s="122"/>
      <c r="N58" s="122"/>
      <c r="O58" s="122"/>
      <c r="P58" s="122"/>
      <c r="Q58" s="122"/>
      <c r="R58" s="122"/>
      <c r="S58" s="122"/>
      <c r="T58" s="122"/>
      <c r="U58" s="122"/>
      <c r="V58" s="122"/>
      <c r="W58" s="122"/>
      <c r="X58" s="122"/>
      <c r="Y58" s="122"/>
      <c r="Z58" s="122"/>
      <c r="AA58" s="122"/>
      <c r="AB58" s="122"/>
      <c r="AC58" s="122"/>
      <c r="AD58" s="122"/>
      <c r="AE58" s="122"/>
      <c r="AF58" s="122"/>
      <c r="AG58" s="124">
        <f>'D1.1.2B - Vazníkový krov'!J34</f>
        <v>0</v>
      </c>
      <c r="AH58" s="121"/>
      <c r="AI58" s="121"/>
      <c r="AJ58" s="121"/>
      <c r="AK58" s="121"/>
      <c r="AL58" s="121"/>
      <c r="AM58" s="121"/>
      <c r="AN58" s="124">
        <f>SUM(AG58,AT58)</f>
        <v>0</v>
      </c>
      <c r="AO58" s="121"/>
      <c r="AP58" s="121"/>
      <c r="AQ58" s="125" t="s">
        <v>81</v>
      </c>
      <c r="AR58" s="126"/>
      <c r="AS58" s="127">
        <v>0</v>
      </c>
      <c r="AT58" s="128">
        <f>ROUND(SUM(AV58:AW58),2)</f>
        <v>0</v>
      </c>
      <c r="AU58" s="129">
        <f>'D1.1.2B - Vazníkový krov'!P94</f>
        <v>0</v>
      </c>
      <c r="AV58" s="128">
        <f>'D1.1.2B - Vazníkový krov'!J37</f>
        <v>0</v>
      </c>
      <c r="AW58" s="128">
        <f>'D1.1.2B - Vazníkový krov'!J38</f>
        <v>0</v>
      </c>
      <c r="AX58" s="128">
        <f>'D1.1.2B - Vazníkový krov'!J39</f>
        <v>0</v>
      </c>
      <c r="AY58" s="128">
        <f>'D1.1.2B - Vazníkový krov'!J40</f>
        <v>0</v>
      </c>
      <c r="AZ58" s="128">
        <f>'D1.1.2B - Vazníkový krov'!F37</f>
        <v>0</v>
      </c>
      <c r="BA58" s="128">
        <f>'D1.1.2B - Vazníkový krov'!F38</f>
        <v>0</v>
      </c>
      <c r="BB58" s="128">
        <f>'D1.1.2B - Vazníkový krov'!F39</f>
        <v>0</v>
      </c>
      <c r="BC58" s="128">
        <f>'D1.1.2B - Vazníkový krov'!F40</f>
        <v>0</v>
      </c>
      <c r="BD58" s="130">
        <f>'D1.1.2B - Vazníkový krov'!F41</f>
        <v>0</v>
      </c>
      <c r="BT58" s="131" t="s">
        <v>86</v>
      </c>
      <c r="BV58" s="131" t="s">
        <v>71</v>
      </c>
      <c r="BW58" s="131" t="s">
        <v>90</v>
      </c>
      <c r="BX58" s="131" t="s">
        <v>82</v>
      </c>
      <c r="CL58" s="131" t="s">
        <v>1</v>
      </c>
    </row>
    <row r="59" s="6" customFormat="1" ht="16.5" customHeight="1">
      <c r="A59" s="132" t="s">
        <v>83</v>
      </c>
      <c r="B59" s="120"/>
      <c r="C59" s="121"/>
      <c r="D59" s="121"/>
      <c r="E59" s="121"/>
      <c r="F59" s="122" t="s">
        <v>91</v>
      </c>
      <c r="G59" s="122"/>
      <c r="H59" s="122"/>
      <c r="I59" s="122"/>
      <c r="J59" s="122"/>
      <c r="K59" s="121"/>
      <c r="L59" s="122" t="s">
        <v>92</v>
      </c>
      <c r="M59" s="122"/>
      <c r="N59" s="122"/>
      <c r="O59" s="122"/>
      <c r="P59" s="122"/>
      <c r="Q59" s="122"/>
      <c r="R59" s="122"/>
      <c r="S59" s="122"/>
      <c r="T59" s="122"/>
      <c r="U59" s="122"/>
      <c r="V59" s="122"/>
      <c r="W59" s="122"/>
      <c r="X59" s="122"/>
      <c r="Y59" s="122"/>
      <c r="Z59" s="122"/>
      <c r="AA59" s="122"/>
      <c r="AB59" s="122"/>
      <c r="AC59" s="122"/>
      <c r="AD59" s="122"/>
      <c r="AE59" s="122"/>
      <c r="AF59" s="122"/>
      <c r="AG59" s="124">
        <f>'D1.1.4A - ZDRAVOTNĚ TECHN...'!J34</f>
        <v>0</v>
      </c>
      <c r="AH59" s="121"/>
      <c r="AI59" s="121"/>
      <c r="AJ59" s="121"/>
      <c r="AK59" s="121"/>
      <c r="AL59" s="121"/>
      <c r="AM59" s="121"/>
      <c r="AN59" s="124">
        <f>SUM(AG59,AT59)</f>
        <v>0</v>
      </c>
      <c r="AO59" s="121"/>
      <c r="AP59" s="121"/>
      <c r="AQ59" s="125" t="s">
        <v>81</v>
      </c>
      <c r="AR59" s="126"/>
      <c r="AS59" s="127">
        <v>0</v>
      </c>
      <c r="AT59" s="128">
        <f>ROUND(SUM(AV59:AW59),2)</f>
        <v>0</v>
      </c>
      <c r="AU59" s="129">
        <f>'D1.1.4A - ZDRAVOTNĚ TECHN...'!P100</f>
        <v>0</v>
      </c>
      <c r="AV59" s="128">
        <f>'D1.1.4A - ZDRAVOTNĚ TECHN...'!J37</f>
        <v>0</v>
      </c>
      <c r="AW59" s="128">
        <f>'D1.1.4A - ZDRAVOTNĚ TECHN...'!J38</f>
        <v>0</v>
      </c>
      <c r="AX59" s="128">
        <f>'D1.1.4A - ZDRAVOTNĚ TECHN...'!J39</f>
        <v>0</v>
      </c>
      <c r="AY59" s="128">
        <f>'D1.1.4A - ZDRAVOTNĚ TECHN...'!J40</f>
        <v>0</v>
      </c>
      <c r="AZ59" s="128">
        <f>'D1.1.4A - ZDRAVOTNĚ TECHN...'!F37</f>
        <v>0</v>
      </c>
      <c r="BA59" s="128">
        <f>'D1.1.4A - ZDRAVOTNĚ TECHN...'!F38</f>
        <v>0</v>
      </c>
      <c r="BB59" s="128">
        <f>'D1.1.4A - ZDRAVOTNĚ TECHN...'!F39</f>
        <v>0</v>
      </c>
      <c r="BC59" s="128">
        <f>'D1.1.4A - ZDRAVOTNĚ TECHN...'!F40</f>
        <v>0</v>
      </c>
      <c r="BD59" s="130">
        <f>'D1.1.4A - ZDRAVOTNĚ TECHN...'!F41</f>
        <v>0</v>
      </c>
      <c r="BT59" s="131" t="s">
        <v>86</v>
      </c>
      <c r="BV59" s="131" t="s">
        <v>71</v>
      </c>
      <c r="BW59" s="131" t="s">
        <v>93</v>
      </c>
      <c r="BX59" s="131" t="s">
        <v>82</v>
      </c>
      <c r="CL59" s="131" t="s">
        <v>1</v>
      </c>
    </row>
    <row r="60" s="6" customFormat="1" ht="16.5" customHeight="1">
      <c r="A60" s="132" t="s">
        <v>83</v>
      </c>
      <c r="B60" s="120"/>
      <c r="C60" s="121"/>
      <c r="D60" s="121"/>
      <c r="E60" s="121"/>
      <c r="F60" s="122" t="s">
        <v>94</v>
      </c>
      <c r="G60" s="122"/>
      <c r="H60" s="122"/>
      <c r="I60" s="122"/>
      <c r="J60" s="122"/>
      <c r="K60" s="121"/>
      <c r="L60" s="122" t="s">
        <v>95</v>
      </c>
      <c r="M60" s="122"/>
      <c r="N60" s="122"/>
      <c r="O60" s="122"/>
      <c r="P60" s="122"/>
      <c r="Q60" s="122"/>
      <c r="R60" s="122"/>
      <c r="S60" s="122"/>
      <c r="T60" s="122"/>
      <c r="U60" s="122"/>
      <c r="V60" s="122"/>
      <c r="W60" s="122"/>
      <c r="X60" s="122"/>
      <c r="Y60" s="122"/>
      <c r="Z60" s="122"/>
      <c r="AA60" s="122"/>
      <c r="AB60" s="122"/>
      <c r="AC60" s="122"/>
      <c r="AD60" s="122"/>
      <c r="AE60" s="122"/>
      <c r="AF60" s="122"/>
      <c r="AG60" s="124">
        <f>'D1.1.4B - Silnoproud+bles...'!J34</f>
        <v>0</v>
      </c>
      <c r="AH60" s="121"/>
      <c r="AI60" s="121"/>
      <c r="AJ60" s="121"/>
      <c r="AK60" s="121"/>
      <c r="AL60" s="121"/>
      <c r="AM60" s="121"/>
      <c r="AN60" s="124">
        <f>SUM(AG60,AT60)</f>
        <v>0</v>
      </c>
      <c r="AO60" s="121"/>
      <c r="AP60" s="121"/>
      <c r="AQ60" s="125" t="s">
        <v>81</v>
      </c>
      <c r="AR60" s="126"/>
      <c r="AS60" s="127">
        <v>0</v>
      </c>
      <c r="AT60" s="128">
        <f>ROUND(SUM(AV60:AW60),2)</f>
        <v>0</v>
      </c>
      <c r="AU60" s="129">
        <f>'D1.1.4B - Silnoproud+bles...'!P96</f>
        <v>0</v>
      </c>
      <c r="AV60" s="128">
        <f>'D1.1.4B - Silnoproud+bles...'!J37</f>
        <v>0</v>
      </c>
      <c r="AW60" s="128">
        <f>'D1.1.4B - Silnoproud+bles...'!J38</f>
        <v>0</v>
      </c>
      <c r="AX60" s="128">
        <f>'D1.1.4B - Silnoproud+bles...'!J39</f>
        <v>0</v>
      </c>
      <c r="AY60" s="128">
        <f>'D1.1.4B - Silnoproud+bles...'!J40</f>
        <v>0</v>
      </c>
      <c r="AZ60" s="128">
        <f>'D1.1.4B - Silnoproud+bles...'!F37</f>
        <v>0</v>
      </c>
      <c r="BA60" s="128">
        <f>'D1.1.4B - Silnoproud+bles...'!F38</f>
        <v>0</v>
      </c>
      <c r="BB60" s="128">
        <f>'D1.1.4B - Silnoproud+bles...'!F39</f>
        <v>0</v>
      </c>
      <c r="BC60" s="128">
        <f>'D1.1.4B - Silnoproud+bles...'!F40</f>
        <v>0</v>
      </c>
      <c r="BD60" s="130">
        <f>'D1.1.4B - Silnoproud+bles...'!F41</f>
        <v>0</v>
      </c>
      <c r="BT60" s="131" t="s">
        <v>86</v>
      </c>
      <c r="BV60" s="131" t="s">
        <v>71</v>
      </c>
      <c r="BW60" s="131" t="s">
        <v>96</v>
      </c>
      <c r="BX60" s="131" t="s">
        <v>82</v>
      </c>
      <c r="CL60" s="131" t="s">
        <v>1</v>
      </c>
    </row>
    <row r="61" s="6" customFormat="1" ht="38.25" customHeight="1">
      <c r="A61" s="132" t="s">
        <v>83</v>
      </c>
      <c r="B61" s="120"/>
      <c r="C61" s="121"/>
      <c r="D61" s="121"/>
      <c r="E61" s="121"/>
      <c r="F61" s="122" t="s">
        <v>97</v>
      </c>
      <c r="G61" s="122"/>
      <c r="H61" s="122"/>
      <c r="I61" s="122"/>
      <c r="J61" s="122"/>
      <c r="K61" s="121"/>
      <c r="L61" s="122" t="s">
        <v>98</v>
      </c>
      <c r="M61" s="122"/>
      <c r="N61" s="122"/>
      <c r="O61" s="122"/>
      <c r="P61" s="122"/>
      <c r="Q61" s="122"/>
      <c r="R61" s="122"/>
      <c r="S61" s="122"/>
      <c r="T61" s="122"/>
      <c r="U61" s="122"/>
      <c r="V61" s="122"/>
      <c r="W61" s="122"/>
      <c r="X61" s="122"/>
      <c r="Y61" s="122"/>
      <c r="Z61" s="122"/>
      <c r="AA61" s="122"/>
      <c r="AB61" s="122"/>
      <c r="AC61" s="122"/>
      <c r="AD61" s="122"/>
      <c r="AE61" s="122"/>
      <c r="AF61" s="122"/>
      <c r="AG61" s="124">
        <f>'VON - vedlejší a ost - VO...'!J34</f>
        <v>0</v>
      </c>
      <c r="AH61" s="121"/>
      <c r="AI61" s="121"/>
      <c r="AJ61" s="121"/>
      <c r="AK61" s="121"/>
      <c r="AL61" s="121"/>
      <c r="AM61" s="121"/>
      <c r="AN61" s="124">
        <f>SUM(AG61,AT61)</f>
        <v>0</v>
      </c>
      <c r="AO61" s="121"/>
      <c r="AP61" s="121"/>
      <c r="AQ61" s="125" t="s">
        <v>81</v>
      </c>
      <c r="AR61" s="126"/>
      <c r="AS61" s="127">
        <v>0</v>
      </c>
      <c r="AT61" s="128">
        <f>ROUND(SUM(AV61:AW61),2)</f>
        <v>0</v>
      </c>
      <c r="AU61" s="129">
        <f>'VON - vedlejší a ost - VO...'!P94</f>
        <v>0</v>
      </c>
      <c r="AV61" s="128">
        <f>'VON - vedlejší a ost - VO...'!J37</f>
        <v>0</v>
      </c>
      <c r="AW61" s="128">
        <f>'VON - vedlejší a ost - VO...'!J38</f>
        <v>0</v>
      </c>
      <c r="AX61" s="128">
        <f>'VON - vedlejší a ost - VO...'!J39</f>
        <v>0</v>
      </c>
      <c r="AY61" s="128">
        <f>'VON - vedlejší a ost - VO...'!J40</f>
        <v>0</v>
      </c>
      <c r="AZ61" s="128">
        <f>'VON - vedlejší a ost - VO...'!F37</f>
        <v>0</v>
      </c>
      <c r="BA61" s="128">
        <f>'VON - vedlejší a ost - VO...'!F38</f>
        <v>0</v>
      </c>
      <c r="BB61" s="128">
        <f>'VON - vedlejší a ost - VO...'!F39</f>
        <v>0</v>
      </c>
      <c r="BC61" s="128">
        <f>'VON - vedlejší a ost - VO...'!F40</f>
        <v>0</v>
      </c>
      <c r="BD61" s="130">
        <f>'VON - vedlejší a ost - VO...'!F41</f>
        <v>0</v>
      </c>
      <c r="BT61" s="131" t="s">
        <v>86</v>
      </c>
      <c r="BV61" s="131" t="s">
        <v>71</v>
      </c>
      <c r="BW61" s="131" t="s">
        <v>99</v>
      </c>
      <c r="BX61" s="131" t="s">
        <v>82</v>
      </c>
      <c r="CL61" s="131" t="s">
        <v>1</v>
      </c>
    </row>
    <row r="62" s="6" customFormat="1" ht="16.5" customHeight="1">
      <c r="A62" s="132" t="s">
        <v>83</v>
      </c>
      <c r="B62" s="120"/>
      <c r="C62" s="121"/>
      <c r="D62" s="121"/>
      <c r="E62" s="122" t="s">
        <v>100</v>
      </c>
      <c r="F62" s="122"/>
      <c r="G62" s="122"/>
      <c r="H62" s="122"/>
      <c r="I62" s="122"/>
      <c r="J62" s="121"/>
      <c r="K62" s="122" t="s">
        <v>101</v>
      </c>
      <c r="L62" s="122"/>
      <c r="M62" s="122"/>
      <c r="N62" s="122"/>
      <c r="O62" s="122"/>
      <c r="P62" s="122"/>
      <c r="Q62" s="122"/>
      <c r="R62" s="122"/>
      <c r="S62" s="122"/>
      <c r="T62" s="122"/>
      <c r="U62" s="122"/>
      <c r="V62" s="122"/>
      <c r="W62" s="122"/>
      <c r="X62" s="122"/>
      <c r="Y62" s="122"/>
      <c r="Z62" s="122"/>
      <c r="AA62" s="122"/>
      <c r="AB62" s="122"/>
      <c r="AC62" s="122"/>
      <c r="AD62" s="122"/>
      <c r="AE62" s="122"/>
      <c r="AF62" s="122"/>
      <c r="AG62" s="124">
        <f>'D1.2 - SO Terénní úpravy ...'!J32</f>
        <v>0</v>
      </c>
      <c r="AH62" s="121"/>
      <c r="AI62" s="121"/>
      <c r="AJ62" s="121"/>
      <c r="AK62" s="121"/>
      <c r="AL62" s="121"/>
      <c r="AM62" s="121"/>
      <c r="AN62" s="124">
        <f>SUM(AG62,AT62)</f>
        <v>0</v>
      </c>
      <c r="AO62" s="121"/>
      <c r="AP62" s="121"/>
      <c r="AQ62" s="125" t="s">
        <v>81</v>
      </c>
      <c r="AR62" s="126"/>
      <c r="AS62" s="127">
        <v>0</v>
      </c>
      <c r="AT62" s="128">
        <f>ROUND(SUM(AV62:AW62),2)</f>
        <v>0</v>
      </c>
      <c r="AU62" s="129">
        <f>'D1.2 - SO Terénní úpravy ...'!P89</f>
        <v>0</v>
      </c>
      <c r="AV62" s="128">
        <f>'D1.2 - SO Terénní úpravy ...'!J35</f>
        <v>0</v>
      </c>
      <c r="AW62" s="128">
        <f>'D1.2 - SO Terénní úpravy ...'!J36</f>
        <v>0</v>
      </c>
      <c r="AX62" s="128">
        <f>'D1.2 - SO Terénní úpravy ...'!J37</f>
        <v>0</v>
      </c>
      <c r="AY62" s="128">
        <f>'D1.2 - SO Terénní úpravy ...'!J38</f>
        <v>0</v>
      </c>
      <c r="AZ62" s="128">
        <f>'D1.2 - SO Terénní úpravy ...'!F35</f>
        <v>0</v>
      </c>
      <c r="BA62" s="128">
        <f>'D1.2 - SO Terénní úpravy ...'!F36</f>
        <v>0</v>
      </c>
      <c r="BB62" s="128">
        <f>'D1.2 - SO Terénní úpravy ...'!F37</f>
        <v>0</v>
      </c>
      <c r="BC62" s="128">
        <f>'D1.2 - SO Terénní úpravy ...'!F38</f>
        <v>0</v>
      </c>
      <c r="BD62" s="130">
        <f>'D1.2 - SO Terénní úpravy ...'!F39</f>
        <v>0</v>
      </c>
      <c r="BT62" s="131" t="s">
        <v>78</v>
      </c>
      <c r="BV62" s="131" t="s">
        <v>71</v>
      </c>
      <c r="BW62" s="131" t="s">
        <v>102</v>
      </c>
      <c r="BX62" s="131" t="s">
        <v>77</v>
      </c>
      <c r="CL62" s="131" t="s">
        <v>1</v>
      </c>
    </row>
    <row r="63" s="6" customFormat="1" ht="16.5" customHeight="1">
      <c r="A63" s="132" t="s">
        <v>83</v>
      </c>
      <c r="B63" s="120"/>
      <c r="C63" s="121"/>
      <c r="D63" s="121"/>
      <c r="E63" s="122" t="s">
        <v>103</v>
      </c>
      <c r="F63" s="122"/>
      <c r="G63" s="122"/>
      <c r="H63" s="122"/>
      <c r="I63" s="122"/>
      <c r="J63" s="121"/>
      <c r="K63" s="122" t="s">
        <v>104</v>
      </c>
      <c r="L63" s="122"/>
      <c r="M63" s="122"/>
      <c r="N63" s="122"/>
      <c r="O63" s="122"/>
      <c r="P63" s="122"/>
      <c r="Q63" s="122"/>
      <c r="R63" s="122"/>
      <c r="S63" s="122"/>
      <c r="T63" s="122"/>
      <c r="U63" s="122"/>
      <c r="V63" s="122"/>
      <c r="W63" s="122"/>
      <c r="X63" s="122"/>
      <c r="Y63" s="122"/>
      <c r="Z63" s="122"/>
      <c r="AA63" s="122"/>
      <c r="AB63" s="122"/>
      <c r="AC63" s="122"/>
      <c r="AD63" s="122"/>
      <c r="AE63" s="122"/>
      <c r="AF63" s="122"/>
      <c r="AG63" s="124">
        <f>'D1.3 - SO Přípojka NN'!J32</f>
        <v>0</v>
      </c>
      <c r="AH63" s="121"/>
      <c r="AI63" s="121"/>
      <c r="AJ63" s="121"/>
      <c r="AK63" s="121"/>
      <c r="AL63" s="121"/>
      <c r="AM63" s="121"/>
      <c r="AN63" s="124">
        <f>SUM(AG63,AT63)</f>
        <v>0</v>
      </c>
      <c r="AO63" s="121"/>
      <c r="AP63" s="121"/>
      <c r="AQ63" s="125" t="s">
        <v>81</v>
      </c>
      <c r="AR63" s="126"/>
      <c r="AS63" s="127">
        <v>0</v>
      </c>
      <c r="AT63" s="128">
        <f>ROUND(SUM(AV63:AW63),2)</f>
        <v>0</v>
      </c>
      <c r="AU63" s="129">
        <f>'D1.3 - SO Přípojka NN'!P107</f>
        <v>0</v>
      </c>
      <c r="AV63" s="128">
        <f>'D1.3 - SO Přípojka NN'!J35</f>
        <v>0</v>
      </c>
      <c r="AW63" s="128">
        <f>'D1.3 - SO Přípojka NN'!J36</f>
        <v>0</v>
      </c>
      <c r="AX63" s="128">
        <f>'D1.3 - SO Přípojka NN'!J37</f>
        <v>0</v>
      </c>
      <c r="AY63" s="128">
        <f>'D1.3 - SO Přípojka NN'!J38</f>
        <v>0</v>
      </c>
      <c r="AZ63" s="128">
        <f>'D1.3 - SO Přípojka NN'!F35</f>
        <v>0</v>
      </c>
      <c r="BA63" s="128">
        <f>'D1.3 - SO Přípojka NN'!F36</f>
        <v>0</v>
      </c>
      <c r="BB63" s="128">
        <f>'D1.3 - SO Přípojka NN'!F37</f>
        <v>0</v>
      </c>
      <c r="BC63" s="128">
        <f>'D1.3 - SO Přípojka NN'!F38</f>
        <v>0</v>
      </c>
      <c r="BD63" s="130">
        <f>'D1.3 - SO Přípojka NN'!F39</f>
        <v>0</v>
      </c>
      <c r="BT63" s="131" t="s">
        <v>78</v>
      </c>
      <c r="BV63" s="131" t="s">
        <v>71</v>
      </c>
      <c r="BW63" s="131" t="s">
        <v>105</v>
      </c>
      <c r="BX63" s="131" t="s">
        <v>77</v>
      </c>
      <c r="CL63" s="131" t="s">
        <v>1</v>
      </c>
    </row>
    <row r="64" s="6" customFormat="1" ht="16.5" customHeight="1">
      <c r="A64" s="132" t="s">
        <v>83</v>
      </c>
      <c r="B64" s="120"/>
      <c r="C64" s="121"/>
      <c r="D64" s="121"/>
      <c r="E64" s="122" t="s">
        <v>106</v>
      </c>
      <c r="F64" s="122"/>
      <c r="G64" s="122"/>
      <c r="H64" s="122"/>
      <c r="I64" s="122"/>
      <c r="J64" s="121"/>
      <c r="K64" s="122" t="s">
        <v>107</v>
      </c>
      <c r="L64" s="122"/>
      <c r="M64" s="122"/>
      <c r="N64" s="122"/>
      <c r="O64" s="122"/>
      <c r="P64" s="122"/>
      <c r="Q64" s="122"/>
      <c r="R64" s="122"/>
      <c r="S64" s="122"/>
      <c r="T64" s="122"/>
      <c r="U64" s="122"/>
      <c r="V64" s="122"/>
      <c r="W64" s="122"/>
      <c r="X64" s="122"/>
      <c r="Y64" s="122"/>
      <c r="Z64" s="122"/>
      <c r="AA64" s="122"/>
      <c r="AB64" s="122"/>
      <c r="AC64" s="122"/>
      <c r="AD64" s="122"/>
      <c r="AE64" s="122"/>
      <c r="AF64" s="122"/>
      <c r="AG64" s="124">
        <f>'D1.4 - SO 04 Vodovodní př...'!J32</f>
        <v>0</v>
      </c>
      <c r="AH64" s="121"/>
      <c r="AI64" s="121"/>
      <c r="AJ64" s="121"/>
      <c r="AK64" s="121"/>
      <c r="AL64" s="121"/>
      <c r="AM64" s="121"/>
      <c r="AN64" s="124">
        <f>SUM(AG64,AT64)</f>
        <v>0</v>
      </c>
      <c r="AO64" s="121"/>
      <c r="AP64" s="121"/>
      <c r="AQ64" s="125" t="s">
        <v>81</v>
      </c>
      <c r="AR64" s="126"/>
      <c r="AS64" s="127">
        <v>0</v>
      </c>
      <c r="AT64" s="128">
        <f>ROUND(SUM(AV64:AW64),2)</f>
        <v>0</v>
      </c>
      <c r="AU64" s="129">
        <f>'D1.4 - SO 04 Vodovodní př...'!P88</f>
        <v>0</v>
      </c>
      <c r="AV64" s="128">
        <f>'D1.4 - SO 04 Vodovodní př...'!J35</f>
        <v>0</v>
      </c>
      <c r="AW64" s="128">
        <f>'D1.4 - SO 04 Vodovodní př...'!J36</f>
        <v>0</v>
      </c>
      <c r="AX64" s="128">
        <f>'D1.4 - SO 04 Vodovodní př...'!J37</f>
        <v>0</v>
      </c>
      <c r="AY64" s="128">
        <f>'D1.4 - SO 04 Vodovodní př...'!J38</f>
        <v>0</v>
      </c>
      <c r="AZ64" s="128">
        <f>'D1.4 - SO 04 Vodovodní př...'!F35</f>
        <v>0</v>
      </c>
      <c r="BA64" s="128">
        <f>'D1.4 - SO 04 Vodovodní př...'!F36</f>
        <v>0</v>
      </c>
      <c r="BB64" s="128">
        <f>'D1.4 - SO 04 Vodovodní př...'!F37</f>
        <v>0</v>
      </c>
      <c r="BC64" s="128">
        <f>'D1.4 - SO 04 Vodovodní př...'!F38</f>
        <v>0</v>
      </c>
      <c r="BD64" s="130">
        <f>'D1.4 - SO 04 Vodovodní př...'!F39</f>
        <v>0</v>
      </c>
      <c r="BT64" s="131" t="s">
        <v>78</v>
      </c>
      <c r="BV64" s="131" t="s">
        <v>71</v>
      </c>
      <c r="BW64" s="131" t="s">
        <v>108</v>
      </c>
      <c r="BX64" s="131" t="s">
        <v>77</v>
      </c>
      <c r="CL64" s="131" t="s">
        <v>1</v>
      </c>
    </row>
    <row r="65" s="6" customFormat="1" ht="16.5" customHeight="1">
      <c r="A65" s="132" t="s">
        <v>83</v>
      </c>
      <c r="B65" s="120"/>
      <c r="C65" s="121"/>
      <c r="D65" s="121"/>
      <c r="E65" s="122" t="s">
        <v>109</v>
      </c>
      <c r="F65" s="122"/>
      <c r="G65" s="122"/>
      <c r="H65" s="122"/>
      <c r="I65" s="122"/>
      <c r="J65" s="121"/>
      <c r="K65" s="122" t="s">
        <v>110</v>
      </c>
      <c r="L65" s="122"/>
      <c r="M65" s="122"/>
      <c r="N65" s="122"/>
      <c r="O65" s="122"/>
      <c r="P65" s="122"/>
      <c r="Q65" s="122"/>
      <c r="R65" s="122"/>
      <c r="S65" s="122"/>
      <c r="T65" s="122"/>
      <c r="U65" s="122"/>
      <c r="V65" s="122"/>
      <c r="W65" s="122"/>
      <c r="X65" s="122"/>
      <c r="Y65" s="122"/>
      <c r="Z65" s="122"/>
      <c r="AA65" s="122"/>
      <c r="AB65" s="122"/>
      <c r="AC65" s="122"/>
      <c r="AD65" s="122"/>
      <c r="AE65" s="122"/>
      <c r="AF65" s="122"/>
      <c r="AG65" s="124">
        <f>'D1.5 - SO 05 Vnitřní kana...'!J32</f>
        <v>0</v>
      </c>
      <c r="AH65" s="121"/>
      <c r="AI65" s="121"/>
      <c r="AJ65" s="121"/>
      <c r="AK65" s="121"/>
      <c r="AL65" s="121"/>
      <c r="AM65" s="121"/>
      <c r="AN65" s="124">
        <f>SUM(AG65,AT65)</f>
        <v>0</v>
      </c>
      <c r="AO65" s="121"/>
      <c r="AP65" s="121"/>
      <c r="AQ65" s="125" t="s">
        <v>81</v>
      </c>
      <c r="AR65" s="126"/>
      <c r="AS65" s="127">
        <v>0</v>
      </c>
      <c r="AT65" s="128">
        <f>ROUND(SUM(AV65:AW65),2)</f>
        <v>0</v>
      </c>
      <c r="AU65" s="129">
        <f>'D1.5 - SO 05 Vnitřní kana...'!P89</f>
        <v>0</v>
      </c>
      <c r="AV65" s="128">
        <f>'D1.5 - SO 05 Vnitřní kana...'!J35</f>
        <v>0</v>
      </c>
      <c r="AW65" s="128">
        <f>'D1.5 - SO 05 Vnitřní kana...'!J36</f>
        <v>0</v>
      </c>
      <c r="AX65" s="128">
        <f>'D1.5 - SO 05 Vnitřní kana...'!J37</f>
        <v>0</v>
      </c>
      <c r="AY65" s="128">
        <f>'D1.5 - SO 05 Vnitřní kana...'!J38</f>
        <v>0</v>
      </c>
      <c r="AZ65" s="128">
        <f>'D1.5 - SO 05 Vnitřní kana...'!F35</f>
        <v>0</v>
      </c>
      <c r="BA65" s="128">
        <f>'D1.5 - SO 05 Vnitřní kana...'!F36</f>
        <v>0</v>
      </c>
      <c r="BB65" s="128">
        <f>'D1.5 - SO 05 Vnitřní kana...'!F37</f>
        <v>0</v>
      </c>
      <c r="BC65" s="128">
        <f>'D1.5 - SO 05 Vnitřní kana...'!F38</f>
        <v>0</v>
      </c>
      <c r="BD65" s="130">
        <f>'D1.5 - SO 05 Vnitřní kana...'!F39</f>
        <v>0</v>
      </c>
      <c r="BT65" s="131" t="s">
        <v>78</v>
      </c>
      <c r="BV65" s="131" t="s">
        <v>71</v>
      </c>
      <c r="BW65" s="131" t="s">
        <v>111</v>
      </c>
      <c r="BX65" s="131" t="s">
        <v>77</v>
      </c>
      <c r="CL65" s="131" t="s">
        <v>1</v>
      </c>
    </row>
    <row r="66" s="5" customFormat="1" ht="16.5" customHeight="1">
      <c r="A66" s="132" t="s">
        <v>83</v>
      </c>
      <c r="B66" s="107"/>
      <c r="C66" s="108"/>
      <c r="D66" s="109" t="s">
        <v>112</v>
      </c>
      <c r="E66" s="109"/>
      <c r="F66" s="109"/>
      <c r="G66" s="109"/>
      <c r="H66" s="109"/>
      <c r="I66" s="110"/>
      <c r="J66" s="109" t="s">
        <v>113</v>
      </c>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12">
        <f>'D2 - SO 02 Příjezdová kom...'!J30</f>
        <v>0</v>
      </c>
      <c r="AH66" s="110"/>
      <c r="AI66" s="110"/>
      <c r="AJ66" s="110"/>
      <c r="AK66" s="110"/>
      <c r="AL66" s="110"/>
      <c r="AM66" s="110"/>
      <c r="AN66" s="112">
        <f>SUM(AG66,AT66)</f>
        <v>0</v>
      </c>
      <c r="AO66" s="110"/>
      <c r="AP66" s="110"/>
      <c r="AQ66" s="113" t="s">
        <v>75</v>
      </c>
      <c r="AR66" s="114"/>
      <c r="AS66" s="115">
        <v>0</v>
      </c>
      <c r="AT66" s="116">
        <f>ROUND(SUM(AV66:AW66),2)</f>
        <v>0</v>
      </c>
      <c r="AU66" s="117">
        <f>'D2 - SO 02 Příjezdová kom...'!P82</f>
        <v>0</v>
      </c>
      <c r="AV66" s="116">
        <f>'D2 - SO 02 Příjezdová kom...'!J33</f>
        <v>0</v>
      </c>
      <c r="AW66" s="116">
        <f>'D2 - SO 02 Příjezdová kom...'!J34</f>
        <v>0</v>
      </c>
      <c r="AX66" s="116">
        <f>'D2 - SO 02 Příjezdová kom...'!J35</f>
        <v>0</v>
      </c>
      <c r="AY66" s="116">
        <f>'D2 - SO 02 Příjezdová kom...'!J36</f>
        <v>0</v>
      </c>
      <c r="AZ66" s="116">
        <f>'D2 - SO 02 Příjezdová kom...'!F33</f>
        <v>0</v>
      </c>
      <c r="BA66" s="116">
        <f>'D2 - SO 02 Příjezdová kom...'!F34</f>
        <v>0</v>
      </c>
      <c r="BB66" s="116">
        <f>'D2 - SO 02 Příjezdová kom...'!F35</f>
        <v>0</v>
      </c>
      <c r="BC66" s="116">
        <f>'D2 - SO 02 Příjezdová kom...'!F36</f>
        <v>0</v>
      </c>
      <c r="BD66" s="118">
        <f>'D2 - SO 02 Příjezdová kom...'!F37</f>
        <v>0</v>
      </c>
      <c r="BT66" s="119" t="s">
        <v>76</v>
      </c>
      <c r="BV66" s="119" t="s">
        <v>71</v>
      </c>
      <c r="BW66" s="119" t="s">
        <v>114</v>
      </c>
      <c r="BX66" s="119" t="s">
        <v>5</v>
      </c>
      <c r="CL66" s="119" t="s">
        <v>1</v>
      </c>
      <c r="CM66" s="119" t="s">
        <v>78</v>
      </c>
    </row>
    <row r="67" s="5" customFormat="1" ht="16.5" customHeight="1">
      <c r="B67" s="107"/>
      <c r="C67" s="108"/>
      <c r="D67" s="109" t="s">
        <v>115</v>
      </c>
      <c r="E67" s="109"/>
      <c r="F67" s="109"/>
      <c r="G67" s="109"/>
      <c r="H67" s="109"/>
      <c r="I67" s="110"/>
      <c r="J67" s="109" t="s">
        <v>116</v>
      </c>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11">
        <f>ROUND(SUM(AG68:AG69),2)</f>
        <v>0</v>
      </c>
      <c r="AH67" s="110"/>
      <c r="AI67" s="110"/>
      <c r="AJ67" s="110"/>
      <c r="AK67" s="110"/>
      <c r="AL67" s="110"/>
      <c r="AM67" s="110"/>
      <c r="AN67" s="112">
        <f>SUM(AG67,AT67)</f>
        <v>0</v>
      </c>
      <c r="AO67" s="110"/>
      <c r="AP67" s="110"/>
      <c r="AQ67" s="113" t="s">
        <v>75</v>
      </c>
      <c r="AR67" s="114"/>
      <c r="AS67" s="115">
        <f>ROUND(SUM(AS68:AS69),2)</f>
        <v>0</v>
      </c>
      <c r="AT67" s="116">
        <f>ROUND(SUM(AV67:AW67),2)</f>
        <v>0</v>
      </c>
      <c r="AU67" s="117">
        <f>ROUND(SUM(AU68:AU69),5)</f>
        <v>0</v>
      </c>
      <c r="AV67" s="116">
        <f>ROUND(AZ67*L29,2)</f>
        <v>0</v>
      </c>
      <c r="AW67" s="116">
        <f>ROUND(BA67*L30,2)</f>
        <v>0</v>
      </c>
      <c r="AX67" s="116">
        <f>ROUND(BB67*L29,2)</f>
        <v>0</v>
      </c>
      <c r="AY67" s="116">
        <f>ROUND(BC67*L30,2)</f>
        <v>0</v>
      </c>
      <c r="AZ67" s="116">
        <f>ROUND(SUM(AZ68:AZ69),2)</f>
        <v>0</v>
      </c>
      <c r="BA67" s="116">
        <f>ROUND(SUM(BA68:BA69),2)</f>
        <v>0</v>
      </c>
      <c r="BB67" s="116">
        <f>ROUND(SUM(BB68:BB69),2)</f>
        <v>0</v>
      </c>
      <c r="BC67" s="116">
        <f>ROUND(SUM(BC68:BC69),2)</f>
        <v>0</v>
      </c>
      <c r="BD67" s="118">
        <f>ROUND(SUM(BD68:BD69),2)</f>
        <v>0</v>
      </c>
      <c r="BS67" s="119" t="s">
        <v>68</v>
      </c>
      <c r="BT67" s="119" t="s">
        <v>76</v>
      </c>
      <c r="BV67" s="119" t="s">
        <v>71</v>
      </c>
      <c r="BW67" s="119" t="s">
        <v>117</v>
      </c>
      <c r="BX67" s="119" t="s">
        <v>5</v>
      </c>
      <c r="CL67" s="119" t="s">
        <v>1</v>
      </c>
      <c r="CM67" s="119" t="s">
        <v>78</v>
      </c>
    </row>
    <row r="68" s="6" customFormat="1" ht="16.5" customHeight="1">
      <c r="A68" s="132" t="s">
        <v>83</v>
      </c>
      <c r="B68" s="120"/>
      <c r="C68" s="121"/>
      <c r="D68" s="121"/>
      <c r="E68" s="122" t="s">
        <v>115</v>
      </c>
      <c r="F68" s="122"/>
      <c r="G68" s="122"/>
      <c r="H68" s="122"/>
      <c r="I68" s="122"/>
      <c r="J68" s="121"/>
      <c r="K68" s="122" t="s">
        <v>116</v>
      </c>
      <c r="L68" s="122"/>
      <c r="M68" s="122"/>
      <c r="N68" s="122"/>
      <c r="O68" s="122"/>
      <c r="P68" s="122"/>
      <c r="Q68" s="122"/>
      <c r="R68" s="122"/>
      <c r="S68" s="122"/>
      <c r="T68" s="122"/>
      <c r="U68" s="122"/>
      <c r="V68" s="122"/>
      <c r="W68" s="122"/>
      <c r="X68" s="122"/>
      <c r="Y68" s="122"/>
      <c r="Z68" s="122"/>
      <c r="AA68" s="122"/>
      <c r="AB68" s="122"/>
      <c r="AC68" s="122"/>
      <c r="AD68" s="122"/>
      <c r="AE68" s="122"/>
      <c r="AF68" s="122"/>
      <c r="AG68" s="124">
        <f>'D3 - SO 03 Splašková kana...'!J30</f>
        <v>0</v>
      </c>
      <c r="AH68" s="121"/>
      <c r="AI68" s="121"/>
      <c r="AJ68" s="121"/>
      <c r="AK68" s="121"/>
      <c r="AL68" s="121"/>
      <c r="AM68" s="121"/>
      <c r="AN68" s="124">
        <f>SUM(AG68,AT68)</f>
        <v>0</v>
      </c>
      <c r="AO68" s="121"/>
      <c r="AP68" s="121"/>
      <c r="AQ68" s="125" t="s">
        <v>81</v>
      </c>
      <c r="AR68" s="126"/>
      <c r="AS68" s="127">
        <v>0</v>
      </c>
      <c r="AT68" s="128">
        <f>ROUND(SUM(AV68:AW68),2)</f>
        <v>0</v>
      </c>
      <c r="AU68" s="129">
        <f>'D3 - SO 03 Splašková kana...'!P84</f>
        <v>0</v>
      </c>
      <c r="AV68" s="128">
        <f>'D3 - SO 03 Splašková kana...'!J33</f>
        <v>0</v>
      </c>
      <c r="AW68" s="128">
        <f>'D3 - SO 03 Splašková kana...'!J34</f>
        <v>0</v>
      </c>
      <c r="AX68" s="128">
        <f>'D3 - SO 03 Splašková kana...'!J35</f>
        <v>0</v>
      </c>
      <c r="AY68" s="128">
        <f>'D3 - SO 03 Splašková kana...'!J36</f>
        <v>0</v>
      </c>
      <c r="AZ68" s="128">
        <f>'D3 - SO 03 Splašková kana...'!F33</f>
        <v>0</v>
      </c>
      <c r="BA68" s="128">
        <f>'D3 - SO 03 Splašková kana...'!F34</f>
        <v>0</v>
      </c>
      <c r="BB68" s="128">
        <f>'D3 - SO 03 Splašková kana...'!F35</f>
        <v>0</v>
      </c>
      <c r="BC68" s="128">
        <f>'D3 - SO 03 Splašková kana...'!F36</f>
        <v>0</v>
      </c>
      <c r="BD68" s="130">
        <f>'D3 - SO 03 Splašková kana...'!F37</f>
        <v>0</v>
      </c>
      <c r="BT68" s="131" t="s">
        <v>78</v>
      </c>
      <c r="BU68" s="131" t="s">
        <v>118</v>
      </c>
      <c r="BV68" s="131" t="s">
        <v>71</v>
      </c>
      <c r="BW68" s="131" t="s">
        <v>117</v>
      </c>
      <c r="BX68" s="131" t="s">
        <v>5</v>
      </c>
      <c r="CL68" s="131" t="s">
        <v>1</v>
      </c>
      <c r="CM68" s="131" t="s">
        <v>78</v>
      </c>
    </row>
    <row r="69" s="6" customFormat="1" ht="16.5" customHeight="1">
      <c r="A69" s="132" t="s">
        <v>83</v>
      </c>
      <c r="B69" s="120"/>
      <c r="C69" s="121"/>
      <c r="D69" s="121"/>
      <c r="E69" s="122" t="s">
        <v>119</v>
      </c>
      <c r="F69" s="122"/>
      <c r="G69" s="122"/>
      <c r="H69" s="122"/>
      <c r="I69" s="122"/>
      <c r="J69" s="121"/>
      <c r="K69" s="122" t="s">
        <v>120</v>
      </c>
      <c r="L69" s="122"/>
      <c r="M69" s="122"/>
      <c r="N69" s="122"/>
      <c r="O69" s="122"/>
      <c r="P69" s="122"/>
      <c r="Q69" s="122"/>
      <c r="R69" s="122"/>
      <c r="S69" s="122"/>
      <c r="T69" s="122"/>
      <c r="U69" s="122"/>
      <c r="V69" s="122"/>
      <c r="W69" s="122"/>
      <c r="X69" s="122"/>
      <c r="Y69" s="122"/>
      <c r="Z69" s="122"/>
      <c r="AA69" s="122"/>
      <c r="AB69" s="122"/>
      <c r="AC69" s="122"/>
      <c r="AD69" s="122"/>
      <c r="AE69" s="122"/>
      <c r="AF69" s="122"/>
      <c r="AG69" s="124">
        <f>'D3a - SO 03 Odbočky'!J32</f>
        <v>0</v>
      </c>
      <c r="AH69" s="121"/>
      <c r="AI69" s="121"/>
      <c r="AJ69" s="121"/>
      <c r="AK69" s="121"/>
      <c r="AL69" s="121"/>
      <c r="AM69" s="121"/>
      <c r="AN69" s="124">
        <f>SUM(AG69,AT69)</f>
        <v>0</v>
      </c>
      <c r="AO69" s="121"/>
      <c r="AP69" s="121"/>
      <c r="AQ69" s="125" t="s">
        <v>81</v>
      </c>
      <c r="AR69" s="126"/>
      <c r="AS69" s="127">
        <v>0</v>
      </c>
      <c r="AT69" s="128">
        <f>ROUND(SUM(AV69:AW69),2)</f>
        <v>0</v>
      </c>
      <c r="AU69" s="129">
        <f>'D3a - SO 03 Odbočky'!P90</f>
        <v>0</v>
      </c>
      <c r="AV69" s="128">
        <f>'D3a - SO 03 Odbočky'!J35</f>
        <v>0</v>
      </c>
      <c r="AW69" s="128">
        <f>'D3a - SO 03 Odbočky'!J36</f>
        <v>0</v>
      </c>
      <c r="AX69" s="128">
        <f>'D3a - SO 03 Odbočky'!J37</f>
        <v>0</v>
      </c>
      <c r="AY69" s="128">
        <f>'D3a - SO 03 Odbočky'!J38</f>
        <v>0</v>
      </c>
      <c r="AZ69" s="128">
        <f>'D3a - SO 03 Odbočky'!F35</f>
        <v>0</v>
      </c>
      <c r="BA69" s="128">
        <f>'D3a - SO 03 Odbočky'!F36</f>
        <v>0</v>
      </c>
      <c r="BB69" s="128">
        <f>'D3a - SO 03 Odbočky'!F37</f>
        <v>0</v>
      </c>
      <c r="BC69" s="128">
        <f>'D3a - SO 03 Odbočky'!F38</f>
        <v>0</v>
      </c>
      <c r="BD69" s="130">
        <f>'D3a - SO 03 Odbočky'!F39</f>
        <v>0</v>
      </c>
      <c r="BT69" s="131" t="s">
        <v>78</v>
      </c>
      <c r="BV69" s="131" t="s">
        <v>71</v>
      </c>
      <c r="BW69" s="131" t="s">
        <v>121</v>
      </c>
      <c r="BX69" s="131" t="s">
        <v>117</v>
      </c>
      <c r="CL69" s="131" t="s">
        <v>1</v>
      </c>
    </row>
    <row r="70" s="5" customFormat="1" ht="16.5" customHeight="1">
      <c r="A70" s="132" t="s">
        <v>83</v>
      </c>
      <c r="B70" s="107"/>
      <c r="C70" s="108"/>
      <c r="D70" s="109" t="s">
        <v>122</v>
      </c>
      <c r="E70" s="109"/>
      <c r="F70" s="109"/>
      <c r="G70" s="109"/>
      <c r="H70" s="109"/>
      <c r="I70" s="110"/>
      <c r="J70" s="109" t="s">
        <v>123</v>
      </c>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12">
        <f>'PS 01 - PS 01 ČOV Strojně...'!J30</f>
        <v>0</v>
      </c>
      <c r="AH70" s="110"/>
      <c r="AI70" s="110"/>
      <c r="AJ70" s="110"/>
      <c r="AK70" s="110"/>
      <c r="AL70" s="110"/>
      <c r="AM70" s="110"/>
      <c r="AN70" s="112">
        <f>SUM(AG70,AT70)</f>
        <v>0</v>
      </c>
      <c r="AO70" s="110"/>
      <c r="AP70" s="110"/>
      <c r="AQ70" s="113" t="s">
        <v>75</v>
      </c>
      <c r="AR70" s="114"/>
      <c r="AS70" s="115">
        <v>0</v>
      </c>
      <c r="AT70" s="116">
        <f>ROUND(SUM(AV70:AW70),2)</f>
        <v>0</v>
      </c>
      <c r="AU70" s="117">
        <f>'PS 01 - PS 01 ČOV Strojně...'!P81</f>
        <v>0</v>
      </c>
      <c r="AV70" s="116">
        <f>'PS 01 - PS 01 ČOV Strojně...'!J33</f>
        <v>0</v>
      </c>
      <c r="AW70" s="116">
        <f>'PS 01 - PS 01 ČOV Strojně...'!J34</f>
        <v>0</v>
      </c>
      <c r="AX70" s="116">
        <f>'PS 01 - PS 01 ČOV Strojně...'!J35</f>
        <v>0</v>
      </c>
      <c r="AY70" s="116">
        <f>'PS 01 - PS 01 ČOV Strojně...'!J36</f>
        <v>0</v>
      </c>
      <c r="AZ70" s="116">
        <f>'PS 01 - PS 01 ČOV Strojně...'!F33</f>
        <v>0</v>
      </c>
      <c r="BA70" s="116">
        <f>'PS 01 - PS 01 ČOV Strojně...'!F34</f>
        <v>0</v>
      </c>
      <c r="BB70" s="116">
        <f>'PS 01 - PS 01 ČOV Strojně...'!F35</f>
        <v>0</v>
      </c>
      <c r="BC70" s="116">
        <f>'PS 01 - PS 01 ČOV Strojně...'!F36</f>
        <v>0</v>
      </c>
      <c r="BD70" s="118">
        <f>'PS 01 - PS 01 ČOV Strojně...'!F37</f>
        <v>0</v>
      </c>
      <c r="BT70" s="119" t="s">
        <v>76</v>
      </c>
      <c r="BV70" s="119" t="s">
        <v>71</v>
      </c>
      <c r="BW70" s="119" t="s">
        <v>124</v>
      </c>
      <c r="BX70" s="119" t="s">
        <v>5</v>
      </c>
      <c r="CL70" s="119" t="s">
        <v>1</v>
      </c>
      <c r="CM70" s="119" t="s">
        <v>78</v>
      </c>
    </row>
    <row r="71" s="5" customFormat="1" ht="27" customHeight="1">
      <c r="A71" s="132" t="s">
        <v>83</v>
      </c>
      <c r="B71" s="107"/>
      <c r="C71" s="108"/>
      <c r="D71" s="109" t="s">
        <v>125</v>
      </c>
      <c r="E71" s="109"/>
      <c r="F71" s="109"/>
      <c r="G71" s="109"/>
      <c r="H71" s="109"/>
      <c r="I71" s="110"/>
      <c r="J71" s="109" t="s">
        <v>126</v>
      </c>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12">
        <f>'PS 02 - PS 02 ČOV Elektro...'!J30</f>
        <v>0</v>
      </c>
      <c r="AH71" s="110"/>
      <c r="AI71" s="110"/>
      <c r="AJ71" s="110"/>
      <c r="AK71" s="110"/>
      <c r="AL71" s="110"/>
      <c r="AM71" s="110"/>
      <c r="AN71" s="112">
        <f>SUM(AG71,AT71)</f>
        <v>0</v>
      </c>
      <c r="AO71" s="110"/>
      <c r="AP71" s="110"/>
      <c r="AQ71" s="113" t="s">
        <v>75</v>
      </c>
      <c r="AR71" s="114"/>
      <c r="AS71" s="115">
        <v>0</v>
      </c>
      <c r="AT71" s="116">
        <f>ROUND(SUM(AV71:AW71),2)</f>
        <v>0</v>
      </c>
      <c r="AU71" s="117">
        <f>'PS 02 - PS 02 ČOV Elektro...'!P79</f>
        <v>0</v>
      </c>
      <c r="AV71" s="116">
        <f>'PS 02 - PS 02 ČOV Elektro...'!J33</f>
        <v>0</v>
      </c>
      <c r="AW71" s="116">
        <f>'PS 02 - PS 02 ČOV Elektro...'!J34</f>
        <v>0</v>
      </c>
      <c r="AX71" s="116">
        <f>'PS 02 - PS 02 ČOV Elektro...'!J35</f>
        <v>0</v>
      </c>
      <c r="AY71" s="116">
        <f>'PS 02 - PS 02 ČOV Elektro...'!J36</f>
        <v>0</v>
      </c>
      <c r="AZ71" s="116">
        <f>'PS 02 - PS 02 ČOV Elektro...'!F33</f>
        <v>0</v>
      </c>
      <c r="BA71" s="116">
        <f>'PS 02 - PS 02 ČOV Elektro...'!F34</f>
        <v>0</v>
      </c>
      <c r="BB71" s="116">
        <f>'PS 02 - PS 02 ČOV Elektro...'!F35</f>
        <v>0</v>
      </c>
      <c r="BC71" s="116">
        <f>'PS 02 - PS 02 ČOV Elektro...'!F36</f>
        <v>0</v>
      </c>
      <c r="BD71" s="118">
        <f>'PS 02 - PS 02 ČOV Elektro...'!F37</f>
        <v>0</v>
      </c>
      <c r="BT71" s="119" t="s">
        <v>76</v>
      </c>
      <c r="BV71" s="119" t="s">
        <v>71</v>
      </c>
      <c r="BW71" s="119" t="s">
        <v>127</v>
      </c>
      <c r="BX71" s="119" t="s">
        <v>5</v>
      </c>
      <c r="CL71" s="119" t="s">
        <v>1</v>
      </c>
      <c r="CM71" s="119" t="s">
        <v>78</v>
      </c>
    </row>
    <row r="72" s="5" customFormat="1" ht="16.5" customHeight="1">
      <c r="A72" s="132" t="s">
        <v>83</v>
      </c>
      <c r="B72" s="107"/>
      <c r="C72" s="108"/>
      <c r="D72" s="109" t="s">
        <v>128</v>
      </c>
      <c r="E72" s="109"/>
      <c r="F72" s="109"/>
      <c r="G72" s="109"/>
      <c r="H72" s="109"/>
      <c r="I72" s="110"/>
      <c r="J72" s="109" t="s">
        <v>129</v>
      </c>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12">
        <f>'VON - Vedlejší a ostatní ...'!J30</f>
        <v>0</v>
      </c>
      <c r="AH72" s="110"/>
      <c r="AI72" s="110"/>
      <c r="AJ72" s="110"/>
      <c r="AK72" s="110"/>
      <c r="AL72" s="110"/>
      <c r="AM72" s="110"/>
      <c r="AN72" s="112">
        <f>SUM(AG72,AT72)</f>
        <v>0</v>
      </c>
      <c r="AO72" s="110"/>
      <c r="AP72" s="110"/>
      <c r="AQ72" s="113" t="s">
        <v>75</v>
      </c>
      <c r="AR72" s="114"/>
      <c r="AS72" s="133">
        <v>0</v>
      </c>
      <c r="AT72" s="134">
        <f>ROUND(SUM(AV72:AW72),2)</f>
        <v>0</v>
      </c>
      <c r="AU72" s="135">
        <f>'VON - Vedlejší a ostatní ...'!P81</f>
        <v>0</v>
      </c>
      <c r="AV72" s="134">
        <f>'VON - Vedlejší a ostatní ...'!J33</f>
        <v>0</v>
      </c>
      <c r="AW72" s="134">
        <f>'VON - Vedlejší a ostatní ...'!J34</f>
        <v>0</v>
      </c>
      <c r="AX72" s="134">
        <f>'VON - Vedlejší a ostatní ...'!J35</f>
        <v>0</v>
      </c>
      <c r="AY72" s="134">
        <f>'VON - Vedlejší a ostatní ...'!J36</f>
        <v>0</v>
      </c>
      <c r="AZ72" s="134">
        <f>'VON - Vedlejší a ostatní ...'!F33</f>
        <v>0</v>
      </c>
      <c r="BA72" s="134">
        <f>'VON - Vedlejší a ostatní ...'!F34</f>
        <v>0</v>
      </c>
      <c r="BB72" s="134">
        <f>'VON - Vedlejší a ostatní ...'!F35</f>
        <v>0</v>
      </c>
      <c r="BC72" s="134">
        <f>'VON - Vedlejší a ostatní ...'!F36</f>
        <v>0</v>
      </c>
      <c r="BD72" s="136">
        <f>'VON - Vedlejší a ostatní ...'!F37</f>
        <v>0</v>
      </c>
      <c r="BT72" s="119" t="s">
        <v>76</v>
      </c>
      <c r="BV72" s="119" t="s">
        <v>71</v>
      </c>
      <c r="BW72" s="119" t="s">
        <v>130</v>
      </c>
      <c r="BX72" s="119" t="s">
        <v>5</v>
      </c>
      <c r="CL72" s="119" t="s">
        <v>1</v>
      </c>
      <c r="CM72" s="119" t="s">
        <v>78</v>
      </c>
    </row>
    <row r="73" s="1" customFormat="1" ht="30" customHeight="1">
      <c r="B73" s="38"/>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43"/>
    </row>
    <row r="74" s="1" customFormat="1" ht="6.96" customHeight="1">
      <c r="B74" s="57"/>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43"/>
    </row>
  </sheetData>
  <sheetProtection sheet="1" formatColumns="0" formatRows="0" objects="1" scenarios="1" spinCount="100000" saltValue="c5iZY0EZsXIHFvXJizIRXtbO6efz+XOQtitrZZUL+RM1F1nxjCstp5RDkKPEtpjkjriC1vWuV2gNks19fZAJbA==" hashValue="AOR8kvP+iuPLcgH7tIqcr/ehXJ0JLfabFOfNX2hGDAU6mV8pKbr5k26FSSiI37SZ8Z4kmmrZ62lTzs9uDfjlGg==" algorithmName="SHA-512" password="CC35"/>
  <mergeCells count="110">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 ref="D71:H71"/>
    <mergeCell ref="D70:H70"/>
    <mergeCell ref="D72:H72"/>
    <mergeCell ref="AG64:AM64"/>
    <mergeCell ref="AG63:AM63"/>
    <mergeCell ref="AG65:AM65"/>
    <mergeCell ref="AG66:AM66"/>
    <mergeCell ref="AG67:AM67"/>
    <mergeCell ref="AG68:AM68"/>
    <mergeCell ref="AG69:AM69"/>
    <mergeCell ref="AG70:AM70"/>
    <mergeCell ref="AG71:AM71"/>
    <mergeCell ref="AG72:AM72"/>
    <mergeCell ref="K69:AF69"/>
    <mergeCell ref="K68:AF68"/>
    <mergeCell ref="J70:AF70"/>
    <mergeCell ref="J71:AF71"/>
    <mergeCell ref="J72:AF72"/>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K56:AF56"/>
    <mergeCell ref="L57:AF57"/>
    <mergeCell ref="L58:AF58"/>
    <mergeCell ref="L59:AF59"/>
    <mergeCell ref="L60:AF60"/>
    <mergeCell ref="L61:AF61"/>
    <mergeCell ref="K62:AF62"/>
    <mergeCell ref="K63:AF63"/>
    <mergeCell ref="K64:AF64"/>
    <mergeCell ref="K65:AF65"/>
    <mergeCell ref="J66:AF66"/>
    <mergeCell ref="J67:AF67"/>
    <mergeCell ref="D55:H55"/>
    <mergeCell ref="E62:I62"/>
    <mergeCell ref="E56:I56"/>
    <mergeCell ref="F57:J57"/>
    <mergeCell ref="F58:J58"/>
    <mergeCell ref="F59:J59"/>
    <mergeCell ref="F60:J60"/>
    <mergeCell ref="F61:J61"/>
    <mergeCell ref="E63:I63"/>
    <mergeCell ref="E64:I64"/>
    <mergeCell ref="E65:I65"/>
    <mergeCell ref="D66:H66"/>
    <mergeCell ref="D67:H67"/>
    <mergeCell ref="E68:I68"/>
    <mergeCell ref="E69:I69"/>
  </mergeCells>
  <hyperlinks>
    <hyperlink ref="A57" location="'D1.1.1A - Stavební část'!C2" display="/"/>
    <hyperlink ref="A58" location="'D1.1.2B - Vazníkový krov'!C2" display="/"/>
    <hyperlink ref="A59" location="'D1.1.4A - ZDRAVOTNĚ TECHN...'!C2" display="/"/>
    <hyperlink ref="A60" location="'D1.1.4B - Silnoproud+bles...'!C2" display="/"/>
    <hyperlink ref="A61" location="'VON - vedlejší a ost - VO...'!C2" display="/"/>
    <hyperlink ref="A62" location="'D1.2 - SO Terénní úpravy ...'!C2" display="/"/>
    <hyperlink ref="A63" location="'D1.3 - SO Přípojka NN'!C2" display="/"/>
    <hyperlink ref="A64" location="'D1.4 - SO 04 Vodovodní př...'!C2" display="/"/>
    <hyperlink ref="A65" location="'D1.5 - SO 05 Vnitřní kana...'!C2" display="/"/>
    <hyperlink ref="A66" location="'D2 - SO 02 Příjezdová kom...'!C2" display="/"/>
    <hyperlink ref="A68" location="'D3 - SO 03 Splašková kana...'!C2" display="/"/>
    <hyperlink ref="A69" location="'D3a - SO 03 Odbočky'!C2" display="/"/>
    <hyperlink ref="A70" location="'PS 01 - PS 01 ČOV Strojně...'!C2" display="/"/>
    <hyperlink ref="A71" location="'PS 02 - PS 02 ČOV Elektro...'!C2" display="/"/>
    <hyperlink ref="A72" location="'VON - Vedlejší a ostatní ...'!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111</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ht="12" customHeight="1">
      <c r="B8" s="20"/>
      <c r="D8" s="142" t="s">
        <v>132</v>
      </c>
      <c r="L8" s="20"/>
    </row>
    <row r="9" s="1" customFormat="1" ht="16.5" customHeight="1">
      <c r="B9" s="43"/>
      <c r="E9" s="143" t="s">
        <v>133</v>
      </c>
      <c r="F9" s="1"/>
      <c r="G9" s="1"/>
      <c r="H9" s="1"/>
      <c r="I9" s="144"/>
      <c r="L9" s="43"/>
    </row>
    <row r="10" s="1" customFormat="1" ht="12" customHeight="1">
      <c r="B10" s="43"/>
      <c r="D10" s="142" t="s">
        <v>134</v>
      </c>
      <c r="I10" s="144"/>
      <c r="L10" s="43"/>
    </row>
    <row r="11" s="1" customFormat="1" ht="36.96" customHeight="1">
      <c r="B11" s="43"/>
      <c r="E11" s="145" t="s">
        <v>2280</v>
      </c>
      <c r="F11" s="1"/>
      <c r="G11" s="1"/>
      <c r="H11" s="1"/>
      <c r="I11" s="144"/>
      <c r="L11" s="43"/>
    </row>
    <row r="12" s="1" customFormat="1">
      <c r="B12" s="43"/>
      <c r="I12" s="144"/>
      <c r="L12" s="43"/>
    </row>
    <row r="13" s="1" customFormat="1" ht="12" customHeight="1">
      <c r="B13" s="43"/>
      <c r="D13" s="142" t="s">
        <v>18</v>
      </c>
      <c r="F13" s="17" t="s">
        <v>1</v>
      </c>
      <c r="I13" s="146" t="s">
        <v>19</v>
      </c>
      <c r="J13" s="17" t="s">
        <v>1</v>
      </c>
      <c r="L13" s="43"/>
    </row>
    <row r="14" s="1" customFormat="1" ht="12" customHeight="1">
      <c r="B14" s="43"/>
      <c r="D14" s="142" t="s">
        <v>20</v>
      </c>
      <c r="F14" s="17" t="s">
        <v>21</v>
      </c>
      <c r="I14" s="146" t="s">
        <v>22</v>
      </c>
      <c r="J14" s="147" t="str">
        <f>'Rekapitulace stavby'!AN8</f>
        <v>15. 7. 2019</v>
      </c>
      <c r="L14" s="43"/>
    </row>
    <row r="15" s="1" customFormat="1" ht="10.8" customHeight="1">
      <c r="B15" s="43"/>
      <c r="I15" s="144"/>
      <c r="L15" s="43"/>
    </row>
    <row r="16" s="1" customFormat="1" ht="12" customHeight="1">
      <c r="B16" s="43"/>
      <c r="D16" s="142" t="s">
        <v>24</v>
      </c>
      <c r="I16" s="146" t="s">
        <v>25</v>
      </c>
      <c r="J16" s="17" t="s">
        <v>1</v>
      </c>
      <c r="L16" s="43"/>
    </row>
    <row r="17" s="1" customFormat="1" ht="18" customHeight="1">
      <c r="B17" s="43"/>
      <c r="E17" s="17" t="s">
        <v>26</v>
      </c>
      <c r="I17" s="146" t="s">
        <v>27</v>
      </c>
      <c r="J17" s="17" t="s">
        <v>1</v>
      </c>
      <c r="L17" s="43"/>
    </row>
    <row r="18" s="1" customFormat="1" ht="6.96" customHeight="1">
      <c r="B18" s="43"/>
      <c r="I18" s="144"/>
      <c r="L18" s="43"/>
    </row>
    <row r="19" s="1" customFormat="1" ht="12" customHeight="1">
      <c r="B19" s="43"/>
      <c r="D19" s="142" t="s">
        <v>28</v>
      </c>
      <c r="I19" s="146" t="s">
        <v>25</v>
      </c>
      <c r="J19" s="33" t="str">
        <f>'Rekapitulace stavby'!AN13</f>
        <v>Vyplň údaj</v>
      </c>
      <c r="L19" s="43"/>
    </row>
    <row r="20" s="1" customFormat="1" ht="18" customHeight="1">
      <c r="B20" s="43"/>
      <c r="E20" s="33" t="str">
        <f>'Rekapitulace stavby'!E14</f>
        <v>Vyplň údaj</v>
      </c>
      <c r="F20" s="17"/>
      <c r="G20" s="17"/>
      <c r="H20" s="17"/>
      <c r="I20" s="146" t="s">
        <v>27</v>
      </c>
      <c r="J20" s="33" t="str">
        <f>'Rekapitulace stavby'!AN14</f>
        <v>Vyplň údaj</v>
      </c>
      <c r="L20" s="43"/>
    </row>
    <row r="21" s="1" customFormat="1" ht="6.96" customHeight="1">
      <c r="B21" s="43"/>
      <c r="I21" s="144"/>
      <c r="L21" s="43"/>
    </row>
    <row r="22" s="1" customFormat="1" ht="12" customHeight="1">
      <c r="B22" s="43"/>
      <c r="D22" s="142" t="s">
        <v>30</v>
      </c>
      <c r="I22" s="146" t="s">
        <v>25</v>
      </c>
      <c r="J22" s="17" t="s">
        <v>1</v>
      </c>
      <c r="L22" s="43"/>
    </row>
    <row r="23" s="1" customFormat="1" ht="18" customHeight="1">
      <c r="B23" s="43"/>
      <c r="E23" s="17" t="s">
        <v>31</v>
      </c>
      <c r="I23" s="146" t="s">
        <v>27</v>
      </c>
      <c r="J23" s="17" t="s">
        <v>1</v>
      </c>
      <c r="L23" s="43"/>
    </row>
    <row r="24" s="1" customFormat="1" ht="6.96" customHeight="1">
      <c r="B24" s="43"/>
      <c r="I24" s="144"/>
      <c r="L24" s="43"/>
    </row>
    <row r="25" s="1" customFormat="1" ht="12" customHeight="1">
      <c r="B25" s="43"/>
      <c r="D25" s="142" t="s">
        <v>33</v>
      </c>
      <c r="I25" s="146" t="s">
        <v>25</v>
      </c>
      <c r="J25" s="17" t="s">
        <v>1</v>
      </c>
      <c r="L25" s="43"/>
    </row>
    <row r="26" s="1" customFormat="1" ht="18" customHeight="1">
      <c r="B26" s="43"/>
      <c r="E26" s="17" t="s">
        <v>31</v>
      </c>
      <c r="I26" s="146" t="s">
        <v>27</v>
      </c>
      <c r="J26" s="17" t="s">
        <v>1</v>
      </c>
      <c r="L26" s="43"/>
    </row>
    <row r="27" s="1" customFormat="1" ht="6.96" customHeight="1">
      <c r="B27" s="43"/>
      <c r="I27" s="144"/>
      <c r="L27" s="43"/>
    </row>
    <row r="28" s="1" customFormat="1" ht="12" customHeight="1">
      <c r="B28" s="43"/>
      <c r="D28" s="142" t="s">
        <v>34</v>
      </c>
      <c r="I28" s="144"/>
      <c r="L28" s="43"/>
    </row>
    <row r="29" s="7" customFormat="1" ht="16.5" customHeight="1">
      <c r="B29" s="148"/>
      <c r="E29" s="149" t="s">
        <v>1</v>
      </c>
      <c r="F29" s="149"/>
      <c r="G29" s="149"/>
      <c r="H29" s="149"/>
      <c r="I29" s="150"/>
      <c r="L29" s="148"/>
    </row>
    <row r="30" s="1" customFormat="1" ht="6.96" customHeight="1">
      <c r="B30" s="43"/>
      <c r="I30" s="144"/>
      <c r="L30" s="43"/>
    </row>
    <row r="31" s="1" customFormat="1" ht="6.96" customHeight="1">
      <c r="B31" s="43"/>
      <c r="D31" s="71"/>
      <c r="E31" s="71"/>
      <c r="F31" s="71"/>
      <c r="G31" s="71"/>
      <c r="H31" s="71"/>
      <c r="I31" s="151"/>
      <c r="J31" s="71"/>
      <c r="K31" s="71"/>
      <c r="L31" s="43"/>
    </row>
    <row r="32" s="1" customFormat="1" ht="25.44" customHeight="1">
      <c r="B32" s="43"/>
      <c r="D32" s="152" t="s">
        <v>35</v>
      </c>
      <c r="I32" s="144"/>
      <c r="J32" s="153">
        <f>ROUND(J89, 2)</f>
        <v>0</v>
      </c>
      <c r="L32" s="43"/>
    </row>
    <row r="33" s="1" customFormat="1" ht="6.96" customHeight="1">
      <c r="B33" s="43"/>
      <c r="D33" s="71"/>
      <c r="E33" s="71"/>
      <c r="F33" s="71"/>
      <c r="G33" s="71"/>
      <c r="H33" s="71"/>
      <c r="I33" s="151"/>
      <c r="J33" s="71"/>
      <c r="K33" s="71"/>
      <c r="L33" s="43"/>
    </row>
    <row r="34" s="1" customFormat="1" ht="14.4" customHeight="1">
      <c r="B34" s="43"/>
      <c r="F34" s="154" t="s">
        <v>37</v>
      </c>
      <c r="I34" s="155" t="s">
        <v>36</v>
      </c>
      <c r="J34" s="154" t="s">
        <v>38</v>
      </c>
      <c r="L34" s="43"/>
    </row>
    <row r="35" s="1" customFormat="1" ht="14.4" customHeight="1">
      <c r="B35" s="43"/>
      <c r="D35" s="142" t="s">
        <v>39</v>
      </c>
      <c r="E35" s="142" t="s">
        <v>40</v>
      </c>
      <c r="F35" s="156">
        <f>ROUND((SUM(BE89:BE141)),  2)</f>
        <v>0</v>
      </c>
      <c r="I35" s="157">
        <v>0.20999999999999999</v>
      </c>
      <c r="J35" s="156">
        <f>ROUND(((SUM(BE89:BE141))*I35),  2)</f>
        <v>0</v>
      </c>
      <c r="L35" s="43"/>
    </row>
    <row r="36" s="1" customFormat="1" ht="14.4" customHeight="1">
      <c r="B36" s="43"/>
      <c r="E36" s="142" t="s">
        <v>41</v>
      </c>
      <c r="F36" s="156">
        <f>ROUND((SUM(BF89:BF141)),  2)</f>
        <v>0</v>
      </c>
      <c r="I36" s="157">
        <v>0.14999999999999999</v>
      </c>
      <c r="J36" s="156">
        <f>ROUND(((SUM(BF89:BF141))*I36),  2)</f>
        <v>0</v>
      </c>
      <c r="L36" s="43"/>
    </row>
    <row r="37" hidden="1" s="1" customFormat="1" ht="14.4" customHeight="1">
      <c r="B37" s="43"/>
      <c r="E37" s="142" t="s">
        <v>42</v>
      </c>
      <c r="F37" s="156">
        <f>ROUND((SUM(BG89:BG141)),  2)</f>
        <v>0</v>
      </c>
      <c r="I37" s="157">
        <v>0.20999999999999999</v>
      </c>
      <c r="J37" s="156">
        <f>0</f>
        <v>0</v>
      </c>
      <c r="L37" s="43"/>
    </row>
    <row r="38" hidden="1" s="1" customFormat="1" ht="14.4" customHeight="1">
      <c r="B38" s="43"/>
      <c r="E38" s="142" t="s">
        <v>43</v>
      </c>
      <c r="F38" s="156">
        <f>ROUND((SUM(BH89:BH141)),  2)</f>
        <v>0</v>
      </c>
      <c r="I38" s="157">
        <v>0.14999999999999999</v>
      </c>
      <c r="J38" s="156">
        <f>0</f>
        <v>0</v>
      </c>
      <c r="L38" s="43"/>
    </row>
    <row r="39" hidden="1" s="1" customFormat="1" ht="14.4" customHeight="1">
      <c r="B39" s="43"/>
      <c r="E39" s="142" t="s">
        <v>44</v>
      </c>
      <c r="F39" s="156">
        <f>ROUND((SUM(BI89:BI141)),  2)</f>
        <v>0</v>
      </c>
      <c r="I39" s="157">
        <v>0</v>
      </c>
      <c r="J39" s="156">
        <f>0</f>
        <v>0</v>
      </c>
      <c r="L39" s="43"/>
    </row>
    <row r="40" s="1" customFormat="1" ht="6.96" customHeight="1">
      <c r="B40" s="43"/>
      <c r="I40" s="144"/>
      <c r="L40" s="43"/>
    </row>
    <row r="41" s="1" customFormat="1" ht="25.44" customHeight="1">
      <c r="B41" s="43"/>
      <c r="C41" s="158"/>
      <c r="D41" s="159" t="s">
        <v>45</v>
      </c>
      <c r="E41" s="160"/>
      <c r="F41" s="160"/>
      <c r="G41" s="161" t="s">
        <v>46</v>
      </c>
      <c r="H41" s="162" t="s">
        <v>47</v>
      </c>
      <c r="I41" s="163"/>
      <c r="J41" s="164">
        <f>SUM(J32:J39)</f>
        <v>0</v>
      </c>
      <c r="K41" s="165"/>
      <c r="L41" s="43"/>
    </row>
    <row r="42" s="1" customFormat="1" ht="14.4" customHeight="1">
      <c r="B42" s="166"/>
      <c r="C42" s="167"/>
      <c r="D42" s="167"/>
      <c r="E42" s="167"/>
      <c r="F42" s="167"/>
      <c r="G42" s="167"/>
      <c r="H42" s="167"/>
      <c r="I42" s="168"/>
      <c r="J42" s="167"/>
      <c r="K42" s="167"/>
      <c r="L42" s="43"/>
    </row>
    <row r="46" hidden="1" s="1" customFormat="1" ht="6.96" customHeight="1">
      <c r="B46" s="169"/>
      <c r="C46" s="170"/>
      <c r="D46" s="170"/>
      <c r="E46" s="170"/>
      <c r="F46" s="170"/>
      <c r="G46" s="170"/>
      <c r="H46" s="170"/>
      <c r="I46" s="171"/>
      <c r="J46" s="170"/>
      <c r="K46" s="170"/>
      <c r="L46" s="43"/>
    </row>
    <row r="47" hidden="1" s="1" customFormat="1" ht="24.96" customHeight="1">
      <c r="B47" s="38"/>
      <c r="C47" s="23" t="s">
        <v>138</v>
      </c>
      <c r="D47" s="39"/>
      <c r="E47" s="39"/>
      <c r="F47" s="39"/>
      <c r="G47" s="39"/>
      <c r="H47" s="39"/>
      <c r="I47" s="144"/>
      <c r="J47" s="39"/>
      <c r="K47" s="39"/>
      <c r="L47" s="43"/>
    </row>
    <row r="48" hidden="1" s="1" customFormat="1" ht="6.96" customHeight="1">
      <c r="B48" s="38"/>
      <c r="C48" s="39"/>
      <c r="D48" s="39"/>
      <c r="E48" s="39"/>
      <c r="F48" s="39"/>
      <c r="G48" s="39"/>
      <c r="H48" s="39"/>
      <c r="I48" s="144"/>
      <c r="J48" s="39"/>
      <c r="K48" s="39"/>
      <c r="L48" s="43"/>
    </row>
    <row r="49" hidden="1" s="1" customFormat="1" ht="12" customHeight="1">
      <c r="B49" s="38"/>
      <c r="C49" s="32" t="s">
        <v>16</v>
      </c>
      <c r="D49" s="39"/>
      <c r="E49" s="39"/>
      <c r="F49" s="39"/>
      <c r="G49" s="39"/>
      <c r="H49" s="39"/>
      <c r="I49" s="144"/>
      <c r="J49" s="39"/>
      <c r="K49" s="39"/>
      <c r="L49" s="43"/>
    </row>
    <row r="50" hidden="1" s="1" customFormat="1" ht="16.5" customHeight="1">
      <c r="B50" s="38"/>
      <c r="C50" s="39"/>
      <c r="D50" s="39"/>
      <c r="E50" s="172" t="str">
        <f>E7</f>
        <v>000035_KČOV-Modlíkov</v>
      </c>
      <c r="F50" s="32"/>
      <c r="G50" s="32"/>
      <c r="H50" s="32"/>
      <c r="I50" s="144"/>
      <c r="J50" s="39"/>
      <c r="K50" s="39"/>
      <c r="L50" s="43"/>
    </row>
    <row r="51" hidden="1" ht="12" customHeight="1">
      <c r="B51" s="21"/>
      <c r="C51" s="32" t="s">
        <v>132</v>
      </c>
      <c r="D51" s="22"/>
      <c r="E51" s="22"/>
      <c r="F51" s="22"/>
      <c r="G51" s="22"/>
      <c r="H51" s="22"/>
      <c r="I51" s="137"/>
      <c r="J51" s="22"/>
      <c r="K51" s="22"/>
      <c r="L51" s="20"/>
    </row>
    <row r="52" hidden="1" s="1" customFormat="1" ht="16.5" customHeight="1">
      <c r="B52" s="38"/>
      <c r="C52" s="39"/>
      <c r="D52" s="39"/>
      <c r="E52" s="172" t="s">
        <v>133</v>
      </c>
      <c r="F52" s="39"/>
      <c r="G52" s="39"/>
      <c r="H52" s="39"/>
      <c r="I52" s="144"/>
      <c r="J52" s="39"/>
      <c r="K52" s="39"/>
      <c r="L52" s="43"/>
    </row>
    <row r="53" hidden="1" s="1" customFormat="1" ht="12" customHeight="1">
      <c r="B53" s="38"/>
      <c r="C53" s="32" t="s">
        <v>134</v>
      </c>
      <c r="D53" s="39"/>
      <c r="E53" s="39"/>
      <c r="F53" s="39"/>
      <c r="G53" s="39"/>
      <c r="H53" s="39"/>
      <c r="I53" s="144"/>
      <c r="J53" s="39"/>
      <c r="K53" s="39"/>
      <c r="L53" s="43"/>
    </row>
    <row r="54" hidden="1" s="1" customFormat="1" ht="16.5" customHeight="1">
      <c r="B54" s="38"/>
      <c r="C54" s="39"/>
      <c r="D54" s="39"/>
      <c r="E54" s="64" t="str">
        <f>E11</f>
        <v>D1.5 - SO 05 Vnitřní kanalizace ČOV</v>
      </c>
      <c r="F54" s="39"/>
      <c r="G54" s="39"/>
      <c r="H54" s="39"/>
      <c r="I54" s="144"/>
      <c r="J54" s="39"/>
      <c r="K54" s="39"/>
      <c r="L54" s="43"/>
    </row>
    <row r="55" hidden="1" s="1" customFormat="1" ht="6.96" customHeight="1">
      <c r="B55" s="38"/>
      <c r="C55" s="39"/>
      <c r="D55" s="39"/>
      <c r="E55" s="39"/>
      <c r="F55" s="39"/>
      <c r="G55" s="39"/>
      <c r="H55" s="39"/>
      <c r="I55" s="144"/>
      <c r="J55" s="39"/>
      <c r="K55" s="39"/>
      <c r="L55" s="43"/>
    </row>
    <row r="56" hidden="1" s="1" customFormat="1" ht="12" customHeight="1">
      <c r="B56" s="38"/>
      <c r="C56" s="32" t="s">
        <v>20</v>
      </c>
      <c r="D56" s="39"/>
      <c r="E56" s="39"/>
      <c r="F56" s="27" t="str">
        <f>F14</f>
        <v>Modlíkov</v>
      </c>
      <c r="G56" s="39"/>
      <c r="H56" s="39"/>
      <c r="I56" s="146" t="s">
        <v>22</v>
      </c>
      <c r="J56" s="67" t="str">
        <f>IF(J14="","",J14)</f>
        <v>15. 7. 2019</v>
      </c>
      <c r="K56" s="39"/>
      <c r="L56" s="43"/>
    </row>
    <row r="57" hidden="1" s="1" customFormat="1" ht="6.96" customHeight="1">
      <c r="B57" s="38"/>
      <c r="C57" s="39"/>
      <c r="D57" s="39"/>
      <c r="E57" s="39"/>
      <c r="F57" s="39"/>
      <c r="G57" s="39"/>
      <c r="H57" s="39"/>
      <c r="I57" s="144"/>
      <c r="J57" s="39"/>
      <c r="K57" s="39"/>
      <c r="L57" s="43"/>
    </row>
    <row r="58" hidden="1" s="1" customFormat="1" ht="13.65" customHeight="1">
      <c r="B58" s="38"/>
      <c r="C58" s="32" t="s">
        <v>24</v>
      </c>
      <c r="D58" s="39"/>
      <c r="E58" s="39"/>
      <c r="F58" s="27" t="str">
        <f>E17</f>
        <v>OBEC MODLÍKOV, MODLÍKOV 60 582 22 PŘIB.</v>
      </c>
      <c r="G58" s="39"/>
      <c r="H58" s="39"/>
      <c r="I58" s="146" t="s">
        <v>30</v>
      </c>
      <c r="J58" s="36" t="str">
        <f>E23</f>
        <v>PROfi</v>
      </c>
      <c r="K58" s="39"/>
      <c r="L58" s="43"/>
    </row>
    <row r="59" hidden="1" s="1" customFormat="1" ht="13.65" customHeight="1">
      <c r="B59" s="38"/>
      <c r="C59" s="32" t="s">
        <v>28</v>
      </c>
      <c r="D59" s="39"/>
      <c r="E59" s="39"/>
      <c r="F59" s="27" t="str">
        <f>IF(E20="","",E20)</f>
        <v>Vyplň údaj</v>
      </c>
      <c r="G59" s="39"/>
      <c r="H59" s="39"/>
      <c r="I59" s="146" t="s">
        <v>33</v>
      </c>
      <c r="J59" s="36" t="str">
        <f>E26</f>
        <v>PROfi</v>
      </c>
      <c r="K59" s="39"/>
      <c r="L59" s="43"/>
    </row>
    <row r="60" hidden="1" s="1" customFormat="1" ht="10.32" customHeight="1">
      <c r="B60" s="38"/>
      <c r="C60" s="39"/>
      <c r="D60" s="39"/>
      <c r="E60" s="39"/>
      <c r="F60" s="39"/>
      <c r="G60" s="39"/>
      <c r="H60" s="39"/>
      <c r="I60" s="144"/>
      <c r="J60" s="39"/>
      <c r="K60" s="39"/>
      <c r="L60" s="43"/>
    </row>
    <row r="61" hidden="1" s="1" customFormat="1" ht="29.28" customHeight="1">
      <c r="B61" s="38"/>
      <c r="C61" s="173" t="s">
        <v>139</v>
      </c>
      <c r="D61" s="174"/>
      <c r="E61" s="174"/>
      <c r="F61" s="174"/>
      <c r="G61" s="174"/>
      <c r="H61" s="174"/>
      <c r="I61" s="175"/>
      <c r="J61" s="176" t="s">
        <v>140</v>
      </c>
      <c r="K61" s="174"/>
      <c r="L61" s="43"/>
    </row>
    <row r="62" hidden="1" s="1" customFormat="1" ht="10.32" customHeight="1">
      <c r="B62" s="38"/>
      <c r="C62" s="39"/>
      <c r="D62" s="39"/>
      <c r="E62" s="39"/>
      <c r="F62" s="39"/>
      <c r="G62" s="39"/>
      <c r="H62" s="39"/>
      <c r="I62" s="144"/>
      <c r="J62" s="39"/>
      <c r="K62" s="39"/>
      <c r="L62" s="43"/>
    </row>
    <row r="63" hidden="1" s="1" customFormat="1" ht="22.8" customHeight="1">
      <c r="B63" s="38"/>
      <c r="C63" s="177" t="s">
        <v>141</v>
      </c>
      <c r="D63" s="39"/>
      <c r="E63" s="39"/>
      <c r="F63" s="39"/>
      <c r="G63" s="39"/>
      <c r="H63" s="39"/>
      <c r="I63" s="144"/>
      <c r="J63" s="98">
        <f>J89</f>
        <v>0</v>
      </c>
      <c r="K63" s="39"/>
      <c r="L63" s="43"/>
      <c r="AU63" s="17" t="s">
        <v>142</v>
      </c>
    </row>
    <row r="64" hidden="1" s="8" customFormat="1" ht="24.96" customHeight="1">
      <c r="B64" s="178"/>
      <c r="C64" s="179"/>
      <c r="D64" s="180" t="s">
        <v>1566</v>
      </c>
      <c r="E64" s="181"/>
      <c r="F64" s="181"/>
      <c r="G64" s="181"/>
      <c r="H64" s="181"/>
      <c r="I64" s="182"/>
      <c r="J64" s="183">
        <f>J90</f>
        <v>0</v>
      </c>
      <c r="K64" s="179"/>
      <c r="L64" s="184"/>
    </row>
    <row r="65" hidden="1" s="15" customFormat="1" ht="19.92" customHeight="1">
      <c r="B65" s="284"/>
      <c r="C65" s="121"/>
      <c r="D65" s="285" t="s">
        <v>1939</v>
      </c>
      <c r="E65" s="286"/>
      <c r="F65" s="286"/>
      <c r="G65" s="286"/>
      <c r="H65" s="286"/>
      <c r="I65" s="287"/>
      <c r="J65" s="288">
        <f>J91</f>
        <v>0</v>
      </c>
      <c r="K65" s="121"/>
      <c r="L65" s="289"/>
    </row>
    <row r="66" hidden="1" s="15" customFormat="1" ht="19.92" customHeight="1">
      <c r="B66" s="284"/>
      <c r="C66" s="121"/>
      <c r="D66" s="285" t="s">
        <v>2171</v>
      </c>
      <c r="E66" s="286"/>
      <c r="F66" s="286"/>
      <c r="G66" s="286"/>
      <c r="H66" s="286"/>
      <c r="I66" s="287"/>
      <c r="J66" s="288">
        <f>J111</f>
        <v>0</v>
      </c>
      <c r="K66" s="121"/>
      <c r="L66" s="289"/>
    </row>
    <row r="67" hidden="1" s="15" customFormat="1" ht="19.92" customHeight="1">
      <c r="B67" s="284"/>
      <c r="C67" s="121"/>
      <c r="D67" s="285" t="s">
        <v>2281</v>
      </c>
      <c r="E67" s="286"/>
      <c r="F67" s="286"/>
      <c r="G67" s="286"/>
      <c r="H67" s="286"/>
      <c r="I67" s="287"/>
      <c r="J67" s="288">
        <f>J136</f>
        <v>0</v>
      </c>
      <c r="K67" s="121"/>
      <c r="L67" s="289"/>
    </row>
    <row r="68" hidden="1" s="1" customFormat="1" ht="21.84" customHeight="1">
      <c r="B68" s="38"/>
      <c r="C68" s="39"/>
      <c r="D68" s="39"/>
      <c r="E68" s="39"/>
      <c r="F68" s="39"/>
      <c r="G68" s="39"/>
      <c r="H68" s="39"/>
      <c r="I68" s="144"/>
      <c r="J68" s="39"/>
      <c r="K68" s="39"/>
      <c r="L68" s="43"/>
    </row>
    <row r="69" hidden="1" s="1" customFormat="1" ht="6.96" customHeight="1">
      <c r="B69" s="57"/>
      <c r="C69" s="58"/>
      <c r="D69" s="58"/>
      <c r="E69" s="58"/>
      <c r="F69" s="58"/>
      <c r="G69" s="58"/>
      <c r="H69" s="58"/>
      <c r="I69" s="168"/>
      <c r="J69" s="58"/>
      <c r="K69" s="58"/>
      <c r="L69" s="43"/>
    </row>
    <row r="70" hidden="1"/>
    <row r="71" hidden="1"/>
    <row r="72" hidden="1"/>
    <row r="73" s="1" customFormat="1" ht="6.96" customHeight="1">
      <c r="B73" s="59"/>
      <c r="C73" s="60"/>
      <c r="D73" s="60"/>
      <c r="E73" s="60"/>
      <c r="F73" s="60"/>
      <c r="G73" s="60"/>
      <c r="H73" s="60"/>
      <c r="I73" s="171"/>
      <c r="J73" s="60"/>
      <c r="K73" s="60"/>
      <c r="L73" s="43"/>
    </row>
    <row r="74" s="1" customFormat="1" ht="24.96" customHeight="1">
      <c r="B74" s="38"/>
      <c r="C74" s="23" t="s">
        <v>172</v>
      </c>
      <c r="D74" s="39"/>
      <c r="E74" s="39"/>
      <c r="F74" s="39"/>
      <c r="G74" s="39"/>
      <c r="H74" s="39"/>
      <c r="I74" s="144"/>
      <c r="J74" s="39"/>
      <c r="K74" s="39"/>
      <c r="L74" s="43"/>
    </row>
    <row r="75" s="1" customFormat="1" ht="6.96" customHeight="1">
      <c r="B75" s="38"/>
      <c r="C75" s="39"/>
      <c r="D75" s="39"/>
      <c r="E75" s="39"/>
      <c r="F75" s="39"/>
      <c r="G75" s="39"/>
      <c r="H75" s="39"/>
      <c r="I75" s="144"/>
      <c r="J75" s="39"/>
      <c r="K75" s="39"/>
      <c r="L75" s="43"/>
    </row>
    <row r="76" s="1" customFormat="1" ht="12" customHeight="1">
      <c r="B76" s="38"/>
      <c r="C76" s="32" t="s">
        <v>16</v>
      </c>
      <c r="D76" s="39"/>
      <c r="E76" s="39"/>
      <c r="F76" s="39"/>
      <c r="G76" s="39"/>
      <c r="H76" s="39"/>
      <c r="I76" s="144"/>
      <c r="J76" s="39"/>
      <c r="K76" s="39"/>
      <c r="L76" s="43"/>
    </row>
    <row r="77" s="1" customFormat="1" ht="16.5" customHeight="1">
      <c r="B77" s="38"/>
      <c r="C77" s="39"/>
      <c r="D77" s="39"/>
      <c r="E77" s="172" t="str">
        <f>E7</f>
        <v>000035_KČOV-Modlíkov</v>
      </c>
      <c r="F77" s="32"/>
      <c r="G77" s="32"/>
      <c r="H77" s="32"/>
      <c r="I77" s="144"/>
      <c r="J77" s="39"/>
      <c r="K77" s="39"/>
      <c r="L77" s="43"/>
    </row>
    <row r="78" ht="12" customHeight="1">
      <c r="B78" s="21"/>
      <c r="C78" s="32" t="s">
        <v>132</v>
      </c>
      <c r="D78" s="22"/>
      <c r="E78" s="22"/>
      <c r="F78" s="22"/>
      <c r="G78" s="22"/>
      <c r="H78" s="22"/>
      <c r="I78" s="137"/>
      <c r="J78" s="22"/>
      <c r="K78" s="22"/>
      <c r="L78" s="20"/>
    </row>
    <row r="79" s="1" customFormat="1" ht="16.5" customHeight="1">
      <c r="B79" s="38"/>
      <c r="C79" s="39"/>
      <c r="D79" s="39"/>
      <c r="E79" s="172" t="s">
        <v>133</v>
      </c>
      <c r="F79" s="39"/>
      <c r="G79" s="39"/>
      <c r="H79" s="39"/>
      <c r="I79" s="144"/>
      <c r="J79" s="39"/>
      <c r="K79" s="39"/>
      <c r="L79" s="43"/>
    </row>
    <row r="80" s="1" customFormat="1" ht="12" customHeight="1">
      <c r="B80" s="38"/>
      <c r="C80" s="32" t="s">
        <v>134</v>
      </c>
      <c r="D80" s="39"/>
      <c r="E80" s="39"/>
      <c r="F80" s="39"/>
      <c r="G80" s="39"/>
      <c r="H80" s="39"/>
      <c r="I80" s="144"/>
      <c r="J80" s="39"/>
      <c r="K80" s="39"/>
      <c r="L80" s="43"/>
    </row>
    <row r="81" s="1" customFormat="1" ht="16.5" customHeight="1">
      <c r="B81" s="38"/>
      <c r="C81" s="39"/>
      <c r="D81" s="39"/>
      <c r="E81" s="64" t="str">
        <f>E11</f>
        <v>D1.5 - SO 05 Vnitřní kanalizace ČOV</v>
      </c>
      <c r="F81" s="39"/>
      <c r="G81" s="39"/>
      <c r="H81" s="39"/>
      <c r="I81" s="144"/>
      <c r="J81" s="39"/>
      <c r="K81" s="39"/>
      <c r="L81" s="43"/>
    </row>
    <row r="82" s="1" customFormat="1" ht="6.96" customHeight="1">
      <c r="B82" s="38"/>
      <c r="C82" s="39"/>
      <c r="D82" s="39"/>
      <c r="E82" s="39"/>
      <c r="F82" s="39"/>
      <c r="G82" s="39"/>
      <c r="H82" s="39"/>
      <c r="I82" s="144"/>
      <c r="J82" s="39"/>
      <c r="K82" s="39"/>
      <c r="L82" s="43"/>
    </row>
    <row r="83" s="1" customFormat="1" ht="12" customHeight="1">
      <c r="B83" s="38"/>
      <c r="C83" s="32" t="s">
        <v>20</v>
      </c>
      <c r="D83" s="39"/>
      <c r="E83" s="39"/>
      <c r="F83" s="27" t="str">
        <f>F14</f>
        <v>Modlíkov</v>
      </c>
      <c r="G83" s="39"/>
      <c r="H83" s="39"/>
      <c r="I83" s="146" t="s">
        <v>22</v>
      </c>
      <c r="J83" s="67" t="str">
        <f>IF(J14="","",J14)</f>
        <v>15. 7. 2019</v>
      </c>
      <c r="K83" s="39"/>
      <c r="L83" s="43"/>
    </row>
    <row r="84" s="1" customFormat="1" ht="6.96" customHeight="1">
      <c r="B84" s="38"/>
      <c r="C84" s="39"/>
      <c r="D84" s="39"/>
      <c r="E84" s="39"/>
      <c r="F84" s="39"/>
      <c r="G84" s="39"/>
      <c r="H84" s="39"/>
      <c r="I84" s="144"/>
      <c r="J84" s="39"/>
      <c r="K84" s="39"/>
      <c r="L84" s="43"/>
    </row>
    <row r="85" s="1" customFormat="1" ht="13.65" customHeight="1">
      <c r="B85" s="38"/>
      <c r="C85" s="32" t="s">
        <v>24</v>
      </c>
      <c r="D85" s="39"/>
      <c r="E85" s="39"/>
      <c r="F85" s="27" t="str">
        <f>E17</f>
        <v>OBEC MODLÍKOV, MODLÍKOV 60 582 22 PŘIB.</v>
      </c>
      <c r="G85" s="39"/>
      <c r="H85" s="39"/>
      <c r="I85" s="146" t="s">
        <v>30</v>
      </c>
      <c r="J85" s="36" t="str">
        <f>E23</f>
        <v>PROfi</v>
      </c>
      <c r="K85" s="39"/>
      <c r="L85" s="43"/>
    </row>
    <row r="86" s="1" customFormat="1" ht="13.65" customHeight="1">
      <c r="B86" s="38"/>
      <c r="C86" s="32" t="s">
        <v>28</v>
      </c>
      <c r="D86" s="39"/>
      <c r="E86" s="39"/>
      <c r="F86" s="27" t="str">
        <f>IF(E20="","",E20)</f>
        <v>Vyplň údaj</v>
      </c>
      <c r="G86" s="39"/>
      <c r="H86" s="39"/>
      <c r="I86" s="146" t="s">
        <v>33</v>
      </c>
      <c r="J86" s="36" t="str">
        <f>E26</f>
        <v>PROfi</v>
      </c>
      <c r="K86" s="39"/>
      <c r="L86" s="43"/>
    </row>
    <row r="87" s="1" customFormat="1" ht="10.32" customHeight="1">
      <c r="B87" s="38"/>
      <c r="C87" s="39"/>
      <c r="D87" s="39"/>
      <c r="E87" s="39"/>
      <c r="F87" s="39"/>
      <c r="G87" s="39"/>
      <c r="H87" s="39"/>
      <c r="I87" s="144"/>
      <c r="J87" s="39"/>
      <c r="K87" s="39"/>
      <c r="L87" s="43"/>
    </row>
    <row r="88" s="9" customFormat="1" ht="29.28" customHeight="1">
      <c r="B88" s="185"/>
      <c r="C88" s="186" t="s">
        <v>173</v>
      </c>
      <c r="D88" s="187" t="s">
        <v>54</v>
      </c>
      <c r="E88" s="187" t="s">
        <v>50</v>
      </c>
      <c r="F88" s="187" t="s">
        <v>51</v>
      </c>
      <c r="G88" s="187" t="s">
        <v>174</v>
      </c>
      <c r="H88" s="187" t="s">
        <v>175</v>
      </c>
      <c r="I88" s="188" t="s">
        <v>176</v>
      </c>
      <c r="J88" s="189" t="s">
        <v>140</v>
      </c>
      <c r="K88" s="190" t="s">
        <v>177</v>
      </c>
      <c r="L88" s="191"/>
      <c r="M88" s="88" t="s">
        <v>1</v>
      </c>
      <c r="N88" s="89" t="s">
        <v>39</v>
      </c>
      <c r="O88" s="89" t="s">
        <v>178</v>
      </c>
      <c r="P88" s="89" t="s">
        <v>179</v>
      </c>
      <c r="Q88" s="89" t="s">
        <v>180</v>
      </c>
      <c r="R88" s="89" t="s">
        <v>181</v>
      </c>
      <c r="S88" s="89" t="s">
        <v>182</v>
      </c>
      <c r="T88" s="90" t="s">
        <v>183</v>
      </c>
    </row>
    <row r="89" s="1" customFormat="1" ht="22.8" customHeight="1">
      <c r="B89" s="38"/>
      <c r="C89" s="95" t="s">
        <v>184</v>
      </c>
      <c r="D89" s="39"/>
      <c r="E89" s="39"/>
      <c r="F89" s="39"/>
      <c r="G89" s="39"/>
      <c r="H89" s="39"/>
      <c r="I89" s="144"/>
      <c r="J89" s="192">
        <f>BK89</f>
        <v>0</v>
      </c>
      <c r="K89" s="39"/>
      <c r="L89" s="43"/>
      <c r="M89" s="91"/>
      <c r="N89" s="92"/>
      <c r="O89" s="92"/>
      <c r="P89" s="193">
        <f>P90</f>
        <v>0</v>
      </c>
      <c r="Q89" s="92"/>
      <c r="R89" s="193">
        <f>R90</f>
        <v>69.750009599999998</v>
      </c>
      <c r="S89" s="92"/>
      <c r="T89" s="194">
        <f>T90</f>
        <v>0</v>
      </c>
      <c r="AT89" s="17" t="s">
        <v>68</v>
      </c>
      <c r="AU89" s="17" t="s">
        <v>142</v>
      </c>
      <c r="BK89" s="195">
        <f>BK90</f>
        <v>0</v>
      </c>
    </row>
    <row r="90" s="10" customFormat="1" ht="25.92" customHeight="1">
      <c r="B90" s="196"/>
      <c r="C90" s="197"/>
      <c r="D90" s="198" t="s">
        <v>68</v>
      </c>
      <c r="E90" s="199" t="s">
        <v>1575</v>
      </c>
      <c r="F90" s="199" t="s">
        <v>1576</v>
      </c>
      <c r="G90" s="197"/>
      <c r="H90" s="197"/>
      <c r="I90" s="200"/>
      <c r="J90" s="201">
        <f>BK90</f>
        <v>0</v>
      </c>
      <c r="K90" s="197"/>
      <c r="L90" s="202"/>
      <c r="M90" s="203"/>
      <c r="N90" s="204"/>
      <c r="O90" s="204"/>
      <c r="P90" s="205">
        <f>P91+P111+P136</f>
        <v>0</v>
      </c>
      <c r="Q90" s="204"/>
      <c r="R90" s="205">
        <f>R91+R111+R136</f>
        <v>69.750009599999998</v>
      </c>
      <c r="S90" s="204"/>
      <c r="T90" s="206">
        <f>T91+T111+T136</f>
        <v>0</v>
      </c>
      <c r="AR90" s="207" t="s">
        <v>76</v>
      </c>
      <c r="AT90" s="208" t="s">
        <v>68</v>
      </c>
      <c r="AU90" s="208" t="s">
        <v>69</v>
      </c>
      <c r="AY90" s="207" t="s">
        <v>186</v>
      </c>
      <c r="BK90" s="209">
        <f>BK91+BK111+BK136</f>
        <v>0</v>
      </c>
    </row>
    <row r="91" s="10" customFormat="1" ht="22.8" customHeight="1">
      <c r="B91" s="196"/>
      <c r="C91" s="197"/>
      <c r="D91" s="198" t="s">
        <v>68</v>
      </c>
      <c r="E91" s="290" t="s">
        <v>76</v>
      </c>
      <c r="F91" s="290" t="s">
        <v>185</v>
      </c>
      <c r="G91" s="197"/>
      <c r="H91" s="197"/>
      <c r="I91" s="200"/>
      <c r="J91" s="291">
        <f>BK91</f>
        <v>0</v>
      </c>
      <c r="K91" s="197"/>
      <c r="L91" s="202"/>
      <c r="M91" s="203"/>
      <c r="N91" s="204"/>
      <c r="O91" s="204"/>
      <c r="P91" s="205">
        <f>SUM(P92:P110)</f>
        <v>0</v>
      </c>
      <c r="Q91" s="204"/>
      <c r="R91" s="205">
        <f>SUM(R92:R110)</f>
        <v>57.116275999999999</v>
      </c>
      <c r="S91" s="204"/>
      <c r="T91" s="206">
        <f>SUM(T92:T110)</f>
        <v>0</v>
      </c>
      <c r="AR91" s="207" t="s">
        <v>76</v>
      </c>
      <c r="AT91" s="208" t="s">
        <v>68</v>
      </c>
      <c r="AU91" s="208" t="s">
        <v>76</v>
      </c>
      <c r="AY91" s="207" t="s">
        <v>186</v>
      </c>
      <c r="BK91" s="209">
        <f>SUM(BK92:BK110)</f>
        <v>0</v>
      </c>
    </row>
    <row r="92" s="1" customFormat="1" ht="16.5" customHeight="1">
      <c r="B92" s="38"/>
      <c r="C92" s="210" t="s">
        <v>76</v>
      </c>
      <c r="D92" s="210" t="s">
        <v>187</v>
      </c>
      <c r="E92" s="211" t="s">
        <v>2175</v>
      </c>
      <c r="F92" s="212" t="s">
        <v>2176</v>
      </c>
      <c r="G92" s="213" t="s">
        <v>190</v>
      </c>
      <c r="H92" s="214">
        <v>79.280000000000001</v>
      </c>
      <c r="I92" s="215"/>
      <c r="J92" s="216">
        <f>ROUND(I92*H92,2)</f>
        <v>0</v>
      </c>
      <c r="K92" s="212" t="s">
        <v>191</v>
      </c>
      <c r="L92" s="43"/>
      <c r="M92" s="217" t="s">
        <v>1</v>
      </c>
      <c r="N92" s="218" t="s">
        <v>40</v>
      </c>
      <c r="O92" s="79"/>
      <c r="P92" s="219">
        <f>O92*H92</f>
        <v>0</v>
      </c>
      <c r="Q92" s="219">
        <v>0</v>
      </c>
      <c r="R92" s="219">
        <f>Q92*H92</f>
        <v>0</v>
      </c>
      <c r="S92" s="219">
        <v>0</v>
      </c>
      <c r="T92" s="220">
        <f>S92*H92</f>
        <v>0</v>
      </c>
      <c r="AR92" s="17" t="s">
        <v>192</v>
      </c>
      <c r="AT92" s="17" t="s">
        <v>187</v>
      </c>
      <c r="AU92" s="17" t="s">
        <v>78</v>
      </c>
      <c r="AY92" s="17" t="s">
        <v>186</v>
      </c>
      <c r="BE92" s="221">
        <f>IF(N92="základní",J92,0)</f>
        <v>0</v>
      </c>
      <c r="BF92" s="221">
        <f>IF(N92="snížená",J92,0)</f>
        <v>0</v>
      </c>
      <c r="BG92" s="221">
        <f>IF(N92="zákl. přenesená",J92,0)</f>
        <v>0</v>
      </c>
      <c r="BH92" s="221">
        <f>IF(N92="sníž. přenesená",J92,0)</f>
        <v>0</v>
      </c>
      <c r="BI92" s="221">
        <f>IF(N92="nulová",J92,0)</f>
        <v>0</v>
      </c>
      <c r="BJ92" s="17" t="s">
        <v>76</v>
      </c>
      <c r="BK92" s="221">
        <f>ROUND(I92*H92,2)</f>
        <v>0</v>
      </c>
      <c r="BL92" s="17" t="s">
        <v>192</v>
      </c>
      <c r="BM92" s="17" t="s">
        <v>2282</v>
      </c>
    </row>
    <row r="93" s="1" customFormat="1" ht="16.5" customHeight="1">
      <c r="B93" s="38"/>
      <c r="C93" s="210" t="s">
        <v>78</v>
      </c>
      <c r="D93" s="210" t="s">
        <v>187</v>
      </c>
      <c r="E93" s="211" t="s">
        <v>2178</v>
      </c>
      <c r="F93" s="212" t="s">
        <v>2179</v>
      </c>
      <c r="G93" s="213" t="s">
        <v>190</v>
      </c>
      <c r="H93" s="214">
        <v>79.280000000000001</v>
      </c>
      <c r="I93" s="215"/>
      <c r="J93" s="216">
        <f>ROUND(I93*H93,2)</f>
        <v>0</v>
      </c>
      <c r="K93" s="212" t="s">
        <v>228</v>
      </c>
      <c r="L93" s="43"/>
      <c r="M93" s="217" t="s">
        <v>1</v>
      </c>
      <c r="N93" s="218" t="s">
        <v>40</v>
      </c>
      <c r="O93" s="79"/>
      <c r="P93" s="219">
        <f>O93*H93</f>
        <v>0</v>
      </c>
      <c r="Q93" s="219">
        <v>0</v>
      </c>
      <c r="R93" s="219">
        <f>Q93*H93</f>
        <v>0</v>
      </c>
      <c r="S93" s="219">
        <v>0</v>
      </c>
      <c r="T93" s="220">
        <f>S93*H93</f>
        <v>0</v>
      </c>
      <c r="AR93" s="17" t="s">
        <v>192</v>
      </c>
      <c r="AT93" s="17" t="s">
        <v>187</v>
      </c>
      <c r="AU93" s="17" t="s">
        <v>78</v>
      </c>
      <c r="AY93" s="17" t="s">
        <v>186</v>
      </c>
      <c r="BE93" s="221">
        <f>IF(N93="základní",J93,0)</f>
        <v>0</v>
      </c>
      <c r="BF93" s="221">
        <f>IF(N93="snížená",J93,0)</f>
        <v>0</v>
      </c>
      <c r="BG93" s="221">
        <f>IF(N93="zákl. přenesená",J93,0)</f>
        <v>0</v>
      </c>
      <c r="BH93" s="221">
        <f>IF(N93="sníž. přenesená",J93,0)</f>
        <v>0</v>
      </c>
      <c r="BI93" s="221">
        <f>IF(N93="nulová",J93,0)</f>
        <v>0</v>
      </c>
      <c r="BJ93" s="17" t="s">
        <v>76</v>
      </c>
      <c r="BK93" s="221">
        <f>ROUND(I93*H93,2)</f>
        <v>0</v>
      </c>
      <c r="BL93" s="17" t="s">
        <v>192</v>
      </c>
      <c r="BM93" s="17" t="s">
        <v>2283</v>
      </c>
    </row>
    <row r="94" s="1" customFormat="1" ht="16.5" customHeight="1">
      <c r="B94" s="38"/>
      <c r="C94" s="210" t="s">
        <v>86</v>
      </c>
      <c r="D94" s="210" t="s">
        <v>187</v>
      </c>
      <c r="E94" s="211" t="s">
        <v>2284</v>
      </c>
      <c r="F94" s="212" t="s">
        <v>2285</v>
      </c>
      <c r="G94" s="213" t="s">
        <v>319</v>
      </c>
      <c r="H94" s="214">
        <v>148.56</v>
      </c>
      <c r="I94" s="215"/>
      <c r="J94" s="216">
        <f>ROUND(I94*H94,2)</f>
        <v>0</v>
      </c>
      <c r="K94" s="212" t="s">
        <v>1965</v>
      </c>
      <c r="L94" s="43"/>
      <c r="M94" s="217" t="s">
        <v>1</v>
      </c>
      <c r="N94" s="218" t="s">
        <v>40</v>
      </c>
      <c r="O94" s="79"/>
      <c r="P94" s="219">
        <f>O94*H94</f>
        <v>0</v>
      </c>
      <c r="Q94" s="219">
        <v>0.00084999999999999995</v>
      </c>
      <c r="R94" s="219">
        <f>Q94*H94</f>
        <v>0.126276</v>
      </c>
      <c r="S94" s="219">
        <v>0</v>
      </c>
      <c r="T94" s="220">
        <f>S94*H94</f>
        <v>0</v>
      </c>
      <c r="AR94" s="17" t="s">
        <v>192</v>
      </c>
      <c r="AT94" s="17" t="s">
        <v>187</v>
      </c>
      <c r="AU94" s="17" t="s">
        <v>78</v>
      </c>
      <c r="AY94" s="17" t="s">
        <v>186</v>
      </c>
      <c r="BE94" s="221">
        <f>IF(N94="základní",J94,0)</f>
        <v>0</v>
      </c>
      <c r="BF94" s="221">
        <f>IF(N94="snížená",J94,0)</f>
        <v>0</v>
      </c>
      <c r="BG94" s="221">
        <f>IF(N94="zákl. přenesená",J94,0)</f>
        <v>0</v>
      </c>
      <c r="BH94" s="221">
        <f>IF(N94="sníž. přenesená",J94,0)</f>
        <v>0</v>
      </c>
      <c r="BI94" s="221">
        <f>IF(N94="nulová",J94,0)</f>
        <v>0</v>
      </c>
      <c r="BJ94" s="17" t="s">
        <v>76</v>
      </c>
      <c r="BK94" s="221">
        <f>ROUND(I94*H94,2)</f>
        <v>0</v>
      </c>
      <c r="BL94" s="17" t="s">
        <v>192</v>
      </c>
      <c r="BM94" s="17" t="s">
        <v>2286</v>
      </c>
    </row>
    <row r="95" s="1" customFormat="1" ht="16.5" customHeight="1">
      <c r="B95" s="38"/>
      <c r="C95" s="210" t="s">
        <v>192</v>
      </c>
      <c r="D95" s="210" t="s">
        <v>187</v>
      </c>
      <c r="E95" s="211" t="s">
        <v>2287</v>
      </c>
      <c r="F95" s="212" t="s">
        <v>2288</v>
      </c>
      <c r="G95" s="213" t="s">
        <v>319</v>
      </c>
      <c r="H95" s="214">
        <v>148.56</v>
      </c>
      <c r="I95" s="215"/>
      <c r="J95" s="216">
        <f>ROUND(I95*H95,2)</f>
        <v>0</v>
      </c>
      <c r="K95" s="212" t="s">
        <v>1965</v>
      </c>
      <c r="L95" s="43"/>
      <c r="M95" s="217" t="s">
        <v>1</v>
      </c>
      <c r="N95" s="218" t="s">
        <v>40</v>
      </c>
      <c r="O95" s="79"/>
      <c r="P95" s="219">
        <f>O95*H95</f>
        <v>0</v>
      </c>
      <c r="Q95" s="219">
        <v>0</v>
      </c>
      <c r="R95" s="219">
        <f>Q95*H95</f>
        <v>0</v>
      </c>
      <c r="S95" s="219">
        <v>0</v>
      </c>
      <c r="T95" s="220">
        <f>S95*H95</f>
        <v>0</v>
      </c>
      <c r="AR95" s="17" t="s">
        <v>192</v>
      </c>
      <c r="AT95" s="17" t="s">
        <v>187</v>
      </c>
      <c r="AU95" s="17" t="s">
        <v>78</v>
      </c>
      <c r="AY95" s="17" t="s">
        <v>186</v>
      </c>
      <c r="BE95" s="221">
        <f>IF(N95="základní",J95,0)</f>
        <v>0</v>
      </c>
      <c r="BF95" s="221">
        <f>IF(N95="snížená",J95,0)</f>
        <v>0</v>
      </c>
      <c r="BG95" s="221">
        <f>IF(N95="zákl. přenesená",J95,0)</f>
        <v>0</v>
      </c>
      <c r="BH95" s="221">
        <f>IF(N95="sníž. přenesená",J95,0)</f>
        <v>0</v>
      </c>
      <c r="BI95" s="221">
        <f>IF(N95="nulová",J95,0)</f>
        <v>0</v>
      </c>
      <c r="BJ95" s="17" t="s">
        <v>76</v>
      </c>
      <c r="BK95" s="221">
        <f>ROUND(I95*H95,2)</f>
        <v>0</v>
      </c>
      <c r="BL95" s="17" t="s">
        <v>192</v>
      </c>
      <c r="BM95" s="17" t="s">
        <v>2289</v>
      </c>
    </row>
    <row r="96" s="1" customFormat="1" ht="16.5" customHeight="1">
      <c r="B96" s="38"/>
      <c r="C96" s="210" t="s">
        <v>213</v>
      </c>
      <c r="D96" s="210" t="s">
        <v>187</v>
      </c>
      <c r="E96" s="211" t="s">
        <v>234</v>
      </c>
      <c r="F96" s="212" t="s">
        <v>2181</v>
      </c>
      <c r="G96" s="213" t="s">
        <v>190</v>
      </c>
      <c r="H96" s="214">
        <v>79.280000000000001</v>
      </c>
      <c r="I96" s="215"/>
      <c r="J96" s="216">
        <f>ROUND(I96*H96,2)</f>
        <v>0</v>
      </c>
      <c r="K96" s="212" t="s">
        <v>228</v>
      </c>
      <c r="L96" s="43"/>
      <c r="M96" s="217" t="s">
        <v>1</v>
      </c>
      <c r="N96" s="218" t="s">
        <v>40</v>
      </c>
      <c r="O96" s="79"/>
      <c r="P96" s="219">
        <f>O96*H96</f>
        <v>0</v>
      </c>
      <c r="Q96" s="219">
        <v>0</v>
      </c>
      <c r="R96" s="219">
        <f>Q96*H96</f>
        <v>0</v>
      </c>
      <c r="S96" s="219">
        <v>0</v>
      </c>
      <c r="T96" s="220">
        <f>S96*H96</f>
        <v>0</v>
      </c>
      <c r="AR96" s="17" t="s">
        <v>192</v>
      </c>
      <c r="AT96" s="17" t="s">
        <v>187</v>
      </c>
      <c r="AU96" s="17" t="s">
        <v>78</v>
      </c>
      <c r="AY96" s="17" t="s">
        <v>186</v>
      </c>
      <c r="BE96" s="221">
        <f>IF(N96="základní",J96,0)</f>
        <v>0</v>
      </c>
      <c r="BF96" s="221">
        <f>IF(N96="snížená",J96,0)</f>
        <v>0</v>
      </c>
      <c r="BG96" s="221">
        <f>IF(N96="zákl. přenesená",J96,0)</f>
        <v>0</v>
      </c>
      <c r="BH96" s="221">
        <f>IF(N96="sníž. přenesená",J96,0)</f>
        <v>0</v>
      </c>
      <c r="BI96" s="221">
        <f>IF(N96="nulová",J96,0)</f>
        <v>0</v>
      </c>
      <c r="BJ96" s="17" t="s">
        <v>76</v>
      </c>
      <c r="BK96" s="221">
        <f>ROUND(I96*H96,2)</f>
        <v>0</v>
      </c>
      <c r="BL96" s="17" t="s">
        <v>192</v>
      </c>
      <c r="BM96" s="17" t="s">
        <v>2290</v>
      </c>
    </row>
    <row r="97" s="1" customFormat="1" ht="16.5" customHeight="1">
      <c r="B97" s="38"/>
      <c r="C97" s="210" t="s">
        <v>217</v>
      </c>
      <c r="D97" s="210" t="s">
        <v>187</v>
      </c>
      <c r="E97" s="211" t="s">
        <v>1942</v>
      </c>
      <c r="F97" s="212" t="s">
        <v>2183</v>
      </c>
      <c r="G97" s="213" t="s">
        <v>190</v>
      </c>
      <c r="H97" s="214">
        <v>112.27</v>
      </c>
      <c r="I97" s="215"/>
      <c r="J97" s="216">
        <f>ROUND(I97*H97,2)</f>
        <v>0</v>
      </c>
      <c r="K97" s="212" t="s">
        <v>1</v>
      </c>
      <c r="L97" s="43"/>
      <c r="M97" s="217" t="s">
        <v>1</v>
      </c>
      <c r="N97" s="218" t="s">
        <v>40</v>
      </c>
      <c r="O97" s="79"/>
      <c r="P97" s="219">
        <f>O97*H97</f>
        <v>0</v>
      </c>
      <c r="Q97" s="219">
        <v>0</v>
      </c>
      <c r="R97" s="219">
        <f>Q97*H97</f>
        <v>0</v>
      </c>
      <c r="S97" s="219">
        <v>0</v>
      </c>
      <c r="T97" s="220">
        <f>S97*H97</f>
        <v>0</v>
      </c>
      <c r="AR97" s="17" t="s">
        <v>192</v>
      </c>
      <c r="AT97" s="17" t="s">
        <v>187</v>
      </c>
      <c r="AU97" s="17" t="s">
        <v>78</v>
      </c>
      <c r="AY97" s="17" t="s">
        <v>186</v>
      </c>
      <c r="BE97" s="221">
        <f>IF(N97="základní",J97,0)</f>
        <v>0</v>
      </c>
      <c r="BF97" s="221">
        <f>IF(N97="snížená",J97,0)</f>
        <v>0</v>
      </c>
      <c r="BG97" s="221">
        <f>IF(N97="zákl. přenesená",J97,0)</f>
        <v>0</v>
      </c>
      <c r="BH97" s="221">
        <f>IF(N97="sníž. přenesená",J97,0)</f>
        <v>0</v>
      </c>
      <c r="BI97" s="221">
        <f>IF(N97="nulová",J97,0)</f>
        <v>0</v>
      </c>
      <c r="BJ97" s="17" t="s">
        <v>76</v>
      </c>
      <c r="BK97" s="221">
        <f>ROUND(I97*H97,2)</f>
        <v>0</v>
      </c>
      <c r="BL97" s="17" t="s">
        <v>192</v>
      </c>
      <c r="BM97" s="17" t="s">
        <v>2291</v>
      </c>
    </row>
    <row r="98" s="1" customFormat="1" ht="16.5" customHeight="1">
      <c r="B98" s="38"/>
      <c r="C98" s="210" t="s">
        <v>221</v>
      </c>
      <c r="D98" s="210" t="s">
        <v>187</v>
      </c>
      <c r="E98" s="211" t="s">
        <v>1947</v>
      </c>
      <c r="F98" s="212" t="s">
        <v>1948</v>
      </c>
      <c r="G98" s="213" t="s">
        <v>190</v>
      </c>
      <c r="H98" s="214">
        <v>46.289999999999999</v>
      </c>
      <c r="I98" s="215"/>
      <c r="J98" s="216">
        <f>ROUND(I98*H98,2)</f>
        <v>0</v>
      </c>
      <c r="K98" s="212" t="s">
        <v>1</v>
      </c>
      <c r="L98" s="43"/>
      <c r="M98" s="217" t="s">
        <v>1</v>
      </c>
      <c r="N98" s="218" t="s">
        <v>40</v>
      </c>
      <c r="O98" s="79"/>
      <c r="P98" s="219">
        <f>O98*H98</f>
        <v>0</v>
      </c>
      <c r="Q98" s="219">
        <v>0</v>
      </c>
      <c r="R98" s="219">
        <f>Q98*H98</f>
        <v>0</v>
      </c>
      <c r="S98" s="219">
        <v>0</v>
      </c>
      <c r="T98" s="220">
        <f>S98*H98</f>
        <v>0</v>
      </c>
      <c r="AR98" s="17" t="s">
        <v>192</v>
      </c>
      <c r="AT98" s="17" t="s">
        <v>187</v>
      </c>
      <c r="AU98" s="17" t="s">
        <v>78</v>
      </c>
      <c r="AY98" s="17" t="s">
        <v>186</v>
      </c>
      <c r="BE98" s="221">
        <f>IF(N98="základní",J98,0)</f>
        <v>0</v>
      </c>
      <c r="BF98" s="221">
        <f>IF(N98="snížená",J98,0)</f>
        <v>0</v>
      </c>
      <c r="BG98" s="221">
        <f>IF(N98="zákl. přenesená",J98,0)</f>
        <v>0</v>
      </c>
      <c r="BH98" s="221">
        <f>IF(N98="sníž. přenesená",J98,0)</f>
        <v>0</v>
      </c>
      <c r="BI98" s="221">
        <f>IF(N98="nulová",J98,0)</f>
        <v>0</v>
      </c>
      <c r="BJ98" s="17" t="s">
        <v>76</v>
      </c>
      <c r="BK98" s="221">
        <f>ROUND(I98*H98,2)</f>
        <v>0</v>
      </c>
      <c r="BL98" s="17" t="s">
        <v>192</v>
      </c>
      <c r="BM98" s="17" t="s">
        <v>2292</v>
      </c>
    </row>
    <row r="99" s="1" customFormat="1">
      <c r="B99" s="38"/>
      <c r="C99" s="39"/>
      <c r="D99" s="224" t="s">
        <v>831</v>
      </c>
      <c r="E99" s="39"/>
      <c r="F99" s="276" t="s">
        <v>1950</v>
      </c>
      <c r="G99" s="39"/>
      <c r="H99" s="39"/>
      <c r="I99" s="144"/>
      <c r="J99" s="39"/>
      <c r="K99" s="39"/>
      <c r="L99" s="43"/>
      <c r="M99" s="277"/>
      <c r="N99" s="79"/>
      <c r="O99" s="79"/>
      <c r="P99" s="79"/>
      <c r="Q99" s="79"/>
      <c r="R99" s="79"/>
      <c r="S99" s="79"/>
      <c r="T99" s="80"/>
      <c r="AT99" s="17" t="s">
        <v>831</v>
      </c>
      <c r="AU99" s="17" t="s">
        <v>78</v>
      </c>
    </row>
    <row r="100" s="1" customFormat="1" ht="16.5" customHeight="1">
      <c r="B100" s="38"/>
      <c r="C100" s="210" t="s">
        <v>225</v>
      </c>
      <c r="D100" s="210" t="s">
        <v>187</v>
      </c>
      <c r="E100" s="211" t="s">
        <v>2186</v>
      </c>
      <c r="F100" s="212" t="s">
        <v>2187</v>
      </c>
      <c r="G100" s="213" t="s">
        <v>190</v>
      </c>
      <c r="H100" s="214">
        <v>112.27</v>
      </c>
      <c r="I100" s="215"/>
      <c r="J100" s="216">
        <f>ROUND(I100*H100,2)</f>
        <v>0</v>
      </c>
      <c r="K100" s="212" t="s">
        <v>2173</v>
      </c>
      <c r="L100" s="43"/>
      <c r="M100" s="217" t="s">
        <v>1</v>
      </c>
      <c r="N100" s="218" t="s">
        <v>40</v>
      </c>
      <c r="O100" s="79"/>
      <c r="P100" s="219">
        <f>O100*H100</f>
        <v>0</v>
      </c>
      <c r="Q100" s="219">
        <v>0</v>
      </c>
      <c r="R100" s="219">
        <f>Q100*H100</f>
        <v>0</v>
      </c>
      <c r="S100" s="219">
        <v>0</v>
      </c>
      <c r="T100" s="220">
        <f>S100*H100</f>
        <v>0</v>
      </c>
      <c r="AR100" s="17" t="s">
        <v>192</v>
      </c>
      <c r="AT100" s="17" t="s">
        <v>187</v>
      </c>
      <c r="AU100" s="17" t="s">
        <v>78</v>
      </c>
      <c r="AY100" s="17" t="s">
        <v>186</v>
      </c>
      <c r="BE100" s="221">
        <f>IF(N100="základní",J100,0)</f>
        <v>0</v>
      </c>
      <c r="BF100" s="221">
        <f>IF(N100="snížená",J100,0)</f>
        <v>0</v>
      </c>
      <c r="BG100" s="221">
        <f>IF(N100="zákl. přenesená",J100,0)</f>
        <v>0</v>
      </c>
      <c r="BH100" s="221">
        <f>IF(N100="sníž. přenesená",J100,0)</f>
        <v>0</v>
      </c>
      <c r="BI100" s="221">
        <f>IF(N100="nulová",J100,0)</f>
        <v>0</v>
      </c>
      <c r="BJ100" s="17" t="s">
        <v>76</v>
      </c>
      <c r="BK100" s="221">
        <f>ROUND(I100*H100,2)</f>
        <v>0</v>
      </c>
      <c r="BL100" s="17" t="s">
        <v>192</v>
      </c>
      <c r="BM100" s="17" t="s">
        <v>2293</v>
      </c>
    </row>
    <row r="101" s="1" customFormat="1" ht="16.5" customHeight="1">
      <c r="B101" s="38"/>
      <c r="C101" s="210" t="s">
        <v>233</v>
      </c>
      <c r="D101" s="210" t="s">
        <v>187</v>
      </c>
      <c r="E101" s="211" t="s">
        <v>271</v>
      </c>
      <c r="F101" s="212" t="s">
        <v>272</v>
      </c>
      <c r="G101" s="213" t="s">
        <v>190</v>
      </c>
      <c r="H101" s="214">
        <v>32.990000000000002</v>
      </c>
      <c r="I101" s="215"/>
      <c r="J101" s="216">
        <f>ROUND(I101*H101,2)</f>
        <v>0</v>
      </c>
      <c r="K101" s="212" t="s">
        <v>228</v>
      </c>
      <c r="L101" s="43"/>
      <c r="M101" s="217" t="s">
        <v>1</v>
      </c>
      <c r="N101" s="218" t="s">
        <v>40</v>
      </c>
      <c r="O101" s="79"/>
      <c r="P101" s="219">
        <f>O101*H101</f>
        <v>0</v>
      </c>
      <c r="Q101" s="219">
        <v>0</v>
      </c>
      <c r="R101" s="219">
        <f>Q101*H101</f>
        <v>0</v>
      </c>
      <c r="S101" s="219">
        <v>0</v>
      </c>
      <c r="T101" s="220">
        <f>S101*H101</f>
        <v>0</v>
      </c>
      <c r="AR101" s="17" t="s">
        <v>192</v>
      </c>
      <c r="AT101" s="17" t="s">
        <v>187</v>
      </c>
      <c r="AU101" s="17" t="s">
        <v>78</v>
      </c>
      <c r="AY101" s="17" t="s">
        <v>186</v>
      </c>
      <c r="BE101" s="221">
        <f>IF(N101="základní",J101,0)</f>
        <v>0</v>
      </c>
      <c r="BF101" s="221">
        <f>IF(N101="snížená",J101,0)</f>
        <v>0</v>
      </c>
      <c r="BG101" s="221">
        <f>IF(N101="zákl. přenesená",J101,0)</f>
        <v>0</v>
      </c>
      <c r="BH101" s="221">
        <f>IF(N101="sníž. přenesená",J101,0)</f>
        <v>0</v>
      </c>
      <c r="BI101" s="221">
        <f>IF(N101="nulová",J101,0)</f>
        <v>0</v>
      </c>
      <c r="BJ101" s="17" t="s">
        <v>76</v>
      </c>
      <c r="BK101" s="221">
        <f>ROUND(I101*H101,2)</f>
        <v>0</v>
      </c>
      <c r="BL101" s="17" t="s">
        <v>192</v>
      </c>
      <c r="BM101" s="17" t="s">
        <v>2294</v>
      </c>
    </row>
    <row r="102" s="1" customFormat="1" ht="16.5" customHeight="1">
      <c r="B102" s="38"/>
      <c r="C102" s="210" t="s">
        <v>237</v>
      </c>
      <c r="D102" s="210" t="s">
        <v>187</v>
      </c>
      <c r="E102" s="211" t="s">
        <v>275</v>
      </c>
      <c r="F102" s="212" t="s">
        <v>2193</v>
      </c>
      <c r="G102" s="213" t="s">
        <v>277</v>
      </c>
      <c r="H102" s="214">
        <v>62.680999999999997</v>
      </c>
      <c r="I102" s="215"/>
      <c r="J102" s="216">
        <f>ROUND(I102*H102,2)</f>
        <v>0</v>
      </c>
      <c r="K102" s="212" t="s">
        <v>228</v>
      </c>
      <c r="L102" s="43"/>
      <c r="M102" s="217" t="s">
        <v>1</v>
      </c>
      <c r="N102" s="218" t="s">
        <v>40</v>
      </c>
      <c r="O102" s="79"/>
      <c r="P102" s="219">
        <f>O102*H102</f>
        <v>0</v>
      </c>
      <c r="Q102" s="219">
        <v>0</v>
      </c>
      <c r="R102" s="219">
        <f>Q102*H102</f>
        <v>0</v>
      </c>
      <c r="S102" s="219">
        <v>0</v>
      </c>
      <c r="T102" s="220">
        <f>S102*H102</f>
        <v>0</v>
      </c>
      <c r="AR102" s="17" t="s">
        <v>192</v>
      </c>
      <c r="AT102" s="17" t="s">
        <v>187</v>
      </c>
      <c r="AU102" s="17" t="s">
        <v>78</v>
      </c>
      <c r="AY102" s="17" t="s">
        <v>186</v>
      </c>
      <c r="BE102" s="221">
        <f>IF(N102="základní",J102,0)</f>
        <v>0</v>
      </c>
      <c r="BF102" s="221">
        <f>IF(N102="snížená",J102,0)</f>
        <v>0</v>
      </c>
      <c r="BG102" s="221">
        <f>IF(N102="zákl. přenesená",J102,0)</f>
        <v>0</v>
      </c>
      <c r="BH102" s="221">
        <f>IF(N102="sníž. přenesená",J102,0)</f>
        <v>0</v>
      </c>
      <c r="BI102" s="221">
        <f>IF(N102="nulová",J102,0)</f>
        <v>0</v>
      </c>
      <c r="BJ102" s="17" t="s">
        <v>76</v>
      </c>
      <c r="BK102" s="221">
        <f>ROUND(I102*H102,2)</f>
        <v>0</v>
      </c>
      <c r="BL102" s="17" t="s">
        <v>192</v>
      </c>
      <c r="BM102" s="17" t="s">
        <v>2295</v>
      </c>
    </row>
    <row r="103" s="11" customFormat="1">
      <c r="B103" s="222"/>
      <c r="C103" s="223"/>
      <c r="D103" s="224" t="s">
        <v>194</v>
      </c>
      <c r="E103" s="225" t="s">
        <v>1</v>
      </c>
      <c r="F103" s="226" t="s">
        <v>2296</v>
      </c>
      <c r="G103" s="223"/>
      <c r="H103" s="227">
        <v>62.680999999999997</v>
      </c>
      <c r="I103" s="228"/>
      <c r="J103" s="223"/>
      <c r="K103" s="223"/>
      <c r="L103" s="229"/>
      <c r="M103" s="230"/>
      <c r="N103" s="231"/>
      <c r="O103" s="231"/>
      <c r="P103" s="231"/>
      <c r="Q103" s="231"/>
      <c r="R103" s="231"/>
      <c r="S103" s="231"/>
      <c r="T103" s="232"/>
      <c r="AT103" s="233" t="s">
        <v>194</v>
      </c>
      <c r="AU103" s="233" t="s">
        <v>78</v>
      </c>
      <c r="AV103" s="11" t="s">
        <v>78</v>
      </c>
      <c r="AW103" s="11" t="s">
        <v>32</v>
      </c>
      <c r="AX103" s="11" t="s">
        <v>76</v>
      </c>
      <c r="AY103" s="233" t="s">
        <v>186</v>
      </c>
    </row>
    <row r="104" s="1" customFormat="1" ht="16.5" customHeight="1">
      <c r="B104" s="38"/>
      <c r="C104" s="210" t="s">
        <v>241</v>
      </c>
      <c r="D104" s="210" t="s">
        <v>187</v>
      </c>
      <c r="E104" s="211" t="s">
        <v>281</v>
      </c>
      <c r="F104" s="212" t="s">
        <v>2195</v>
      </c>
      <c r="G104" s="213" t="s">
        <v>190</v>
      </c>
      <c r="H104" s="214">
        <v>32.990000000000002</v>
      </c>
      <c r="I104" s="215"/>
      <c r="J104" s="216">
        <f>ROUND(I104*H104,2)</f>
        <v>0</v>
      </c>
      <c r="K104" s="212" t="s">
        <v>1</v>
      </c>
      <c r="L104" s="43"/>
      <c r="M104" s="217" t="s">
        <v>1</v>
      </c>
      <c r="N104" s="218" t="s">
        <v>40</v>
      </c>
      <c r="O104" s="79"/>
      <c r="P104" s="219">
        <f>O104*H104</f>
        <v>0</v>
      </c>
      <c r="Q104" s="219">
        <v>0</v>
      </c>
      <c r="R104" s="219">
        <f>Q104*H104</f>
        <v>0</v>
      </c>
      <c r="S104" s="219">
        <v>0</v>
      </c>
      <c r="T104" s="220">
        <f>S104*H104</f>
        <v>0</v>
      </c>
      <c r="AR104" s="17" t="s">
        <v>192</v>
      </c>
      <c r="AT104" s="17" t="s">
        <v>187</v>
      </c>
      <c r="AU104" s="17" t="s">
        <v>78</v>
      </c>
      <c r="AY104" s="17" t="s">
        <v>186</v>
      </c>
      <c r="BE104" s="221">
        <f>IF(N104="základní",J104,0)</f>
        <v>0</v>
      </c>
      <c r="BF104" s="221">
        <f>IF(N104="snížená",J104,0)</f>
        <v>0</v>
      </c>
      <c r="BG104" s="221">
        <f>IF(N104="zákl. přenesená",J104,0)</f>
        <v>0</v>
      </c>
      <c r="BH104" s="221">
        <f>IF(N104="sníž. přenesená",J104,0)</f>
        <v>0</v>
      </c>
      <c r="BI104" s="221">
        <f>IF(N104="nulová",J104,0)</f>
        <v>0</v>
      </c>
      <c r="BJ104" s="17" t="s">
        <v>76</v>
      </c>
      <c r="BK104" s="221">
        <f>ROUND(I104*H104,2)</f>
        <v>0</v>
      </c>
      <c r="BL104" s="17" t="s">
        <v>192</v>
      </c>
      <c r="BM104" s="17" t="s">
        <v>2297</v>
      </c>
    </row>
    <row r="105" s="1" customFormat="1" ht="16.5" customHeight="1">
      <c r="B105" s="38"/>
      <c r="C105" s="210" t="s">
        <v>280</v>
      </c>
      <c r="D105" s="210" t="s">
        <v>187</v>
      </c>
      <c r="E105" s="211" t="s">
        <v>2197</v>
      </c>
      <c r="F105" s="212" t="s">
        <v>2198</v>
      </c>
      <c r="G105" s="213" t="s">
        <v>190</v>
      </c>
      <c r="H105" s="214">
        <v>32.990000000000002</v>
      </c>
      <c r="I105" s="215"/>
      <c r="J105" s="216">
        <f>ROUND(I105*H105,2)</f>
        <v>0</v>
      </c>
      <c r="K105" s="212" t="s">
        <v>1</v>
      </c>
      <c r="L105" s="43"/>
      <c r="M105" s="217" t="s">
        <v>1</v>
      </c>
      <c r="N105" s="218" t="s">
        <v>40</v>
      </c>
      <c r="O105" s="79"/>
      <c r="P105" s="219">
        <f>O105*H105</f>
        <v>0</v>
      </c>
      <c r="Q105" s="219">
        <v>0</v>
      </c>
      <c r="R105" s="219">
        <f>Q105*H105</f>
        <v>0</v>
      </c>
      <c r="S105" s="219">
        <v>0</v>
      </c>
      <c r="T105" s="220">
        <f>S105*H105</f>
        <v>0</v>
      </c>
      <c r="AR105" s="17" t="s">
        <v>192</v>
      </c>
      <c r="AT105" s="17" t="s">
        <v>187</v>
      </c>
      <c r="AU105" s="17" t="s">
        <v>78</v>
      </c>
      <c r="AY105" s="17" t="s">
        <v>186</v>
      </c>
      <c r="BE105" s="221">
        <f>IF(N105="základní",J105,0)</f>
        <v>0</v>
      </c>
      <c r="BF105" s="221">
        <f>IF(N105="snížená",J105,0)</f>
        <v>0</v>
      </c>
      <c r="BG105" s="221">
        <f>IF(N105="zákl. přenesená",J105,0)</f>
        <v>0</v>
      </c>
      <c r="BH105" s="221">
        <f>IF(N105="sníž. přenesená",J105,0)</f>
        <v>0</v>
      </c>
      <c r="BI105" s="221">
        <f>IF(N105="nulová",J105,0)</f>
        <v>0</v>
      </c>
      <c r="BJ105" s="17" t="s">
        <v>76</v>
      </c>
      <c r="BK105" s="221">
        <f>ROUND(I105*H105,2)</f>
        <v>0</v>
      </c>
      <c r="BL105" s="17" t="s">
        <v>192</v>
      </c>
      <c r="BM105" s="17" t="s">
        <v>2298</v>
      </c>
    </row>
    <row r="106" s="1" customFormat="1" ht="16.5" customHeight="1">
      <c r="B106" s="38"/>
      <c r="C106" s="210" t="s">
        <v>262</v>
      </c>
      <c r="D106" s="210" t="s">
        <v>187</v>
      </c>
      <c r="E106" s="211" t="s">
        <v>2200</v>
      </c>
      <c r="F106" s="212" t="s">
        <v>2201</v>
      </c>
      <c r="G106" s="213" t="s">
        <v>190</v>
      </c>
      <c r="H106" s="214">
        <v>33.520000000000003</v>
      </c>
      <c r="I106" s="215"/>
      <c r="J106" s="216">
        <f>ROUND(I106*H106,2)</f>
        <v>0</v>
      </c>
      <c r="K106" s="212" t="s">
        <v>228</v>
      </c>
      <c r="L106" s="43"/>
      <c r="M106" s="217" t="s">
        <v>1</v>
      </c>
      <c r="N106" s="218" t="s">
        <v>40</v>
      </c>
      <c r="O106" s="79"/>
      <c r="P106" s="219">
        <f>O106*H106</f>
        <v>0</v>
      </c>
      <c r="Q106" s="219">
        <v>0</v>
      </c>
      <c r="R106" s="219">
        <f>Q106*H106</f>
        <v>0</v>
      </c>
      <c r="S106" s="219">
        <v>0</v>
      </c>
      <c r="T106" s="220">
        <f>S106*H106</f>
        <v>0</v>
      </c>
      <c r="AR106" s="17" t="s">
        <v>192</v>
      </c>
      <c r="AT106" s="17" t="s">
        <v>187</v>
      </c>
      <c r="AU106" s="17" t="s">
        <v>78</v>
      </c>
      <c r="AY106" s="17" t="s">
        <v>186</v>
      </c>
      <c r="BE106" s="221">
        <f>IF(N106="základní",J106,0)</f>
        <v>0</v>
      </c>
      <c r="BF106" s="221">
        <f>IF(N106="snížená",J106,0)</f>
        <v>0</v>
      </c>
      <c r="BG106" s="221">
        <f>IF(N106="zákl. přenesená",J106,0)</f>
        <v>0</v>
      </c>
      <c r="BH106" s="221">
        <f>IF(N106="sníž. přenesená",J106,0)</f>
        <v>0</v>
      </c>
      <c r="BI106" s="221">
        <f>IF(N106="nulová",J106,0)</f>
        <v>0</v>
      </c>
      <c r="BJ106" s="17" t="s">
        <v>76</v>
      </c>
      <c r="BK106" s="221">
        <f>ROUND(I106*H106,2)</f>
        <v>0</v>
      </c>
      <c r="BL106" s="17" t="s">
        <v>192</v>
      </c>
      <c r="BM106" s="17" t="s">
        <v>2299</v>
      </c>
    </row>
    <row r="107" s="1" customFormat="1" ht="16.5" customHeight="1">
      <c r="B107" s="38"/>
      <c r="C107" s="210" t="s">
        <v>266</v>
      </c>
      <c r="D107" s="210" t="s">
        <v>187</v>
      </c>
      <c r="E107" s="211" t="s">
        <v>2206</v>
      </c>
      <c r="F107" s="212" t="s">
        <v>2207</v>
      </c>
      <c r="G107" s="213" t="s">
        <v>319</v>
      </c>
      <c r="H107" s="214">
        <v>69.280000000000001</v>
      </c>
      <c r="I107" s="215"/>
      <c r="J107" s="216">
        <f>ROUND(I107*H107,2)</f>
        <v>0</v>
      </c>
      <c r="K107" s="212" t="s">
        <v>1</v>
      </c>
      <c r="L107" s="43"/>
      <c r="M107" s="217" t="s">
        <v>1</v>
      </c>
      <c r="N107" s="218" t="s">
        <v>40</v>
      </c>
      <c r="O107" s="79"/>
      <c r="P107" s="219">
        <f>O107*H107</f>
        <v>0</v>
      </c>
      <c r="Q107" s="219">
        <v>0</v>
      </c>
      <c r="R107" s="219">
        <f>Q107*H107</f>
        <v>0</v>
      </c>
      <c r="S107" s="219">
        <v>0</v>
      </c>
      <c r="T107" s="220">
        <f>S107*H107</f>
        <v>0</v>
      </c>
      <c r="AR107" s="17" t="s">
        <v>192</v>
      </c>
      <c r="AT107" s="17" t="s">
        <v>187</v>
      </c>
      <c r="AU107" s="17" t="s">
        <v>78</v>
      </c>
      <c r="AY107" s="17" t="s">
        <v>186</v>
      </c>
      <c r="BE107" s="221">
        <f>IF(N107="základní",J107,0)</f>
        <v>0</v>
      </c>
      <c r="BF107" s="221">
        <f>IF(N107="snížená",J107,0)</f>
        <v>0</v>
      </c>
      <c r="BG107" s="221">
        <f>IF(N107="zákl. přenesená",J107,0)</f>
        <v>0</v>
      </c>
      <c r="BH107" s="221">
        <f>IF(N107="sníž. přenesená",J107,0)</f>
        <v>0</v>
      </c>
      <c r="BI107" s="221">
        <f>IF(N107="nulová",J107,0)</f>
        <v>0</v>
      </c>
      <c r="BJ107" s="17" t="s">
        <v>76</v>
      </c>
      <c r="BK107" s="221">
        <f>ROUND(I107*H107,2)</f>
        <v>0</v>
      </c>
      <c r="BL107" s="17" t="s">
        <v>192</v>
      </c>
      <c r="BM107" s="17" t="s">
        <v>2300</v>
      </c>
    </row>
    <row r="108" s="1" customFormat="1" ht="16.5" customHeight="1">
      <c r="B108" s="38"/>
      <c r="C108" s="266" t="s">
        <v>8</v>
      </c>
      <c r="D108" s="266" t="s">
        <v>356</v>
      </c>
      <c r="E108" s="267" t="s">
        <v>2209</v>
      </c>
      <c r="F108" s="268" t="s">
        <v>2210</v>
      </c>
      <c r="G108" s="269" t="s">
        <v>277</v>
      </c>
      <c r="H108" s="270">
        <v>56.990000000000002</v>
      </c>
      <c r="I108" s="271"/>
      <c r="J108" s="272">
        <f>ROUND(I108*H108,2)</f>
        <v>0</v>
      </c>
      <c r="K108" s="268" t="s">
        <v>1</v>
      </c>
      <c r="L108" s="273"/>
      <c r="M108" s="274" t="s">
        <v>1</v>
      </c>
      <c r="N108" s="275" t="s">
        <v>40</v>
      </c>
      <c r="O108" s="79"/>
      <c r="P108" s="219">
        <f>O108*H108</f>
        <v>0</v>
      </c>
      <c r="Q108" s="219">
        <v>1</v>
      </c>
      <c r="R108" s="219">
        <f>Q108*H108</f>
        <v>56.990000000000002</v>
      </c>
      <c r="S108" s="219">
        <v>0</v>
      </c>
      <c r="T108" s="220">
        <f>S108*H108</f>
        <v>0</v>
      </c>
      <c r="AR108" s="17" t="s">
        <v>225</v>
      </c>
      <c r="AT108" s="17" t="s">
        <v>356</v>
      </c>
      <c r="AU108" s="17" t="s">
        <v>78</v>
      </c>
      <c r="AY108" s="17" t="s">
        <v>186</v>
      </c>
      <c r="BE108" s="221">
        <f>IF(N108="základní",J108,0)</f>
        <v>0</v>
      </c>
      <c r="BF108" s="221">
        <f>IF(N108="snížená",J108,0)</f>
        <v>0</v>
      </c>
      <c r="BG108" s="221">
        <f>IF(N108="zákl. přenesená",J108,0)</f>
        <v>0</v>
      </c>
      <c r="BH108" s="221">
        <f>IF(N108="sníž. přenesená",J108,0)</f>
        <v>0</v>
      </c>
      <c r="BI108" s="221">
        <f>IF(N108="nulová",J108,0)</f>
        <v>0</v>
      </c>
      <c r="BJ108" s="17" t="s">
        <v>76</v>
      </c>
      <c r="BK108" s="221">
        <f>ROUND(I108*H108,2)</f>
        <v>0</v>
      </c>
      <c r="BL108" s="17" t="s">
        <v>192</v>
      </c>
      <c r="BM108" s="17" t="s">
        <v>2301</v>
      </c>
    </row>
    <row r="109" s="1" customFormat="1" ht="16.5" customHeight="1">
      <c r="B109" s="38"/>
      <c r="C109" s="210" t="s">
        <v>257</v>
      </c>
      <c r="D109" s="210" t="s">
        <v>187</v>
      </c>
      <c r="E109" s="211" t="s">
        <v>1958</v>
      </c>
      <c r="F109" s="212" t="s">
        <v>1959</v>
      </c>
      <c r="G109" s="213" t="s">
        <v>277</v>
      </c>
      <c r="H109" s="214">
        <v>46.289999999999999</v>
      </c>
      <c r="I109" s="215"/>
      <c r="J109" s="216">
        <f>ROUND(I109*H109,2)</f>
        <v>0</v>
      </c>
      <c r="K109" s="212" t="s">
        <v>1</v>
      </c>
      <c r="L109" s="43"/>
      <c r="M109" s="217" t="s">
        <v>1</v>
      </c>
      <c r="N109" s="218" t="s">
        <v>40</v>
      </c>
      <c r="O109" s="79"/>
      <c r="P109" s="219">
        <f>O109*H109</f>
        <v>0</v>
      </c>
      <c r="Q109" s="219">
        <v>0</v>
      </c>
      <c r="R109" s="219">
        <f>Q109*H109</f>
        <v>0</v>
      </c>
      <c r="S109" s="219">
        <v>0</v>
      </c>
      <c r="T109" s="220">
        <f>S109*H109</f>
        <v>0</v>
      </c>
      <c r="AR109" s="17" t="s">
        <v>192</v>
      </c>
      <c r="AT109" s="17" t="s">
        <v>187</v>
      </c>
      <c r="AU109" s="17" t="s">
        <v>78</v>
      </c>
      <c r="AY109" s="17" t="s">
        <v>186</v>
      </c>
      <c r="BE109" s="221">
        <f>IF(N109="základní",J109,0)</f>
        <v>0</v>
      </c>
      <c r="BF109" s="221">
        <f>IF(N109="snížená",J109,0)</f>
        <v>0</v>
      </c>
      <c r="BG109" s="221">
        <f>IF(N109="zákl. přenesená",J109,0)</f>
        <v>0</v>
      </c>
      <c r="BH109" s="221">
        <f>IF(N109="sníž. přenesená",J109,0)</f>
        <v>0</v>
      </c>
      <c r="BI109" s="221">
        <f>IF(N109="nulová",J109,0)</f>
        <v>0</v>
      </c>
      <c r="BJ109" s="17" t="s">
        <v>76</v>
      </c>
      <c r="BK109" s="221">
        <f>ROUND(I109*H109,2)</f>
        <v>0</v>
      </c>
      <c r="BL109" s="17" t="s">
        <v>192</v>
      </c>
      <c r="BM109" s="17" t="s">
        <v>2302</v>
      </c>
    </row>
    <row r="110" s="1" customFormat="1">
      <c r="B110" s="38"/>
      <c r="C110" s="39"/>
      <c r="D110" s="224" t="s">
        <v>831</v>
      </c>
      <c r="E110" s="39"/>
      <c r="F110" s="276" t="s">
        <v>1961</v>
      </c>
      <c r="G110" s="39"/>
      <c r="H110" s="39"/>
      <c r="I110" s="144"/>
      <c r="J110" s="39"/>
      <c r="K110" s="39"/>
      <c r="L110" s="43"/>
      <c r="M110" s="277"/>
      <c r="N110" s="79"/>
      <c r="O110" s="79"/>
      <c r="P110" s="79"/>
      <c r="Q110" s="79"/>
      <c r="R110" s="79"/>
      <c r="S110" s="79"/>
      <c r="T110" s="80"/>
      <c r="AT110" s="17" t="s">
        <v>831</v>
      </c>
      <c r="AU110" s="17" t="s">
        <v>78</v>
      </c>
    </row>
    <row r="111" s="10" customFormat="1" ht="22.8" customHeight="1">
      <c r="B111" s="196"/>
      <c r="C111" s="197"/>
      <c r="D111" s="198" t="s">
        <v>68</v>
      </c>
      <c r="E111" s="290" t="s">
        <v>225</v>
      </c>
      <c r="F111" s="290" t="s">
        <v>662</v>
      </c>
      <c r="G111" s="197"/>
      <c r="H111" s="197"/>
      <c r="I111" s="200"/>
      <c r="J111" s="291">
        <f>BK111</f>
        <v>0</v>
      </c>
      <c r="K111" s="197"/>
      <c r="L111" s="202"/>
      <c r="M111" s="203"/>
      <c r="N111" s="204"/>
      <c r="O111" s="204"/>
      <c r="P111" s="205">
        <f>SUM(P112:P135)</f>
        <v>0</v>
      </c>
      <c r="Q111" s="204"/>
      <c r="R111" s="205">
        <f>SUM(R112:R135)</f>
        <v>12.633733599999999</v>
      </c>
      <c r="S111" s="204"/>
      <c r="T111" s="206">
        <f>SUM(T112:T135)</f>
        <v>0</v>
      </c>
      <c r="AR111" s="207" t="s">
        <v>76</v>
      </c>
      <c r="AT111" s="208" t="s">
        <v>68</v>
      </c>
      <c r="AU111" s="208" t="s">
        <v>76</v>
      </c>
      <c r="AY111" s="207" t="s">
        <v>186</v>
      </c>
      <c r="BK111" s="209">
        <f>SUM(BK112:BK135)</f>
        <v>0</v>
      </c>
    </row>
    <row r="112" s="1" customFormat="1" ht="16.5" customHeight="1">
      <c r="B112" s="38"/>
      <c r="C112" s="210" t="s">
        <v>270</v>
      </c>
      <c r="D112" s="210" t="s">
        <v>187</v>
      </c>
      <c r="E112" s="211" t="s">
        <v>2303</v>
      </c>
      <c r="F112" s="212" t="s">
        <v>2304</v>
      </c>
      <c r="G112" s="213" t="s">
        <v>768</v>
      </c>
      <c r="H112" s="214">
        <v>1</v>
      </c>
      <c r="I112" s="215"/>
      <c r="J112" s="216">
        <f>ROUND(I112*H112,2)</f>
        <v>0</v>
      </c>
      <c r="K112" s="212" t="s">
        <v>2173</v>
      </c>
      <c r="L112" s="43"/>
      <c r="M112" s="217" t="s">
        <v>1</v>
      </c>
      <c r="N112" s="218" t="s">
        <v>40</v>
      </c>
      <c r="O112" s="79"/>
      <c r="P112" s="219">
        <f>O112*H112</f>
        <v>0</v>
      </c>
      <c r="Q112" s="219">
        <v>0</v>
      </c>
      <c r="R112" s="219">
        <f>Q112*H112</f>
        <v>0</v>
      </c>
      <c r="S112" s="219">
        <v>0</v>
      </c>
      <c r="T112" s="220">
        <f>S112*H112</f>
        <v>0</v>
      </c>
      <c r="AR112" s="17" t="s">
        <v>545</v>
      </c>
      <c r="AT112" s="17" t="s">
        <v>187</v>
      </c>
      <c r="AU112" s="17" t="s">
        <v>78</v>
      </c>
      <c r="AY112" s="17" t="s">
        <v>186</v>
      </c>
      <c r="BE112" s="221">
        <f>IF(N112="základní",J112,0)</f>
        <v>0</v>
      </c>
      <c r="BF112" s="221">
        <f>IF(N112="snížená",J112,0)</f>
        <v>0</v>
      </c>
      <c r="BG112" s="221">
        <f>IF(N112="zákl. přenesená",J112,0)</f>
        <v>0</v>
      </c>
      <c r="BH112" s="221">
        <f>IF(N112="sníž. přenesená",J112,0)</f>
        <v>0</v>
      </c>
      <c r="BI112" s="221">
        <f>IF(N112="nulová",J112,0)</f>
        <v>0</v>
      </c>
      <c r="BJ112" s="17" t="s">
        <v>76</v>
      </c>
      <c r="BK112" s="221">
        <f>ROUND(I112*H112,2)</f>
        <v>0</v>
      </c>
      <c r="BL112" s="17" t="s">
        <v>545</v>
      </c>
      <c r="BM112" s="17" t="s">
        <v>2305</v>
      </c>
    </row>
    <row r="113" s="1" customFormat="1" ht="16.5" customHeight="1">
      <c r="B113" s="38"/>
      <c r="C113" s="210" t="s">
        <v>274</v>
      </c>
      <c r="D113" s="210" t="s">
        <v>187</v>
      </c>
      <c r="E113" s="211" t="s">
        <v>2306</v>
      </c>
      <c r="F113" s="212" t="s">
        <v>2307</v>
      </c>
      <c r="G113" s="213" t="s">
        <v>364</v>
      </c>
      <c r="H113" s="214">
        <v>69.290000000000006</v>
      </c>
      <c r="I113" s="215"/>
      <c r="J113" s="216">
        <f>ROUND(I113*H113,2)</f>
        <v>0</v>
      </c>
      <c r="K113" s="212" t="s">
        <v>2173</v>
      </c>
      <c r="L113" s="43"/>
      <c r="M113" s="217" t="s">
        <v>1</v>
      </c>
      <c r="N113" s="218" t="s">
        <v>40</v>
      </c>
      <c r="O113" s="79"/>
      <c r="P113" s="219">
        <f>O113*H113</f>
        <v>0</v>
      </c>
      <c r="Q113" s="219">
        <v>0</v>
      </c>
      <c r="R113" s="219">
        <f>Q113*H113</f>
        <v>0</v>
      </c>
      <c r="S113" s="219">
        <v>0</v>
      </c>
      <c r="T113" s="220">
        <f>S113*H113</f>
        <v>0</v>
      </c>
      <c r="AR113" s="17" t="s">
        <v>545</v>
      </c>
      <c r="AT113" s="17" t="s">
        <v>187</v>
      </c>
      <c r="AU113" s="17" t="s">
        <v>78</v>
      </c>
      <c r="AY113" s="17" t="s">
        <v>186</v>
      </c>
      <c r="BE113" s="221">
        <f>IF(N113="základní",J113,0)</f>
        <v>0</v>
      </c>
      <c r="BF113" s="221">
        <f>IF(N113="snížená",J113,0)</f>
        <v>0</v>
      </c>
      <c r="BG113" s="221">
        <f>IF(N113="zákl. přenesená",J113,0)</f>
        <v>0</v>
      </c>
      <c r="BH113" s="221">
        <f>IF(N113="sníž. přenesená",J113,0)</f>
        <v>0</v>
      </c>
      <c r="BI113" s="221">
        <f>IF(N113="nulová",J113,0)</f>
        <v>0</v>
      </c>
      <c r="BJ113" s="17" t="s">
        <v>76</v>
      </c>
      <c r="BK113" s="221">
        <f>ROUND(I113*H113,2)</f>
        <v>0</v>
      </c>
      <c r="BL113" s="17" t="s">
        <v>545</v>
      </c>
      <c r="BM113" s="17" t="s">
        <v>2308</v>
      </c>
    </row>
    <row r="114" s="1" customFormat="1" ht="16.5" customHeight="1">
      <c r="B114" s="38"/>
      <c r="C114" s="210" t="s">
        <v>462</v>
      </c>
      <c r="D114" s="210" t="s">
        <v>187</v>
      </c>
      <c r="E114" s="211" t="s">
        <v>2309</v>
      </c>
      <c r="F114" s="212" t="s">
        <v>2310</v>
      </c>
      <c r="G114" s="213" t="s">
        <v>319</v>
      </c>
      <c r="H114" s="214">
        <v>1</v>
      </c>
      <c r="I114" s="215"/>
      <c r="J114" s="216">
        <f>ROUND(I114*H114,2)</f>
        <v>0</v>
      </c>
      <c r="K114" s="212" t="s">
        <v>1</v>
      </c>
      <c r="L114" s="43"/>
      <c r="M114" s="217" t="s">
        <v>1</v>
      </c>
      <c r="N114" s="218" t="s">
        <v>40</v>
      </c>
      <c r="O114" s="79"/>
      <c r="P114" s="219">
        <f>O114*H114</f>
        <v>0</v>
      </c>
      <c r="Q114" s="219">
        <v>0.0093900000000000008</v>
      </c>
      <c r="R114" s="219">
        <f>Q114*H114</f>
        <v>0.0093900000000000008</v>
      </c>
      <c r="S114" s="219">
        <v>0</v>
      </c>
      <c r="T114" s="220">
        <f>S114*H114</f>
        <v>0</v>
      </c>
      <c r="AR114" s="17" t="s">
        <v>192</v>
      </c>
      <c r="AT114" s="17" t="s">
        <v>187</v>
      </c>
      <c r="AU114" s="17" t="s">
        <v>78</v>
      </c>
      <c r="AY114" s="17" t="s">
        <v>186</v>
      </c>
      <c r="BE114" s="221">
        <f>IF(N114="základní",J114,0)</f>
        <v>0</v>
      </c>
      <c r="BF114" s="221">
        <f>IF(N114="snížená",J114,0)</f>
        <v>0</v>
      </c>
      <c r="BG114" s="221">
        <f>IF(N114="zákl. přenesená",J114,0)</f>
        <v>0</v>
      </c>
      <c r="BH114" s="221">
        <f>IF(N114="sníž. přenesená",J114,0)</f>
        <v>0</v>
      </c>
      <c r="BI114" s="221">
        <f>IF(N114="nulová",J114,0)</f>
        <v>0</v>
      </c>
      <c r="BJ114" s="17" t="s">
        <v>76</v>
      </c>
      <c r="BK114" s="221">
        <f>ROUND(I114*H114,2)</f>
        <v>0</v>
      </c>
      <c r="BL114" s="17" t="s">
        <v>192</v>
      </c>
      <c r="BM114" s="17" t="s">
        <v>2311</v>
      </c>
    </row>
    <row r="115" s="1" customFormat="1" ht="16.5" customHeight="1">
      <c r="B115" s="38"/>
      <c r="C115" s="210" t="s">
        <v>291</v>
      </c>
      <c r="D115" s="210" t="s">
        <v>187</v>
      </c>
      <c r="E115" s="211" t="s">
        <v>2312</v>
      </c>
      <c r="F115" s="212" t="s">
        <v>2313</v>
      </c>
      <c r="G115" s="213" t="s">
        <v>364</v>
      </c>
      <c r="H115" s="214">
        <v>32.68</v>
      </c>
      <c r="I115" s="215"/>
      <c r="J115" s="216">
        <f>ROUND(I115*H115,2)</f>
        <v>0</v>
      </c>
      <c r="K115" s="212" t="s">
        <v>191</v>
      </c>
      <c r="L115" s="43"/>
      <c r="M115" s="217" t="s">
        <v>1</v>
      </c>
      <c r="N115" s="218" t="s">
        <v>40</v>
      </c>
      <c r="O115" s="79"/>
      <c r="P115" s="219">
        <f>O115*H115</f>
        <v>0</v>
      </c>
      <c r="Q115" s="219">
        <v>1.0000000000000001E-05</v>
      </c>
      <c r="R115" s="219">
        <f>Q115*H115</f>
        <v>0.00032680000000000003</v>
      </c>
      <c r="S115" s="219">
        <v>0</v>
      </c>
      <c r="T115" s="220">
        <f>S115*H115</f>
        <v>0</v>
      </c>
      <c r="AR115" s="17" t="s">
        <v>192</v>
      </c>
      <c r="AT115" s="17" t="s">
        <v>187</v>
      </c>
      <c r="AU115" s="17" t="s">
        <v>78</v>
      </c>
      <c r="AY115" s="17" t="s">
        <v>186</v>
      </c>
      <c r="BE115" s="221">
        <f>IF(N115="základní",J115,0)</f>
        <v>0</v>
      </c>
      <c r="BF115" s="221">
        <f>IF(N115="snížená",J115,0)</f>
        <v>0</v>
      </c>
      <c r="BG115" s="221">
        <f>IF(N115="zákl. přenesená",J115,0)</f>
        <v>0</v>
      </c>
      <c r="BH115" s="221">
        <f>IF(N115="sníž. přenesená",J115,0)</f>
        <v>0</v>
      </c>
      <c r="BI115" s="221">
        <f>IF(N115="nulová",J115,0)</f>
        <v>0</v>
      </c>
      <c r="BJ115" s="17" t="s">
        <v>76</v>
      </c>
      <c r="BK115" s="221">
        <f>ROUND(I115*H115,2)</f>
        <v>0</v>
      </c>
      <c r="BL115" s="17" t="s">
        <v>192</v>
      </c>
      <c r="BM115" s="17" t="s">
        <v>2314</v>
      </c>
    </row>
    <row r="116" s="1" customFormat="1" ht="16.5" customHeight="1">
      <c r="B116" s="38"/>
      <c r="C116" s="266" t="s">
        <v>297</v>
      </c>
      <c r="D116" s="266" t="s">
        <v>356</v>
      </c>
      <c r="E116" s="267" t="s">
        <v>2315</v>
      </c>
      <c r="F116" s="268" t="s">
        <v>2316</v>
      </c>
      <c r="G116" s="269" t="s">
        <v>364</v>
      </c>
      <c r="H116" s="270">
        <v>32.68</v>
      </c>
      <c r="I116" s="271"/>
      <c r="J116" s="272">
        <f>ROUND(I116*H116,2)</f>
        <v>0</v>
      </c>
      <c r="K116" s="268" t="s">
        <v>191</v>
      </c>
      <c r="L116" s="273"/>
      <c r="M116" s="274" t="s">
        <v>1</v>
      </c>
      <c r="N116" s="275" t="s">
        <v>40</v>
      </c>
      <c r="O116" s="79"/>
      <c r="P116" s="219">
        <f>O116*H116</f>
        <v>0</v>
      </c>
      <c r="Q116" s="219">
        <v>0.0036099999999999999</v>
      </c>
      <c r="R116" s="219">
        <f>Q116*H116</f>
        <v>0.11797479999999999</v>
      </c>
      <c r="S116" s="219">
        <v>0</v>
      </c>
      <c r="T116" s="220">
        <f>S116*H116</f>
        <v>0</v>
      </c>
      <c r="AR116" s="17" t="s">
        <v>225</v>
      </c>
      <c r="AT116" s="17" t="s">
        <v>356</v>
      </c>
      <c r="AU116" s="17" t="s">
        <v>78</v>
      </c>
      <c r="AY116" s="17" t="s">
        <v>186</v>
      </c>
      <c r="BE116" s="221">
        <f>IF(N116="základní",J116,0)</f>
        <v>0</v>
      </c>
      <c r="BF116" s="221">
        <f>IF(N116="snížená",J116,0)</f>
        <v>0</v>
      </c>
      <c r="BG116" s="221">
        <f>IF(N116="zákl. přenesená",J116,0)</f>
        <v>0</v>
      </c>
      <c r="BH116" s="221">
        <f>IF(N116="sníž. přenesená",J116,0)</f>
        <v>0</v>
      </c>
      <c r="BI116" s="221">
        <f>IF(N116="nulová",J116,0)</f>
        <v>0</v>
      </c>
      <c r="BJ116" s="17" t="s">
        <v>76</v>
      </c>
      <c r="BK116" s="221">
        <f>ROUND(I116*H116,2)</f>
        <v>0</v>
      </c>
      <c r="BL116" s="17" t="s">
        <v>192</v>
      </c>
      <c r="BM116" s="17" t="s">
        <v>2317</v>
      </c>
    </row>
    <row r="117" s="1" customFormat="1" ht="16.5" customHeight="1">
      <c r="B117" s="38"/>
      <c r="C117" s="210" t="s">
        <v>378</v>
      </c>
      <c r="D117" s="210" t="s">
        <v>187</v>
      </c>
      <c r="E117" s="211" t="s">
        <v>2318</v>
      </c>
      <c r="F117" s="212" t="s">
        <v>2319</v>
      </c>
      <c r="G117" s="213" t="s">
        <v>364</v>
      </c>
      <c r="H117" s="214">
        <v>2</v>
      </c>
      <c r="I117" s="215"/>
      <c r="J117" s="216">
        <f>ROUND(I117*H117,2)</f>
        <v>0</v>
      </c>
      <c r="K117" s="212" t="s">
        <v>191</v>
      </c>
      <c r="L117" s="43"/>
      <c r="M117" s="217" t="s">
        <v>1</v>
      </c>
      <c r="N117" s="218" t="s">
        <v>40</v>
      </c>
      <c r="O117" s="79"/>
      <c r="P117" s="219">
        <f>O117*H117</f>
        <v>0</v>
      </c>
      <c r="Q117" s="219">
        <v>1.0000000000000001E-05</v>
      </c>
      <c r="R117" s="219">
        <f>Q117*H117</f>
        <v>2.0000000000000002E-05</v>
      </c>
      <c r="S117" s="219">
        <v>0</v>
      </c>
      <c r="T117" s="220">
        <f>S117*H117</f>
        <v>0</v>
      </c>
      <c r="AR117" s="17" t="s">
        <v>192</v>
      </c>
      <c r="AT117" s="17" t="s">
        <v>187</v>
      </c>
      <c r="AU117" s="17" t="s">
        <v>78</v>
      </c>
      <c r="AY117" s="17" t="s">
        <v>186</v>
      </c>
      <c r="BE117" s="221">
        <f>IF(N117="základní",J117,0)</f>
        <v>0</v>
      </c>
      <c r="BF117" s="221">
        <f>IF(N117="snížená",J117,0)</f>
        <v>0</v>
      </c>
      <c r="BG117" s="221">
        <f>IF(N117="zákl. přenesená",J117,0)</f>
        <v>0</v>
      </c>
      <c r="BH117" s="221">
        <f>IF(N117="sníž. přenesená",J117,0)</f>
        <v>0</v>
      </c>
      <c r="BI117" s="221">
        <f>IF(N117="nulová",J117,0)</f>
        <v>0</v>
      </c>
      <c r="BJ117" s="17" t="s">
        <v>76</v>
      </c>
      <c r="BK117" s="221">
        <f>ROUND(I117*H117,2)</f>
        <v>0</v>
      </c>
      <c r="BL117" s="17" t="s">
        <v>192</v>
      </c>
      <c r="BM117" s="17" t="s">
        <v>2320</v>
      </c>
    </row>
    <row r="118" s="1" customFormat="1" ht="16.5" customHeight="1">
      <c r="B118" s="38"/>
      <c r="C118" s="266" t="s">
        <v>361</v>
      </c>
      <c r="D118" s="266" t="s">
        <v>356</v>
      </c>
      <c r="E118" s="267" t="s">
        <v>2321</v>
      </c>
      <c r="F118" s="268" t="s">
        <v>2322</v>
      </c>
      <c r="G118" s="269" t="s">
        <v>300</v>
      </c>
      <c r="H118" s="270">
        <v>2</v>
      </c>
      <c r="I118" s="271"/>
      <c r="J118" s="272">
        <f>ROUND(I118*H118,2)</f>
        <v>0</v>
      </c>
      <c r="K118" s="268" t="s">
        <v>191</v>
      </c>
      <c r="L118" s="273"/>
      <c r="M118" s="274" t="s">
        <v>1</v>
      </c>
      <c r="N118" s="275" t="s">
        <v>40</v>
      </c>
      <c r="O118" s="79"/>
      <c r="P118" s="219">
        <f>O118*H118</f>
        <v>0</v>
      </c>
      <c r="Q118" s="219">
        <v>0.0057000000000000002</v>
      </c>
      <c r="R118" s="219">
        <f>Q118*H118</f>
        <v>0.0114</v>
      </c>
      <c r="S118" s="219">
        <v>0</v>
      </c>
      <c r="T118" s="220">
        <f>S118*H118</f>
        <v>0</v>
      </c>
      <c r="AR118" s="17" t="s">
        <v>225</v>
      </c>
      <c r="AT118" s="17" t="s">
        <v>356</v>
      </c>
      <c r="AU118" s="17" t="s">
        <v>78</v>
      </c>
      <c r="AY118" s="17" t="s">
        <v>186</v>
      </c>
      <c r="BE118" s="221">
        <f>IF(N118="základní",J118,0)</f>
        <v>0</v>
      </c>
      <c r="BF118" s="221">
        <f>IF(N118="snížená",J118,0)</f>
        <v>0</v>
      </c>
      <c r="BG118" s="221">
        <f>IF(N118="zákl. přenesená",J118,0)</f>
        <v>0</v>
      </c>
      <c r="BH118" s="221">
        <f>IF(N118="sníž. přenesená",J118,0)</f>
        <v>0</v>
      </c>
      <c r="BI118" s="221">
        <f>IF(N118="nulová",J118,0)</f>
        <v>0</v>
      </c>
      <c r="BJ118" s="17" t="s">
        <v>76</v>
      </c>
      <c r="BK118" s="221">
        <f>ROUND(I118*H118,2)</f>
        <v>0</v>
      </c>
      <c r="BL118" s="17" t="s">
        <v>192</v>
      </c>
      <c r="BM118" s="17" t="s">
        <v>2323</v>
      </c>
    </row>
    <row r="119" s="1" customFormat="1" ht="16.5" customHeight="1">
      <c r="B119" s="38"/>
      <c r="C119" s="210" t="s">
        <v>7</v>
      </c>
      <c r="D119" s="210" t="s">
        <v>187</v>
      </c>
      <c r="E119" s="211" t="s">
        <v>2324</v>
      </c>
      <c r="F119" s="212" t="s">
        <v>2325</v>
      </c>
      <c r="G119" s="213" t="s">
        <v>364</v>
      </c>
      <c r="H119" s="214">
        <v>36.600000000000001</v>
      </c>
      <c r="I119" s="215"/>
      <c r="J119" s="216">
        <f>ROUND(I119*H119,2)</f>
        <v>0</v>
      </c>
      <c r="K119" s="212" t="s">
        <v>228</v>
      </c>
      <c r="L119" s="43"/>
      <c r="M119" s="217" t="s">
        <v>1</v>
      </c>
      <c r="N119" s="218" t="s">
        <v>40</v>
      </c>
      <c r="O119" s="79"/>
      <c r="P119" s="219">
        <f>O119*H119</f>
        <v>0</v>
      </c>
      <c r="Q119" s="219">
        <v>2.0000000000000002E-05</v>
      </c>
      <c r="R119" s="219">
        <f>Q119*H119</f>
        <v>0.00073200000000000012</v>
      </c>
      <c r="S119" s="219">
        <v>0</v>
      </c>
      <c r="T119" s="220">
        <f>S119*H119</f>
        <v>0</v>
      </c>
      <c r="AR119" s="17" t="s">
        <v>192</v>
      </c>
      <c r="AT119" s="17" t="s">
        <v>187</v>
      </c>
      <c r="AU119" s="17" t="s">
        <v>78</v>
      </c>
      <c r="AY119" s="17" t="s">
        <v>186</v>
      </c>
      <c r="BE119" s="221">
        <f>IF(N119="základní",J119,0)</f>
        <v>0</v>
      </c>
      <c r="BF119" s="221">
        <f>IF(N119="snížená",J119,0)</f>
        <v>0</v>
      </c>
      <c r="BG119" s="221">
        <f>IF(N119="zákl. přenesená",J119,0)</f>
        <v>0</v>
      </c>
      <c r="BH119" s="221">
        <f>IF(N119="sníž. přenesená",J119,0)</f>
        <v>0</v>
      </c>
      <c r="BI119" s="221">
        <f>IF(N119="nulová",J119,0)</f>
        <v>0</v>
      </c>
      <c r="BJ119" s="17" t="s">
        <v>76</v>
      </c>
      <c r="BK119" s="221">
        <f>ROUND(I119*H119,2)</f>
        <v>0</v>
      </c>
      <c r="BL119" s="17" t="s">
        <v>192</v>
      </c>
      <c r="BM119" s="17" t="s">
        <v>2326</v>
      </c>
    </row>
    <row r="120" s="1" customFormat="1" ht="16.5" customHeight="1">
      <c r="B120" s="38"/>
      <c r="C120" s="266" t="s">
        <v>306</v>
      </c>
      <c r="D120" s="266" t="s">
        <v>356</v>
      </c>
      <c r="E120" s="267" t="s">
        <v>2327</v>
      </c>
      <c r="F120" s="268" t="s">
        <v>2328</v>
      </c>
      <c r="G120" s="269" t="s">
        <v>300</v>
      </c>
      <c r="H120" s="270">
        <v>7</v>
      </c>
      <c r="I120" s="271"/>
      <c r="J120" s="272">
        <f>ROUND(I120*H120,2)</f>
        <v>0</v>
      </c>
      <c r="K120" s="268" t="s">
        <v>1</v>
      </c>
      <c r="L120" s="273"/>
      <c r="M120" s="274" t="s">
        <v>1</v>
      </c>
      <c r="N120" s="275" t="s">
        <v>40</v>
      </c>
      <c r="O120" s="79"/>
      <c r="P120" s="219">
        <f>O120*H120</f>
        <v>0</v>
      </c>
      <c r="Q120" s="219">
        <v>0.048000000000000001</v>
      </c>
      <c r="R120" s="219">
        <f>Q120*H120</f>
        <v>0.33600000000000002</v>
      </c>
      <c r="S120" s="219">
        <v>0</v>
      </c>
      <c r="T120" s="220">
        <f>S120*H120</f>
        <v>0</v>
      </c>
      <c r="AR120" s="17" t="s">
        <v>225</v>
      </c>
      <c r="AT120" s="17" t="s">
        <v>356</v>
      </c>
      <c r="AU120" s="17" t="s">
        <v>78</v>
      </c>
      <c r="AY120" s="17" t="s">
        <v>186</v>
      </c>
      <c r="BE120" s="221">
        <f>IF(N120="základní",J120,0)</f>
        <v>0</v>
      </c>
      <c r="BF120" s="221">
        <f>IF(N120="snížená",J120,0)</f>
        <v>0</v>
      </c>
      <c r="BG120" s="221">
        <f>IF(N120="zákl. přenesená",J120,0)</f>
        <v>0</v>
      </c>
      <c r="BH120" s="221">
        <f>IF(N120="sníž. přenesená",J120,0)</f>
        <v>0</v>
      </c>
      <c r="BI120" s="221">
        <f>IF(N120="nulová",J120,0)</f>
        <v>0</v>
      </c>
      <c r="BJ120" s="17" t="s">
        <v>76</v>
      </c>
      <c r="BK120" s="221">
        <f>ROUND(I120*H120,2)</f>
        <v>0</v>
      </c>
      <c r="BL120" s="17" t="s">
        <v>192</v>
      </c>
      <c r="BM120" s="17" t="s">
        <v>2329</v>
      </c>
    </row>
    <row r="121" s="1" customFormat="1">
      <c r="B121" s="38"/>
      <c r="C121" s="39"/>
      <c r="D121" s="224" t="s">
        <v>831</v>
      </c>
      <c r="E121" s="39"/>
      <c r="F121" s="276" t="s">
        <v>2330</v>
      </c>
      <c r="G121" s="39"/>
      <c r="H121" s="39"/>
      <c r="I121" s="144"/>
      <c r="J121" s="39"/>
      <c r="K121" s="39"/>
      <c r="L121" s="43"/>
      <c r="M121" s="277"/>
      <c r="N121" s="79"/>
      <c r="O121" s="79"/>
      <c r="P121" s="79"/>
      <c r="Q121" s="79"/>
      <c r="R121" s="79"/>
      <c r="S121" s="79"/>
      <c r="T121" s="80"/>
      <c r="AT121" s="17" t="s">
        <v>831</v>
      </c>
      <c r="AU121" s="17" t="s">
        <v>78</v>
      </c>
    </row>
    <row r="122" s="1" customFormat="1" ht="16.5" customHeight="1">
      <c r="B122" s="38"/>
      <c r="C122" s="210" t="s">
        <v>311</v>
      </c>
      <c r="D122" s="210" t="s">
        <v>187</v>
      </c>
      <c r="E122" s="211" t="s">
        <v>2331</v>
      </c>
      <c r="F122" s="212" t="s">
        <v>2332</v>
      </c>
      <c r="G122" s="213" t="s">
        <v>300</v>
      </c>
      <c r="H122" s="214">
        <v>10</v>
      </c>
      <c r="I122" s="215"/>
      <c r="J122" s="216">
        <f>ROUND(I122*H122,2)</f>
        <v>0</v>
      </c>
      <c r="K122" s="212" t="s">
        <v>191</v>
      </c>
      <c r="L122" s="43"/>
      <c r="M122" s="217" t="s">
        <v>1</v>
      </c>
      <c r="N122" s="218" t="s">
        <v>40</v>
      </c>
      <c r="O122" s="79"/>
      <c r="P122" s="219">
        <f>O122*H122</f>
        <v>0</v>
      </c>
      <c r="Q122" s="219">
        <v>0</v>
      </c>
      <c r="R122" s="219">
        <f>Q122*H122</f>
        <v>0</v>
      </c>
      <c r="S122" s="219">
        <v>0</v>
      </c>
      <c r="T122" s="220">
        <f>S122*H122</f>
        <v>0</v>
      </c>
      <c r="AR122" s="17" t="s">
        <v>192</v>
      </c>
      <c r="AT122" s="17" t="s">
        <v>187</v>
      </c>
      <c r="AU122" s="17" t="s">
        <v>78</v>
      </c>
      <c r="AY122" s="17" t="s">
        <v>186</v>
      </c>
      <c r="BE122" s="221">
        <f>IF(N122="základní",J122,0)</f>
        <v>0</v>
      </c>
      <c r="BF122" s="221">
        <f>IF(N122="snížená",J122,0)</f>
        <v>0</v>
      </c>
      <c r="BG122" s="221">
        <f>IF(N122="zákl. přenesená",J122,0)</f>
        <v>0</v>
      </c>
      <c r="BH122" s="221">
        <f>IF(N122="sníž. přenesená",J122,0)</f>
        <v>0</v>
      </c>
      <c r="BI122" s="221">
        <f>IF(N122="nulová",J122,0)</f>
        <v>0</v>
      </c>
      <c r="BJ122" s="17" t="s">
        <v>76</v>
      </c>
      <c r="BK122" s="221">
        <f>ROUND(I122*H122,2)</f>
        <v>0</v>
      </c>
      <c r="BL122" s="17" t="s">
        <v>192</v>
      </c>
      <c r="BM122" s="17" t="s">
        <v>2333</v>
      </c>
    </row>
    <row r="123" s="1" customFormat="1" ht="16.5" customHeight="1">
      <c r="B123" s="38"/>
      <c r="C123" s="266" t="s">
        <v>316</v>
      </c>
      <c r="D123" s="266" t="s">
        <v>356</v>
      </c>
      <c r="E123" s="267" t="s">
        <v>2334</v>
      </c>
      <c r="F123" s="268" t="s">
        <v>2335</v>
      </c>
      <c r="G123" s="269" t="s">
        <v>300</v>
      </c>
      <c r="H123" s="270">
        <v>10</v>
      </c>
      <c r="I123" s="271"/>
      <c r="J123" s="272">
        <f>ROUND(I123*H123,2)</f>
        <v>0</v>
      </c>
      <c r="K123" s="268" t="s">
        <v>191</v>
      </c>
      <c r="L123" s="273"/>
      <c r="M123" s="274" t="s">
        <v>1</v>
      </c>
      <c r="N123" s="275" t="s">
        <v>40</v>
      </c>
      <c r="O123" s="79"/>
      <c r="P123" s="219">
        <f>O123*H123</f>
        <v>0</v>
      </c>
      <c r="Q123" s="219">
        <v>0.00064999999999999997</v>
      </c>
      <c r="R123" s="219">
        <f>Q123*H123</f>
        <v>0.0064999999999999997</v>
      </c>
      <c r="S123" s="219">
        <v>0</v>
      </c>
      <c r="T123" s="220">
        <f>S123*H123</f>
        <v>0</v>
      </c>
      <c r="AR123" s="17" t="s">
        <v>225</v>
      </c>
      <c r="AT123" s="17" t="s">
        <v>356</v>
      </c>
      <c r="AU123" s="17" t="s">
        <v>78</v>
      </c>
      <c r="AY123" s="17" t="s">
        <v>186</v>
      </c>
      <c r="BE123" s="221">
        <f>IF(N123="základní",J123,0)</f>
        <v>0</v>
      </c>
      <c r="BF123" s="221">
        <f>IF(N123="snížená",J123,0)</f>
        <v>0</v>
      </c>
      <c r="BG123" s="221">
        <f>IF(N123="zákl. přenesená",J123,0)</f>
        <v>0</v>
      </c>
      <c r="BH123" s="221">
        <f>IF(N123="sníž. přenesená",J123,0)</f>
        <v>0</v>
      </c>
      <c r="BI123" s="221">
        <f>IF(N123="nulová",J123,0)</f>
        <v>0</v>
      </c>
      <c r="BJ123" s="17" t="s">
        <v>76</v>
      </c>
      <c r="BK123" s="221">
        <f>ROUND(I123*H123,2)</f>
        <v>0</v>
      </c>
      <c r="BL123" s="17" t="s">
        <v>192</v>
      </c>
      <c r="BM123" s="17" t="s">
        <v>2336</v>
      </c>
    </row>
    <row r="124" s="1" customFormat="1" ht="16.5" customHeight="1">
      <c r="B124" s="38"/>
      <c r="C124" s="210" t="s">
        <v>383</v>
      </c>
      <c r="D124" s="210" t="s">
        <v>187</v>
      </c>
      <c r="E124" s="211" t="s">
        <v>2337</v>
      </c>
      <c r="F124" s="212" t="s">
        <v>2338</v>
      </c>
      <c r="G124" s="213" t="s">
        <v>300</v>
      </c>
      <c r="H124" s="214">
        <v>1</v>
      </c>
      <c r="I124" s="215"/>
      <c r="J124" s="216">
        <f>ROUND(I124*H124,2)</f>
        <v>0</v>
      </c>
      <c r="K124" s="212" t="s">
        <v>191</v>
      </c>
      <c r="L124" s="43"/>
      <c r="M124" s="217" t="s">
        <v>1</v>
      </c>
      <c r="N124" s="218" t="s">
        <v>40</v>
      </c>
      <c r="O124" s="79"/>
      <c r="P124" s="219">
        <f>O124*H124</f>
        <v>0</v>
      </c>
      <c r="Q124" s="219">
        <v>0</v>
      </c>
      <c r="R124" s="219">
        <f>Q124*H124</f>
        <v>0</v>
      </c>
      <c r="S124" s="219">
        <v>0</v>
      </c>
      <c r="T124" s="220">
        <f>S124*H124</f>
        <v>0</v>
      </c>
      <c r="AR124" s="17" t="s">
        <v>192</v>
      </c>
      <c r="AT124" s="17" t="s">
        <v>187</v>
      </c>
      <c r="AU124" s="17" t="s">
        <v>78</v>
      </c>
      <c r="AY124" s="17" t="s">
        <v>186</v>
      </c>
      <c r="BE124" s="221">
        <f>IF(N124="základní",J124,0)</f>
        <v>0</v>
      </c>
      <c r="BF124" s="221">
        <f>IF(N124="snížená",J124,0)</f>
        <v>0</v>
      </c>
      <c r="BG124" s="221">
        <f>IF(N124="zákl. přenesená",J124,0)</f>
        <v>0</v>
      </c>
      <c r="BH124" s="221">
        <f>IF(N124="sníž. přenesená",J124,0)</f>
        <v>0</v>
      </c>
      <c r="BI124" s="221">
        <f>IF(N124="nulová",J124,0)</f>
        <v>0</v>
      </c>
      <c r="BJ124" s="17" t="s">
        <v>76</v>
      </c>
      <c r="BK124" s="221">
        <f>ROUND(I124*H124,2)</f>
        <v>0</v>
      </c>
      <c r="BL124" s="17" t="s">
        <v>192</v>
      </c>
      <c r="BM124" s="17" t="s">
        <v>2339</v>
      </c>
    </row>
    <row r="125" s="1" customFormat="1" ht="16.5" customHeight="1">
      <c r="B125" s="38"/>
      <c r="C125" s="266" t="s">
        <v>439</v>
      </c>
      <c r="D125" s="266" t="s">
        <v>356</v>
      </c>
      <c r="E125" s="267" t="s">
        <v>2340</v>
      </c>
      <c r="F125" s="268" t="s">
        <v>2341</v>
      </c>
      <c r="G125" s="269" t="s">
        <v>300</v>
      </c>
      <c r="H125" s="270">
        <v>1</v>
      </c>
      <c r="I125" s="271"/>
      <c r="J125" s="272">
        <f>ROUND(I125*H125,2)</f>
        <v>0</v>
      </c>
      <c r="K125" s="268" t="s">
        <v>191</v>
      </c>
      <c r="L125" s="273"/>
      <c r="M125" s="274" t="s">
        <v>1</v>
      </c>
      <c r="N125" s="275" t="s">
        <v>40</v>
      </c>
      <c r="O125" s="79"/>
      <c r="P125" s="219">
        <f>O125*H125</f>
        <v>0</v>
      </c>
      <c r="Q125" s="219">
        <v>0.0015399999999999999</v>
      </c>
      <c r="R125" s="219">
        <f>Q125*H125</f>
        <v>0.0015399999999999999</v>
      </c>
      <c r="S125" s="219">
        <v>0</v>
      </c>
      <c r="T125" s="220">
        <f>S125*H125</f>
        <v>0</v>
      </c>
      <c r="AR125" s="17" t="s">
        <v>225</v>
      </c>
      <c r="AT125" s="17" t="s">
        <v>356</v>
      </c>
      <c r="AU125" s="17" t="s">
        <v>78</v>
      </c>
      <c r="AY125" s="17" t="s">
        <v>186</v>
      </c>
      <c r="BE125" s="221">
        <f>IF(N125="základní",J125,0)</f>
        <v>0</v>
      </c>
      <c r="BF125" s="221">
        <f>IF(N125="snížená",J125,0)</f>
        <v>0</v>
      </c>
      <c r="BG125" s="221">
        <f>IF(N125="zákl. přenesená",J125,0)</f>
        <v>0</v>
      </c>
      <c r="BH125" s="221">
        <f>IF(N125="sníž. přenesená",J125,0)</f>
        <v>0</v>
      </c>
      <c r="BI125" s="221">
        <f>IF(N125="nulová",J125,0)</f>
        <v>0</v>
      </c>
      <c r="BJ125" s="17" t="s">
        <v>76</v>
      </c>
      <c r="BK125" s="221">
        <f>ROUND(I125*H125,2)</f>
        <v>0</v>
      </c>
      <c r="BL125" s="17" t="s">
        <v>192</v>
      </c>
      <c r="BM125" s="17" t="s">
        <v>2342</v>
      </c>
    </row>
    <row r="126" s="1" customFormat="1" ht="16.5" customHeight="1">
      <c r="B126" s="38"/>
      <c r="C126" s="210" t="s">
        <v>323</v>
      </c>
      <c r="D126" s="210" t="s">
        <v>187</v>
      </c>
      <c r="E126" s="211" t="s">
        <v>2343</v>
      </c>
      <c r="F126" s="212" t="s">
        <v>2344</v>
      </c>
      <c r="G126" s="213" t="s">
        <v>300</v>
      </c>
      <c r="H126" s="214">
        <v>1</v>
      </c>
      <c r="I126" s="215"/>
      <c r="J126" s="216">
        <f>ROUND(I126*H126,2)</f>
        <v>0</v>
      </c>
      <c r="K126" s="212" t="s">
        <v>228</v>
      </c>
      <c r="L126" s="43"/>
      <c r="M126" s="217" t="s">
        <v>1</v>
      </c>
      <c r="N126" s="218" t="s">
        <v>40</v>
      </c>
      <c r="O126" s="79"/>
      <c r="P126" s="219">
        <f>O126*H126</f>
        <v>0</v>
      </c>
      <c r="Q126" s="219">
        <v>0</v>
      </c>
      <c r="R126" s="219">
        <f>Q126*H126</f>
        <v>0</v>
      </c>
      <c r="S126" s="219">
        <v>0</v>
      </c>
      <c r="T126" s="220">
        <f>S126*H126</f>
        <v>0</v>
      </c>
      <c r="AR126" s="17" t="s">
        <v>192</v>
      </c>
      <c r="AT126" s="17" t="s">
        <v>187</v>
      </c>
      <c r="AU126" s="17" t="s">
        <v>78</v>
      </c>
      <c r="AY126" s="17" t="s">
        <v>186</v>
      </c>
      <c r="BE126" s="221">
        <f>IF(N126="základní",J126,0)</f>
        <v>0</v>
      </c>
      <c r="BF126" s="221">
        <f>IF(N126="snížená",J126,0)</f>
        <v>0</v>
      </c>
      <c r="BG126" s="221">
        <f>IF(N126="zákl. přenesená",J126,0)</f>
        <v>0</v>
      </c>
      <c r="BH126" s="221">
        <f>IF(N126="sníž. přenesená",J126,0)</f>
        <v>0</v>
      </c>
      <c r="BI126" s="221">
        <f>IF(N126="nulová",J126,0)</f>
        <v>0</v>
      </c>
      <c r="BJ126" s="17" t="s">
        <v>76</v>
      </c>
      <c r="BK126" s="221">
        <f>ROUND(I126*H126,2)</f>
        <v>0</v>
      </c>
      <c r="BL126" s="17" t="s">
        <v>192</v>
      </c>
      <c r="BM126" s="17" t="s">
        <v>2345</v>
      </c>
    </row>
    <row r="127" s="1" customFormat="1" ht="16.5" customHeight="1">
      <c r="B127" s="38"/>
      <c r="C127" s="266" t="s">
        <v>412</v>
      </c>
      <c r="D127" s="266" t="s">
        <v>356</v>
      </c>
      <c r="E127" s="267" t="s">
        <v>2346</v>
      </c>
      <c r="F127" s="268" t="s">
        <v>2347</v>
      </c>
      <c r="G127" s="269" t="s">
        <v>300</v>
      </c>
      <c r="H127" s="270">
        <v>1</v>
      </c>
      <c r="I127" s="271"/>
      <c r="J127" s="272">
        <f>ROUND(I127*H127,2)</f>
        <v>0</v>
      </c>
      <c r="K127" s="268" t="s">
        <v>191</v>
      </c>
      <c r="L127" s="273"/>
      <c r="M127" s="274" t="s">
        <v>1</v>
      </c>
      <c r="N127" s="275" t="s">
        <v>40</v>
      </c>
      <c r="O127" s="79"/>
      <c r="P127" s="219">
        <f>O127*H127</f>
        <v>0</v>
      </c>
      <c r="Q127" s="219">
        <v>0.0053</v>
      </c>
      <c r="R127" s="219">
        <f>Q127*H127</f>
        <v>0.0053</v>
      </c>
      <c r="S127" s="219">
        <v>0</v>
      </c>
      <c r="T127" s="220">
        <f>S127*H127</f>
        <v>0</v>
      </c>
      <c r="AR127" s="17" t="s">
        <v>225</v>
      </c>
      <c r="AT127" s="17" t="s">
        <v>356</v>
      </c>
      <c r="AU127" s="17" t="s">
        <v>78</v>
      </c>
      <c r="AY127" s="17" t="s">
        <v>186</v>
      </c>
      <c r="BE127" s="221">
        <f>IF(N127="základní",J127,0)</f>
        <v>0</v>
      </c>
      <c r="BF127" s="221">
        <f>IF(N127="snížená",J127,0)</f>
        <v>0</v>
      </c>
      <c r="BG127" s="221">
        <f>IF(N127="zákl. přenesená",J127,0)</f>
        <v>0</v>
      </c>
      <c r="BH127" s="221">
        <f>IF(N127="sníž. přenesená",J127,0)</f>
        <v>0</v>
      </c>
      <c r="BI127" s="221">
        <f>IF(N127="nulová",J127,0)</f>
        <v>0</v>
      </c>
      <c r="BJ127" s="17" t="s">
        <v>76</v>
      </c>
      <c r="BK127" s="221">
        <f>ROUND(I127*H127,2)</f>
        <v>0</v>
      </c>
      <c r="BL127" s="17" t="s">
        <v>192</v>
      </c>
      <c r="BM127" s="17" t="s">
        <v>2348</v>
      </c>
    </row>
    <row r="128" s="1" customFormat="1" ht="16.5" customHeight="1">
      <c r="B128" s="38"/>
      <c r="C128" s="210" t="s">
        <v>334</v>
      </c>
      <c r="D128" s="210" t="s">
        <v>187</v>
      </c>
      <c r="E128" s="211" t="s">
        <v>2349</v>
      </c>
      <c r="F128" s="212" t="s">
        <v>2350</v>
      </c>
      <c r="G128" s="213" t="s">
        <v>300</v>
      </c>
      <c r="H128" s="214">
        <v>1</v>
      </c>
      <c r="I128" s="215"/>
      <c r="J128" s="216">
        <f>ROUND(I128*H128,2)</f>
        <v>0</v>
      </c>
      <c r="K128" s="212" t="s">
        <v>1</v>
      </c>
      <c r="L128" s="43"/>
      <c r="M128" s="217" t="s">
        <v>1</v>
      </c>
      <c r="N128" s="218" t="s">
        <v>40</v>
      </c>
      <c r="O128" s="79"/>
      <c r="P128" s="219">
        <f>O128*H128</f>
        <v>0</v>
      </c>
      <c r="Q128" s="219">
        <v>0</v>
      </c>
      <c r="R128" s="219">
        <f>Q128*H128</f>
        <v>0</v>
      </c>
      <c r="S128" s="219">
        <v>0</v>
      </c>
      <c r="T128" s="220">
        <f>S128*H128</f>
        <v>0</v>
      </c>
      <c r="AR128" s="17" t="s">
        <v>192</v>
      </c>
      <c r="AT128" s="17" t="s">
        <v>187</v>
      </c>
      <c r="AU128" s="17" t="s">
        <v>78</v>
      </c>
      <c r="AY128" s="17" t="s">
        <v>186</v>
      </c>
      <c r="BE128" s="221">
        <f>IF(N128="základní",J128,0)</f>
        <v>0</v>
      </c>
      <c r="BF128" s="221">
        <f>IF(N128="snížená",J128,0)</f>
        <v>0</v>
      </c>
      <c r="BG128" s="221">
        <f>IF(N128="zákl. přenesená",J128,0)</f>
        <v>0</v>
      </c>
      <c r="BH128" s="221">
        <f>IF(N128="sníž. přenesená",J128,0)</f>
        <v>0</v>
      </c>
      <c r="BI128" s="221">
        <f>IF(N128="nulová",J128,0)</f>
        <v>0</v>
      </c>
      <c r="BJ128" s="17" t="s">
        <v>76</v>
      </c>
      <c r="BK128" s="221">
        <f>ROUND(I128*H128,2)</f>
        <v>0</v>
      </c>
      <c r="BL128" s="17" t="s">
        <v>192</v>
      </c>
      <c r="BM128" s="17" t="s">
        <v>2351</v>
      </c>
    </row>
    <row r="129" s="1" customFormat="1">
      <c r="B129" s="38"/>
      <c r="C129" s="39"/>
      <c r="D129" s="224" t="s">
        <v>831</v>
      </c>
      <c r="E129" s="39"/>
      <c r="F129" s="276" t="s">
        <v>2352</v>
      </c>
      <c r="G129" s="39"/>
      <c r="H129" s="39"/>
      <c r="I129" s="144"/>
      <c r="J129" s="39"/>
      <c r="K129" s="39"/>
      <c r="L129" s="43"/>
      <c r="M129" s="277"/>
      <c r="N129" s="79"/>
      <c r="O129" s="79"/>
      <c r="P129" s="79"/>
      <c r="Q129" s="79"/>
      <c r="R129" s="79"/>
      <c r="S129" s="79"/>
      <c r="T129" s="80"/>
      <c r="AT129" s="17" t="s">
        <v>831</v>
      </c>
      <c r="AU129" s="17" t="s">
        <v>78</v>
      </c>
    </row>
    <row r="130" s="11" customFormat="1">
      <c r="B130" s="222"/>
      <c r="C130" s="223"/>
      <c r="D130" s="224" t="s">
        <v>194</v>
      </c>
      <c r="E130" s="225" t="s">
        <v>1</v>
      </c>
      <c r="F130" s="226" t="s">
        <v>76</v>
      </c>
      <c r="G130" s="223"/>
      <c r="H130" s="227">
        <v>1</v>
      </c>
      <c r="I130" s="228"/>
      <c r="J130" s="223"/>
      <c r="K130" s="223"/>
      <c r="L130" s="229"/>
      <c r="M130" s="230"/>
      <c r="N130" s="231"/>
      <c r="O130" s="231"/>
      <c r="P130" s="231"/>
      <c r="Q130" s="231"/>
      <c r="R130" s="231"/>
      <c r="S130" s="231"/>
      <c r="T130" s="232"/>
      <c r="AT130" s="233" t="s">
        <v>194</v>
      </c>
      <c r="AU130" s="233" t="s">
        <v>78</v>
      </c>
      <c r="AV130" s="11" t="s">
        <v>78</v>
      </c>
      <c r="AW130" s="11" t="s">
        <v>32</v>
      </c>
      <c r="AX130" s="11" t="s">
        <v>76</v>
      </c>
      <c r="AY130" s="233" t="s">
        <v>186</v>
      </c>
    </row>
    <row r="131" s="1" customFormat="1" ht="16.5" customHeight="1">
      <c r="B131" s="38"/>
      <c r="C131" s="210" t="s">
        <v>338</v>
      </c>
      <c r="D131" s="210" t="s">
        <v>187</v>
      </c>
      <c r="E131" s="211" t="s">
        <v>2353</v>
      </c>
      <c r="F131" s="212" t="s">
        <v>2354</v>
      </c>
      <c r="G131" s="213" t="s">
        <v>190</v>
      </c>
      <c r="H131" s="214">
        <v>1</v>
      </c>
      <c r="I131" s="215"/>
      <c r="J131" s="216">
        <f>ROUND(I131*H131,2)</f>
        <v>0</v>
      </c>
      <c r="K131" s="212" t="s">
        <v>1</v>
      </c>
      <c r="L131" s="43"/>
      <c r="M131" s="217" t="s">
        <v>1</v>
      </c>
      <c r="N131" s="218" t="s">
        <v>40</v>
      </c>
      <c r="O131" s="79"/>
      <c r="P131" s="219">
        <f>O131*H131</f>
        <v>0</v>
      </c>
      <c r="Q131" s="219">
        <v>0</v>
      </c>
      <c r="R131" s="219">
        <f>Q131*H131</f>
        <v>0</v>
      </c>
      <c r="S131" s="219">
        <v>0</v>
      </c>
      <c r="T131" s="220">
        <f>S131*H131</f>
        <v>0</v>
      </c>
      <c r="AR131" s="17" t="s">
        <v>192</v>
      </c>
      <c r="AT131" s="17" t="s">
        <v>187</v>
      </c>
      <c r="AU131" s="17" t="s">
        <v>78</v>
      </c>
      <c r="AY131" s="17" t="s">
        <v>186</v>
      </c>
      <c r="BE131" s="221">
        <f>IF(N131="základní",J131,0)</f>
        <v>0</v>
      </c>
      <c r="BF131" s="221">
        <f>IF(N131="snížená",J131,0)</f>
        <v>0</v>
      </c>
      <c r="BG131" s="221">
        <f>IF(N131="zákl. přenesená",J131,0)</f>
        <v>0</v>
      </c>
      <c r="BH131" s="221">
        <f>IF(N131="sníž. přenesená",J131,0)</f>
        <v>0</v>
      </c>
      <c r="BI131" s="221">
        <f>IF(N131="nulová",J131,0)</f>
        <v>0</v>
      </c>
      <c r="BJ131" s="17" t="s">
        <v>76</v>
      </c>
      <c r="BK131" s="221">
        <f>ROUND(I131*H131,2)</f>
        <v>0</v>
      </c>
      <c r="BL131" s="17" t="s">
        <v>192</v>
      </c>
      <c r="BM131" s="17" t="s">
        <v>2355</v>
      </c>
    </row>
    <row r="132" s="1" customFormat="1" ht="16.5" customHeight="1">
      <c r="B132" s="38"/>
      <c r="C132" s="210" t="s">
        <v>342</v>
      </c>
      <c r="D132" s="210" t="s">
        <v>187</v>
      </c>
      <c r="E132" s="211" t="s">
        <v>2356</v>
      </c>
      <c r="F132" s="212" t="s">
        <v>2357</v>
      </c>
      <c r="G132" s="213" t="s">
        <v>300</v>
      </c>
      <c r="H132" s="214">
        <v>5</v>
      </c>
      <c r="I132" s="215"/>
      <c r="J132" s="216">
        <f>ROUND(I132*H132,2)</f>
        <v>0</v>
      </c>
      <c r="K132" s="212" t="s">
        <v>1</v>
      </c>
      <c r="L132" s="43"/>
      <c r="M132" s="217" t="s">
        <v>1</v>
      </c>
      <c r="N132" s="218" t="s">
        <v>40</v>
      </c>
      <c r="O132" s="79"/>
      <c r="P132" s="219">
        <f>O132*H132</f>
        <v>0</v>
      </c>
      <c r="Q132" s="219">
        <v>2.2568899999999998</v>
      </c>
      <c r="R132" s="219">
        <f>Q132*H132</f>
        <v>11.28445</v>
      </c>
      <c r="S132" s="219">
        <v>0</v>
      </c>
      <c r="T132" s="220">
        <f>S132*H132</f>
        <v>0</v>
      </c>
      <c r="AR132" s="17" t="s">
        <v>192</v>
      </c>
      <c r="AT132" s="17" t="s">
        <v>187</v>
      </c>
      <c r="AU132" s="17" t="s">
        <v>78</v>
      </c>
      <c r="AY132" s="17" t="s">
        <v>186</v>
      </c>
      <c r="BE132" s="221">
        <f>IF(N132="základní",J132,0)</f>
        <v>0</v>
      </c>
      <c r="BF132" s="221">
        <f>IF(N132="snížená",J132,0)</f>
        <v>0</v>
      </c>
      <c r="BG132" s="221">
        <f>IF(N132="zákl. přenesená",J132,0)</f>
        <v>0</v>
      </c>
      <c r="BH132" s="221">
        <f>IF(N132="sníž. přenesená",J132,0)</f>
        <v>0</v>
      </c>
      <c r="BI132" s="221">
        <f>IF(N132="nulová",J132,0)</f>
        <v>0</v>
      </c>
      <c r="BJ132" s="17" t="s">
        <v>76</v>
      </c>
      <c r="BK132" s="221">
        <f>ROUND(I132*H132,2)</f>
        <v>0</v>
      </c>
      <c r="BL132" s="17" t="s">
        <v>192</v>
      </c>
      <c r="BM132" s="17" t="s">
        <v>2358</v>
      </c>
    </row>
    <row r="133" s="1" customFormat="1">
      <c r="B133" s="38"/>
      <c r="C133" s="39"/>
      <c r="D133" s="224" t="s">
        <v>831</v>
      </c>
      <c r="E133" s="39"/>
      <c r="F133" s="276" t="s">
        <v>2359</v>
      </c>
      <c r="G133" s="39"/>
      <c r="H133" s="39"/>
      <c r="I133" s="144"/>
      <c r="J133" s="39"/>
      <c r="K133" s="39"/>
      <c r="L133" s="43"/>
      <c r="M133" s="277"/>
      <c r="N133" s="79"/>
      <c r="O133" s="79"/>
      <c r="P133" s="79"/>
      <c r="Q133" s="79"/>
      <c r="R133" s="79"/>
      <c r="S133" s="79"/>
      <c r="T133" s="80"/>
      <c r="AT133" s="17" t="s">
        <v>831</v>
      </c>
      <c r="AU133" s="17" t="s">
        <v>78</v>
      </c>
    </row>
    <row r="134" s="1" customFormat="1" ht="16.5" customHeight="1">
      <c r="B134" s="38"/>
      <c r="C134" s="266" t="s">
        <v>346</v>
      </c>
      <c r="D134" s="266" t="s">
        <v>356</v>
      </c>
      <c r="E134" s="267" t="s">
        <v>2360</v>
      </c>
      <c r="F134" s="268" t="s">
        <v>2361</v>
      </c>
      <c r="G134" s="269" t="s">
        <v>300</v>
      </c>
      <c r="H134" s="270">
        <v>5</v>
      </c>
      <c r="I134" s="271"/>
      <c r="J134" s="272">
        <f>ROUND(I134*H134,2)</f>
        <v>0</v>
      </c>
      <c r="K134" s="268" t="s">
        <v>1</v>
      </c>
      <c r="L134" s="273"/>
      <c r="M134" s="274" t="s">
        <v>1</v>
      </c>
      <c r="N134" s="275" t="s">
        <v>40</v>
      </c>
      <c r="O134" s="79"/>
      <c r="P134" s="219">
        <f>O134*H134</f>
        <v>0</v>
      </c>
      <c r="Q134" s="219">
        <v>0.16500000000000001</v>
      </c>
      <c r="R134" s="219">
        <f>Q134*H134</f>
        <v>0.82500000000000007</v>
      </c>
      <c r="S134" s="219">
        <v>0</v>
      </c>
      <c r="T134" s="220">
        <f>S134*H134</f>
        <v>0</v>
      </c>
      <c r="AR134" s="17" t="s">
        <v>225</v>
      </c>
      <c r="AT134" s="17" t="s">
        <v>356</v>
      </c>
      <c r="AU134" s="17" t="s">
        <v>78</v>
      </c>
      <c r="AY134" s="17" t="s">
        <v>186</v>
      </c>
      <c r="BE134" s="221">
        <f>IF(N134="základní",J134,0)</f>
        <v>0</v>
      </c>
      <c r="BF134" s="221">
        <f>IF(N134="snížená",J134,0)</f>
        <v>0</v>
      </c>
      <c r="BG134" s="221">
        <f>IF(N134="zákl. přenesená",J134,0)</f>
        <v>0</v>
      </c>
      <c r="BH134" s="221">
        <f>IF(N134="sníž. přenesená",J134,0)</f>
        <v>0</v>
      </c>
      <c r="BI134" s="221">
        <f>IF(N134="nulová",J134,0)</f>
        <v>0</v>
      </c>
      <c r="BJ134" s="17" t="s">
        <v>76</v>
      </c>
      <c r="BK134" s="221">
        <f>ROUND(I134*H134,2)</f>
        <v>0</v>
      </c>
      <c r="BL134" s="17" t="s">
        <v>192</v>
      </c>
      <c r="BM134" s="17" t="s">
        <v>2362</v>
      </c>
    </row>
    <row r="135" s="1" customFormat="1" ht="16.5" customHeight="1">
      <c r="B135" s="38"/>
      <c r="C135" s="210" t="s">
        <v>350</v>
      </c>
      <c r="D135" s="210" t="s">
        <v>187</v>
      </c>
      <c r="E135" s="211" t="s">
        <v>2363</v>
      </c>
      <c r="F135" s="212" t="s">
        <v>2364</v>
      </c>
      <c r="G135" s="213" t="s">
        <v>300</v>
      </c>
      <c r="H135" s="214">
        <v>5</v>
      </c>
      <c r="I135" s="215"/>
      <c r="J135" s="216">
        <f>ROUND(I135*H135,2)</f>
        <v>0</v>
      </c>
      <c r="K135" s="212" t="s">
        <v>2365</v>
      </c>
      <c r="L135" s="43"/>
      <c r="M135" s="217" t="s">
        <v>1</v>
      </c>
      <c r="N135" s="218" t="s">
        <v>40</v>
      </c>
      <c r="O135" s="79"/>
      <c r="P135" s="219">
        <f>O135*H135</f>
        <v>0</v>
      </c>
      <c r="Q135" s="219">
        <v>0.0070200000000000002</v>
      </c>
      <c r="R135" s="219">
        <f>Q135*H135</f>
        <v>0.035099999999999999</v>
      </c>
      <c r="S135" s="219">
        <v>0</v>
      </c>
      <c r="T135" s="220">
        <f>S135*H135</f>
        <v>0</v>
      </c>
      <c r="AR135" s="17" t="s">
        <v>192</v>
      </c>
      <c r="AT135" s="17" t="s">
        <v>187</v>
      </c>
      <c r="AU135" s="17" t="s">
        <v>78</v>
      </c>
      <c r="AY135" s="17" t="s">
        <v>186</v>
      </c>
      <c r="BE135" s="221">
        <f>IF(N135="základní",J135,0)</f>
        <v>0</v>
      </c>
      <c r="BF135" s="221">
        <f>IF(N135="snížená",J135,0)</f>
        <v>0</v>
      </c>
      <c r="BG135" s="221">
        <f>IF(N135="zákl. přenesená",J135,0)</f>
        <v>0</v>
      </c>
      <c r="BH135" s="221">
        <f>IF(N135="sníž. přenesená",J135,0)</f>
        <v>0</v>
      </c>
      <c r="BI135" s="221">
        <f>IF(N135="nulová",J135,0)</f>
        <v>0</v>
      </c>
      <c r="BJ135" s="17" t="s">
        <v>76</v>
      </c>
      <c r="BK135" s="221">
        <f>ROUND(I135*H135,2)</f>
        <v>0</v>
      </c>
      <c r="BL135" s="17" t="s">
        <v>192</v>
      </c>
      <c r="BM135" s="17" t="s">
        <v>2366</v>
      </c>
    </row>
    <row r="136" s="10" customFormat="1" ht="22.8" customHeight="1">
      <c r="B136" s="196"/>
      <c r="C136" s="197"/>
      <c r="D136" s="198" t="s">
        <v>68</v>
      </c>
      <c r="E136" s="290" t="s">
        <v>712</v>
      </c>
      <c r="F136" s="290" t="s">
        <v>816</v>
      </c>
      <c r="G136" s="197"/>
      <c r="H136" s="197"/>
      <c r="I136" s="200"/>
      <c r="J136" s="291">
        <f>BK136</f>
        <v>0</v>
      </c>
      <c r="K136" s="197"/>
      <c r="L136" s="202"/>
      <c r="M136" s="203"/>
      <c r="N136" s="204"/>
      <c r="O136" s="204"/>
      <c r="P136" s="205">
        <f>SUM(P137:P141)</f>
        <v>0</v>
      </c>
      <c r="Q136" s="204"/>
      <c r="R136" s="205">
        <f>SUM(R137:R141)</f>
        <v>0</v>
      </c>
      <c r="S136" s="204"/>
      <c r="T136" s="206">
        <f>SUM(T137:T141)</f>
        <v>0</v>
      </c>
      <c r="AR136" s="207" t="s">
        <v>76</v>
      </c>
      <c r="AT136" s="208" t="s">
        <v>68</v>
      </c>
      <c r="AU136" s="208" t="s">
        <v>76</v>
      </c>
      <c r="AY136" s="207" t="s">
        <v>186</v>
      </c>
      <c r="BK136" s="209">
        <f>SUM(BK137:BK141)</f>
        <v>0</v>
      </c>
    </row>
    <row r="137" s="1" customFormat="1" ht="16.5" customHeight="1">
      <c r="B137" s="38"/>
      <c r="C137" s="210" t="s">
        <v>355</v>
      </c>
      <c r="D137" s="210" t="s">
        <v>187</v>
      </c>
      <c r="E137" s="211" t="s">
        <v>2367</v>
      </c>
      <c r="F137" s="212" t="s">
        <v>2368</v>
      </c>
      <c r="G137" s="213" t="s">
        <v>364</v>
      </c>
      <c r="H137" s="214">
        <v>69.290000000000006</v>
      </c>
      <c r="I137" s="215"/>
      <c r="J137" s="216">
        <f>ROUND(I137*H137,2)</f>
        <v>0</v>
      </c>
      <c r="K137" s="212" t="s">
        <v>228</v>
      </c>
      <c r="L137" s="43"/>
      <c r="M137" s="217" t="s">
        <v>1</v>
      </c>
      <c r="N137" s="218" t="s">
        <v>40</v>
      </c>
      <c r="O137" s="79"/>
      <c r="P137" s="219">
        <f>O137*H137</f>
        <v>0</v>
      </c>
      <c r="Q137" s="219">
        <v>0</v>
      </c>
      <c r="R137" s="219">
        <f>Q137*H137</f>
        <v>0</v>
      </c>
      <c r="S137" s="219">
        <v>0</v>
      </c>
      <c r="T137" s="220">
        <f>S137*H137</f>
        <v>0</v>
      </c>
      <c r="AR137" s="17" t="s">
        <v>192</v>
      </c>
      <c r="AT137" s="17" t="s">
        <v>187</v>
      </c>
      <c r="AU137" s="17" t="s">
        <v>78</v>
      </c>
      <c r="AY137" s="17" t="s">
        <v>186</v>
      </c>
      <c r="BE137" s="221">
        <f>IF(N137="základní",J137,0)</f>
        <v>0</v>
      </c>
      <c r="BF137" s="221">
        <f>IF(N137="snížená",J137,0)</f>
        <v>0</v>
      </c>
      <c r="BG137" s="221">
        <f>IF(N137="zákl. přenesená",J137,0)</f>
        <v>0</v>
      </c>
      <c r="BH137" s="221">
        <f>IF(N137="sníž. přenesená",J137,0)</f>
        <v>0</v>
      </c>
      <c r="BI137" s="221">
        <f>IF(N137="nulová",J137,0)</f>
        <v>0</v>
      </c>
      <c r="BJ137" s="17" t="s">
        <v>76</v>
      </c>
      <c r="BK137" s="221">
        <f>ROUND(I137*H137,2)</f>
        <v>0</v>
      </c>
      <c r="BL137" s="17" t="s">
        <v>192</v>
      </c>
      <c r="BM137" s="17" t="s">
        <v>2369</v>
      </c>
    </row>
    <row r="138" s="1" customFormat="1" ht="16.5" customHeight="1">
      <c r="B138" s="38"/>
      <c r="C138" s="210" t="s">
        <v>367</v>
      </c>
      <c r="D138" s="210" t="s">
        <v>187</v>
      </c>
      <c r="E138" s="211" t="s">
        <v>2370</v>
      </c>
      <c r="F138" s="212" t="s">
        <v>2371</v>
      </c>
      <c r="G138" s="213" t="s">
        <v>277</v>
      </c>
      <c r="H138" s="214">
        <v>14.784000000000001</v>
      </c>
      <c r="I138" s="215"/>
      <c r="J138" s="216">
        <f>ROUND(I138*H138,2)</f>
        <v>0</v>
      </c>
      <c r="K138" s="212" t="s">
        <v>1</v>
      </c>
      <c r="L138" s="43"/>
      <c r="M138" s="217" t="s">
        <v>1</v>
      </c>
      <c r="N138" s="218" t="s">
        <v>40</v>
      </c>
      <c r="O138" s="79"/>
      <c r="P138" s="219">
        <f>O138*H138</f>
        <v>0</v>
      </c>
      <c r="Q138" s="219">
        <v>0</v>
      </c>
      <c r="R138" s="219">
        <f>Q138*H138</f>
        <v>0</v>
      </c>
      <c r="S138" s="219">
        <v>0</v>
      </c>
      <c r="T138" s="220">
        <f>S138*H138</f>
        <v>0</v>
      </c>
      <c r="AR138" s="17" t="s">
        <v>192</v>
      </c>
      <c r="AT138" s="17" t="s">
        <v>187</v>
      </c>
      <c r="AU138" s="17" t="s">
        <v>78</v>
      </c>
      <c r="AY138" s="17" t="s">
        <v>186</v>
      </c>
      <c r="BE138" s="221">
        <f>IF(N138="základní",J138,0)</f>
        <v>0</v>
      </c>
      <c r="BF138" s="221">
        <f>IF(N138="snížená",J138,0)</f>
        <v>0</v>
      </c>
      <c r="BG138" s="221">
        <f>IF(N138="zákl. přenesená",J138,0)</f>
        <v>0</v>
      </c>
      <c r="BH138" s="221">
        <f>IF(N138="sníž. přenesená",J138,0)</f>
        <v>0</v>
      </c>
      <c r="BI138" s="221">
        <f>IF(N138="nulová",J138,0)</f>
        <v>0</v>
      </c>
      <c r="BJ138" s="17" t="s">
        <v>76</v>
      </c>
      <c r="BK138" s="221">
        <f>ROUND(I138*H138,2)</f>
        <v>0</v>
      </c>
      <c r="BL138" s="17" t="s">
        <v>192</v>
      </c>
      <c r="BM138" s="17" t="s">
        <v>2372</v>
      </c>
    </row>
    <row r="139" s="11" customFormat="1">
      <c r="B139" s="222"/>
      <c r="C139" s="223"/>
      <c r="D139" s="224" t="s">
        <v>194</v>
      </c>
      <c r="E139" s="225" t="s">
        <v>1</v>
      </c>
      <c r="F139" s="226" t="s">
        <v>2373</v>
      </c>
      <c r="G139" s="223"/>
      <c r="H139" s="227">
        <v>14.784000000000001</v>
      </c>
      <c r="I139" s="228"/>
      <c r="J139" s="223"/>
      <c r="K139" s="223"/>
      <c r="L139" s="229"/>
      <c r="M139" s="230"/>
      <c r="N139" s="231"/>
      <c r="O139" s="231"/>
      <c r="P139" s="231"/>
      <c r="Q139" s="231"/>
      <c r="R139" s="231"/>
      <c r="S139" s="231"/>
      <c r="T139" s="232"/>
      <c r="AT139" s="233" t="s">
        <v>194</v>
      </c>
      <c r="AU139" s="233" t="s">
        <v>78</v>
      </c>
      <c r="AV139" s="11" t="s">
        <v>78</v>
      </c>
      <c r="AW139" s="11" t="s">
        <v>32</v>
      </c>
      <c r="AX139" s="11" t="s">
        <v>76</v>
      </c>
      <c r="AY139" s="233" t="s">
        <v>186</v>
      </c>
    </row>
    <row r="140" s="1" customFormat="1" ht="16.5" customHeight="1">
      <c r="B140" s="38"/>
      <c r="C140" s="210" t="s">
        <v>372</v>
      </c>
      <c r="D140" s="210" t="s">
        <v>187</v>
      </c>
      <c r="E140" s="211" t="s">
        <v>2374</v>
      </c>
      <c r="F140" s="212" t="s">
        <v>2375</v>
      </c>
      <c r="G140" s="213" t="s">
        <v>277</v>
      </c>
      <c r="H140" s="214">
        <v>0.46600000000000003</v>
      </c>
      <c r="I140" s="215"/>
      <c r="J140" s="216">
        <f>ROUND(I140*H140,2)</f>
        <v>0</v>
      </c>
      <c r="K140" s="212" t="s">
        <v>228</v>
      </c>
      <c r="L140" s="43"/>
      <c r="M140" s="217" t="s">
        <v>1</v>
      </c>
      <c r="N140" s="218" t="s">
        <v>40</v>
      </c>
      <c r="O140" s="79"/>
      <c r="P140" s="219">
        <f>O140*H140</f>
        <v>0</v>
      </c>
      <c r="Q140" s="219">
        <v>0</v>
      </c>
      <c r="R140" s="219">
        <f>Q140*H140</f>
        <v>0</v>
      </c>
      <c r="S140" s="219">
        <v>0</v>
      </c>
      <c r="T140" s="220">
        <f>S140*H140</f>
        <v>0</v>
      </c>
      <c r="AR140" s="17" t="s">
        <v>192</v>
      </c>
      <c r="AT140" s="17" t="s">
        <v>187</v>
      </c>
      <c r="AU140" s="17" t="s">
        <v>78</v>
      </c>
      <c r="AY140" s="17" t="s">
        <v>186</v>
      </c>
      <c r="BE140" s="221">
        <f>IF(N140="základní",J140,0)</f>
        <v>0</v>
      </c>
      <c r="BF140" s="221">
        <f>IF(N140="snížená",J140,0)</f>
        <v>0</v>
      </c>
      <c r="BG140" s="221">
        <f>IF(N140="zákl. přenesená",J140,0)</f>
        <v>0</v>
      </c>
      <c r="BH140" s="221">
        <f>IF(N140="sníž. přenesená",J140,0)</f>
        <v>0</v>
      </c>
      <c r="BI140" s="221">
        <f>IF(N140="nulová",J140,0)</f>
        <v>0</v>
      </c>
      <c r="BJ140" s="17" t="s">
        <v>76</v>
      </c>
      <c r="BK140" s="221">
        <f>ROUND(I140*H140,2)</f>
        <v>0</v>
      </c>
      <c r="BL140" s="17" t="s">
        <v>192</v>
      </c>
      <c r="BM140" s="17" t="s">
        <v>2376</v>
      </c>
    </row>
    <row r="141" s="11" customFormat="1">
      <c r="B141" s="222"/>
      <c r="C141" s="223"/>
      <c r="D141" s="224" t="s">
        <v>194</v>
      </c>
      <c r="E141" s="225" t="s">
        <v>1</v>
      </c>
      <c r="F141" s="226" t="s">
        <v>2377</v>
      </c>
      <c r="G141" s="223"/>
      <c r="H141" s="227">
        <v>0.46600000000000003</v>
      </c>
      <c r="I141" s="228"/>
      <c r="J141" s="223"/>
      <c r="K141" s="223"/>
      <c r="L141" s="229"/>
      <c r="M141" s="298"/>
      <c r="N141" s="299"/>
      <c r="O141" s="299"/>
      <c r="P141" s="299"/>
      <c r="Q141" s="299"/>
      <c r="R141" s="299"/>
      <c r="S141" s="299"/>
      <c r="T141" s="300"/>
      <c r="AT141" s="233" t="s">
        <v>194</v>
      </c>
      <c r="AU141" s="233" t="s">
        <v>78</v>
      </c>
      <c r="AV141" s="11" t="s">
        <v>78</v>
      </c>
      <c r="AW141" s="11" t="s">
        <v>32</v>
      </c>
      <c r="AX141" s="11" t="s">
        <v>76</v>
      </c>
      <c r="AY141" s="233" t="s">
        <v>186</v>
      </c>
    </row>
    <row r="142" s="1" customFormat="1" ht="6.96" customHeight="1">
      <c r="B142" s="57"/>
      <c r="C142" s="58"/>
      <c r="D142" s="58"/>
      <c r="E142" s="58"/>
      <c r="F142" s="58"/>
      <c r="G142" s="58"/>
      <c r="H142" s="58"/>
      <c r="I142" s="168"/>
      <c r="J142" s="58"/>
      <c r="K142" s="58"/>
      <c r="L142" s="43"/>
    </row>
  </sheetData>
  <sheetProtection sheet="1" autoFilter="0" formatColumns="0" formatRows="0" objects="1" scenarios="1" spinCount="100000" saltValue="3oVOECHoztW7x5MNMQ/yTrjCdIwytVCER9BSUZhMG4IPJj1plA4eIAvgxcpfsuhEINLFn+Jt8p3vR6JKaWTjCQ==" hashValue="KiTkLtjZnG5LdQG7DIAugF6RGI2CpuWt6qVTtnh70r1w321KrPF12ng/HX2O1ffgD1a78KHznt/pfXAhb8RjyQ==" algorithmName="SHA-512" password="CC35"/>
  <autoFilter ref="C88:K141"/>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114</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s="1" customFormat="1" ht="12" customHeight="1">
      <c r="B8" s="43"/>
      <c r="D8" s="142" t="s">
        <v>132</v>
      </c>
      <c r="I8" s="144"/>
      <c r="L8" s="43"/>
    </row>
    <row r="9" s="1" customFormat="1" ht="36.96" customHeight="1">
      <c r="B9" s="43"/>
      <c r="E9" s="145" t="s">
        <v>2378</v>
      </c>
      <c r="F9" s="1"/>
      <c r="G9" s="1"/>
      <c r="H9" s="1"/>
      <c r="I9" s="144"/>
      <c r="L9" s="43"/>
    </row>
    <row r="10" s="1" customFormat="1">
      <c r="B10" s="43"/>
      <c r="I10" s="144"/>
      <c r="L10" s="43"/>
    </row>
    <row r="11" s="1" customFormat="1" ht="12" customHeight="1">
      <c r="B11" s="43"/>
      <c r="D11" s="142" t="s">
        <v>18</v>
      </c>
      <c r="F11" s="17" t="s">
        <v>1</v>
      </c>
      <c r="I11" s="146" t="s">
        <v>19</v>
      </c>
      <c r="J11" s="17" t="s">
        <v>1</v>
      </c>
      <c r="L11" s="43"/>
    </row>
    <row r="12" s="1" customFormat="1" ht="12" customHeight="1">
      <c r="B12" s="43"/>
      <c r="D12" s="142" t="s">
        <v>20</v>
      </c>
      <c r="F12" s="17" t="s">
        <v>21</v>
      </c>
      <c r="I12" s="146" t="s">
        <v>22</v>
      </c>
      <c r="J12" s="147" t="str">
        <f>'Rekapitulace stavby'!AN8</f>
        <v>15. 7. 2019</v>
      </c>
      <c r="L12" s="43"/>
    </row>
    <row r="13" s="1" customFormat="1" ht="10.8" customHeight="1">
      <c r="B13" s="43"/>
      <c r="I13" s="144"/>
      <c r="L13" s="43"/>
    </row>
    <row r="14" s="1" customFormat="1" ht="12" customHeight="1">
      <c r="B14" s="43"/>
      <c r="D14" s="142" t="s">
        <v>24</v>
      </c>
      <c r="I14" s="146" t="s">
        <v>25</v>
      </c>
      <c r="J14" s="17" t="s">
        <v>1</v>
      </c>
      <c r="L14" s="43"/>
    </row>
    <row r="15" s="1" customFormat="1" ht="18" customHeight="1">
      <c r="B15" s="43"/>
      <c r="E15" s="17" t="s">
        <v>26</v>
      </c>
      <c r="I15" s="146" t="s">
        <v>27</v>
      </c>
      <c r="J15" s="17" t="s">
        <v>1</v>
      </c>
      <c r="L15" s="43"/>
    </row>
    <row r="16" s="1" customFormat="1" ht="6.96" customHeight="1">
      <c r="B16" s="43"/>
      <c r="I16" s="144"/>
      <c r="L16" s="43"/>
    </row>
    <row r="17" s="1" customFormat="1" ht="12" customHeight="1">
      <c r="B17" s="43"/>
      <c r="D17" s="142" t="s">
        <v>28</v>
      </c>
      <c r="I17" s="146" t="s">
        <v>25</v>
      </c>
      <c r="J17" s="33" t="str">
        <f>'Rekapitulace stavby'!AN13</f>
        <v>Vyplň údaj</v>
      </c>
      <c r="L17" s="43"/>
    </row>
    <row r="18" s="1" customFormat="1" ht="18" customHeight="1">
      <c r="B18" s="43"/>
      <c r="E18" s="33" t="str">
        <f>'Rekapitulace stavby'!E14</f>
        <v>Vyplň údaj</v>
      </c>
      <c r="F18" s="17"/>
      <c r="G18" s="17"/>
      <c r="H18" s="17"/>
      <c r="I18" s="146" t="s">
        <v>27</v>
      </c>
      <c r="J18" s="33" t="str">
        <f>'Rekapitulace stavby'!AN14</f>
        <v>Vyplň údaj</v>
      </c>
      <c r="L18" s="43"/>
    </row>
    <row r="19" s="1" customFormat="1" ht="6.96" customHeight="1">
      <c r="B19" s="43"/>
      <c r="I19" s="144"/>
      <c r="L19" s="43"/>
    </row>
    <row r="20" s="1" customFormat="1" ht="12" customHeight="1">
      <c r="B20" s="43"/>
      <c r="D20" s="142" t="s">
        <v>30</v>
      </c>
      <c r="I20" s="146" t="s">
        <v>25</v>
      </c>
      <c r="J20" s="17" t="s">
        <v>1</v>
      </c>
      <c r="L20" s="43"/>
    </row>
    <row r="21" s="1" customFormat="1" ht="18" customHeight="1">
      <c r="B21" s="43"/>
      <c r="E21" s="17" t="s">
        <v>31</v>
      </c>
      <c r="I21" s="146" t="s">
        <v>27</v>
      </c>
      <c r="J21" s="17" t="s">
        <v>1</v>
      </c>
      <c r="L21" s="43"/>
    </row>
    <row r="22" s="1" customFormat="1" ht="6.96" customHeight="1">
      <c r="B22" s="43"/>
      <c r="I22" s="144"/>
      <c r="L22" s="43"/>
    </row>
    <row r="23" s="1" customFormat="1" ht="12" customHeight="1">
      <c r="B23" s="43"/>
      <c r="D23" s="142" t="s">
        <v>33</v>
      </c>
      <c r="I23" s="146" t="s">
        <v>25</v>
      </c>
      <c r="J23" s="17" t="s">
        <v>1</v>
      </c>
      <c r="L23" s="43"/>
    </row>
    <row r="24" s="1" customFormat="1" ht="18" customHeight="1">
      <c r="B24" s="43"/>
      <c r="E24" s="17" t="s">
        <v>31</v>
      </c>
      <c r="I24" s="146" t="s">
        <v>27</v>
      </c>
      <c r="J24" s="17" t="s">
        <v>1</v>
      </c>
      <c r="L24" s="43"/>
    </row>
    <row r="25" s="1" customFormat="1" ht="6.96" customHeight="1">
      <c r="B25" s="43"/>
      <c r="I25" s="144"/>
      <c r="L25" s="43"/>
    </row>
    <row r="26" s="1" customFormat="1" ht="12" customHeight="1">
      <c r="B26" s="43"/>
      <c r="D26" s="142" t="s">
        <v>34</v>
      </c>
      <c r="I26" s="144"/>
      <c r="L26" s="43"/>
    </row>
    <row r="27" s="7" customFormat="1" ht="16.5" customHeight="1">
      <c r="B27" s="148"/>
      <c r="E27" s="149" t="s">
        <v>1</v>
      </c>
      <c r="F27" s="149"/>
      <c r="G27" s="149"/>
      <c r="H27" s="149"/>
      <c r="I27" s="150"/>
      <c r="L27" s="148"/>
    </row>
    <row r="28" s="1" customFormat="1" ht="6.96" customHeight="1">
      <c r="B28" s="43"/>
      <c r="I28" s="144"/>
      <c r="L28" s="43"/>
    </row>
    <row r="29" s="1" customFormat="1" ht="6.96" customHeight="1">
      <c r="B29" s="43"/>
      <c r="D29" s="71"/>
      <c r="E29" s="71"/>
      <c r="F29" s="71"/>
      <c r="G29" s="71"/>
      <c r="H29" s="71"/>
      <c r="I29" s="151"/>
      <c r="J29" s="71"/>
      <c r="K29" s="71"/>
      <c r="L29" s="43"/>
    </row>
    <row r="30" s="1" customFormat="1" ht="25.44" customHeight="1">
      <c r="B30" s="43"/>
      <c r="D30" s="152" t="s">
        <v>35</v>
      </c>
      <c r="I30" s="144"/>
      <c r="J30" s="153">
        <f>ROUND(J82, 2)</f>
        <v>0</v>
      </c>
      <c r="L30" s="43"/>
    </row>
    <row r="31" s="1" customFormat="1" ht="6.96" customHeight="1">
      <c r="B31" s="43"/>
      <c r="D31" s="71"/>
      <c r="E31" s="71"/>
      <c r="F31" s="71"/>
      <c r="G31" s="71"/>
      <c r="H31" s="71"/>
      <c r="I31" s="151"/>
      <c r="J31" s="71"/>
      <c r="K31" s="71"/>
      <c r="L31" s="43"/>
    </row>
    <row r="32" s="1" customFormat="1" ht="14.4" customHeight="1">
      <c r="B32" s="43"/>
      <c r="F32" s="154" t="s">
        <v>37</v>
      </c>
      <c r="I32" s="155" t="s">
        <v>36</v>
      </c>
      <c r="J32" s="154" t="s">
        <v>38</v>
      </c>
      <c r="L32" s="43"/>
    </row>
    <row r="33" s="1" customFormat="1" ht="14.4" customHeight="1">
      <c r="B33" s="43"/>
      <c r="D33" s="142" t="s">
        <v>39</v>
      </c>
      <c r="E33" s="142" t="s">
        <v>40</v>
      </c>
      <c r="F33" s="156">
        <f>ROUND((SUM(BE82:BE124)),  2)</f>
        <v>0</v>
      </c>
      <c r="I33" s="157">
        <v>0.20999999999999999</v>
      </c>
      <c r="J33" s="156">
        <f>ROUND(((SUM(BE82:BE124))*I33),  2)</f>
        <v>0</v>
      </c>
      <c r="L33" s="43"/>
    </row>
    <row r="34" s="1" customFormat="1" ht="14.4" customHeight="1">
      <c r="B34" s="43"/>
      <c r="E34" s="142" t="s">
        <v>41</v>
      </c>
      <c r="F34" s="156">
        <f>ROUND((SUM(BF82:BF124)),  2)</f>
        <v>0</v>
      </c>
      <c r="I34" s="157">
        <v>0.14999999999999999</v>
      </c>
      <c r="J34" s="156">
        <f>ROUND(((SUM(BF82:BF124))*I34),  2)</f>
        <v>0</v>
      </c>
      <c r="L34" s="43"/>
    </row>
    <row r="35" hidden="1" s="1" customFormat="1" ht="14.4" customHeight="1">
      <c r="B35" s="43"/>
      <c r="E35" s="142" t="s">
        <v>42</v>
      </c>
      <c r="F35" s="156">
        <f>ROUND((SUM(BG82:BG124)),  2)</f>
        <v>0</v>
      </c>
      <c r="I35" s="157">
        <v>0.20999999999999999</v>
      </c>
      <c r="J35" s="156">
        <f>0</f>
        <v>0</v>
      </c>
      <c r="L35" s="43"/>
    </row>
    <row r="36" hidden="1" s="1" customFormat="1" ht="14.4" customHeight="1">
      <c r="B36" s="43"/>
      <c r="E36" s="142" t="s">
        <v>43</v>
      </c>
      <c r="F36" s="156">
        <f>ROUND((SUM(BH82:BH124)),  2)</f>
        <v>0</v>
      </c>
      <c r="I36" s="157">
        <v>0.14999999999999999</v>
      </c>
      <c r="J36" s="156">
        <f>0</f>
        <v>0</v>
      </c>
      <c r="L36" s="43"/>
    </row>
    <row r="37" hidden="1" s="1" customFormat="1" ht="14.4" customHeight="1">
      <c r="B37" s="43"/>
      <c r="E37" s="142" t="s">
        <v>44</v>
      </c>
      <c r="F37" s="156">
        <f>ROUND((SUM(BI82:BI124)),  2)</f>
        <v>0</v>
      </c>
      <c r="I37" s="157">
        <v>0</v>
      </c>
      <c r="J37" s="156">
        <f>0</f>
        <v>0</v>
      </c>
      <c r="L37" s="43"/>
    </row>
    <row r="38" s="1" customFormat="1" ht="6.96" customHeight="1">
      <c r="B38" s="43"/>
      <c r="I38" s="144"/>
      <c r="L38" s="43"/>
    </row>
    <row r="39" s="1" customFormat="1" ht="25.44" customHeight="1">
      <c r="B39" s="43"/>
      <c r="C39" s="158"/>
      <c r="D39" s="159" t="s">
        <v>45</v>
      </c>
      <c r="E39" s="160"/>
      <c r="F39" s="160"/>
      <c r="G39" s="161" t="s">
        <v>46</v>
      </c>
      <c r="H39" s="162" t="s">
        <v>47</v>
      </c>
      <c r="I39" s="163"/>
      <c r="J39" s="164">
        <f>SUM(J30:J37)</f>
        <v>0</v>
      </c>
      <c r="K39" s="165"/>
      <c r="L39" s="43"/>
    </row>
    <row r="40" s="1" customFormat="1" ht="14.4" customHeight="1">
      <c r="B40" s="166"/>
      <c r="C40" s="167"/>
      <c r="D40" s="167"/>
      <c r="E40" s="167"/>
      <c r="F40" s="167"/>
      <c r="G40" s="167"/>
      <c r="H40" s="167"/>
      <c r="I40" s="168"/>
      <c r="J40" s="167"/>
      <c r="K40" s="167"/>
      <c r="L40" s="43"/>
    </row>
    <row r="44" hidden="1" s="1" customFormat="1" ht="6.96" customHeight="1">
      <c r="B44" s="169"/>
      <c r="C44" s="170"/>
      <c r="D44" s="170"/>
      <c r="E44" s="170"/>
      <c r="F44" s="170"/>
      <c r="G44" s="170"/>
      <c r="H44" s="170"/>
      <c r="I44" s="171"/>
      <c r="J44" s="170"/>
      <c r="K44" s="170"/>
      <c r="L44" s="43"/>
    </row>
    <row r="45" hidden="1" s="1" customFormat="1" ht="24.96" customHeight="1">
      <c r="B45" s="38"/>
      <c r="C45" s="23" t="s">
        <v>138</v>
      </c>
      <c r="D45" s="39"/>
      <c r="E45" s="39"/>
      <c r="F45" s="39"/>
      <c r="G45" s="39"/>
      <c r="H45" s="39"/>
      <c r="I45" s="144"/>
      <c r="J45" s="39"/>
      <c r="K45" s="39"/>
      <c r="L45" s="43"/>
    </row>
    <row r="46" hidden="1" s="1" customFormat="1" ht="6.96" customHeight="1">
      <c r="B46" s="38"/>
      <c r="C46" s="39"/>
      <c r="D46" s="39"/>
      <c r="E46" s="39"/>
      <c r="F46" s="39"/>
      <c r="G46" s="39"/>
      <c r="H46" s="39"/>
      <c r="I46" s="144"/>
      <c r="J46" s="39"/>
      <c r="K46" s="39"/>
      <c r="L46" s="43"/>
    </row>
    <row r="47" hidden="1" s="1" customFormat="1" ht="12" customHeight="1">
      <c r="B47" s="38"/>
      <c r="C47" s="32" t="s">
        <v>16</v>
      </c>
      <c r="D47" s="39"/>
      <c r="E47" s="39"/>
      <c r="F47" s="39"/>
      <c r="G47" s="39"/>
      <c r="H47" s="39"/>
      <c r="I47" s="144"/>
      <c r="J47" s="39"/>
      <c r="K47" s="39"/>
      <c r="L47" s="43"/>
    </row>
    <row r="48" hidden="1" s="1" customFormat="1" ht="16.5" customHeight="1">
      <c r="B48" s="38"/>
      <c r="C48" s="39"/>
      <c r="D48" s="39"/>
      <c r="E48" s="172" t="str">
        <f>E7</f>
        <v>000035_KČOV-Modlíkov</v>
      </c>
      <c r="F48" s="32"/>
      <c r="G48" s="32"/>
      <c r="H48" s="32"/>
      <c r="I48" s="144"/>
      <c r="J48" s="39"/>
      <c r="K48" s="39"/>
      <c r="L48" s="43"/>
    </row>
    <row r="49" hidden="1" s="1" customFormat="1" ht="12" customHeight="1">
      <c r="B49" s="38"/>
      <c r="C49" s="32" t="s">
        <v>132</v>
      </c>
      <c r="D49" s="39"/>
      <c r="E49" s="39"/>
      <c r="F49" s="39"/>
      <c r="G49" s="39"/>
      <c r="H49" s="39"/>
      <c r="I49" s="144"/>
      <c r="J49" s="39"/>
      <c r="K49" s="39"/>
      <c r="L49" s="43"/>
    </row>
    <row r="50" hidden="1" s="1" customFormat="1" ht="16.5" customHeight="1">
      <c r="B50" s="38"/>
      <c r="C50" s="39"/>
      <c r="D50" s="39"/>
      <c r="E50" s="64" t="str">
        <f>E9</f>
        <v>D2 - SO 02 Příjezdová komunikace k ČOV</v>
      </c>
      <c r="F50" s="39"/>
      <c r="G50" s="39"/>
      <c r="H50" s="39"/>
      <c r="I50" s="144"/>
      <c r="J50" s="39"/>
      <c r="K50" s="39"/>
      <c r="L50" s="43"/>
    </row>
    <row r="51" hidden="1" s="1" customFormat="1" ht="6.96" customHeight="1">
      <c r="B51" s="38"/>
      <c r="C51" s="39"/>
      <c r="D51" s="39"/>
      <c r="E51" s="39"/>
      <c r="F51" s="39"/>
      <c r="G51" s="39"/>
      <c r="H51" s="39"/>
      <c r="I51" s="144"/>
      <c r="J51" s="39"/>
      <c r="K51" s="39"/>
      <c r="L51" s="43"/>
    </row>
    <row r="52" hidden="1" s="1" customFormat="1" ht="12" customHeight="1">
      <c r="B52" s="38"/>
      <c r="C52" s="32" t="s">
        <v>20</v>
      </c>
      <c r="D52" s="39"/>
      <c r="E52" s="39"/>
      <c r="F52" s="27" t="str">
        <f>F12</f>
        <v>Modlíkov</v>
      </c>
      <c r="G52" s="39"/>
      <c r="H52" s="39"/>
      <c r="I52" s="146" t="s">
        <v>22</v>
      </c>
      <c r="J52" s="67" t="str">
        <f>IF(J12="","",J12)</f>
        <v>15. 7. 2019</v>
      </c>
      <c r="K52" s="39"/>
      <c r="L52" s="43"/>
    </row>
    <row r="53" hidden="1" s="1" customFormat="1" ht="6.96" customHeight="1">
      <c r="B53" s="38"/>
      <c r="C53" s="39"/>
      <c r="D53" s="39"/>
      <c r="E53" s="39"/>
      <c r="F53" s="39"/>
      <c r="G53" s="39"/>
      <c r="H53" s="39"/>
      <c r="I53" s="144"/>
      <c r="J53" s="39"/>
      <c r="K53" s="39"/>
      <c r="L53" s="43"/>
    </row>
    <row r="54" hidden="1" s="1" customFormat="1" ht="13.65" customHeight="1">
      <c r="B54" s="38"/>
      <c r="C54" s="32" t="s">
        <v>24</v>
      </c>
      <c r="D54" s="39"/>
      <c r="E54" s="39"/>
      <c r="F54" s="27" t="str">
        <f>E15</f>
        <v>OBEC MODLÍKOV, MODLÍKOV 60 582 22 PŘIB.</v>
      </c>
      <c r="G54" s="39"/>
      <c r="H54" s="39"/>
      <c r="I54" s="146" t="s">
        <v>30</v>
      </c>
      <c r="J54" s="36" t="str">
        <f>E21</f>
        <v>PROfi</v>
      </c>
      <c r="K54" s="39"/>
      <c r="L54" s="43"/>
    </row>
    <row r="55" hidden="1" s="1" customFormat="1" ht="13.65" customHeight="1">
      <c r="B55" s="38"/>
      <c r="C55" s="32" t="s">
        <v>28</v>
      </c>
      <c r="D55" s="39"/>
      <c r="E55" s="39"/>
      <c r="F55" s="27" t="str">
        <f>IF(E18="","",E18)</f>
        <v>Vyplň údaj</v>
      </c>
      <c r="G55" s="39"/>
      <c r="H55" s="39"/>
      <c r="I55" s="146" t="s">
        <v>33</v>
      </c>
      <c r="J55" s="36" t="str">
        <f>E24</f>
        <v>PROfi</v>
      </c>
      <c r="K55" s="39"/>
      <c r="L55" s="43"/>
    </row>
    <row r="56" hidden="1" s="1" customFormat="1" ht="10.32" customHeight="1">
      <c r="B56" s="38"/>
      <c r="C56" s="39"/>
      <c r="D56" s="39"/>
      <c r="E56" s="39"/>
      <c r="F56" s="39"/>
      <c r="G56" s="39"/>
      <c r="H56" s="39"/>
      <c r="I56" s="144"/>
      <c r="J56" s="39"/>
      <c r="K56" s="39"/>
      <c r="L56" s="43"/>
    </row>
    <row r="57" hidden="1" s="1" customFormat="1" ht="29.28" customHeight="1">
      <c r="B57" s="38"/>
      <c r="C57" s="173" t="s">
        <v>139</v>
      </c>
      <c r="D57" s="174"/>
      <c r="E57" s="174"/>
      <c r="F57" s="174"/>
      <c r="G57" s="174"/>
      <c r="H57" s="174"/>
      <c r="I57" s="175"/>
      <c r="J57" s="176" t="s">
        <v>140</v>
      </c>
      <c r="K57" s="174"/>
      <c r="L57" s="43"/>
    </row>
    <row r="58" hidden="1" s="1" customFormat="1" ht="10.32" customHeight="1">
      <c r="B58" s="38"/>
      <c r="C58" s="39"/>
      <c r="D58" s="39"/>
      <c r="E58" s="39"/>
      <c r="F58" s="39"/>
      <c r="G58" s="39"/>
      <c r="H58" s="39"/>
      <c r="I58" s="144"/>
      <c r="J58" s="39"/>
      <c r="K58" s="39"/>
      <c r="L58" s="43"/>
    </row>
    <row r="59" hidden="1" s="1" customFormat="1" ht="22.8" customHeight="1">
      <c r="B59" s="38"/>
      <c r="C59" s="177" t="s">
        <v>141</v>
      </c>
      <c r="D59" s="39"/>
      <c r="E59" s="39"/>
      <c r="F59" s="39"/>
      <c r="G59" s="39"/>
      <c r="H59" s="39"/>
      <c r="I59" s="144"/>
      <c r="J59" s="98">
        <f>J82</f>
        <v>0</v>
      </c>
      <c r="K59" s="39"/>
      <c r="L59" s="43"/>
      <c r="AU59" s="17" t="s">
        <v>142</v>
      </c>
    </row>
    <row r="60" hidden="1" s="8" customFormat="1" ht="24.96" customHeight="1">
      <c r="B60" s="178"/>
      <c r="C60" s="179"/>
      <c r="D60" s="180" t="s">
        <v>1566</v>
      </c>
      <c r="E60" s="181"/>
      <c r="F60" s="181"/>
      <c r="G60" s="181"/>
      <c r="H60" s="181"/>
      <c r="I60" s="182"/>
      <c r="J60" s="183">
        <f>J83</f>
        <v>0</v>
      </c>
      <c r="K60" s="179"/>
      <c r="L60" s="184"/>
    </row>
    <row r="61" hidden="1" s="15" customFormat="1" ht="19.92" customHeight="1">
      <c r="B61" s="284"/>
      <c r="C61" s="121"/>
      <c r="D61" s="285" t="s">
        <v>1939</v>
      </c>
      <c r="E61" s="286"/>
      <c r="F61" s="286"/>
      <c r="G61" s="286"/>
      <c r="H61" s="286"/>
      <c r="I61" s="287"/>
      <c r="J61" s="288">
        <f>J84</f>
        <v>0</v>
      </c>
      <c r="K61" s="121"/>
      <c r="L61" s="289"/>
    </row>
    <row r="62" hidden="1" s="15" customFormat="1" ht="19.92" customHeight="1">
      <c r="B62" s="284"/>
      <c r="C62" s="121"/>
      <c r="D62" s="285" t="s">
        <v>1941</v>
      </c>
      <c r="E62" s="286"/>
      <c r="F62" s="286"/>
      <c r="G62" s="286"/>
      <c r="H62" s="286"/>
      <c r="I62" s="287"/>
      <c r="J62" s="288">
        <f>J101</f>
        <v>0</v>
      </c>
      <c r="K62" s="121"/>
      <c r="L62" s="289"/>
    </row>
    <row r="63" hidden="1" s="1" customFormat="1" ht="21.84" customHeight="1">
      <c r="B63" s="38"/>
      <c r="C63" s="39"/>
      <c r="D63" s="39"/>
      <c r="E63" s="39"/>
      <c r="F63" s="39"/>
      <c r="G63" s="39"/>
      <c r="H63" s="39"/>
      <c r="I63" s="144"/>
      <c r="J63" s="39"/>
      <c r="K63" s="39"/>
      <c r="L63" s="43"/>
    </row>
    <row r="64" hidden="1" s="1" customFormat="1" ht="6.96" customHeight="1">
      <c r="B64" s="57"/>
      <c r="C64" s="58"/>
      <c r="D64" s="58"/>
      <c r="E64" s="58"/>
      <c r="F64" s="58"/>
      <c r="G64" s="58"/>
      <c r="H64" s="58"/>
      <c r="I64" s="168"/>
      <c r="J64" s="58"/>
      <c r="K64" s="58"/>
      <c r="L64" s="43"/>
    </row>
    <row r="65" hidden="1"/>
    <row r="66" hidden="1"/>
    <row r="67" hidden="1"/>
    <row r="68" s="1" customFormat="1" ht="6.96" customHeight="1">
      <c r="B68" s="59"/>
      <c r="C68" s="60"/>
      <c r="D68" s="60"/>
      <c r="E68" s="60"/>
      <c r="F68" s="60"/>
      <c r="G68" s="60"/>
      <c r="H68" s="60"/>
      <c r="I68" s="171"/>
      <c r="J68" s="60"/>
      <c r="K68" s="60"/>
      <c r="L68" s="43"/>
    </row>
    <row r="69" s="1" customFormat="1" ht="24.96" customHeight="1">
      <c r="B69" s="38"/>
      <c r="C69" s="23" t="s">
        <v>172</v>
      </c>
      <c r="D69" s="39"/>
      <c r="E69" s="39"/>
      <c r="F69" s="39"/>
      <c r="G69" s="39"/>
      <c r="H69" s="39"/>
      <c r="I69" s="144"/>
      <c r="J69" s="39"/>
      <c r="K69" s="39"/>
      <c r="L69" s="43"/>
    </row>
    <row r="70" s="1" customFormat="1" ht="6.96" customHeight="1">
      <c r="B70" s="38"/>
      <c r="C70" s="39"/>
      <c r="D70" s="39"/>
      <c r="E70" s="39"/>
      <c r="F70" s="39"/>
      <c r="G70" s="39"/>
      <c r="H70" s="39"/>
      <c r="I70" s="144"/>
      <c r="J70" s="39"/>
      <c r="K70" s="39"/>
      <c r="L70" s="43"/>
    </row>
    <row r="71" s="1" customFormat="1" ht="12" customHeight="1">
      <c r="B71" s="38"/>
      <c r="C71" s="32" t="s">
        <v>16</v>
      </c>
      <c r="D71" s="39"/>
      <c r="E71" s="39"/>
      <c r="F71" s="39"/>
      <c r="G71" s="39"/>
      <c r="H71" s="39"/>
      <c r="I71" s="144"/>
      <c r="J71" s="39"/>
      <c r="K71" s="39"/>
      <c r="L71" s="43"/>
    </row>
    <row r="72" s="1" customFormat="1" ht="16.5" customHeight="1">
      <c r="B72" s="38"/>
      <c r="C72" s="39"/>
      <c r="D72" s="39"/>
      <c r="E72" s="172" t="str">
        <f>E7</f>
        <v>000035_KČOV-Modlíkov</v>
      </c>
      <c r="F72" s="32"/>
      <c r="G72" s="32"/>
      <c r="H72" s="32"/>
      <c r="I72" s="144"/>
      <c r="J72" s="39"/>
      <c r="K72" s="39"/>
      <c r="L72" s="43"/>
    </row>
    <row r="73" s="1" customFormat="1" ht="12" customHeight="1">
      <c r="B73" s="38"/>
      <c r="C73" s="32" t="s">
        <v>132</v>
      </c>
      <c r="D73" s="39"/>
      <c r="E73" s="39"/>
      <c r="F73" s="39"/>
      <c r="G73" s="39"/>
      <c r="H73" s="39"/>
      <c r="I73" s="144"/>
      <c r="J73" s="39"/>
      <c r="K73" s="39"/>
      <c r="L73" s="43"/>
    </row>
    <row r="74" s="1" customFormat="1" ht="16.5" customHeight="1">
      <c r="B74" s="38"/>
      <c r="C74" s="39"/>
      <c r="D74" s="39"/>
      <c r="E74" s="64" t="str">
        <f>E9</f>
        <v>D2 - SO 02 Příjezdová komunikace k ČOV</v>
      </c>
      <c r="F74" s="39"/>
      <c r="G74" s="39"/>
      <c r="H74" s="39"/>
      <c r="I74" s="144"/>
      <c r="J74" s="39"/>
      <c r="K74" s="39"/>
      <c r="L74" s="43"/>
    </row>
    <row r="75" s="1" customFormat="1" ht="6.96" customHeight="1">
      <c r="B75" s="38"/>
      <c r="C75" s="39"/>
      <c r="D75" s="39"/>
      <c r="E75" s="39"/>
      <c r="F75" s="39"/>
      <c r="G75" s="39"/>
      <c r="H75" s="39"/>
      <c r="I75" s="144"/>
      <c r="J75" s="39"/>
      <c r="K75" s="39"/>
      <c r="L75" s="43"/>
    </row>
    <row r="76" s="1" customFormat="1" ht="12" customHeight="1">
      <c r="B76" s="38"/>
      <c r="C76" s="32" t="s">
        <v>20</v>
      </c>
      <c r="D76" s="39"/>
      <c r="E76" s="39"/>
      <c r="F76" s="27" t="str">
        <f>F12</f>
        <v>Modlíkov</v>
      </c>
      <c r="G76" s="39"/>
      <c r="H76" s="39"/>
      <c r="I76" s="146" t="s">
        <v>22</v>
      </c>
      <c r="J76" s="67" t="str">
        <f>IF(J12="","",J12)</f>
        <v>15. 7. 2019</v>
      </c>
      <c r="K76" s="39"/>
      <c r="L76" s="43"/>
    </row>
    <row r="77" s="1" customFormat="1" ht="6.96" customHeight="1">
      <c r="B77" s="38"/>
      <c r="C77" s="39"/>
      <c r="D77" s="39"/>
      <c r="E77" s="39"/>
      <c r="F77" s="39"/>
      <c r="G77" s="39"/>
      <c r="H77" s="39"/>
      <c r="I77" s="144"/>
      <c r="J77" s="39"/>
      <c r="K77" s="39"/>
      <c r="L77" s="43"/>
    </row>
    <row r="78" s="1" customFormat="1" ht="13.65" customHeight="1">
      <c r="B78" s="38"/>
      <c r="C78" s="32" t="s">
        <v>24</v>
      </c>
      <c r="D78" s="39"/>
      <c r="E78" s="39"/>
      <c r="F78" s="27" t="str">
        <f>E15</f>
        <v>OBEC MODLÍKOV, MODLÍKOV 60 582 22 PŘIB.</v>
      </c>
      <c r="G78" s="39"/>
      <c r="H78" s="39"/>
      <c r="I78" s="146" t="s">
        <v>30</v>
      </c>
      <c r="J78" s="36" t="str">
        <f>E21</f>
        <v>PROfi</v>
      </c>
      <c r="K78" s="39"/>
      <c r="L78" s="43"/>
    </row>
    <row r="79" s="1" customFormat="1" ht="13.65" customHeight="1">
      <c r="B79" s="38"/>
      <c r="C79" s="32" t="s">
        <v>28</v>
      </c>
      <c r="D79" s="39"/>
      <c r="E79" s="39"/>
      <c r="F79" s="27" t="str">
        <f>IF(E18="","",E18)</f>
        <v>Vyplň údaj</v>
      </c>
      <c r="G79" s="39"/>
      <c r="H79" s="39"/>
      <c r="I79" s="146" t="s">
        <v>33</v>
      </c>
      <c r="J79" s="36" t="str">
        <f>E24</f>
        <v>PROfi</v>
      </c>
      <c r="K79" s="39"/>
      <c r="L79" s="43"/>
    </row>
    <row r="80" s="1" customFormat="1" ht="10.32" customHeight="1">
      <c r="B80" s="38"/>
      <c r="C80" s="39"/>
      <c r="D80" s="39"/>
      <c r="E80" s="39"/>
      <c r="F80" s="39"/>
      <c r="G80" s="39"/>
      <c r="H80" s="39"/>
      <c r="I80" s="144"/>
      <c r="J80" s="39"/>
      <c r="K80" s="39"/>
      <c r="L80" s="43"/>
    </row>
    <row r="81" s="9" customFormat="1" ht="29.28" customHeight="1">
      <c r="B81" s="185"/>
      <c r="C81" s="186" t="s">
        <v>173</v>
      </c>
      <c r="D81" s="187" t="s">
        <v>54</v>
      </c>
      <c r="E81" s="187" t="s">
        <v>50</v>
      </c>
      <c r="F81" s="187" t="s">
        <v>51</v>
      </c>
      <c r="G81" s="187" t="s">
        <v>174</v>
      </c>
      <c r="H81" s="187" t="s">
        <v>175</v>
      </c>
      <c r="I81" s="188" t="s">
        <v>176</v>
      </c>
      <c r="J81" s="189" t="s">
        <v>140</v>
      </c>
      <c r="K81" s="190" t="s">
        <v>177</v>
      </c>
      <c r="L81" s="191"/>
      <c r="M81" s="88" t="s">
        <v>1</v>
      </c>
      <c r="N81" s="89" t="s">
        <v>39</v>
      </c>
      <c r="O81" s="89" t="s">
        <v>178</v>
      </c>
      <c r="P81" s="89" t="s">
        <v>179</v>
      </c>
      <c r="Q81" s="89" t="s">
        <v>180</v>
      </c>
      <c r="R81" s="89" t="s">
        <v>181</v>
      </c>
      <c r="S81" s="89" t="s">
        <v>182</v>
      </c>
      <c r="T81" s="90" t="s">
        <v>183</v>
      </c>
    </row>
    <row r="82" s="1" customFormat="1" ht="22.8" customHeight="1">
      <c r="B82" s="38"/>
      <c r="C82" s="95" t="s">
        <v>184</v>
      </c>
      <c r="D82" s="39"/>
      <c r="E82" s="39"/>
      <c r="F82" s="39"/>
      <c r="G82" s="39"/>
      <c r="H82" s="39"/>
      <c r="I82" s="144"/>
      <c r="J82" s="192">
        <f>BK82</f>
        <v>0</v>
      </c>
      <c r="K82" s="39"/>
      <c r="L82" s="43"/>
      <c r="M82" s="91"/>
      <c r="N82" s="92"/>
      <c r="O82" s="92"/>
      <c r="P82" s="193">
        <f>P83</f>
        <v>0</v>
      </c>
      <c r="Q82" s="92"/>
      <c r="R82" s="193">
        <f>R83</f>
        <v>26.552880000000002</v>
      </c>
      <c r="S82" s="92"/>
      <c r="T82" s="194">
        <f>T83</f>
        <v>86.444999999999993</v>
      </c>
      <c r="AT82" s="17" t="s">
        <v>68</v>
      </c>
      <c r="AU82" s="17" t="s">
        <v>142</v>
      </c>
      <c r="BK82" s="195">
        <f>BK83</f>
        <v>0</v>
      </c>
    </row>
    <row r="83" s="10" customFormat="1" ht="25.92" customHeight="1">
      <c r="B83" s="196"/>
      <c r="C83" s="197"/>
      <c r="D83" s="198" t="s">
        <v>68</v>
      </c>
      <c r="E83" s="199" t="s">
        <v>1575</v>
      </c>
      <c r="F83" s="199" t="s">
        <v>1576</v>
      </c>
      <c r="G83" s="197"/>
      <c r="H83" s="197"/>
      <c r="I83" s="200"/>
      <c r="J83" s="201">
        <f>BK83</f>
        <v>0</v>
      </c>
      <c r="K83" s="197"/>
      <c r="L83" s="202"/>
      <c r="M83" s="203"/>
      <c r="N83" s="204"/>
      <c r="O83" s="204"/>
      <c r="P83" s="205">
        <f>P84+P101</f>
        <v>0</v>
      </c>
      <c r="Q83" s="204"/>
      <c r="R83" s="205">
        <f>R84+R101</f>
        <v>26.552880000000002</v>
      </c>
      <c r="S83" s="204"/>
      <c r="T83" s="206">
        <f>T84+T101</f>
        <v>86.444999999999993</v>
      </c>
      <c r="AR83" s="207" t="s">
        <v>76</v>
      </c>
      <c r="AT83" s="208" t="s">
        <v>68</v>
      </c>
      <c r="AU83" s="208" t="s">
        <v>69</v>
      </c>
      <c r="AY83" s="207" t="s">
        <v>186</v>
      </c>
      <c r="BK83" s="209">
        <f>BK84+BK101</f>
        <v>0</v>
      </c>
    </row>
    <row r="84" s="10" customFormat="1" ht="22.8" customHeight="1">
      <c r="B84" s="196"/>
      <c r="C84" s="197"/>
      <c r="D84" s="198" t="s">
        <v>68</v>
      </c>
      <c r="E84" s="290" t="s">
        <v>76</v>
      </c>
      <c r="F84" s="290" t="s">
        <v>185</v>
      </c>
      <c r="G84" s="197"/>
      <c r="H84" s="197"/>
      <c r="I84" s="200"/>
      <c r="J84" s="291">
        <f>BK84</f>
        <v>0</v>
      </c>
      <c r="K84" s="197"/>
      <c r="L84" s="202"/>
      <c r="M84" s="203"/>
      <c r="N84" s="204"/>
      <c r="O84" s="204"/>
      <c r="P84" s="205">
        <f>SUM(P85:P100)</f>
        <v>0</v>
      </c>
      <c r="Q84" s="204"/>
      <c r="R84" s="205">
        <f>SUM(R85:R100)</f>
        <v>0</v>
      </c>
      <c r="S84" s="204"/>
      <c r="T84" s="206">
        <f>SUM(T85:T100)</f>
        <v>0</v>
      </c>
      <c r="AR84" s="207" t="s">
        <v>76</v>
      </c>
      <c r="AT84" s="208" t="s">
        <v>68</v>
      </c>
      <c r="AU84" s="208" t="s">
        <v>76</v>
      </c>
      <c r="AY84" s="207" t="s">
        <v>186</v>
      </c>
      <c r="BK84" s="209">
        <f>SUM(BK85:BK100)</f>
        <v>0</v>
      </c>
    </row>
    <row r="85" s="1" customFormat="1" ht="16.5" customHeight="1">
      <c r="B85" s="38"/>
      <c r="C85" s="210" t="s">
        <v>76</v>
      </c>
      <c r="D85" s="210" t="s">
        <v>187</v>
      </c>
      <c r="E85" s="211" t="s">
        <v>1942</v>
      </c>
      <c r="F85" s="212" t="s">
        <v>2183</v>
      </c>
      <c r="G85" s="213" t="s">
        <v>190</v>
      </c>
      <c r="H85" s="214">
        <v>292.74000000000001</v>
      </c>
      <c r="I85" s="215"/>
      <c r="J85" s="216">
        <f>ROUND(I85*H85,2)</f>
        <v>0</v>
      </c>
      <c r="K85" s="212" t="s">
        <v>1</v>
      </c>
      <c r="L85" s="43"/>
      <c r="M85" s="217" t="s">
        <v>1</v>
      </c>
      <c r="N85" s="218" t="s">
        <v>40</v>
      </c>
      <c r="O85" s="79"/>
      <c r="P85" s="219">
        <f>O85*H85</f>
        <v>0</v>
      </c>
      <c r="Q85" s="219">
        <v>0</v>
      </c>
      <c r="R85" s="219">
        <f>Q85*H85</f>
        <v>0</v>
      </c>
      <c r="S85" s="219">
        <v>0</v>
      </c>
      <c r="T85" s="220">
        <f>S85*H85</f>
        <v>0</v>
      </c>
      <c r="AR85" s="17" t="s">
        <v>192</v>
      </c>
      <c r="AT85" s="17" t="s">
        <v>187</v>
      </c>
      <c r="AU85" s="17" t="s">
        <v>78</v>
      </c>
      <c r="AY85" s="17" t="s">
        <v>186</v>
      </c>
      <c r="BE85" s="221">
        <f>IF(N85="základní",J85,0)</f>
        <v>0</v>
      </c>
      <c r="BF85" s="221">
        <f>IF(N85="snížená",J85,0)</f>
        <v>0</v>
      </c>
      <c r="BG85" s="221">
        <f>IF(N85="zákl. přenesená",J85,0)</f>
        <v>0</v>
      </c>
      <c r="BH85" s="221">
        <f>IF(N85="sníž. přenesená",J85,0)</f>
        <v>0</v>
      </c>
      <c r="BI85" s="221">
        <f>IF(N85="nulová",J85,0)</f>
        <v>0</v>
      </c>
      <c r="BJ85" s="17" t="s">
        <v>76</v>
      </c>
      <c r="BK85" s="221">
        <f>ROUND(I85*H85,2)</f>
        <v>0</v>
      </c>
      <c r="BL85" s="17" t="s">
        <v>192</v>
      </c>
      <c r="BM85" s="17" t="s">
        <v>2379</v>
      </c>
    </row>
    <row r="86" s="11" customFormat="1">
      <c r="B86" s="222"/>
      <c r="C86" s="223"/>
      <c r="D86" s="224" t="s">
        <v>194</v>
      </c>
      <c r="E86" s="225" t="s">
        <v>1</v>
      </c>
      <c r="F86" s="226" t="s">
        <v>2380</v>
      </c>
      <c r="G86" s="223"/>
      <c r="H86" s="227">
        <v>292.74000000000001</v>
      </c>
      <c r="I86" s="228"/>
      <c r="J86" s="223"/>
      <c r="K86" s="223"/>
      <c r="L86" s="229"/>
      <c r="M86" s="230"/>
      <c r="N86" s="231"/>
      <c r="O86" s="231"/>
      <c r="P86" s="231"/>
      <c r="Q86" s="231"/>
      <c r="R86" s="231"/>
      <c r="S86" s="231"/>
      <c r="T86" s="232"/>
      <c r="AT86" s="233" t="s">
        <v>194</v>
      </c>
      <c r="AU86" s="233" t="s">
        <v>78</v>
      </c>
      <c r="AV86" s="11" t="s">
        <v>78</v>
      </c>
      <c r="AW86" s="11" t="s">
        <v>32</v>
      </c>
      <c r="AX86" s="11" t="s">
        <v>76</v>
      </c>
      <c r="AY86" s="233" t="s">
        <v>186</v>
      </c>
    </row>
    <row r="87" s="1" customFormat="1" ht="16.5" customHeight="1">
      <c r="B87" s="38"/>
      <c r="C87" s="210" t="s">
        <v>78</v>
      </c>
      <c r="D87" s="210" t="s">
        <v>187</v>
      </c>
      <c r="E87" s="211" t="s">
        <v>2381</v>
      </c>
      <c r="F87" s="212" t="s">
        <v>2382</v>
      </c>
      <c r="G87" s="213" t="s">
        <v>190</v>
      </c>
      <c r="H87" s="214">
        <v>292.74000000000001</v>
      </c>
      <c r="I87" s="215"/>
      <c r="J87" s="216">
        <f>ROUND(I87*H87,2)</f>
        <v>0</v>
      </c>
      <c r="K87" s="212" t="s">
        <v>1</v>
      </c>
      <c r="L87" s="43"/>
      <c r="M87" s="217" t="s">
        <v>1</v>
      </c>
      <c r="N87" s="218" t="s">
        <v>40</v>
      </c>
      <c r="O87" s="79"/>
      <c r="P87" s="219">
        <f>O87*H87</f>
        <v>0</v>
      </c>
      <c r="Q87" s="219">
        <v>0</v>
      </c>
      <c r="R87" s="219">
        <f>Q87*H87</f>
        <v>0</v>
      </c>
      <c r="S87" s="219">
        <v>0</v>
      </c>
      <c r="T87" s="220">
        <f>S87*H87</f>
        <v>0</v>
      </c>
      <c r="AR87" s="17" t="s">
        <v>192</v>
      </c>
      <c r="AT87" s="17" t="s">
        <v>187</v>
      </c>
      <c r="AU87" s="17" t="s">
        <v>78</v>
      </c>
      <c r="AY87" s="17" t="s">
        <v>186</v>
      </c>
      <c r="BE87" s="221">
        <f>IF(N87="základní",J87,0)</f>
        <v>0</v>
      </c>
      <c r="BF87" s="221">
        <f>IF(N87="snížená",J87,0)</f>
        <v>0</v>
      </c>
      <c r="BG87" s="221">
        <f>IF(N87="zákl. přenesená",J87,0)</f>
        <v>0</v>
      </c>
      <c r="BH87" s="221">
        <f>IF(N87="sníž. přenesená",J87,0)</f>
        <v>0</v>
      </c>
      <c r="BI87" s="221">
        <f>IF(N87="nulová",J87,0)</f>
        <v>0</v>
      </c>
      <c r="BJ87" s="17" t="s">
        <v>76</v>
      </c>
      <c r="BK87" s="221">
        <f>ROUND(I87*H87,2)</f>
        <v>0</v>
      </c>
      <c r="BL87" s="17" t="s">
        <v>192</v>
      </c>
      <c r="BM87" s="17" t="s">
        <v>2383</v>
      </c>
    </row>
    <row r="88" s="1" customFormat="1">
      <c r="B88" s="38"/>
      <c r="C88" s="39"/>
      <c r="D88" s="224" t="s">
        <v>831</v>
      </c>
      <c r="E88" s="39"/>
      <c r="F88" s="276" t="s">
        <v>1950</v>
      </c>
      <c r="G88" s="39"/>
      <c r="H88" s="39"/>
      <c r="I88" s="144"/>
      <c r="J88" s="39"/>
      <c r="K88" s="39"/>
      <c r="L88" s="43"/>
      <c r="M88" s="277"/>
      <c r="N88" s="79"/>
      <c r="O88" s="79"/>
      <c r="P88" s="79"/>
      <c r="Q88" s="79"/>
      <c r="R88" s="79"/>
      <c r="S88" s="79"/>
      <c r="T88" s="80"/>
      <c r="AT88" s="17" t="s">
        <v>831</v>
      </c>
      <c r="AU88" s="17" t="s">
        <v>78</v>
      </c>
    </row>
    <row r="89" s="1" customFormat="1" ht="16.5" customHeight="1">
      <c r="B89" s="38"/>
      <c r="C89" s="210" t="s">
        <v>86</v>
      </c>
      <c r="D89" s="210" t="s">
        <v>187</v>
      </c>
      <c r="E89" s="211" t="s">
        <v>263</v>
      </c>
      <c r="F89" s="212" t="s">
        <v>1952</v>
      </c>
      <c r="G89" s="213" t="s">
        <v>190</v>
      </c>
      <c r="H89" s="214">
        <v>228.38999999999999</v>
      </c>
      <c r="I89" s="215"/>
      <c r="J89" s="216">
        <f>ROUND(I89*H89,2)</f>
        <v>0</v>
      </c>
      <c r="K89" s="212" t="s">
        <v>228</v>
      </c>
      <c r="L89" s="43"/>
      <c r="M89" s="217" t="s">
        <v>1</v>
      </c>
      <c r="N89" s="218" t="s">
        <v>40</v>
      </c>
      <c r="O89" s="79"/>
      <c r="P89" s="219">
        <f>O89*H89</f>
        <v>0</v>
      </c>
      <c r="Q89" s="219">
        <v>0</v>
      </c>
      <c r="R89" s="219">
        <f>Q89*H89</f>
        <v>0</v>
      </c>
      <c r="S89" s="219">
        <v>0</v>
      </c>
      <c r="T89" s="220">
        <f>S89*H89</f>
        <v>0</v>
      </c>
      <c r="AR89" s="17" t="s">
        <v>192</v>
      </c>
      <c r="AT89" s="17" t="s">
        <v>187</v>
      </c>
      <c r="AU89" s="17" t="s">
        <v>78</v>
      </c>
      <c r="AY89" s="17" t="s">
        <v>186</v>
      </c>
      <c r="BE89" s="221">
        <f>IF(N89="základní",J89,0)</f>
        <v>0</v>
      </c>
      <c r="BF89" s="221">
        <f>IF(N89="snížená",J89,0)</f>
        <v>0</v>
      </c>
      <c r="BG89" s="221">
        <f>IF(N89="zákl. přenesená",J89,0)</f>
        <v>0</v>
      </c>
      <c r="BH89" s="221">
        <f>IF(N89="sníž. přenesená",J89,0)</f>
        <v>0</v>
      </c>
      <c r="BI89" s="221">
        <f>IF(N89="nulová",J89,0)</f>
        <v>0</v>
      </c>
      <c r="BJ89" s="17" t="s">
        <v>76</v>
      </c>
      <c r="BK89" s="221">
        <f>ROUND(I89*H89,2)</f>
        <v>0</v>
      </c>
      <c r="BL89" s="17" t="s">
        <v>192</v>
      </c>
      <c r="BM89" s="17" t="s">
        <v>2384</v>
      </c>
    </row>
    <row r="90" s="1" customFormat="1" ht="16.5" customHeight="1">
      <c r="B90" s="38"/>
      <c r="C90" s="210" t="s">
        <v>192</v>
      </c>
      <c r="D90" s="210" t="s">
        <v>187</v>
      </c>
      <c r="E90" s="211" t="s">
        <v>1954</v>
      </c>
      <c r="F90" s="212" t="s">
        <v>2385</v>
      </c>
      <c r="G90" s="213" t="s">
        <v>190</v>
      </c>
      <c r="H90" s="214">
        <v>228.38999999999999</v>
      </c>
      <c r="I90" s="215"/>
      <c r="J90" s="216">
        <f>ROUND(I90*H90,2)</f>
        <v>0</v>
      </c>
      <c r="K90" s="212" t="s">
        <v>228</v>
      </c>
      <c r="L90" s="43"/>
      <c r="M90" s="217" t="s">
        <v>1</v>
      </c>
      <c r="N90" s="218" t="s">
        <v>40</v>
      </c>
      <c r="O90" s="79"/>
      <c r="P90" s="219">
        <f>O90*H90</f>
        <v>0</v>
      </c>
      <c r="Q90" s="219">
        <v>0</v>
      </c>
      <c r="R90" s="219">
        <f>Q90*H90</f>
        <v>0</v>
      </c>
      <c r="S90" s="219">
        <v>0</v>
      </c>
      <c r="T90" s="220">
        <f>S90*H90</f>
        <v>0</v>
      </c>
      <c r="AR90" s="17" t="s">
        <v>192</v>
      </c>
      <c r="AT90" s="17" t="s">
        <v>187</v>
      </c>
      <c r="AU90" s="17" t="s">
        <v>78</v>
      </c>
      <c r="AY90" s="17" t="s">
        <v>186</v>
      </c>
      <c r="BE90" s="221">
        <f>IF(N90="základní",J90,0)</f>
        <v>0</v>
      </c>
      <c r="BF90" s="221">
        <f>IF(N90="snížená",J90,0)</f>
        <v>0</v>
      </c>
      <c r="BG90" s="221">
        <f>IF(N90="zákl. přenesená",J90,0)</f>
        <v>0</v>
      </c>
      <c r="BH90" s="221">
        <f>IF(N90="sníž. přenesená",J90,0)</f>
        <v>0</v>
      </c>
      <c r="BI90" s="221">
        <f>IF(N90="nulová",J90,0)</f>
        <v>0</v>
      </c>
      <c r="BJ90" s="17" t="s">
        <v>76</v>
      </c>
      <c r="BK90" s="221">
        <f>ROUND(I90*H90,2)</f>
        <v>0</v>
      </c>
      <c r="BL90" s="17" t="s">
        <v>192</v>
      </c>
      <c r="BM90" s="17" t="s">
        <v>2386</v>
      </c>
    </row>
    <row r="91" s="1" customFormat="1" ht="16.5" customHeight="1">
      <c r="B91" s="38"/>
      <c r="C91" s="210" t="s">
        <v>213</v>
      </c>
      <c r="D91" s="210" t="s">
        <v>187</v>
      </c>
      <c r="E91" s="211" t="s">
        <v>1958</v>
      </c>
      <c r="F91" s="212" t="s">
        <v>1959</v>
      </c>
      <c r="G91" s="213" t="s">
        <v>277</v>
      </c>
      <c r="H91" s="214">
        <v>433.94099999999997</v>
      </c>
      <c r="I91" s="215"/>
      <c r="J91" s="216">
        <f>ROUND(I91*H91,2)</f>
        <v>0</v>
      </c>
      <c r="K91" s="212" t="s">
        <v>1</v>
      </c>
      <c r="L91" s="43"/>
      <c r="M91" s="217" t="s">
        <v>1</v>
      </c>
      <c r="N91" s="218" t="s">
        <v>40</v>
      </c>
      <c r="O91" s="79"/>
      <c r="P91" s="219">
        <f>O91*H91</f>
        <v>0</v>
      </c>
      <c r="Q91" s="219">
        <v>0</v>
      </c>
      <c r="R91" s="219">
        <f>Q91*H91</f>
        <v>0</v>
      </c>
      <c r="S91" s="219">
        <v>0</v>
      </c>
      <c r="T91" s="220">
        <f>S91*H91</f>
        <v>0</v>
      </c>
      <c r="AR91" s="17" t="s">
        <v>192</v>
      </c>
      <c r="AT91" s="17" t="s">
        <v>187</v>
      </c>
      <c r="AU91" s="17" t="s">
        <v>78</v>
      </c>
      <c r="AY91" s="17" t="s">
        <v>186</v>
      </c>
      <c r="BE91" s="221">
        <f>IF(N91="základní",J91,0)</f>
        <v>0</v>
      </c>
      <c r="BF91" s="221">
        <f>IF(N91="snížená",J91,0)</f>
        <v>0</v>
      </c>
      <c r="BG91" s="221">
        <f>IF(N91="zákl. přenesená",J91,0)</f>
        <v>0</v>
      </c>
      <c r="BH91" s="221">
        <f>IF(N91="sníž. přenesená",J91,0)</f>
        <v>0</v>
      </c>
      <c r="BI91" s="221">
        <f>IF(N91="nulová",J91,0)</f>
        <v>0</v>
      </c>
      <c r="BJ91" s="17" t="s">
        <v>76</v>
      </c>
      <c r="BK91" s="221">
        <f>ROUND(I91*H91,2)</f>
        <v>0</v>
      </c>
      <c r="BL91" s="17" t="s">
        <v>192</v>
      </c>
      <c r="BM91" s="17" t="s">
        <v>2387</v>
      </c>
    </row>
    <row r="92" s="1" customFormat="1">
      <c r="B92" s="38"/>
      <c r="C92" s="39"/>
      <c r="D92" s="224" t="s">
        <v>831</v>
      </c>
      <c r="E92" s="39"/>
      <c r="F92" s="276" t="s">
        <v>1961</v>
      </c>
      <c r="G92" s="39"/>
      <c r="H92" s="39"/>
      <c r="I92" s="144"/>
      <c r="J92" s="39"/>
      <c r="K92" s="39"/>
      <c r="L92" s="43"/>
      <c r="M92" s="277"/>
      <c r="N92" s="79"/>
      <c r="O92" s="79"/>
      <c r="P92" s="79"/>
      <c r="Q92" s="79"/>
      <c r="R92" s="79"/>
      <c r="S92" s="79"/>
      <c r="T92" s="80"/>
      <c r="AT92" s="17" t="s">
        <v>831</v>
      </c>
      <c r="AU92" s="17" t="s">
        <v>78</v>
      </c>
    </row>
    <row r="93" s="11" customFormat="1">
      <c r="B93" s="222"/>
      <c r="C93" s="223"/>
      <c r="D93" s="224" t="s">
        <v>194</v>
      </c>
      <c r="E93" s="225" t="s">
        <v>1</v>
      </c>
      <c r="F93" s="226" t="s">
        <v>2388</v>
      </c>
      <c r="G93" s="223"/>
      <c r="H93" s="227">
        <v>433.94099999999997</v>
      </c>
      <c r="I93" s="228"/>
      <c r="J93" s="223"/>
      <c r="K93" s="223"/>
      <c r="L93" s="229"/>
      <c r="M93" s="230"/>
      <c r="N93" s="231"/>
      <c r="O93" s="231"/>
      <c r="P93" s="231"/>
      <c r="Q93" s="231"/>
      <c r="R93" s="231"/>
      <c r="S93" s="231"/>
      <c r="T93" s="232"/>
      <c r="AT93" s="233" t="s">
        <v>194</v>
      </c>
      <c r="AU93" s="233" t="s">
        <v>78</v>
      </c>
      <c r="AV93" s="11" t="s">
        <v>78</v>
      </c>
      <c r="AW93" s="11" t="s">
        <v>32</v>
      </c>
      <c r="AX93" s="11" t="s">
        <v>76</v>
      </c>
      <c r="AY93" s="233" t="s">
        <v>186</v>
      </c>
    </row>
    <row r="94" s="1" customFormat="1" ht="16.5" customHeight="1">
      <c r="B94" s="38"/>
      <c r="C94" s="210" t="s">
        <v>217</v>
      </c>
      <c r="D94" s="210" t="s">
        <v>187</v>
      </c>
      <c r="E94" s="211" t="s">
        <v>2389</v>
      </c>
      <c r="F94" s="212" t="s">
        <v>2390</v>
      </c>
      <c r="G94" s="213" t="s">
        <v>277</v>
      </c>
      <c r="H94" s="214">
        <v>112.83799999999999</v>
      </c>
      <c r="I94" s="215"/>
      <c r="J94" s="216">
        <f>ROUND(I94*H94,2)</f>
        <v>0</v>
      </c>
      <c r="K94" s="212" t="s">
        <v>1</v>
      </c>
      <c r="L94" s="43"/>
      <c r="M94" s="217" t="s">
        <v>1</v>
      </c>
      <c r="N94" s="218" t="s">
        <v>40</v>
      </c>
      <c r="O94" s="79"/>
      <c r="P94" s="219">
        <f>O94*H94</f>
        <v>0</v>
      </c>
      <c r="Q94" s="219">
        <v>0</v>
      </c>
      <c r="R94" s="219">
        <f>Q94*H94</f>
        <v>0</v>
      </c>
      <c r="S94" s="219">
        <v>0</v>
      </c>
      <c r="T94" s="220">
        <f>S94*H94</f>
        <v>0</v>
      </c>
      <c r="AR94" s="17" t="s">
        <v>192</v>
      </c>
      <c r="AT94" s="17" t="s">
        <v>187</v>
      </c>
      <c r="AU94" s="17" t="s">
        <v>78</v>
      </c>
      <c r="AY94" s="17" t="s">
        <v>186</v>
      </c>
      <c r="BE94" s="221">
        <f>IF(N94="základní",J94,0)</f>
        <v>0</v>
      </c>
      <c r="BF94" s="221">
        <f>IF(N94="snížená",J94,0)</f>
        <v>0</v>
      </c>
      <c r="BG94" s="221">
        <f>IF(N94="zákl. přenesená",J94,0)</f>
        <v>0</v>
      </c>
      <c r="BH94" s="221">
        <f>IF(N94="sníž. přenesená",J94,0)</f>
        <v>0</v>
      </c>
      <c r="BI94" s="221">
        <f>IF(N94="nulová",J94,0)</f>
        <v>0</v>
      </c>
      <c r="BJ94" s="17" t="s">
        <v>76</v>
      </c>
      <c r="BK94" s="221">
        <f>ROUND(I94*H94,2)</f>
        <v>0</v>
      </c>
      <c r="BL94" s="17" t="s">
        <v>192</v>
      </c>
      <c r="BM94" s="17" t="s">
        <v>2391</v>
      </c>
    </row>
    <row r="95" s="1" customFormat="1">
      <c r="B95" s="38"/>
      <c r="C95" s="39"/>
      <c r="D95" s="224" t="s">
        <v>831</v>
      </c>
      <c r="E95" s="39"/>
      <c r="F95" s="276" t="s">
        <v>2392</v>
      </c>
      <c r="G95" s="39"/>
      <c r="H95" s="39"/>
      <c r="I95" s="144"/>
      <c r="J95" s="39"/>
      <c r="K95" s="39"/>
      <c r="L95" s="43"/>
      <c r="M95" s="277"/>
      <c r="N95" s="79"/>
      <c r="O95" s="79"/>
      <c r="P95" s="79"/>
      <c r="Q95" s="79"/>
      <c r="R95" s="79"/>
      <c r="S95" s="79"/>
      <c r="T95" s="80"/>
      <c r="AT95" s="17" t="s">
        <v>831</v>
      </c>
      <c r="AU95" s="17" t="s">
        <v>78</v>
      </c>
    </row>
    <row r="96" s="11" customFormat="1">
      <c r="B96" s="222"/>
      <c r="C96" s="223"/>
      <c r="D96" s="224" t="s">
        <v>194</v>
      </c>
      <c r="E96" s="225" t="s">
        <v>1</v>
      </c>
      <c r="F96" s="226" t="s">
        <v>2393</v>
      </c>
      <c r="G96" s="223"/>
      <c r="H96" s="227">
        <v>96.900000000000006</v>
      </c>
      <c r="I96" s="228"/>
      <c r="J96" s="223"/>
      <c r="K96" s="223"/>
      <c r="L96" s="229"/>
      <c r="M96" s="230"/>
      <c r="N96" s="231"/>
      <c r="O96" s="231"/>
      <c r="P96" s="231"/>
      <c r="Q96" s="231"/>
      <c r="R96" s="231"/>
      <c r="S96" s="231"/>
      <c r="T96" s="232"/>
      <c r="AT96" s="233" t="s">
        <v>194</v>
      </c>
      <c r="AU96" s="233" t="s">
        <v>78</v>
      </c>
      <c r="AV96" s="11" t="s">
        <v>78</v>
      </c>
      <c r="AW96" s="11" t="s">
        <v>32</v>
      </c>
      <c r="AX96" s="11" t="s">
        <v>69</v>
      </c>
      <c r="AY96" s="233" t="s">
        <v>186</v>
      </c>
    </row>
    <row r="97" s="11" customFormat="1">
      <c r="B97" s="222"/>
      <c r="C97" s="223"/>
      <c r="D97" s="224" t="s">
        <v>194</v>
      </c>
      <c r="E97" s="225" t="s">
        <v>1</v>
      </c>
      <c r="F97" s="226" t="s">
        <v>2394</v>
      </c>
      <c r="G97" s="223"/>
      <c r="H97" s="227">
        <v>15.938000000000001</v>
      </c>
      <c r="I97" s="228"/>
      <c r="J97" s="223"/>
      <c r="K97" s="223"/>
      <c r="L97" s="229"/>
      <c r="M97" s="230"/>
      <c r="N97" s="231"/>
      <c r="O97" s="231"/>
      <c r="P97" s="231"/>
      <c r="Q97" s="231"/>
      <c r="R97" s="231"/>
      <c r="S97" s="231"/>
      <c r="T97" s="232"/>
      <c r="AT97" s="233" t="s">
        <v>194</v>
      </c>
      <c r="AU97" s="233" t="s">
        <v>78</v>
      </c>
      <c r="AV97" s="11" t="s">
        <v>78</v>
      </c>
      <c r="AW97" s="11" t="s">
        <v>32</v>
      </c>
      <c r="AX97" s="11" t="s">
        <v>69</v>
      </c>
      <c r="AY97" s="233" t="s">
        <v>186</v>
      </c>
    </row>
    <row r="98" s="13" customFormat="1">
      <c r="B98" s="245"/>
      <c r="C98" s="246"/>
      <c r="D98" s="224" t="s">
        <v>194</v>
      </c>
      <c r="E98" s="247" t="s">
        <v>1</v>
      </c>
      <c r="F98" s="248" t="s">
        <v>197</v>
      </c>
      <c r="G98" s="246"/>
      <c r="H98" s="249">
        <v>112.83800000000001</v>
      </c>
      <c r="I98" s="250"/>
      <c r="J98" s="246"/>
      <c r="K98" s="246"/>
      <c r="L98" s="251"/>
      <c r="M98" s="252"/>
      <c r="N98" s="253"/>
      <c r="O98" s="253"/>
      <c r="P98" s="253"/>
      <c r="Q98" s="253"/>
      <c r="R98" s="253"/>
      <c r="S98" s="253"/>
      <c r="T98" s="254"/>
      <c r="AT98" s="255" t="s">
        <v>194</v>
      </c>
      <c r="AU98" s="255" t="s">
        <v>78</v>
      </c>
      <c r="AV98" s="13" t="s">
        <v>192</v>
      </c>
      <c r="AW98" s="13" t="s">
        <v>32</v>
      </c>
      <c r="AX98" s="13" t="s">
        <v>76</v>
      </c>
      <c r="AY98" s="255" t="s">
        <v>186</v>
      </c>
    </row>
    <row r="99" s="1" customFormat="1" ht="16.5" customHeight="1">
      <c r="B99" s="38"/>
      <c r="C99" s="210" t="s">
        <v>221</v>
      </c>
      <c r="D99" s="210" t="s">
        <v>187</v>
      </c>
      <c r="E99" s="211" t="s">
        <v>2395</v>
      </c>
      <c r="F99" s="212" t="s">
        <v>2396</v>
      </c>
      <c r="G99" s="213" t="s">
        <v>277</v>
      </c>
      <c r="H99" s="214">
        <v>15.938000000000001</v>
      </c>
      <c r="I99" s="215"/>
      <c r="J99" s="216">
        <f>ROUND(I99*H99,2)</f>
        <v>0</v>
      </c>
      <c r="K99" s="212" t="s">
        <v>228</v>
      </c>
      <c r="L99" s="43"/>
      <c r="M99" s="217" t="s">
        <v>1</v>
      </c>
      <c r="N99" s="218" t="s">
        <v>40</v>
      </c>
      <c r="O99" s="79"/>
      <c r="P99" s="219">
        <f>O99*H99</f>
        <v>0</v>
      </c>
      <c r="Q99" s="219">
        <v>0</v>
      </c>
      <c r="R99" s="219">
        <f>Q99*H99</f>
        <v>0</v>
      </c>
      <c r="S99" s="219">
        <v>0</v>
      </c>
      <c r="T99" s="220">
        <f>S99*H99</f>
        <v>0</v>
      </c>
      <c r="AR99" s="17" t="s">
        <v>192</v>
      </c>
      <c r="AT99" s="17" t="s">
        <v>187</v>
      </c>
      <c r="AU99" s="17" t="s">
        <v>78</v>
      </c>
      <c r="AY99" s="17" t="s">
        <v>186</v>
      </c>
      <c r="BE99" s="221">
        <f>IF(N99="základní",J99,0)</f>
        <v>0</v>
      </c>
      <c r="BF99" s="221">
        <f>IF(N99="snížená",J99,0)</f>
        <v>0</v>
      </c>
      <c r="BG99" s="221">
        <f>IF(N99="zákl. přenesená",J99,0)</f>
        <v>0</v>
      </c>
      <c r="BH99" s="221">
        <f>IF(N99="sníž. přenesená",J99,0)</f>
        <v>0</v>
      </c>
      <c r="BI99" s="221">
        <f>IF(N99="nulová",J99,0)</f>
        <v>0</v>
      </c>
      <c r="BJ99" s="17" t="s">
        <v>76</v>
      </c>
      <c r="BK99" s="221">
        <f>ROUND(I99*H99,2)</f>
        <v>0</v>
      </c>
      <c r="BL99" s="17" t="s">
        <v>192</v>
      </c>
      <c r="BM99" s="17" t="s">
        <v>2397</v>
      </c>
    </row>
    <row r="100" s="1" customFormat="1">
      <c r="B100" s="38"/>
      <c r="C100" s="39"/>
      <c r="D100" s="224" t="s">
        <v>831</v>
      </c>
      <c r="E100" s="39"/>
      <c r="F100" s="276" t="s">
        <v>1961</v>
      </c>
      <c r="G100" s="39"/>
      <c r="H100" s="39"/>
      <c r="I100" s="144"/>
      <c r="J100" s="39"/>
      <c r="K100" s="39"/>
      <c r="L100" s="43"/>
      <c r="M100" s="277"/>
      <c r="N100" s="79"/>
      <c r="O100" s="79"/>
      <c r="P100" s="79"/>
      <c r="Q100" s="79"/>
      <c r="R100" s="79"/>
      <c r="S100" s="79"/>
      <c r="T100" s="80"/>
      <c r="AT100" s="17" t="s">
        <v>831</v>
      </c>
      <c r="AU100" s="17" t="s">
        <v>78</v>
      </c>
    </row>
    <row r="101" s="10" customFormat="1" ht="22.8" customHeight="1">
      <c r="B101" s="196"/>
      <c r="C101" s="197"/>
      <c r="D101" s="198" t="s">
        <v>68</v>
      </c>
      <c r="E101" s="290" t="s">
        <v>213</v>
      </c>
      <c r="F101" s="290" t="s">
        <v>2005</v>
      </c>
      <c r="G101" s="197"/>
      <c r="H101" s="197"/>
      <c r="I101" s="200"/>
      <c r="J101" s="291">
        <f>BK101</f>
        <v>0</v>
      </c>
      <c r="K101" s="197"/>
      <c r="L101" s="202"/>
      <c r="M101" s="203"/>
      <c r="N101" s="204"/>
      <c r="O101" s="204"/>
      <c r="P101" s="205">
        <f>SUM(P102:P124)</f>
        <v>0</v>
      </c>
      <c r="Q101" s="204"/>
      <c r="R101" s="205">
        <f>SUM(R102:R124)</f>
        <v>26.552880000000002</v>
      </c>
      <c r="S101" s="204"/>
      <c r="T101" s="206">
        <f>SUM(T102:T124)</f>
        <v>86.444999999999993</v>
      </c>
      <c r="AR101" s="207" t="s">
        <v>76</v>
      </c>
      <c r="AT101" s="208" t="s">
        <v>68</v>
      </c>
      <c r="AU101" s="208" t="s">
        <v>76</v>
      </c>
      <c r="AY101" s="207" t="s">
        <v>186</v>
      </c>
      <c r="BK101" s="209">
        <f>SUM(BK102:BK124)</f>
        <v>0</v>
      </c>
    </row>
    <row r="102" s="1" customFormat="1" ht="16.5" customHeight="1">
      <c r="B102" s="38"/>
      <c r="C102" s="210" t="s">
        <v>225</v>
      </c>
      <c r="D102" s="210" t="s">
        <v>187</v>
      </c>
      <c r="E102" s="211" t="s">
        <v>2398</v>
      </c>
      <c r="F102" s="212" t="s">
        <v>2399</v>
      </c>
      <c r="G102" s="213" t="s">
        <v>319</v>
      </c>
      <c r="H102" s="214">
        <v>127.5</v>
      </c>
      <c r="I102" s="215"/>
      <c r="J102" s="216">
        <f>ROUND(I102*H102,2)</f>
        <v>0</v>
      </c>
      <c r="K102" s="212" t="s">
        <v>191</v>
      </c>
      <c r="L102" s="43"/>
      <c r="M102" s="217" t="s">
        <v>1</v>
      </c>
      <c r="N102" s="218" t="s">
        <v>40</v>
      </c>
      <c r="O102" s="79"/>
      <c r="P102" s="219">
        <f>O102*H102</f>
        <v>0</v>
      </c>
      <c r="Q102" s="219">
        <v>0</v>
      </c>
      <c r="R102" s="219">
        <f>Q102*H102</f>
        <v>0</v>
      </c>
      <c r="S102" s="219">
        <v>0.57999999999999996</v>
      </c>
      <c r="T102" s="220">
        <f>S102*H102</f>
        <v>73.949999999999989</v>
      </c>
      <c r="AR102" s="17" t="s">
        <v>192</v>
      </c>
      <c r="AT102" s="17" t="s">
        <v>187</v>
      </c>
      <c r="AU102" s="17" t="s">
        <v>78</v>
      </c>
      <c r="AY102" s="17" t="s">
        <v>186</v>
      </c>
      <c r="BE102" s="221">
        <f>IF(N102="základní",J102,0)</f>
        <v>0</v>
      </c>
      <c r="BF102" s="221">
        <f>IF(N102="snížená",J102,0)</f>
        <v>0</v>
      </c>
      <c r="BG102" s="221">
        <f>IF(N102="zákl. přenesená",J102,0)</f>
        <v>0</v>
      </c>
      <c r="BH102" s="221">
        <f>IF(N102="sníž. přenesená",J102,0)</f>
        <v>0</v>
      </c>
      <c r="BI102" s="221">
        <f>IF(N102="nulová",J102,0)</f>
        <v>0</v>
      </c>
      <c r="BJ102" s="17" t="s">
        <v>76</v>
      </c>
      <c r="BK102" s="221">
        <f>ROUND(I102*H102,2)</f>
        <v>0</v>
      </c>
      <c r="BL102" s="17" t="s">
        <v>192</v>
      </c>
      <c r="BM102" s="17" t="s">
        <v>2400</v>
      </c>
    </row>
    <row r="103" s="11" customFormat="1">
      <c r="B103" s="222"/>
      <c r="C103" s="223"/>
      <c r="D103" s="224" t="s">
        <v>194</v>
      </c>
      <c r="E103" s="225" t="s">
        <v>1</v>
      </c>
      <c r="F103" s="226" t="s">
        <v>2401</v>
      </c>
      <c r="G103" s="223"/>
      <c r="H103" s="227">
        <v>127.5</v>
      </c>
      <c r="I103" s="228"/>
      <c r="J103" s="223"/>
      <c r="K103" s="223"/>
      <c r="L103" s="229"/>
      <c r="M103" s="230"/>
      <c r="N103" s="231"/>
      <c r="O103" s="231"/>
      <c r="P103" s="231"/>
      <c r="Q103" s="231"/>
      <c r="R103" s="231"/>
      <c r="S103" s="231"/>
      <c r="T103" s="232"/>
      <c r="AT103" s="233" t="s">
        <v>194</v>
      </c>
      <c r="AU103" s="233" t="s">
        <v>78</v>
      </c>
      <c r="AV103" s="11" t="s">
        <v>78</v>
      </c>
      <c r="AW103" s="11" t="s">
        <v>32</v>
      </c>
      <c r="AX103" s="11" t="s">
        <v>76</v>
      </c>
      <c r="AY103" s="233" t="s">
        <v>186</v>
      </c>
    </row>
    <row r="104" s="1" customFormat="1" ht="16.5" customHeight="1">
      <c r="B104" s="38"/>
      <c r="C104" s="210" t="s">
        <v>233</v>
      </c>
      <c r="D104" s="210" t="s">
        <v>187</v>
      </c>
      <c r="E104" s="211" t="s">
        <v>2402</v>
      </c>
      <c r="F104" s="212" t="s">
        <v>2403</v>
      </c>
      <c r="G104" s="213" t="s">
        <v>319</v>
      </c>
      <c r="H104" s="214">
        <v>127.5</v>
      </c>
      <c r="I104" s="215"/>
      <c r="J104" s="216">
        <f>ROUND(I104*H104,2)</f>
        <v>0</v>
      </c>
      <c r="K104" s="212" t="s">
        <v>191</v>
      </c>
      <c r="L104" s="43"/>
      <c r="M104" s="217" t="s">
        <v>1</v>
      </c>
      <c r="N104" s="218" t="s">
        <v>40</v>
      </c>
      <c r="O104" s="79"/>
      <c r="P104" s="219">
        <f>O104*H104</f>
        <v>0</v>
      </c>
      <c r="Q104" s="219">
        <v>0</v>
      </c>
      <c r="R104" s="219">
        <f>Q104*H104</f>
        <v>0</v>
      </c>
      <c r="S104" s="219">
        <v>0.098000000000000004</v>
      </c>
      <c r="T104" s="220">
        <f>S104*H104</f>
        <v>12.495000000000001</v>
      </c>
      <c r="AR104" s="17" t="s">
        <v>192</v>
      </c>
      <c r="AT104" s="17" t="s">
        <v>187</v>
      </c>
      <c r="AU104" s="17" t="s">
        <v>78</v>
      </c>
      <c r="AY104" s="17" t="s">
        <v>186</v>
      </c>
      <c r="BE104" s="221">
        <f>IF(N104="základní",J104,0)</f>
        <v>0</v>
      </c>
      <c r="BF104" s="221">
        <f>IF(N104="snížená",J104,0)</f>
        <v>0</v>
      </c>
      <c r="BG104" s="221">
        <f>IF(N104="zákl. přenesená",J104,0)</f>
        <v>0</v>
      </c>
      <c r="BH104" s="221">
        <f>IF(N104="sníž. přenesená",J104,0)</f>
        <v>0</v>
      </c>
      <c r="BI104" s="221">
        <f>IF(N104="nulová",J104,0)</f>
        <v>0</v>
      </c>
      <c r="BJ104" s="17" t="s">
        <v>76</v>
      </c>
      <c r="BK104" s="221">
        <f>ROUND(I104*H104,2)</f>
        <v>0</v>
      </c>
      <c r="BL104" s="17" t="s">
        <v>192</v>
      </c>
      <c r="BM104" s="17" t="s">
        <v>2404</v>
      </c>
    </row>
    <row r="105" s="1" customFormat="1" ht="16.5" customHeight="1">
      <c r="B105" s="38"/>
      <c r="C105" s="210" t="s">
        <v>237</v>
      </c>
      <c r="D105" s="210" t="s">
        <v>187</v>
      </c>
      <c r="E105" s="211" t="s">
        <v>2405</v>
      </c>
      <c r="F105" s="212" t="s">
        <v>2406</v>
      </c>
      <c r="G105" s="213" t="s">
        <v>319</v>
      </c>
      <c r="H105" s="214">
        <v>127.5</v>
      </c>
      <c r="I105" s="215"/>
      <c r="J105" s="216">
        <f>ROUND(I105*H105,2)</f>
        <v>0</v>
      </c>
      <c r="K105" s="212" t="s">
        <v>1</v>
      </c>
      <c r="L105" s="43"/>
      <c r="M105" s="217" t="s">
        <v>1</v>
      </c>
      <c r="N105" s="218" t="s">
        <v>40</v>
      </c>
      <c r="O105" s="79"/>
      <c r="P105" s="219">
        <f>O105*H105</f>
        <v>0</v>
      </c>
      <c r="Q105" s="219">
        <v>0</v>
      </c>
      <c r="R105" s="219">
        <f>Q105*H105</f>
        <v>0</v>
      </c>
      <c r="S105" s="219">
        <v>0</v>
      </c>
      <c r="T105" s="220">
        <f>S105*H105</f>
        <v>0</v>
      </c>
      <c r="AR105" s="17" t="s">
        <v>192</v>
      </c>
      <c r="AT105" s="17" t="s">
        <v>187</v>
      </c>
      <c r="AU105" s="17" t="s">
        <v>78</v>
      </c>
      <c r="AY105" s="17" t="s">
        <v>186</v>
      </c>
      <c r="BE105" s="221">
        <f>IF(N105="základní",J105,0)</f>
        <v>0</v>
      </c>
      <c r="BF105" s="221">
        <f>IF(N105="snížená",J105,0)</f>
        <v>0</v>
      </c>
      <c r="BG105" s="221">
        <f>IF(N105="zákl. přenesená",J105,0)</f>
        <v>0</v>
      </c>
      <c r="BH105" s="221">
        <f>IF(N105="sníž. přenesená",J105,0)</f>
        <v>0</v>
      </c>
      <c r="BI105" s="221">
        <f>IF(N105="nulová",J105,0)</f>
        <v>0</v>
      </c>
      <c r="BJ105" s="17" t="s">
        <v>76</v>
      </c>
      <c r="BK105" s="221">
        <f>ROUND(I105*H105,2)</f>
        <v>0</v>
      </c>
      <c r="BL105" s="17" t="s">
        <v>192</v>
      </c>
      <c r="BM105" s="17" t="s">
        <v>2407</v>
      </c>
    </row>
    <row r="106" s="1" customFormat="1" ht="16.5" customHeight="1">
      <c r="B106" s="38"/>
      <c r="C106" s="210" t="s">
        <v>241</v>
      </c>
      <c r="D106" s="210" t="s">
        <v>187</v>
      </c>
      <c r="E106" s="211" t="s">
        <v>2408</v>
      </c>
      <c r="F106" s="212" t="s">
        <v>2409</v>
      </c>
      <c r="G106" s="213" t="s">
        <v>319</v>
      </c>
      <c r="H106" s="214">
        <v>127.5</v>
      </c>
      <c r="I106" s="215"/>
      <c r="J106" s="216">
        <f>ROUND(I106*H106,2)</f>
        <v>0</v>
      </c>
      <c r="K106" s="212" t="s">
        <v>1</v>
      </c>
      <c r="L106" s="43"/>
      <c r="M106" s="217" t="s">
        <v>1</v>
      </c>
      <c r="N106" s="218" t="s">
        <v>40</v>
      </c>
      <c r="O106" s="79"/>
      <c r="P106" s="219">
        <f>O106*H106</f>
        <v>0</v>
      </c>
      <c r="Q106" s="219">
        <v>0</v>
      </c>
      <c r="R106" s="219">
        <f>Q106*H106</f>
        <v>0</v>
      </c>
      <c r="S106" s="219">
        <v>0</v>
      </c>
      <c r="T106" s="220">
        <f>S106*H106</f>
        <v>0</v>
      </c>
      <c r="AR106" s="17" t="s">
        <v>192</v>
      </c>
      <c r="AT106" s="17" t="s">
        <v>187</v>
      </c>
      <c r="AU106" s="17" t="s">
        <v>78</v>
      </c>
      <c r="AY106" s="17" t="s">
        <v>186</v>
      </c>
      <c r="BE106" s="221">
        <f>IF(N106="základní",J106,0)</f>
        <v>0</v>
      </c>
      <c r="BF106" s="221">
        <f>IF(N106="snížená",J106,0)</f>
        <v>0</v>
      </c>
      <c r="BG106" s="221">
        <f>IF(N106="zákl. přenesená",J106,0)</f>
        <v>0</v>
      </c>
      <c r="BH106" s="221">
        <f>IF(N106="sníž. přenesená",J106,0)</f>
        <v>0</v>
      </c>
      <c r="BI106" s="221">
        <f>IF(N106="nulová",J106,0)</f>
        <v>0</v>
      </c>
      <c r="BJ106" s="17" t="s">
        <v>76</v>
      </c>
      <c r="BK106" s="221">
        <f>ROUND(I106*H106,2)</f>
        <v>0</v>
      </c>
      <c r="BL106" s="17" t="s">
        <v>192</v>
      </c>
      <c r="BM106" s="17" t="s">
        <v>2410</v>
      </c>
    </row>
    <row r="107" s="1" customFormat="1" ht="16.5" customHeight="1">
      <c r="B107" s="38"/>
      <c r="C107" s="210" t="s">
        <v>280</v>
      </c>
      <c r="D107" s="210" t="s">
        <v>187</v>
      </c>
      <c r="E107" s="211" t="s">
        <v>2006</v>
      </c>
      <c r="F107" s="212" t="s">
        <v>2007</v>
      </c>
      <c r="G107" s="213" t="s">
        <v>190</v>
      </c>
      <c r="H107" s="214">
        <v>78.599999999999994</v>
      </c>
      <c r="I107" s="215"/>
      <c r="J107" s="216">
        <f>ROUND(I107*H107,2)</f>
        <v>0</v>
      </c>
      <c r="K107" s="212" t="s">
        <v>1965</v>
      </c>
      <c r="L107" s="43"/>
      <c r="M107" s="217" t="s">
        <v>1</v>
      </c>
      <c r="N107" s="218" t="s">
        <v>40</v>
      </c>
      <c r="O107" s="79"/>
      <c r="P107" s="219">
        <f>O107*H107</f>
        <v>0</v>
      </c>
      <c r="Q107" s="219">
        <v>0</v>
      </c>
      <c r="R107" s="219">
        <f>Q107*H107</f>
        <v>0</v>
      </c>
      <c r="S107" s="219">
        <v>0</v>
      </c>
      <c r="T107" s="220">
        <f>S107*H107</f>
        <v>0</v>
      </c>
      <c r="AR107" s="17" t="s">
        <v>192</v>
      </c>
      <c r="AT107" s="17" t="s">
        <v>187</v>
      </c>
      <c r="AU107" s="17" t="s">
        <v>78</v>
      </c>
      <c r="AY107" s="17" t="s">
        <v>186</v>
      </c>
      <c r="BE107" s="221">
        <f>IF(N107="základní",J107,0)</f>
        <v>0</v>
      </c>
      <c r="BF107" s="221">
        <f>IF(N107="snížená",J107,0)</f>
        <v>0</v>
      </c>
      <c r="BG107" s="221">
        <f>IF(N107="zákl. přenesená",J107,0)</f>
        <v>0</v>
      </c>
      <c r="BH107" s="221">
        <f>IF(N107="sníž. přenesená",J107,0)</f>
        <v>0</v>
      </c>
      <c r="BI107" s="221">
        <f>IF(N107="nulová",J107,0)</f>
        <v>0</v>
      </c>
      <c r="BJ107" s="17" t="s">
        <v>76</v>
      </c>
      <c r="BK107" s="221">
        <f>ROUND(I107*H107,2)</f>
        <v>0</v>
      </c>
      <c r="BL107" s="17" t="s">
        <v>192</v>
      </c>
      <c r="BM107" s="17" t="s">
        <v>2411</v>
      </c>
    </row>
    <row r="108" s="11" customFormat="1">
      <c r="B108" s="222"/>
      <c r="C108" s="223"/>
      <c r="D108" s="224" t="s">
        <v>194</v>
      </c>
      <c r="E108" s="225" t="s">
        <v>1</v>
      </c>
      <c r="F108" s="226" t="s">
        <v>2412</v>
      </c>
      <c r="G108" s="223"/>
      <c r="H108" s="227">
        <v>78.599999999999994</v>
      </c>
      <c r="I108" s="228"/>
      <c r="J108" s="223"/>
      <c r="K108" s="223"/>
      <c r="L108" s="229"/>
      <c r="M108" s="230"/>
      <c r="N108" s="231"/>
      <c r="O108" s="231"/>
      <c r="P108" s="231"/>
      <c r="Q108" s="231"/>
      <c r="R108" s="231"/>
      <c r="S108" s="231"/>
      <c r="T108" s="232"/>
      <c r="AT108" s="233" t="s">
        <v>194</v>
      </c>
      <c r="AU108" s="233" t="s">
        <v>78</v>
      </c>
      <c r="AV108" s="11" t="s">
        <v>78</v>
      </c>
      <c r="AW108" s="11" t="s">
        <v>32</v>
      </c>
      <c r="AX108" s="11" t="s">
        <v>69</v>
      </c>
      <c r="AY108" s="233" t="s">
        <v>186</v>
      </c>
    </row>
    <row r="109" s="1" customFormat="1" ht="16.5" customHeight="1">
      <c r="B109" s="38"/>
      <c r="C109" s="210" t="s">
        <v>262</v>
      </c>
      <c r="D109" s="210" t="s">
        <v>187</v>
      </c>
      <c r="E109" s="211" t="s">
        <v>2010</v>
      </c>
      <c r="F109" s="212" t="s">
        <v>2011</v>
      </c>
      <c r="G109" s="213" t="s">
        <v>319</v>
      </c>
      <c r="H109" s="214">
        <v>95</v>
      </c>
      <c r="I109" s="215"/>
      <c r="J109" s="216">
        <f>ROUND(I109*H109,2)</f>
        <v>0</v>
      </c>
      <c r="K109" s="212" t="s">
        <v>1</v>
      </c>
      <c r="L109" s="43"/>
      <c r="M109" s="217" t="s">
        <v>1</v>
      </c>
      <c r="N109" s="218" t="s">
        <v>40</v>
      </c>
      <c r="O109" s="79"/>
      <c r="P109" s="219">
        <f>O109*H109</f>
        <v>0</v>
      </c>
      <c r="Q109" s="219">
        <v>0</v>
      </c>
      <c r="R109" s="219">
        <f>Q109*H109</f>
        <v>0</v>
      </c>
      <c r="S109" s="219">
        <v>0</v>
      </c>
      <c r="T109" s="220">
        <f>S109*H109</f>
        <v>0</v>
      </c>
      <c r="AR109" s="17" t="s">
        <v>192</v>
      </c>
      <c r="AT109" s="17" t="s">
        <v>187</v>
      </c>
      <c r="AU109" s="17" t="s">
        <v>78</v>
      </c>
      <c r="AY109" s="17" t="s">
        <v>186</v>
      </c>
      <c r="BE109" s="221">
        <f>IF(N109="základní",J109,0)</f>
        <v>0</v>
      </c>
      <c r="BF109" s="221">
        <f>IF(N109="snížená",J109,0)</f>
        <v>0</v>
      </c>
      <c r="BG109" s="221">
        <f>IF(N109="zákl. přenesená",J109,0)</f>
        <v>0</v>
      </c>
      <c r="BH109" s="221">
        <f>IF(N109="sníž. přenesená",J109,0)</f>
        <v>0</v>
      </c>
      <c r="BI109" s="221">
        <f>IF(N109="nulová",J109,0)</f>
        <v>0</v>
      </c>
      <c r="BJ109" s="17" t="s">
        <v>76</v>
      </c>
      <c r="BK109" s="221">
        <f>ROUND(I109*H109,2)</f>
        <v>0</v>
      </c>
      <c r="BL109" s="17" t="s">
        <v>192</v>
      </c>
      <c r="BM109" s="17" t="s">
        <v>2413</v>
      </c>
    </row>
    <row r="110" s="11" customFormat="1">
      <c r="B110" s="222"/>
      <c r="C110" s="223"/>
      <c r="D110" s="224" t="s">
        <v>194</v>
      </c>
      <c r="E110" s="225" t="s">
        <v>1</v>
      </c>
      <c r="F110" s="226" t="s">
        <v>2414</v>
      </c>
      <c r="G110" s="223"/>
      <c r="H110" s="227">
        <v>95</v>
      </c>
      <c r="I110" s="228"/>
      <c r="J110" s="223"/>
      <c r="K110" s="223"/>
      <c r="L110" s="229"/>
      <c r="M110" s="230"/>
      <c r="N110" s="231"/>
      <c r="O110" s="231"/>
      <c r="P110" s="231"/>
      <c r="Q110" s="231"/>
      <c r="R110" s="231"/>
      <c r="S110" s="231"/>
      <c r="T110" s="232"/>
      <c r="AT110" s="233" t="s">
        <v>194</v>
      </c>
      <c r="AU110" s="233" t="s">
        <v>78</v>
      </c>
      <c r="AV110" s="11" t="s">
        <v>78</v>
      </c>
      <c r="AW110" s="11" t="s">
        <v>32</v>
      </c>
      <c r="AX110" s="11" t="s">
        <v>76</v>
      </c>
      <c r="AY110" s="233" t="s">
        <v>186</v>
      </c>
    </row>
    <row r="111" s="1" customFormat="1" ht="16.5" customHeight="1">
      <c r="B111" s="38"/>
      <c r="C111" s="210" t="s">
        <v>266</v>
      </c>
      <c r="D111" s="210" t="s">
        <v>187</v>
      </c>
      <c r="E111" s="211" t="s">
        <v>2016</v>
      </c>
      <c r="F111" s="212" t="s">
        <v>2017</v>
      </c>
      <c r="G111" s="213" t="s">
        <v>319</v>
      </c>
      <c r="H111" s="214">
        <v>95</v>
      </c>
      <c r="I111" s="215"/>
      <c r="J111" s="216">
        <f>ROUND(I111*H111,2)</f>
        <v>0</v>
      </c>
      <c r="K111" s="212" t="s">
        <v>1</v>
      </c>
      <c r="L111" s="43"/>
      <c r="M111" s="217" t="s">
        <v>1</v>
      </c>
      <c r="N111" s="218" t="s">
        <v>40</v>
      </c>
      <c r="O111" s="79"/>
      <c r="P111" s="219">
        <f>O111*H111</f>
        <v>0</v>
      </c>
      <c r="Q111" s="219">
        <v>0.0012700000000000001</v>
      </c>
      <c r="R111" s="219">
        <f>Q111*H111</f>
        <v>0.12065000000000001</v>
      </c>
      <c r="S111" s="219">
        <v>0</v>
      </c>
      <c r="T111" s="220">
        <f>S111*H111</f>
        <v>0</v>
      </c>
      <c r="AR111" s="17" t="s">
        <v>192</v>
      </c>
      <c r="AT111" s="17" t="s">
        <v>187</v>
      </c>
      <c r="AU111" s="17" t="s">
        <v>78</v>
      </c>
      <c r="AY111" s="17" t="s">
        <v>186</v>
      </c>
      <c r="BE111" s="221">
        <f>IF(N111="základní",J111,0)</f>
        <v>0</v>
      </c>
      <c r="BF111" s="221">
        <f>IF(N111="snížená",J111,0)</f>
        <v>0</v>
      </c>
      <c r="BG111" s="221">
        <f>IF(N111="zákl. přenesená",J111,0)</f>
        <v>0</v>
      </c>
      <c r="BH111" s="221">
        <f>IF(N111="sníž. přenesená",J111,0)</f>
        <v>0</v>
      </c>
      <c r="BI111" s="221">
        <f>IF(N111="nulová",J111,0)</f>
        <v>0</v>
      </c>
      <c r="BJ111" s="17" t="s">
        <v>76</v>
      </c>
      <c r="BK111" s="221">
        <f>ROUND(I111*H111,2)</f>
        <v>0</v>
      </c>
      <c r="BL111" s="17" t="s">
        <v>192</v>
      </c>
      <c r="BM111" s="17" t="s">
        <v>2415</v>
      </c>
    </row>
    <row r="112" s="1" customFormat="1" ht="16.5" customHeight="1">
      <c r="B112" s="38"/>
      <c r="C112" s="210" t="s">
        <v>8</v>
      </c>
      <c r="D112" s="210" t="s">
        <v>187</v>
      </c>
      <c r="E112" s="211" t="s">
        <v>2013</v>
      </c>
      <c r="F112" s="212" t="s">
        <v>2014</v>
      </c>
      <c r="G112" s="213" t="s">
        <v>319</v>
      </c>
      <c r="H112" s="214">
        <v>436.5</v>
      </c>
      <c r="I112" s="215"/>
      <c r="J112" s="216">
        <f>ROUND(I112*H112,2)</f>
        <v>0</v>
      </c>
      <c r="K112" s="212" t="s">
        <v>1965</v>
      </c>
      <c r="L112" s="43"/>
      <c r="M112" s="217" t="s">
        <v>1</v>
      </c>
      <c r="N112" s="218" t="s">
        <v>40</v>
      </c>
      <c r="O112" s="79"/>
      <c r="P112" s="219">
        <f>O112*H112</f>
        <v>0</v>
      </c>
      <c r="Q112" s="219">
        <v>0</v>
      </c>
      <c r="R112" s="219">
        <f>Q112*H112</f>
        <v>0</v>
      </c>
      <c r="S112" s="219">
        <v>0</v>
      </c>
      <c r="T112" s="220">
        <f>S112*H112</f>
        <v>0</v>
      </c>
      <c r="AR112" s="17" t="s">
        <v>192</v>
      </c>
      <c r="AT112" s="17" t="s">
        <v>187</v>
      </c>
      <c r="AU112" s="17" t="s">
        <v>78</v>
      </c>
      <c r="AY112" s="17" t="s">
        <v>186</v>
      </c>
      <c r="BE112" s="221">
        <f>IF(N112="základní",J112,0)</f>
        <v>0</v>
      </c>
      <c r="BF112" s="221">
        <f>IF(N112="snížená",J112,0)</f>
        <v>0</v>
      </c>
      <c r="BG112" s="221">
        <f>IF(N112="zákl. přenesená",J112,0)</f>
        <v>0</v>
      </c>
      <c r="BH112" s="221">
        <f>IF(N112="sníž. přenesená",J112,0)</f>
        <v>0</v>
      </c>
      <c r="BI112" s="221">
        <f>IF(N112="nulová",J112,0)</f>
        <v>0</v>
      </c>
      <c r="BJ112" s="17" t="s">
        <v>76</v>
      </c>
      <c r="BK112" s="221">
        <f>ROUND(I112*H112,2)</f>
        <v>0</v>
      </c>
      <c r="BL112" s="17" t="s">
        <v>192</v>
      </c>
      <c r="BM112" s="17" t="s">
        <v>2416</v>
      </c>
    </row>
    <row r="113" s="11" customFormat="1">
      <c r="B113" s="222"/>
      <c r="C113" s="223"/>
      <c r="D113" s="224" t="s">
        <v>194</v>
      </c>
      <c r="E113" s="225" t="s">
        <v>1</v>
      </c>
      <c r="F113" s="226" t="s">
        <v>2417</v>
      </c>
      <c r="G113" s="223"/>
      <c r="H113" s="227">
        <v>436.5</v>
      </c>
      <c r="I113" s="228"/>
      <c r="J113" s="223"/>
      <c r="K113" s="223"/>
      <c r="L113" s="229"/>
      <c r="M113" s="230"/>
      <c r="N113" s="231"/>
      <c r="O113" s="231"/>
      <c r="P113" s="231"/>
      <c r="Q113" s="231"/>
      <c r="R113" s="231"/>
      <c r="S113" s="231"/>
      <c r="T113" s="232"/>
      <c r="AT113" s="233" t="s">
        <v>194</v>
      </c>
      <c r="AU113" s="233" t="s">
        <v>78</v>
      </c>
      <c r="AV113" s="11" t="s">
        <v>78</v>
      </c>
      <c r="AW113" s="11" t="s">
        <v>32</v>
      </c>
      <c r="AX113" s="11" t="s">
        <v>69</v>
      </c>
      <c r="AY113" s="233" t="s">
        <v>186</v>
      </c>
    </row>
    <row r="114" s="1" customFormat="1" ht="16.5" customHeight="1">
      <c r="B114" s="38"/>
      <c r="C114" s="210" t="s">
        <v>257</v>
      </c>
      <c r="D114" s="210" t="s">
        <v>187</v>
      </c>
      <c r="E114" s="211" t="s">
        <v>2034</v>
      </c>
      <c r="F114" s="212" t="s">
        <v>2035</v>
      </c>
      <c r="G114" s="213" t="s">
        <v>319</v>
      </c>
      <c r="H114" s="214">
        <v>436.5</v>
      </c>
      <c r="I114" s="215"/>
      <c r="J114" s="216">
        <f>ROUND(I114*H114,2)</f>
        <v>0</v>
      </c>
      <c r="K114" s="212" t="s">
        <v>191</v>
      </c>
      <c r="L114" s="43"/>
      <c r="M114" s="217" t="s">
        <v>1</v>
      </c>
      <c r="N114" s="218" t="s">
        <v>40</v>
      </c>
      <c r="O114" s="79"/>
      <c r="P114" s="219">
        <f>O114*H114</f>
        <v>0</v>
      </c>
      <c r="Q114" s="219">
        <v>0</v>
      </c>
      <c r="R114" s="219">
        <f>Q114*H114</f>
        <v>0</v>
      </c>
      <c r="S114" s="219">
        <v>0</v>
      </c>
      <c r="T114" s="220">
        <f>S114*H114</f>
        <v>0</v>
      </c>
      <c r="AR114" s="17" t="s">
        <v>192</v>
      </c>
      <c r="AT114" s="17" t="s">
        <v>187</v>
      </c>
      <c r="AU114" s="17" t="s">
        <v>78</v>
      </c>
      <c r="AY114" s="17" t="s">
        <v>186</v>
      </c>
      <c r="BE114" s="221">
        <f>IF(N114="základní",J114,0)</f>
        <v>0</v>
      </c>
      <c r="BF114" s="221">
        <f>IF(N114="snížená",J114,0)</f>
        <v>0</v>
      </c>
      <c r="BG114" s="221">
        <f>IF(N114="zákl. přenesená",J114,0)</f>
        <v>0</v>
      </c>
      <c r="BH114" s="221">
        <f>IF(N114="sníž. přenesená",J114,0)</f>
        <v>0</v>
      </c>
      <c r="BI114" s="221">
        <f>IF(N114="nulová",J114,0)</f>
        <v>0</v>
      </c>
      <c r="BJ114" s="17" t="s">
        <v>76</v>
      </c>
      <c r="BK114" s="221">
        <f>ROUND(I114*H114,2)</f>
        <v>0</v>
      </c>
      <c r="BL114" s="17" t="s">
        <v>192</v>
      </c>
      <c r="BM114" s="17" t="s">
        <v>2418</v>
      </c>
    </row>
    <row r="115" s="1" customFormat="1" ht="16.5" customHeight="1">
      <c r="B115" s="38"/>
      <c r="C115" s="210" t="s">
        <v>270</v>
      </c>
      <c r="D115" s="210" t="s">
        <v>187</v>
      </c>
      <c r="E115" s="211" t="s">
        <v>2031</v>
      </c>
      <c r="F115" s="212" t="s">
        <v>2032</v>
      </c>
      <c r="G115" s="213" t="s">
        <v>319</v>
      </c>
      <c r="H115" s="214">
        <v>436.5</v>
      </c>
      <c r="I115" s="215"/>
      <c r="J115" s="216">
        <f>ROUND(I115*H115,2)</f>
        <v>0</v>
      </c>
      <c r="K115" s="212" t="s">
        <v>191</v>
      </c>
      <c r="L115" s="43"/>
      <c r="M115" s="217" t="s">
        <v>1</v>
      </c>
      <c r="N115" s="218" t="s">
        <v>40</v>
      </c>
      <c r="O115" s="79"/>
      <c r="P115" s="219">
        <f>O115*H115</f>
        <v>0</v>
      </c>
      <c r="Q115" s="219">
        <v>0</v>
      </c>
      <c r="R115" s="219">
        <f>Q115*H115</f>
        <v>0</v>
      </c>
      <c r="S115" s="219">
        <v>0</v>
      </c>
      <c r="T115" s="220">
        <f>S115*H115</f>
        <v>0</v>
      </c>
      <c r="AR115" s="17" t="s">
        <v>192</v>
      </c>
      <c r="AT115" s="17" t="s">
        <v>187</v>
      </c>
      <c r="AU115" s="17" t="s">
        <v>78</v>
      </c>
      <c r="AY115" s="17" t="s">
        <v>186</v>
      </c>
      <c r="BE115" s="221">
        <f>IF(N115="základní",J115,0)</f>
        <v>0</v>
      </c>
      <c r="BF115" s="221">
        <f>IF(N115="snížená",J115,0)</f>
        <v>0</v>
      </c>
      <c r="BG115" s="221">
        <f>IF(N115="zákl. přenesená",J115,0)</f>
        <v>0</v>
      </c>
      <c r="BH115" s="221">
        <f>IF(N115="sníž. přenesená",J115,0)</f>
        <v>0</v>
      </c>
      <c r="BI115" s="221">
        <f>IF(N115="nulová",J115,0)</f>
        <v>0</v>
      </c>
      <c r="BJ115" s="17" t="s">
        <v>76</v>
      </c>
      <c r="BK115" s="221">
        <f>ROUND(I115*H115,2)</f>
        <v>0</v>
      </c>
      <c r="BL115" s="17" t="s">
        <v>192</v>
      </c>
      <c r="BM115" s="17" t="s">
        <v>2419</v>
      </c>
    </row>
    <row r="116" s="1" customFormat="1" ht="16.5" customHeight="1">
      <c r="B116" s="38"/>
      <c r="C116" s="210" t="s">
        <v>274</v>
      </c>
      <c r="D116" s="210" t="s">
        <v>187</v>
      </c>
      <c r="E116" s="211" t="s">
        <v>2022</v>
      </c>
      <c r="F116" s="212" t="s">
        <v>2023</v>
      </c>
      <c r="G116" s="213" t="s">
        <v>319</v>
      </c>
      <c r="H116" s="214">
        <v>436.5</v>
      </c>
      <c r="I116" s="215"/>
      <c r="J116" s="216">
        <f>ROUND(I116*H116,2)</f>
        <v>0</v>
      </c>
      <c r="K116" s="212" t="s">
        <v>191</v>
      </c>
      <c r="L116" s="43"/>
      <c r="M116" s="217" t="s">
        <v>1</v>
      </c>
      <c r="N116" s="218" t="s">
        <v>40</v>
      </c>
      <c r="O116" s="79"/>
      <c r="P116" s="219">
        <f>O116*H116</f>
        <v>0</v>
      </c>
      <c r="Q116" s="219">
        <v>0</v>
      </c>
      <c r="R116" s="219">
        <f>Q116*H116</f>
        <v>0</v>
      </c>
      <c r="S116" s="219">
        <v>0</v>
      </c>
      <c r="T116" s="220">
        <f>S116*H116</f>
        <v>0</v>
      </c>
      <c r="AR116" s="17" t="s">
        <v>192</v>
      </c>
      <c r="AT116" s="17" t="s">
        <v>187</v>
      </c>
      <c r="AU116" s="17" t="s">
        <v>78</v>
      </c>
      <c r="AY116" s="17" t="s">
        <v>186</v>
      </c>
      <c r="BE116" s="221">
        <f>IF(N116="základní",J116,0)</f>
        <v>0</v>
      </c>
      <c r="BF116" s="221">
        <f>IF(N116="snížená",J116,0)</f>
        <v>0</v>
      </c>
      <c r="BG116" s="221">
        <f>IF(N116="zákl. přenesená",J116,0)</f>
        <v>0</v>
      </c>
      <c r="BH116" s="221">
        <f>IF(N116="sníž. přenesená",J116,0)</f>
        <v>0</v>
      </c>
      <c r="BI116" s="221">
        <f>IF(N116="nulová",J116,0)</f>
        <v>0</v>
      </c>
      <c r="BJ116" s="17" t="s">
        <v>76</v>
      </c>
      <c r="BK116" s="221">
        <f>ROUND(I116*H116,2)</f>
        <v>0</v>
      </c>
      <c r="BL116" s="17" t="s">
        <v>192</v>
      </c>
      <c r="BM116" s="17" t="s">
        <v>2420</v>
      </c>
    </row>
    <row r="117" s="1" customFormat="1" ht="16.5" customHeight="1">
      <c r="B117" s="38"/>
      <c r="C117" s="210" t="s">
        <v>291</v>
      </c>
      <c r="D117" s="210" t="s">
        <v>187</v>
      </c>
      <c r="E117" s="211" t="s">
        <v>2028</v>
      </c>
      <c r="F117" s="212" t="s">
        <v>2029</v>
      </c>
      <c r="G117" s="213" t="s">
        <v>319</v>
      </c>
      <c r="H117" s="214">
        <v>436.5</v>
      </c>
      <c r="I117" s="215"/>
      <c r="J117" s="216">
        <f>ROUND(I117*H117,2)</f>
        <v>0</v>
      </c>
      <c r="K117" s="212" t="s">
        <v>191</v>
      </c>
      <c r="L117" s="43"/>
      <c r="M117" s="217" t="s">
        <v>1</v>
      </c>
      <c r="N117" s="218" t="s">
        <v>40</v>
      </c>
      <c r="O117" s="79"/>
      <c r="P117" s="219">
        <f>O117*H117</f>
        <v>0</v>
      </c>
      <c r="Q117" s="219">
        <v>0</v>
      </c>
      <c r="R117" s="219">
        <f>Q117*H117</f>
        <v>0</v>
      </c>
      <c r="S117" s="219">
        <v>0</v>
      </c>
      <c r="T117" s="220">
        <f>S117*H117</f>
        <v>0</v>
      </c>
      <c r="AR117" s="17" t="s">
        <v>192</v>
      </c>
      <c r="AT117" s="17" t="s">
        <v>187</v>
      </c>
      <c r="AU117" s="17" t="s">
        <v>78</v>
      </c>
      <c r="AY117" s="17" t="s">
        <v>186</v>
      </c>
      <c r="BE117" s="221">
        <f>IF(N117="základní",J117,0)</f>
        <v>0</v>
      </c>
      <c r="BF117" s="221">
        <f>IF(N117="snížená",J117,0)</f>
        <v>0</v>
      </c>
      <c r="BG117" s="221">
        <f>IF(N117="zákl. přenesená",J117,0)</f>
        <v>0</v>
      </c>
      <c r="BH117" s="221">
        <f>IF(N117="sníž. přenesená",J117,0)</f>
        <v>0</v>
      </c>
      <c r="BI117" s="221">
        <f>IF(N117="nulová",J117,0)</f>
        <v>0</v>
      </c>
      <c r="BJ117" s="17" t="s">
        <v>76</v>
      </c>
      <c r="BK117" s="221">
        <f>ROUND(I117*H117,2)</f>
        <v>0</v>
      </c>
      <c r="BL117" s="17" t="s">
        <v>192</v>
      </c>
      <c r="BM117" s="17" t="s">
        <v>2421</v>
      </c>
    </row>
    <row r="118" s="1" customFormat="1" ht="16.5" customHeight="1">
      <c r="B118" s="38"/>
      <c r="C118" s="210" t="s">
        <v>297</v>
      </c>
      <c r="D118" s="210" t="s">
        <v>187</v>
      </c>
      <c r="E118" s="211" t="s">
        <v>2025</v>
      </c>
      <c r="F118" s="212" t="s">
        <v>2026</v>
      </c>
      <c r="G118" s="213" t="s">
        <v>319</v>
      </c>
      <c r="H118" s="214">
        <v>436.5</v>
      </c>
      <c r="I118" s="215"/>
      <c r="J118" s="216">
        <f>ROUND(I118*H118,2)</f>
        <v>0</v>
      </c>
      <c r="K118" s="212" t="s">
        <v>191</v>
      </c>
      <c r="L118" s="43"/>
      <c r="M118" s="217" t="s">
        <v>1</v>
      </c>
      <c r="N118" s="218" t="s">
        <v>40</v>
      </c>
      <c r="O118" s="79"/>
      <c r="P118" s="219">
        <f>O118*H118</f>
        <v>0</v>
      </c>
      <c r="Q118" s="219">
        <v>0</v>
      </c>
      <c r="R118" s="219">
        <f>Q118*H118</f>
        <v>0</v>
      </c>
      <c r="S118" s="219">
        <v>0</v>
      </c>
      <c r="T118" s="220">
        <f>S118*H118</f>
        <v>0</v>
      </c>
      <c r="AR118" s="17" t="s">
        <v>192</v>
      </c>
      <c r="AT118" s="17" t="s">
        <v>187</v>
      </c>
      <c r="AU118" s="17" t="s">
        <v>78</v>
      </c>
      <c r="AY118" s="17" t="s">
        <v>186</v>
      </c>
      <c r="BE118" s="221">
        <f>IF(N118="základní",J118,0)</f>
        <v>0</v>
      </c>
      <c r="BF118" s="221">
        <f>IF(N118="snížená",J118,0)</f>
        <v>0</v>
      </c>
      <c r="BG118" s="221">
        <f>IF(N118="zákl. přenesená",J118,0)</f>
        <v>0</v>
      </c>
      <c r="BH118" s="221">
        <f>IF(N118="sníž. přenesená",J118,0)</f>
        <v>0</v>
      </c>
      <c r="BI118" s="221">
        <f>IF(N118="nulová",J118,0)</f>
        <v>0</v>
      </c>
      <c r="BJ118" s="17" t="s">
        <v>76</v>
      </c>
      <c r="BK118" s="221">
        <f>ROUND(I118*H118,2)</f>
        <v>0</v>
      </c>
      <c r="BL118" s="17" t="s">
        <v>192</v>
      </c>
      <c r="BM118" s="17" t="s">
        <v>2422</v>
      </c>
    </row>
    <row r="119" s="1" customFormat="1" ht="16.5" customHeight="1">
      <c r="B119" s="38"/>
      <c r="C119" s="210" t="s">
        <v>7</v>
      </c>
      <c r="D119" s="210" t="s">
        <v>187</v>
      </c>
      <c r="E119" s="211" t="s">
        <v>2019</v>
      </c>
      <c r="F119" s="212" t="s">
        <v>2020</v>
      </c>
      <c r="G119" s="213" t="s">
        <v>319</v>
      </c>
      <c r="H119" s="214">
        <v>436.5</v>
      </c>
      <c r="I119" s="215"/>
      <c r="J119" s="216">
        <f>ROUND(I119*H119,2)</f>
        <v>0</v>
      </c>
      <c r="K119" s="212" t="s">
        <v>191</v>
      </c>
      <c r="L119" s="43"/>
      <c r="M119" s="217" t="s">
        <v>1</v>
      </c>
      <c r="N119" s="218" t="s">
        <v>40</v>
      </c>
      <c r="O119" s="79"/>
      <c r="P119" s="219">
        <f>O119*H119</f>
        <v>0</v>
      </c>
      <c r="Q119" s="219">
        <v>0</v>
      </c>
      <c r="R119" s="219">
        <f>Q119*H119</f>
        <v>0</v>
      </c>
      <c r="S119" s="219">
        <v>0</v>
      </c>
      <c r="T119" s="220">
        <f>S119*H119</f>
        <v>0</v>
      </c>
      <c r="AR119" s="17" t="s">
        <v>192</v>
      </c>
      <c r="AT119" s="17" t="s">
        <v>187</v>
      </c>
      <c r="AU119" s="17" t="s">
        <v>78</v>
      </c>
      <c r="AY119" s="17" t="s">
        <v>186</v>
      </c>
      <c r="BE119" s="221">
        <f>IF(N119="základní",J119,0)</f>
        <v>0</v>
      </c>
      <c r="BF119" s="221">
        <f>IF(N119="snížená",J119,0)</f>
        <v>0</v>
      </c>
      <c r="BG119" s="221">
        <f>IF(N119="zákl. přenesená",J119,0)</f>
        <v>0</v>
      </c>
      <c r="BH119" s="221">
        <f>IF(N119="sníž. přenesená",J119,0)</f>
        <v>0</v>
      </c>
      <c r="BI119" s="221">
        <f>IF(N119="nulová",J119,0)</f>
        <v>0</v>
      </c>
      <c r="BJ119" s="17" t="s">
        <v>76</v>
      </c>
      <c r="BK119" s="221">
        <f>ROUND(I119*H119,2)</f>
        <v>0</v>
      </c>
      <c r="BL119" s="17" t="s">
        <v>192</v>
      </c>
      <c r="BM119" s="17" t="s">
        <v>2423</v>
      </c>
    </row>
    <row r="120" s="1" customFormat="1" ht="16.5" customHeight="1">
      <c r="B120" s="38"/>
      <c r="C120" s="210" t="s">
        <v>306</v>
      </c>
      <c r="D120" s="210" t="s">
        <v>187</v>
      </c>
      <c r="E120" s="211" t="s">
        <v>2424</v>
      </c>
      <c r="F120" s="212" t="s">
        <v>2425</v>
      </c>
      <c r="G120" s="213" t="s">
        <v>319</v>
      </c>
      <c r="H120" s="214">
        <v>95</v>
      </c>
      <c r="I120" s="215"/>
      <c r="J120" s="216">
        <f>ROUND(I120*H120,2)</f>
        <v>0</v>
      </c>
      <c r="K120" s="212" t="s">
        <v>191</v>
      </c>
      <c r="L120" s="43"/>
      <c r="M120" s="217" t="s">
        <v>1</v>
      </c>
      <c r="N120" s="218" t="s">
        <v>40</v>
      </c>
      <c r="O120" s="79"/>
      <c r="P120" s="219">
        <f>O120*H120</f>
        <v>0</v>
      </c>
      <c r="Q120" s="219">
        <v>0.27799000000000001</v>
      </c>
      <c r="R120" s="219">
        <f>Q120*H120</f>
        <v>26.409050000000001</v>
      </c>
      <c r="S120" s="219">
        <v>0</v>
      </c>
      <c r="T120" s="220">
        <f>S120*H120</f>
        <v>0</v>
      </c>
      <c r="AR120" s="17" t="s">
        <v>192</v>
      </c>
      <c r="AT120" s="17" t="s">
        <v>187</v>
      </c>
      <c r="AU120" s="17" t="s">
        <v>78</v>
      </c>
      <c r="AY120" s="17" t="s">
        <v>186</v>
      </c>
      <c r="BE120" s="221">
        <f>IF(N120="základní",J120,0)</f>
        <v>0</v>
      </c>
      <c r="BF120" s="221">
        <f>IF(N120="snížená",J120,0)</f>
        <v>0</v>
      </c>
      <c r="BG120" s="221">
        <f>IF(N120="zákl. přenesená",J120,0)</f>
        <v>0</v>
      </c>
      <c r="BH120" s="221">
        <f>IF(N120="sníž. přenesená",J120,0)</f>
        <v>0</v>
      </c>
      <c r="BI120" s="221">
        <f>IF(N120="nulová",J120,0)</f>
        <v>0</v>
      </c>
      <c r="BJ120" s="17" t="s">
        <v>76</v>
      </c>
      <c r="BK120" s="221">
        <f>ROUND(I120*H120,2)</f>
        <v>0</v>
      </c>
      <c r="BL120" s="17" t="s">
        <v>192</v>
      </c>
      <c r="BM120" s="17" t="s">
        <v>2426</v>
      </c>
    </row>
    <row r="121" s="1" customFormat="1" ht="16.5" customHeight="1">
      <c r="B121" s="38"/>
      <c r="C121" s="210" t="s">
        <v>311</v>
      </c>
      <c r="D121" s="210" t="s">
        <v>187</v>
      </c>
      <c r="E121" s="211" t="s">
        <v>2427</v>
      </c>
      <c r="F121" s="212" t="s">
        <v>2428</v>
      </c>
      <c r="G121" s="213" t="s">
        <v>190</v>
      </c>
      <c r="H121" s="214">
        <v>35.340000000000003</v>
      </c>
      <c r="I121" s="215"/>
      <c r="J121" s="216">
        <f>ROUND(I121*H121,2)</f>
        <v>0</v>
      </c>
      <c r="K121" s="212" t="s">
        <v>228</v>
      </c>
      <c r="L121" s="43"/>
      <c r="M121" s="217" t="s">
        <v>1</v>
      </c>
      <c r="N121" s="218" t="s">
        <v>40</v>
      </c>
      <c r="O121" s="79"/>
      <c r="P121" s="219">
        <f>O121*H121</f>
        <v>0</v>
      </c>
      <c r="Q121" s="219">
        <v>0</v>
      </c>
      <c r="R121" s="219">
        <f>Q121*H121</f>
        <v>0</v>
      </c>
      <c r="S121" s="219">
        <v>0</v>
      </c>
      <c r="T121" s="220">
        <f>S121*H121</f>
        <v>0</v>
      </c>
      <c r="AR121" s="17" t="s">
        <v>192</v>
      </c>
      <c r="AT121" s="17" t="s">
        <v>187</v>
      </c>
      <c r="AU121" s="17" t="s">
        <v>78</v>
      </c>
      <c r="AY121" s="17" t="s">
        <v>186</v>
      </c>
      <c r="BE121" s="221">
        <f>IF(N121="základní",J121,0)</f>
        <v>0</v>
      </c>
      <c r="BF121" s="221">
        <f>IF(N121="snížená",J121,0)</f>
        <v>0</v>
      </c>
      <c r="BG121" s="221">
        <f>IF(N121="zákl. přenesená",J121,0)</f>
        <v>0</v>
      </c>
      <c r="BH121" s="221">
        <f>IF(N121="sníž. přenesená",J121,0)</f>
        <v>0</v>
      </c>
      <c r="BI121" s="221">
        <f>IF(N121="nulová",J121,0)</f>
        <v>0</v>
      </c>
      <c r="BJ121" s="17" t="s">
        <v>76</v>
      </c>
      <c r="BK121" s="221">
        <f>ROUND(I121*H121,2)</f>
        <v>0</v>
      </c>
      <c r="BL121" s="17" t="s">
        <v>192</v>
      </c>
      <c r="BM121" s="17" t="s">
        <v>2429</v>
      </c>
    </row>
    <row r="122" s="11" customFormat="1">
      <c r="B122" s="222"/>
      <c r="C122" s="223"/>
      <c r="D122" s="224" t="s">
        <v>194</v>
      </c>
      <c r="E122" s="225" t="s">
        <v>1</v>
      </c>
      <c r="F122" s="226" t="s">
        <v>2430</v>
      </c>
      <c r="G122" s="223"/>
      <c r="H122" s="227">
        <v>35.340000000000003</v>
      </c>
      <c r="I122" s="228"/>
      <c r="J122" s="223"/>
      <c r="K122" s="223"/>
      <c r="L122" s="229"/>
      <c r="M122" s="230"/>
      <c r="N122" s="231"/>
      <c r="O122" s="231"/>
      <c r="P122" s="231"/>
      <c r="Q122" s="231"/>
      <c r="R122" s="231"/>
      <c r="S122" s="231"/>
      <c r="T122" s="232"/>
      <c r="AT122" s="233" t="s">
        <v>194</v>
      </c>
      <c r="AU122" s="233" t="s">
        <v>78</v>
      </c>
      <c r="AV122" s="11" t="s">
        <v>78</v>
      </c>
      <c r="AW122" s="11" t="s">
        <v>32</v>
      </c>
      <c r="AX122" s="11" t="s">
        <v>76</v>
      </c>
      <c r="AY122" s="233" t="s">
        <v>186</v>
      </c>
    </row>
    <row r="123" s="1" customFormat="1" ht="16.5" customHeight="1">
      <c r="B123" s="38"/>
      <c r="C123" s="210" t="s">
        <v>316</v>
      </c>
      <c r="D123" s="210" t="s">
        <v>187</v>
      </c>
      <c r="E123" s="211" t="s">
        <v>2431</v>
      </c>
      <c r="F123" s="212" t="s">
        <v>2432</v>
      </c>
      <c r="G123" s="213" t="s">
        <v>364</v>
      </c>
      <c r="H123" s="214">
        <v>38</v>
      </c>
      <c r="I123" s="215"/>
      <c r="J123" s="216">
        <f>ROUND(I123*H123,2)</f>
        <v>0</v>
      </c>
      <c r="K123" s="212" t="s">
        <v>191</v>
      </c>
      <c r="L123" s="43"/>
      <c r="M123" s="217" t="s">
        <v>1</v>
      </c>
      <c r="N123" s="218" t="s">
        <v>40</v>
      </c>
      <c r="O123" s="79"/>
      <c r="P123" s="219">
        <f>O123*H123</f>
        <v>0</v>
      </c>
      <c r="Q123" s="219">
        <v>0.00060999999999999997</v>
      </c>
      <c r="R123" s="219">
        <f>Q123*H123</f>
        <v>0.023179999999999999</v>
      </c>
      <c r="S123" s="219">
        <v>0</v>
      </c>
      <c r="T123" s="220">
        <f>S123*H123</f>
        <v>0</v>
      </c>
      <c r="AR123" s="17" t="s">
        <v>192</v>
      </c>
      <c r="AT123" s="17" t="s">
        <v>187</v>
      </c>
      <c r="AU123" s="17" t="s">
        <v>78</v>
      </c>
      <c r="AY123" s="17" t="s">
        <v>186</v>
      </c>
      <c r="BE123" s="221">
        <f>IF(N123="základní",J123,0)</f>
        <v>0</v>
      </c>
      <c r="BF123" s="221">
        <f>IF(N123="snížená",J123,0)</f>
        <v>0</v>
      </c>
      <c r="BG123" s="221">
        <f>IF(N123="zákl. přenesená",J123,0)</f>
        <v>0</v>
      </c>
      <c r="BH123" s="221">
        <f>IF(N123="sníž. přenesená",J123,0)</f>
        <v>0</v>
      </c>
      <c r="BI123" s="221">
        <f>IF(N123="nulová",J123,0)</f>
        <v>0</v>
      </c>
      <c r="BJ123" s="17" t="s">
        <v>76</v>
      </c>
      <c r="BK123" s="221">
        <f>ROUND(I123*H123,2)</f>
        <v>0</v>
      </c>
      <c r="BL123" s="17" t="s">
        <v>192</v>
      </c>
      <c r="BM123" s="17" t="s">
        <v>2433</v>
      </c>
    </row>
    <row r="124" s="1" customFormat="1" ht="16.5" customHeight="1">
      <c r="B124" s="38"/>
      <c r="C124" s="210" t="s">
        <v>323</v>
      </c>
      <c r="D124" s="210" t="s">
        <v>187</v>
      </c>
      <c r="E124" s="211" t="s">
        <v>2434</v>
      </c>
      <c r="F124" s="212" t="s">
        <v>2435</v>
      </c>
      <c r="G124" s="213" t="s">
        <v>364</v>
      </c>
      <c r="H124" s="214">
        <v>38</v>
      </c>
      <c r="I124" s="215"/>
      <c r="J124" s="216">
        <f>ROUND(I124*H124,2)</f>
        <v>0</v>
      </c>
      <c r="K124" s="212" t="s">
        <v>191</v>
      </c>
      <c r="L124" s="43"/>
      <c r="M124" s="279" t="s">
        <v>1</v>
      </c>
      <c r="N124" s="280" t="s">
        <v>40</v>
      </c>
      <c r="O124" s="281"/>
      <c r="P124" s="282">
        <f>O124*H124</f>
        <v>0</v>
      </c>
      <c r="Q124" s="282">
        <v>0</v>
      </c>
      <c r="R124" s="282">
        <f>Q124*H124</f>
        <v>0</v>
      </c>
      <c r="S124" s="282">
        <v>0</v>
      </c>
      <c r="T124" s="283">
        <f>S124*H124</f>
        <v>0</v>
      </c>
      <c r="AR124" s="17" t="s">
        <v>192</v>
      </c>
      <c r="AT124" s="17" t="s">
        <v>187</v>
      </c>
      <c r="AU124" s="17" t="s">
        <v>78</v>
      </c>
      <c r="AY124" s="17" t="s">
        <v>186</v>
      </c>
      <c r="BE124" s="221">
        <f>IF(N124="základní",J124,0)</f>
        <v>0</v>
      </c>
      <c r="BF124" s="221">
        <f>IF(N124="snížená",J124,0)</f>
        <v>0</v>
      </c>
      <c r="BG124" s="221">
        <f>IF(N124="zákl. přenesená",J124,0)</f>
        <v>0</v>
      </c>
      <c r="BH124" s="221">
        <f>IF(N124="sníž. přenesená",J124,0)</f>
        <v>0</v>
      </c>
      <c r="BI124" s="221">
        <f>IF(N124="nulová",J124,0)</f>
        <v>0</v>
      </c>
      <c r="BJ124" s="17" t="s">
        <v>76</v>
      </c>
      <c r="BK124" s="221">
        <f>ROUND(I124*H124,2)</f>
        <v>0</v>
      </c>
      <c r="BL124" s="17" t="s">
        <v>192</v>
      </c>
      <c r="BM124" s="17" t="s">
        <v>2436</v>
      </c>
    </row>
    <row r="125" s="1" customFormat="1" ht="6.96" customHeight="1">
      <c r="B125" s="57"/>
      <c r="C125" s="58"/>
      <c r="D125" s="58"/>
      <c r="E125" s="58"/>
      <c r="F125" s="58"/>
      <c r="G125" s="58"/>
      <c r="H125" s="58"/>
      <c r="I125" s="168"/>
      <c r="J125" s="58"/>
      <c r="K125" s="58"/>
      <c r="L125" s="43"/>
    </row>
  </sheetData>
  <sheetProtection sheet="1" autoFilter="0" formatColumns="0" formatRows="0" objects="1" scenarios="1" spinCount="100000" saltValue="tqt6aCVEwQstEvXCXr2TYWJ3eAVmiKa7kFu8c8uBFerkO3T2vpGVhU0Q8xEsLz8nQic3pntUh/vXqFTNIBdK7Q==" hashValue="+Hx4lXiOnNxVI+MOa3n8R0wGkAlxUG7jSvBTorK+SFsXhzfcKuqGOV2rjfm5a/yW5BVScqX9+zRcxT1RS6WlsQ==" algorithmName="SHA-512" password="CC35"/>
  <autoFilter ref="C81:K124"/>
  <mergeCells count="9">
    <mergeCell ref="E7:H7"/>
    <mergeCell ref="E9:H9"/>
    <mergeCell ref="E18:H18"/>
    <mergeCell ref="E27:H27"/>
    <mergeCell ref="E48:H48"/>
    <mergeCell ref="E50:H50"/>
    <mergeCell ref="E72:H72"/>
    <mergeCell ref="E74:H7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117</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s="1" customFormat="1" ht="12" customHeight="1">
      <c r="B8" s="43"/>
      <c r="D8" s="142" t="s">
        <v>132</v>
      </c>
      <c r="I8" s="144"/>
      <c r="L8" s="43"/>
    </row>
    <row r="9" s="1" customFormat="1" ht="36.96" customHeight="1">
      <c r="B9" s="43"/>
      <c r="E9" s="145" t="s">
        <v>2437</v>
      </c>
      <c r="F9" s="1"/>
      <c r="G9" s="1"/>
      <c r="H9" s="1"/>
      <c r="I9" s="144"/>
      <c r="L9" s="43"/>
    </row>
    <row r="10" s="1" customFormat="1">
      <c r="B10" s="43"/>
      <c r="I10" s="144"/>
      <c r="L10" s="43"/>
    </row>
    <row r="11" s="1" customFormat="1" ht="12" customHeight="1">
      <c r="B11" s="43"/>
      <c r="D11" s="142" t="s">
        <v>18</v>
      </c>
      <c r="F11" s="17" t="s">
        <v>1</v>
      </c>
      <c r="I11" s="146" t="s">
        <v>19</v>
      </c>
      <c r="J11" s="17" t="s">
        <v>1</v>
      </c>
      <c r="L11" s="43"/>
    </row>
    <row r="12" s="1" customFormat="1" ht="12" customHeight="1">
      <c r="B12" s="43"/>
      <c r="D12" s="142" t="s">
        <v>20</v>
      </c>
      <c r="F12" s="17" t="s">
        <v>21</v>
      </c>
      <c r="I12" s="146" t="s">
        <v>22</v>
      </c>
      <c r="J12" s="147" t="str">
        <f>'Rekapitulace stavby'!AN8</f>
        <v>15. 7. 2019</v>
      </c>
      <c r="L12" s="43"/>
    </row>
    <row r="13" s="1" customFormat="1" ht="10.8" customHeight="1">
      <c r="B13" s="43"/>
      <c r="I13" s="144"/>
      <c r="L13" s="43"/>
    </row>
    <row r="14" s="1" customFormat="1" ht="12" customHeight="1">
      <c r="B14" s="43"/>
      <c r="D14" s="142" t="s">
        <v>24</v>
      </c>
      <c r="I14" s="146" t="s">
        <v>25</v>
      </c>
      <c r="J14" s="17" t="s">
        <v>1</v>
      </c>
      <c r="L14" s="43"/>
    </row>
    <row r="15" s="1" customFormat="1" ht="18" customHeight="1">
      <c r="B15" s="43"/>
      <c r="E15" s="17" t="s">
        <v>26</v>
      </c>
      <c r="I15" s="146" t="s">
        <v>27</v>
      </c>
      <c r="J15" s="17" t="s">
        <v>1</v>
      </c>
      <c r="L15" s="43"/>
    </row>
    <row r="16" s="1" customFormat="1" ht="6.96" customHeight="1">
      <c r="B16" s="43"/>
      <c r="I16" s="144"/>
      <c r="L16" s="43"/>
    </row>
    <row r="17" s="1" customFormat="1" ht="12" customHeight="1">
      <c r="B17" s="43"/>
      <c r="D17" s="142" t="s">
        <v>28</v>
      </c>
      <c r="I17" s="146" t="s">
        <v>25</v>
      </c>
      <c r="J17" s="33" t="str">
        <f>'Rekapitulace stavby'!AN13</f>
        <v>Vyplň údaj</v>
      </c>
      <c r="L17" s="43"/>
    </row>
    <row r="18" s="1" customFormat="1" ht="18" customHeight="1">
      <c r="B18" s="43"/>
      <c r="E18" s="33" t="str">
        <f>'Rekapitulace stavby'!E14</f>
        <v>Vyplň údaj</v>
      </c>
      <c r="F18" s="17"/>
      <c r="G18" s="17"/>
      <c r="H18" s="17"/>
      <c r="I18" s="146" t="s">
        <v>27</v>
      </c>
      <c r="J18" s="33" t="str">
        <f>'Rekapitulace stavby'!AN14</f>
        <v>Vyplň údaj</v>
      </c>
      <c r="L18" s="43"/>
    </row>
    <row r="19" s="1" customFormat="1" ht="6.96" customHeight="1">
      <c r="B19" s="43"/>
      <c r="I19" s="144"/>
      <c r="L19" s="43"/>
    </row>
    <row r="20" s="1" customFormat="1" ht="12" customHeight="1">
      <c r="B20" s="43"/>
      <c r="D20" s="142" t="s">
        <v>30</v>
      </c>
      <c r="I20" s="146" t="s">
        <v>25</v>
      </c>
      <c r="J20" s="17" t="s">
        <v>1</v>
      </c>
      <c r="L20" s="43"/>
    </row>
    <row r="21" s="1" customFormat="1" ht="18" customHeight="1">
      <c r="B21" s="43"/>
      <c r="E21" s="17" t="s">
        <v>31</v>
      </c>
      <c r="I21" s="146" t="s">
        <v>27</v>
      </c>
      <c r="J21" s="17" t="s">
        <v>1</v>
      </c>
      <c r="L21" s="43"/>
    </row>
    <row r="22" s="1" customFormat="1" ht="6.96" customHeight="1">
      <c r="B22" s="43"/>
      <c r="I22" s="144"/>
      <c r="L22" s="43"/>
    </row>
    <row r="23" s="1" customFormat="1" ht="12" customHeight="1">
      <c r="B23" s="43"/>
      <c r="D23" s="142" t="s">
        <v>33</v>
      </c>
      <c r="I23" s="146" t="s">
        <v>25</v>
      </c>
      <c r="J23" s="17" t="s">
        <v>1</v>
      </c>
      <c r="L23" s="43"/>
    </row>
    <row r="24" s="1" customFormat="1" ht="18" customHeight="1">
      <c r="B24" s="43"/>
      <c r="E24" s="17" t="s">
        <v>31</v>
      </c>
      <c r="I24" s="146" t="s">
        <v>27</v>
      </c>
      <c r="J24" s="17" t="s">
        <v>1</v>
      </c>
      <c r="L24" s="43"/>
    </row>
    <row r="25" s="1" customFormat="1" ht="6.96" customHeight="1">
      <c r="B25" s="43"/>
      <c r="I25" s="144"/>
      <c r="L25" s="43"/>
    </row>
    <row r="26" s="1" customFormat="1" ht="12" customHeight="1">
      <c r="B26" s="43"/>
      <c r="D26" s="142" t="s">
        <v>34</v>
      </c>
      <c r="I26" s="144"/>
      <c r="L26" s="43"/>
    </row>
    <row r="27" s="7" customFormat="1" ht="16.5" customHeight="1">
      <c r="B27" s="148"/>
      <c r="E27" s="149" t="s">
        <v>1</v>
      </c>
      <c r="F27" s="149"/>
      <c r="G27" s="149"/>
      <c r="H27" s="149"/>
      <c r="I27" s="150"/>
      <c r="L27" s="148"/>
    </row>
    <row r="28" s="1" customFormat="1" ht="6.96" customHeight="1">
      <c r="B28" s="43"/>
      <c r="I28" s="144"/>
      <c r="L28" s="43"/>
    </row>
    <row r="29" s="1" customFormat="1" ht="6.96" customHeight="1">
      <c r="B29" s="43"/>
      <c r="D29" s="71"/>
      <c r="E29" s="71"/>
      <c r="F29" s="71"/>
      <c r="G29" s="71"/>
      <c r="H29" s="71"/>
      <c r="I29" s="151"/>
      <c r="J29" s="71"/>
      <c r="K29" s="71"/>
      <c r="L29" s="43"/>
    </row>
    <row r="30" s="1" customFormat="1" ht="25.44" customHeight="1">
      <c r="B30" s="43"/>
      <c r="D30" s="152" t="s">
        <v>35</v>
      </c>
      <c r="I30" s="144"/>
      <c r="J30" s="153">
        <f>ROUND(J84, 2)</f>
        <v>0</v>
      </c>
      <c r="L30" s="43"/>
    </row>
    <row r="31" s="1" customFormat="1" ht="6.96" customHeight="1">
      <c r="B31" s="43"/>
      <c r="D31" s="71"/>
      <c r="E31" s="71"/>
      <c r="F31" s="71"/>
      <c r="G31" s="71"/>
      <c r="H31" s="71"/>
      <c r="I31" s="151"/>
      <c r="J31" s="71"/>
      <c r="K31" s="71"/>
      <c r="L31" s="43"/>
    </row>
    <row r="32" s="1" customFormat="1" ht="14.4" customHeight="1">
      <c r="B32" s="43"/>
      <c r="F32" s="154" t="s">
        <v>37</v>
      </c>
      <c r="I32" s="155" t="s">
        <v>36</v>
      </c>
      <c r="J32" s="154" t="s">
        <v>38</v>
      </c>
      <c r="L32" s="43"/>
    </row>
    <row r="33" s="1" customFormat="1" ht="14.4" customHeight="1">
      <c r="B33" s="43"/>
      <c r="D33" s="142" t="s">
        <v>39</v>
      </c>
      <c r="E33" s="142" t="s">
        <v>40</v>
      </c>
      <c r="F33" s="156">
        <f>ROUND((SUM(BE84:BE207)),  2)</f>
        <v>0</v>
      </c>
      <c r="I33" s="157">
        <v>0.20999999999999999</v>
      </c>
      <c r="J33" s="156">
        <f>ROUND(((SUM(BE84:BE207))*I33),  2)</f>
        <v>0</v>
      </c>
      <c r="L33" s="43"/>
    </row>
    <row r="34" s="1" customFormat="1" ht="14.4" customHeight="1">
      <c r="B34" s="43"/>
      <c r="E34" s="142" t="s">
        <v>41</v>
      </c>
      <c r="F34" s="156">
        <f>ROUND((SUM(BF84:BF207)),  2)</f>
        <v>0</v>
      </c>
      <c r="I34" s="157">
        <v>0.14999999999999999</v>
      </c>
      <c r="J34" s="156">
        <f>ROUND(((SUM(BF84:BF207))*I34),  2)</f>
        <v>0</v>
      </c>
      <c r="L34" s="43"/>
    </row>
    <row r="35" hidden="1" s="1" customFormat="1" ht="14.4" customHeight="1">
      <c r="B35" s="43"/>
      <c r="E35" s="142" t="s">
        <v>42</v>
      </c>
      <c r="F35" s="156">
        <f>ROUND((SUM(BG84:BG207)),  2)</f>
        <v>0</v>
      </c>
      <c r="I35" s="157">
        <v>0.20999999999999999</v>
      </c>
      <c r="J35" s="156">
        <f>0</f>
        <v>0</v>
      </c>
      <c r="L35" s="43"/>
    </row>
    <row r="36" hidden="1" s="1" customFormat="1" ht="14.4" customHeight="1">
      <c r="B36" s="43"/>
      <c r="E36" s="142" t="s">
        <v>43</v>
      </c>
      <c r="F36" s="156">
        <f>ROUND((SUM(BH84:BH207)),  2)</f>
        <v>0</v>
      </c>
      <c r="I36" s="157">
        <v>0.14999999999999999</v>
      </c>
      <c r="J36" s="156">
        <f>0</f>
        <v>0</v>
      </c>
      <c r="L36" s="43"/>
    </row>
    <row r="37" hidden="1" s="1" customFormat="1" ht="14.4" customHeight="1">
      <c r="B37" s="43"/>
      <c r="E37" s="142" t="s">
        <v>44</v>
      </c>
      <c r="F37" s="156">
        <f>ROUND((SUM(BI84:BI207)),  2)</f>
        <v>0</v>
      </c>
      <c r="I37" s="157">
        <v>0</v>
      </c>
      <c r="J37" s="156">
        <f>0</f>
        <v>0</v>
      </c>
      <c r="L37" s="43"/>
    </row>
    <row r="38" s="1" customFormat="1" ht="6.96" customHeight="1">
      <c r="B38" s="43"/>
      <c r="I38" s="144"/>
      <c r="L38" s="43"/>
    </row>
    <row r="39" s="1" customFormat="1" ht="25.44" customHeight="1">
      <c r="B39" s="43"/>
      <c r="C39" s="158"/>
      <c r="D39" s="159" t="s">
        <v>45</v>
      </c>
      <c r="E39" s="160"/>
      <c r="F39" s="160"/>
      <c r="G39" s="161" t="s">
        <v>46</v>
      </c>
      <c r="H39" s="162" t="s">
        <v>47</v>
      </c>
      <c r="I39" s="163"/>
      <c r="J39" s="164">
        <f>SUM(J30:J37)</f>
        <v>0</v>
      </c>
      <c r="K39" s="165"/>
      <c r="L39" s="43"/>
    </row>
    <row r="40" s="1" customFormat="1" ht="14.4" customHeight="1">
      <c r="B40" s="166"/>
      <c r="C40" s="167"/>
      <c r="D40" s="167"/>
      <c r="E40" s="167"/>
      <c r="F40" s="167"/>
      <c r="G40" s="167"/>
      <c r="H40" s="167"/>
      <c r="I40" s="168"/>
      <c r="J40" s="167"/>
      <c r="K40" s="167"/>
      <c r="L40" s="43"/>
    </row>
    <row r="44" hidden="1" s="1" customFormat="1" ht="6.96" customHeight="1">
      <c r="B44" s="169"/>
      <c r="C44" s="170"/>
      <c r="D44" s="170"/>
      <c r="E44" s="170"/>
      <c r="F44" s="170"/>
      <c r="G44" s="170"/>
      <c r="H44" s="170"/>
      <c r="I44" s="171"/>
      <c r="J44" s="170"/>
      <c r="K44" s="170"/>
      <c r="L44" s="43"/>
    </row>
    <row r="45" hidden="1" s="1" customFormat="1" ht="24.96" customHeight="1">
      <c r="B45" s="38"/>
      <c r="C45" s="23" t="s">
        <v>138</v>
      </c>
      <c r="D45" s="39"/>
      <c r="E45" s="39"/>
      <c r="F45" s="39"/>
      <c r="G45" s="39"/>
      <c r="H45" s="39"/>
      <c r="I45" s="144"/>
      <c r="J45" s="39"/>
      <c r="K45" s="39"/>
      <c r="L45" s="43"/>
    </row>
    <row r="46" hidden="1" s="1" customFormat="1" ht="6.96" customHeight="1">
      <c r="B46" s="38"/>
      <c r="C46" s="39"/>
      <c r="D46" s="39"/>
      <c r="E46" s="39"/>
      <c r="F46" s="39"/>
      <c r="G46" s="39"/>
      <c r="H46" s="39"/>
      <c r="I46" s="144"/>
      <c r="J46" s="39"/>
      <c r="K46" s="39"/>
      <c r="L46" s="43"/>
    </row>
    <row r="47" hidden="1" s="1" customFormat="1" ht="12" customHeight="1">
      <c r="B47" s="38"/>
      <c r="C47" s="32" t="s">
        <v>16</v>
      </c>
      <c r="D47" s="39"/>
      <c r="E47" s="39"/>
      <c r="F47" s="39"/>
      <c r="G47" s="39"/>
      <c r="H47" s="39"/>
      <c r="I47" s="144"/>
      <c r="J47" s="39"/>
      <c r="K47" s="39"/>
      <c r="L47" s="43"/>
    </row>
    <row r="48" hidden="1" s="1" customFormat="1" ht="16.5" customHeight="1">
      <c r="B48" s="38"/>
      <c r="C48" s="39"/>
      <c r="D48" s="39"/>
      <c r="E48" s="172" t="str">
        <f>E7</f>
        <v>000035_KČOV-Modlíkov</v>
      </c>
      <c r="F48" s="32"/>
      <c r="G48" s="32"/>
      <c r="H48" s="32"/>
      <c r="I48" s="144"/>
      <c r="J48" s="39"/>
      <c r="K48" s="39"/>
      <c r="L48" s="43"/>
    </row>
    <row r="49" hidden="1" s="1" customFormat="1" ht="12" customHeight="1">
      <c r="B49" s="38"/>
      <c r="C49" s="32" t="s">
        <v>132</v>
      </c>
      <c r="D49" s="39"/>
      <c r="E49" s="39"/>
      <c r="F49" s="39"/>
      <c r="G49" s="39"/>
      <c r="H49" s="39"/>
      <c r="I49" s="144"/>
      <c r="J49" s="39"/>
      <c r="K49" s="39"/>
      <c r="L49" s="43"/>
    </row>
    <row r="50" hidden="1" s="1" customFormat="1" ht="16.5" customHeight="1">
      <c r="B50" s="38"/>
      <c r="C50" s="39"/>
      <c r="D50" s="39"/>
      <c r="E50" s="64" t="str">
        <f>E9</f>
        <v>D3 - SO 03 Splašková kanalizace</v>
      </c>
      <c r="F50" s="39"/>
      <c r="G50" s="39"/>
      <c r="H50" s="39"/>
      <c r="I50" s="144"/>
      <c r="J50" s="39"/>
      <c r="K50" s="39"/>
      <c r="L50" s="43"/>
    </row>
    <row r="51" hidden="1" s="1" customFormat="1" ht="6.96" customHeight="1">
      <c r="B51" s="38"/>
      <c r="C51" s="39"/>
      <c r="D51" s="39"/>
      <c r="E51" s="39"/>
      <c r="F51" s="39"/>
      <c r="G51" s="39"/>
      <c r="H51" s="39"/>
      <c r="I51" s="144"/>
      <c r="J51" s="39"/>
      <c r="K51" s="39"/>
      <c r="L51" s="43"/>
    </row>
    <row r="52" hidden="1" s="1" customFormat="1" ht="12" customHeight="1">
      <c r="B52" s="38"/>
      <c r="C52" s="32" t="s">
        <v>20</v>
      </c>
      <c r="D52" s="39"/>
      <c r="E52" s="39"/>
      <c r="F52" s="27" t="str">
        <f>F12</f>
        <v>Modlíkov</v>
      </c>
      <c r="G52" s="39"/>
      <c r="H52" s="39"/>
      <c r="I52" s="146" t="s">
        <v>22</v>
      </c>
      <c r="J52" s="67" t="str">
        <f>IF(J12="","",J12)</f>
        <v>15. 7. 2019</v>
      </c>
      <c r="K52" s="39"/>
      <c r="L52" s="43"/>
    </row>
    <row r="53" hidden="1" s="1" customFormat="1" ht="6.96" customHeight="1">
      <c r="B53" s="38"/>
      <c r="C53" s="39"/>
      <c r="D53" s="39"/>
      <c r="E53" s="39"/>
      <c r="F53" s="39"/>
      <c r="G53" s="39"/>
      <c r="H53" s="39"/>
      <c r="I53" s="144"/>
      <c r="J53" s="39"/>
      <c r="K53" s="39"/>
      <c r="L53" s="43"/>
    </row>
    <row r="54" hidden="1" s="1" customFormat="1" ht="13.65" customHeight="1">
      <c r="B54" s="38"/>
      <c r="C54" s="32" t="s">
        <v>24</v>
      </c>
      <c r="D54" s="39"/>
      <c r="E54" s="39"/>
      <c r="F54" s="27" t="str">
        <f>E15</f>
        <v>OBEC MODLÍKOV, MODLÍKOV 60 582 22 PŘIB.</v>
      </c>
      <c r="G54" s="39"/>
      <c r="H54" s="39"/>
      <c r="I54" s="146" t="s">
        <v>30</v>
      </c>
      <c r="J54" s="36" t="str">
        <f>E21</f>
        <v>PROfi</v>
      </c>
      <c r="K54" s="39"/>
      <c r="L54" s="43"/>
    </row>
    <row r="55" hidden="1" s="1" customFormat="1" ht="13.65" customHeight="1">
      <c r="B55" s="38"/>
      <c r="C55" s="32" t="s">
        <v>28</v>
      </c>
      <c r="D55" s="39"/>
      <c r="E55" s="39"/>
      <c r="F55" s="27" t="str">
        <f>IF(E18="","",E18)</f>
        <v>Vyplň údaj</v>
      </c>
      <c r="G55" s="39"/>
      <c r="H55" s="39"/>
      <c r="I55" s="146" t="s">
        <v>33</v>
      </c>
      <c r="J55" s="36" t="str">
        <f>E24</f>
        <v>PROfi</v>
      </c>
      <c r="K55" s="39"/>
      <c r="L55" s="43"/>
    </row>
    <row r="56" hidden="1" s="1" customFormat="1" ht="10.32" customHeight="1">
      <c r="B56" s="38"/>
      <c r="C56" s="39"/>
      <c r="D56" s="39"/>
      <c r="E56" s="39"/>
      <c r="F56" s="39"/>
      <c r="G56" s="39"/>
      <c r="H56" s="39"/>
      <c r="I56" s="144"/>
      <c r="J56" s="39"/>
      <c r="K56" s="39"/>
      <c r="L56" s="43"/>
    </row>
    <row r="57" hidden="1" s="1" customFormat="1" ht="29.28" customHeight="1">
      <c r="B57" s="38"/>
      <c r="C57" s="173" t="s">
        <v>139</v>
      </c>
      <c r="D57" s="174"/>
      <c r="E57" s="174"/>
      <c r="F57" s="174"/>
      <c r="G57" s="174"/>
      <c r="H57" s="174"/>
      <c r="I57" s="175"/>
      <c r="J57" s="176" t="s">
        <v>140</v>
      </c>
      <c r="K57" s="174"/>
      <c r="L57" s="43"/>
    </row>
    <row r="58" hidden="1" s="1" customFormat="1" ht="10.32" customHeight="1">
      <c r="B58" s="38"/>
      <c r="C58" s="39"/>
      <c r="D58" s="39"/>
      <c r="E58" s="39"/>
      <c r="F58" s="39"/>
      <c r="G58" s="39"/>
      <c r="H58" s="39"/>
      <c r="I58" s="144"/>
      <c r="J58" s="39"/>
      <c r="K58" s="39"/>
      <c r="L58" s="43"/>
    </row>
    <row r="59" hidden="1" s="1" customFormat="1" ht="22.8" customHeight="1">
      <c r="B59" s="38"/>
      <c r="C59" s="177" t="s">
        <v>141</v>
      </c>
      <c r="D59" s="39"/>
      <c r="E59" s="39"/>
      <c r="F59" s="39"/>
      <c r="G59" s="39"/>
      <c r="H59" s="39"/>
      <c r="I59" s="144"/>
      <c r="J59" s="98">
        <f>J84</f>
        <v>0</v>
      </c>
      <c r="K59" s="39"/>
      <c r="L59" s="43"/>
      <c r="AU59" s="17" t="s">
        <v>142</v>
      </c>
    </row>
    <row r="60" hidden="1" s="8" customFormat="1" ht="24.96" customHeight="1">
      <c r="B60" s="178"/>
      <c r="C60" s="179"/>
      <c r="D60" s="180" t="s">
        <v>1566</v>
      </c>
      <c r="E60" s="181"/>
      <c r="F60" s="181"/>
      <c r="G60" s="181"/>
      <c r="H60" s="181"/>
      <c r="I60" s="182"/>
      <c r="J60" s="183">
        <f>J85</f>
        <v>0</v>
      </c>
      <c r="K60" s="179"/>
      <c r="L60" s="184"/>
    </row>
    <row r="61" hidden="1" s="15" customFormat="1" ht="19.92" customHeight="1">
      <c r="B61" s="284"/>
      <c r="C61" s="121"/>
      <c r="D61" s="285" t="s">
        <v>1939</v>
      </c>
      <c r="E61" s="286"/>
      <c r="F61" s="286"/>
      <c r="G61" s="286"/>
      <c r="H61" s="286"/>
      <c r="I61" s="287"/>
      <c r="J61" s="288">
        <f>J86</f>
        <v>0</v>
      </c>
      <c r="K61" s="121"/>
      <c r="L61" s="289"/>
    </row>
    <row r="62" hidden="1" s="15" customFormat="1" ht="19.92" customHeight="1">
      <c r="B62" s="284"/>
      <c r="C62" s="121"/>
      <c r="D62" s="285" t="s">
        <v>1941</v>
      </c>
      <c r="E62" s="286"/>
      <c r="F62" s="286"/>
      <c r="G62" s="286"/>
      <c r="H62" s="286"/>
      <c r="I62" s="287"/>
      <c r="J62" s="288">
        <f>J134</f>
        <v>0</v>
      </c>
      <c r="K62" s="121"/>
      <c r="L62" s="289"/>
    </row>
    <row r="63" hidden="1" s="15" customFormat="1" ht="19.92" customHeight="1">
      <c r="B63" s="284"/>
      <c r="C63" s="121"/>
      <c r="D63" s="285" t="s">
        <v>2171</v>
      </c>
      <c r="E63" s="286"/>
      <c r="F63" s="286"/>
      <c r="G63" s="286"/>
      <c r="H63" s="286"/>
      <c r="I63" s="287"/>
      <c r="J63" s="288">
        <f>J166</f>
        <v>0</v>
      </c>
      <c r="K63" s="121"/>
      <c r="L63" s="289"/>
    </row>
    <row r="64" hidden="1" s="15" customFormat="1" ht="19.92" customHeight="1">
      <c r="B64" s="284"/>
      <c r="C64" s="121"/>
      <c r="D64" s="285" t="s">
        <v>2281</v>
      </c>
      <c r="E64" s="286"/>
      <c r="F64" s="286"/>
      <c r="G64" s="286"/>
      <c r="H64" s="286"/>
      <c r="I64" s="287"/>
      <c r="J64" s="288">
        <f>J202</f>
        <v>0</v>
      </c>
      <c r="K64" s="121"/>
      <c r="L64" s="289"/>
    </row>
    <row r="65" hidden="1" s="1" customFormat="1" ht="21.84" customHeight="1">
      <c r="B65" s="38"/>
      <c r="C65" s="39"/>
      <c r="D65" s="39"/>
      <c r="E65" s="39"/>
      <c r="F65" s="39"/>
      <c r="G65" s="39"/>
      <c r="H65" s="39"/>
      <c r="I65" s="144"/>
      <c r="J65" s="39"/>
      <c r="K65" s="39"/>
      <c r="L65" s="43"/>
    </row>
    <row r="66" hidden="1" s="1" customFormat="1" ht="6.96" customHeight="1">
      <c r="B66" s="57"/>
      <c r="C66" s="58"/>
      <c r="D66" s="58"/>
      <c r="E66" s="58"/>
      <c r="F66" s="58"/>
      <c r="G66" s="58"/>
      <c r="H66" s="58"/>
      <c r="I66" s="168"/>
      <c r="J66" s="58"/>
      <c r="K66" s="58"/>
      <c r="L66" s="43"/>
    </row>
    <row r="67" hidden="1"/>
    <row r="68" hidden="1"/>
    <row r="69" hidden="1"/>
    <row r="70" s="1" customFormat="1" ht="6.96" customHeight="1">
      <c r="B70" s="59"/>
      <c r="C70" s="60"/>
      <c r="D70" s="60"/>
      <c r="E70" s="60"/>
      <c r="F70" s="60"/>
      <c r="G70" s="60"/>
      <c r="H70" s="60"/>
      <c r="I70" s="171"/>
      <c r="J70" s="60"/>
      <c r="K70" s="60"/>
      <c r="L70" s="43"/>
    </row>
    <row r="71" s="1" customFormat="1" ht="24.96" customHeight="1">
      <c r="B71" s="38"/>
      <c r="C71" s="23" t="s">
        <v>172</v>
      </c>
      <c r="D71" s="39"/>
      <c r="E71" s="39"/>
      <c r="F71" s="39"/>
      <c r="G71" s="39"/>
      <c r="H71" s="39"/>
      <c r="I71" s="144"/>
      <c r="J71" s="39"/>
      <c r="K71" s="39"/>
      <c r="L71" s="43"/>
    </row>
    <row r="72" s="1" customFormat="1" ht="6.96" customHeight="1">
      <c r="B72" s="38"/>
      <c r="C72" s="39"/>
      <c r="D72" s="39"/>
      <c r="E72" s="39"/>
      <c r="F72" s="39"/>
      <c r="G72" s="39"/>
      <c r="H72" s="39"/>
      <c r="I72" s="144"/>
      <c r="J72" s="39"/>
      <c r="K72" s="39"/>
      <c r="L72" s="43"/>
    </row>
    <row r="73" s="1" customFormat="1" ht="12" customHeight="1">
      <c r="B73" s="38"/>
      <c r="C73" s="32" t="s">
        <v>16</v>
      </c>
      <c r="D73" s="39"/>
      <c r="E73" s="39"/>
      <c r="F73" s="39"/>
      <c r="G73" s="39"/>
      <c r="H73" s="39"/>
      <c r="I73" s="144"/>
      <c r="J73" s="39"/>
      <c r="K73" s="39"/>
      <c r="L73" s="43"/>
    </row>
    <row r="74" s="1" customFormat="1" ht="16.5" customHeight="1">
      <c r="B74" s="38"/>
      <c r="C74" s="39"/>
      <c r="D74" s="39"/>
      <c r="E74" s="172" t="str">
        <f>E7</f>
        <v>000035_KČOV-Modlíkov</v>
      </c>
      <c r="F74" s="32"/>
      <c r="G74" s="32"/>
      <c r="H74" s="32"/>
      <c r="I74" s="144"/>
      <c r="J74" s="39"/>
      <c r="K74" s="39"/>
      <c r="L74" s="43"/>
    </row>
    <row r="75" s="1" customFormat="1" ht="12" customHeight="1">
      <c r="B75" s="38"/>
      <c r="C75" s="32" t="s">
        <v>132</v>
      </c>
      <c r="D75" s="39"/>
      <c r="E75" s="39"/>
      <c r="F75" s="39"/>
      <c r="G75" s="39"/>
      <c r="H75" s="39"/>
      <c r="I75" s="144"/>
      <c r="J75" s="39"/>
      <c r="K75" s="39"/>
      <c r="L75" s="43"/>
    </row>
    <row r="76" s="1" customFormat="1" ht="16.5" customHeight="1">
      <c r="B76" s="38"/>
      <c r="C76" s="39"/>
      <c r="D76" s="39"/>
      <c r="E76" s="64" t="str">
        <f>E9</f>
        <v>D3 - SO 03 Splašková kanalizace</v>
      </c>
      <c r="F76" s="39"/>
      <c r="G76" s="39"/>
      <c r="H76" s="39"/>
      <c r="I76" s="144"/>
      <c r="J76" s="39"/>
      <c r="K76" s="39"/>
      <c r="L76" s="43"/>
    </row>
    <row r="77" s="1" customFormat="1" ht="6.96" customHeight="1">
      <c r="B77" s="38"/>
      <c r="C77" s="39"/>
      <c r="D77" s="39"/>
      <c r="E77" s="39"/>
      <c r="F77" s="39"/>
      <c r="G77" s="39"/>
      <c r="H77" s="39"/>
      <c r="I77" s="144"/>
      <c r="J77" s="39"/>
      <c r="K77" s="39"/>
      <c r="L77" s="43"/>
    </row>
    <row r="78" s="1" customFormat="1" ht="12" customHeight="1">
      <c r="B78" s="38"/>
      <c r="C78" s="32" t="s">
        <v>20</v>
      </c>
      <c r="D78" s="39"/>
      <c r="E78" s="39"/>
      <c r="F78" s="27" t="str">
        <f>F12</f>
        <v>Modlíkov</v>
      </c>
      <c r="G78" s="39"/>
      <c r="H78" s="39"/>
      <c r="I78" s="146" t="s">
        <v>22</v>
      </c>
      <c r="J78" s="67" t="str">
        <f>IF(J12="","",J12)</f>
        <v>15. 7. 2019</v>
      </c>
      <c r="K78" s="39"/>
      <c r="L78" s="43"/>
    </row>
    <row r="79" s="1" customFormat="1" ht="6.96" customHeight="1">
      <c r="B79" s="38"/>
      <c r="C79" s="39"/>
      <c r="D79" s="39"/>
      <c r="E79" s="39"/>
      <c r="F79" s="39"/>
      <c r="G79" s="39"/>
      <c r="H79" s="39"/>
      <c r="I79" s="144"/>
      <c r="J79" s="39"/>
      <c r="K79" s="39"/>
      <c r="L79" s="43"/>
    </row>
    <row r="80" s="1" customFormat="1" ht="13.65" customHeight="1">
      <c r="B80" s="38"/>
      <c r="C80" s="32" t="s">
        <v>24</v>
      </c>
      <c r="D80" s="39"/>
      <c r="E80" s="39"/>
      <c r="F80" s="27" t="str">
        <f>E15</f>
        <v>OBEC MODLÍKOV, MODLÍKOV 60 582 22 PŘIB.</v>
      </c>
      <c r="G80" s="39"/>
      <c r="H80" s="39"/>
      <c r="I80" s="146" t="s">
        <v>30</v>
      </c>
      <c r="J80" s="36" t="str">
        <f>E21</f>
        <v>PROfi</v>
      </c>
      <c r="K80" s="39"/>
      <c r="L80" s="43"/>
    </row>
    <row r="81" s="1" customFormat="1" ht="13.65" customHeight="1">
      <c r="B81" s="38"/>
      <c r="C81" s="32" t="s">
        <v>28</v>
      </c>
      <c r="D81" s="39"/>
      <c r="E81" s="39"/>
      <c r="F81" s="27" t="str">
        <f>IF(E18="","",E18)</f>
        <v>Vyplň údaj</v>
      </c>
      <c r="G81" s="39"/>
      <c r="H81" s="39"/>
      <c r="I81" s="146" t="s">
        <v>33</v>
      </c>
      <c r="J81" s="36" t="str">
        <f>E24</f>
        <v>PROfi</v>
      </c>
      <c r="K81" s="39"/>
      <c r="L81" s="43"/>
    </row>
    <row r="82" s="1" customFormat="1" ht="10.32" customHeight="1">
      <c r="B82" s="38"/>
      <c r="C82" s="39"/>
      <c r="D82" s="39"/>
      <c r="E82" s="39"/>
      <c r="F82" s="39"/>
      <c r="G82" s="39"/>
      <c r="H82" s="39"/>
      <c r="I82" s="144"/>
      <c r="J82" s="39"/>
      <c r="K82" s="39"/>
      <c r="L82" s="43"/>
    </row>
    <row r="83" s="9" customFormat="1" ht="29.28" customHeight="1">
      <c r="B83" s="185"/>
      <c r="C83" s="186" t="s">
        <v>173</v>
      </c>
      <c r="D83" s="187" t="s">
        <v>54</v>
      </c>
      <c r="E83" s="187" t="s">
        <v>50</v>
      </c>
      <c r="F83" s="187" t="s">
        <v>51</v>
      </c>
      <c r="G83" s="187" t="s">
        <v>174</v>
      </c>
      <c r="H83" s="187" t="s">
        <v>175</v>
      </c>
      <c r="I83" s="188" t="s">
        <v>176</v>
      </c>
      <c r="J83" s="189" t="s">
        <v>140</v>
      </c>
      <c r="K83" s="190" t="s">
        <v>177</v>
      </c>
      <c r="L83" s="191"/>
      <c r="M83" s="88" t="s">
        <v>1</v>
      </c>
      <c r="N83" s="89" t="s">
        <v>39</v>
      </c>
      <c r="O83" s="89" t="s">
        <v>178</v>
      </c>
      <c r="P83" s="89" t="s">
        <v>179</v>
      </c>
      <c r="Q83" s="89" t="s">
        <v>180</v>
      </c>
      <c r="R83" s="89" t="s">
        <v>181</v>
      </c>
      <c r="S83" s="89" t="s">
        <v>182</v>
      </c>
      <c r="T83" s="90" t="s">
        <v>183</v>
      </c>
    </row>
    <row r="84" s="1" customFormat="1" ht="22.8" customHeight="1">
      <c r="B84" s="38"/>
      <c r="C84" s="95" t="s">
        <v>184</v>
      </c>
      <c r="D84" s="39"/>
      <c r="E84" s="39"/>
      <c r="F84" s="39"/>
      <c r="G84" s="39"/>
      <c r="H84" s="39"/>
      <c r="I84" s="144"/>
      <c r="J84" s="192">
        <f>BK84</f>
        <v>0</v>
      </c>
      <c r="K84" s="39"/>
      <c r="L84" s="43"/>
      <c r="M84" s="91"/>
      <c r="N84" s="92"/>
      <c r="O84" s="92"/>
      <c r="P84" s="193">
        <f>P85</f>
        <v>0</v>
      </c>
      <c r="Q84" s="92"/>
      <c r="R84" s="193">
        <f>R85</f>
        <v>5804.0566512999994</v>
      </c>
      <c r="S84" s="92"/>
      <c r="T84" s="194">
        <f>T85</f>
        <v>1314.8427060000001</v>
      </c>
      <c r="AT84" s="17" t="s">
        <v>68</v>
      </c>
      <c r="AU84" s="17" t="s">
        <v>142</v>
      </c>
      <c r="BK84" s="195">
        <f>BK85</f>
        <v>0</v>
      </c>
    </row>
    <row r="85" s="10" customFormat="1" ht="25.92" customHeight="1">
      <c r="B85" s="196"/>
      <c r="C85" s="197"/>
      <c r="D85" s="198" t="s">
        <v>68</v>
      </c>
      <c r="E85" s="199" t="s">
        <v>1575</v>
      </c>
      <c r="F85" s="199" t="s">
        <v>1576</v>
      </c>
      <c r="G85" s="197"/>
      <c r="H85" s="197"/>
      <c r="I85" s="200"/>
      <c r="J85" s="201">
        <f>BK85</f>
        <v>0</v>
      </c>
      <c r="K85" s="197"/>
      <c r="L85" s="202"/>
      <c r="M85" s="203"/>
      <c r="N85" s="204"/>
      <c r="O85" s="204"/>
      <c r="P85" s="205">
        <f>P86+P134+P166+P202</f>
        <v>0</v>
      </c>
      <c r="Q85" s="204"/>
      <c r="R85" s="205">
        <f>R86+R134+R166+R202</f>
        <v>5804.0566512999994</v>
      </c>
      <c r="S85" s="204"/>
      <c r="T85" s="206">
        <f>T86+T134+T166+T202</f>
        <v>1314.8427060000001</v>
      </c>
      <c r="AR85" s="207" t="s">
        <v>76</v>
      </c>
      <c r="AT85" s="208" t="s">
        <v>68</v>
      </c>
      <c r="AU85" s="208" t="s">
        <v>69</v>
      </c>
      <c r="AY85" s="207" t="s">
        <v>186</v>
      </c>
      <c r="BK85" s="209">
        <f>BK86+BK134+BK166+BK202</f>
        <v>0</v>
      </c>
    </row>
    <row r="86" s="10" customFormat="1" ht="22.8" customHeight="1">
      <c r="B86" s="196"/>
      <c r="C86" s="197"/>
      <c r="D86" s="198" t="s">
        <v>68</v>
      </c>
      <c r="E86" s="290" t="s">
        <v>76</v>
      </c>
      <c r="F86" s="290" t="s">
        <v>185</v>
      </c>
      <c r="G86" s="197"/>
      <c r="H86" s="197"/>
      <c r="I86" s="200"/>
      <c r="J86" s="291">
        <f>BK86</f>
        <v>0</v>
      </c>
      <c r="K86" s="197"/>
      <c r="L86" s="202"/>
      <c r="M86" s="203"/>
      <c r="N86" s="204"/>
      <c r="O86" s="204"/>
      <c r="P86" s="205">
        <f>SUM(P87:P133)</f>
        <v>0</v>
      </c>
      <c r="Q86" s="204"/>
      <c r="R86" s="205">
        <f>SUM(R87:R133)</f>
        <v>5528.2444681799998</v>
      </c>
      <c r="S86" s="204"/>
      <c r="T86" s="206">
        <f>SUM(T87:T133)</f>
        <v>0</v>
      </c>
      <c r="AR86" s="207" t="s">
        <v>76</v>
      </c>
      <c r="AT86" s="208" t="s">
        <v>68</v>
      </c>
      <c r="AU86" s="208" t="s">
        <v>76</v>
      </c>
      <c r="AY86" s="207" t="s">
        <v>186</v>
      </c>
      <c r="BK86" s="209">
        <f>SUM(BK87:BK133)</f>
        <v>0</v>
      </c>
    </row>
    <row r="87" s="1" customFormat="1" ht="16.5" customHeight="1">
      <c r="B87" s="38"/>
      <c r="C87" s="210" t="s">
        <v>76</v>
      </c>
      <c r="D87" s="210" t="s">
        <v>187</v>
      </c>
      <c r="E87" s="211" t="s">
        <v>2438</v>
      </c>
      <c r="F87" s="212" t="s">
        <v>2439</v>
      </c>
      <c r="G87" s="213" t="s">
        <v>1838</v>
      </c>
      <c r="H87" s="214">
        <v>800</v>
      </c>
      <c r="I87" s="215"/>
      <c r="J87" s="216">
        <f>ROUND(I87*H87,2)</f>
        <v>0</v>
      </c>
      <c r="K87" s="212" t="s">
        <v>228</v>
      </c>
      <c r="L87" s="43"/>
      <c r="M87" s="217" t="s">
        <v>1</v>
      </c>
      <c r="N87" s="218" t="s">
        <v>40</v>
      </c>
      <c r="O87" s="79"/>
      <c r="P87" s="219">
        <f>O87*H87</f>
        <v>0</v>
      </c>
      <c r="Q87" s="219">
        <v>0</v>
      </c>
      <c r="R87" s="219">
        <f>Q87*H87</f>
        <v>0</v>
      </c>
      <c r="S87" s="219">
        <v>0</v>
      </c>
      <c r="T87" s="220">
        <f>S87*H87</f>
        <v>0</v>
      </c>
      <c r="AR87" s="17" t="s">
        <v>192</v>
      </c>
      <c r="AT87" s="17" t="s">
        <v>187</v>
      </c>
      <c r="AU87" s="17" t="s">
        <v>78</v>
      </c>
      <c r="AY87" s="17" t="s">
        <v>186</v>
      </c>
      <c r="BE87" s="221">
        <f>IF(N87="základní",J87,0)</f>
        <v>0</v>
      </c>
      <c r="BF87" s="221">
        <f>IF(N87="snížená",J87,0)</f>
        <v>0</v>
      </c>
      <c r="BG87" s="221">
        <f>IF(N87="zákl. přenesená",J87,0)</f>
        <v>0</v>
      </c>
      <c r="BH87" s="221">
        <f>IF(N87="sníž. přenesená",J87,0)</f>
        <v>0</v>
      </c>
      <c r="BI87" s="221">
        <f>IF(N87="nulová",J87,0)</f>
        <v>0</v>
      </c>
      <c r="BJ87" s="17" t="s">
        <v>76</v>
      </c>
      <c r="BK87" s="221">
        <f>ROUND(I87*H87,2)</f>
        <v>0</v>
      </c>
      <c r="BL87" s="17" t="s">
        <v>192</v>
      </c>
      <c r="BM87" s="17" t="s">
        <v>2440</v>
      </c>
    </row>
    <row r="88" s="11" customFormat="1">
      <c r="B88" s="222"/>
      <c r="C88" s="223"/>
      <c r="D88" s="224" t="s">
        <v>194</v>
      </c>
      <c r="E88" s="225" t="s">
        <v>1</v>
      </c>
      <c r="F88" s="226" t="s">
        <v>2441</v>
      </c>
      <c r="G88" s="223"/>
      <c r="H88" s="227">
        <v>800</v>
      </c>
      <c r="I88" s="228"/>
      <c r="J88" s="223"/>
      <c r="K88" s="223"/>
      <c r="L88" s="229"/>
      <c r="M88" s="230"/>
      <c r="N88" s="231"/>
      <c r="O88" s="231"/>
      <c r="P88" s="231"/>
      <c r="Q88" s="231"/>
      <c r="R88" s="231"/>
      <c r="S88" s="231"/>
      <c r="T88" s="232"/>
      <c r="AT88" s="233" t="s">
        <v>194</v>
      </c>
      <c r="AU88" s="233" t="s">
        <v>78</v>
      </c>
      <c r="AV88" s="11" t="s">
        <v>78</v>
      </c>
      <c r="AW88" s="11" t="s">
        <v>32</v>
      </c>
      <c r="AX88" s="11" t="s">
        <v>76</v>
      </c>
      <c r="AY88" s="233" t="s">
        <v>186</v>
      </c>
    </row>
    <row r="89" s="1" customFormat="1" ht="16.5" customHeight="1">
      <c r="B89" s="38"/>
      <c r="C89" s="210" t="s">
        <v>78</v>
      </c>
      <c r="D89" s="210" t="s">
        <v>187</v>
      </c>
      <c r="E89" s="211" t="s">
        <v>2442</v>
      </c>
      <c r="F89" s="212" t="s">
        <v>2443</v>
      </c>
      <c r="G89" s="213" t="s">
        <v>2444</v>
      </c>
      <c r="H89" s="214">
        <v>100</v>
      </c>
      <c r="I89" s="215"/>
      <c r="J89" s="216">
        <f>ROUND(I89*H89,2)</f>
        <v>0</v>
      </c>
      <c r="K89" s="212" t="s">
        <v>228</v>
      </c>
      <c r="L89" s="43"/>
      <c r="M89" s="217" t="s">
        <v>1</v>
      </c>
      <c r="N89" s="218" t="s">
        <v>40</v>
      </c>
      <c r="O89" s="79"/>
      <c r="P89" s="219">
        <f>O89*H89</f>
        <v>0</v>
      </c>
      <c r="Q89" s="219">
        <v>0</v>
      </c>
      <c r="R89" s="219">
        <f>Q89*H89</f>
        <v>0</v>
      </c>
      <c r="S89" s="219">
        <v>0</v>
      </c>
      <c r="T89" s="220">
        <f>S89*H89</f>
        <v>0</v>
      </c>
      <c r="AR89" s="17" t="s">
        <v>192</v>
      </c>
      <c r="AT89" s="17" t="s">
        <v>187</v>
      </c>
      <c r="AU89" s="17" t="s">
        <v>78</v>
      </c>
      <c r="AY89" s="17" t="s">
        <v>186</v>
      </c>
      <c r="BE89" s="221">
        <f>IF(N89="základní",J89,0)</f>
        <v>0</v>
      </c>
      <c r="BF89" s="221">
        <f>IF(N89="snížená",J89,0)</f>
        <v>0</v>
      </c>
      <c r="BG89" s="221">
        <f>IF(N89="zákl. přenesená",J89,0)</f>
        <v>0</v>
      </c>
      <c r="BH89" s="221">
        <f>IF(N89="sníž. přenesená",J89,0)</f>
        <v>0</v>
      </c>
      <c r="BI89" s="221">
        <f>IF(N89="nulová",J89,0)</f>
        <v>0</v>
      </c>
      <c r="BJ89" s="17" t="s">
        <v>76</v>
      </c>
      <c r="BK89" s="221">
        <f>ROUND(I89*H89,2)</f>
        <v>0</v>
      </c>
      <c r="BL89" s="17" t="s">
        <v>192</v>
      </c>
      <c r="BM89" s="17" t="s">
        <v>2445</v>
      </c>
    </row>
    <row r="90" s="1" customFormat="1" ht="16.5" customHeight="1">
      <c r="B90" s="38"/>
      <c r="C90" s="210" t="s">
        <v>86</v>
      </c>
      <c r="D90" s="210" t="s">
        <v>187</v>
      </c>
      <c r="E90" s="211" t="s">
        <v>2446</v>
      </c>
      <c r="F90" s="212" t="s">
        <v>2447</v>
      </c>
      <c r="G90" s="213" t="s">
        <v>364</v>
      </c>
      <c r="H90" s="214">
        <v>46</v>
      </c>
      <c r="I90" s="215"/>
      <c r="J90" s="216">
        <f>ROUND(I90*H90,2)</f>
        <v>0</v>
      </c>
      <c r="K90" s="212" t="s">
        <v>1</v>
      </c>
      <c r="L90" s="43"/>
      <c r="M90" s="217" t="s">
        <v>1</v>
      </c>
      <c r="N90" s="218" t="s">
        <v>40</v>
      </c>
      <c r="O90" s="79"/>
      <c r="P90" s="219">
        <f>O90*H90</f>
        <v>0</v>
      </c>
      <c r="Q90" s="219">
        <v>0.0086800000000000002</v>
      </c>
      <c r="R90" s="219">
        <f>Q90*H90</f>
        <v>0.39928000000000002</v>
      </c>
      <c r="S90" s="219">
        <v>0</v>
      </c>
      <c r="T90" s="220">
        <f>S90*H90</f>
        <v>0</v>
      </c>
      <c r="AR90" s="17" t="s">
        <v>192</v>
      </c>
      <c r="AT90" s="17" t="s">
        <v>187</v>
      </c>
      <c r="AU90" s="17" t="s">
        <v>78</v>
      </c>
      <c r="AY90" s="17" t="s">
        <v>186</v>
      </c>
      <c r="BE90" s="221">
        <f>IF(N90="základní",J90,0)</f>
        <v>0</v>
      </c>
      <c r="BF90" s="221">
        <f>IF(N90="snížená",J90,0)</f>
        <v>0</v>
      </c>
      <c r="BG90" s="221">
        <f>IF(N90="zákl. přenesená",J90,0)</f>
        <v>0</v>
      </c>
      <c r="BH90" s="221">
        <f>IF(N90="sníž. přenesená",J90,0)</f>
        <v>0</v>
      </c>
      <c r="BI90" s="221">
        <f>IF(N90="nulová",J90,0)</f>
        <v>0</v>
      </c>
      <c r="BJ90" s="17" t="s">
        <v>76</v>
      </c>
      <c r="BK90" s="221">
        <f>ROUND(I90*H90,2)</f>
        <v>0</v>
      </c>
      <c r="BL90" s="17" t="s">
        <v>192</v>
      </c>
      <c r="BM90" s="17" t="s">
        <v>2448</v>
      </c>
    </row>
    <row r="91" s="1" customFormat="1" ht="16.5" customHeight="1">
      <c r="B91" s="38"/>
      <c r="C91" s="210" t="s">
        <v>192</v>
      </c>
      <c r="D91" s="210" t="s">
        <v>187</v>
      </c>
      <c r="E91" s="211" t="s">
        <v>2449</v>
      </c>
      <c r="F91" s="212" t="s">
        <v>2450</v>
      </c>
      <c r="G91" s="213" t="s">
        <v>364</v>
      </c>
      <c r="H91" s="214">
        <v>47</v>
      </c>
      <c r="I91" s="215"/>
      <c r="J91" s="216">
        <f>ROUND(I91*H91,2)</f>
        <v>0</v>
      </c>
      <c r="K91" s="212" t="s">
        <v>1</v>
      </c>
      <c r="L91" s="43"/>
      <c r="M91" s="217" t="s">
        <v>1</v>
      </c>
      <c r="N91" s="218" t="s">
        <v>40</v>
      </c>
      <c r="O91" s="79"/>
      <c r="P91" s="219">
        <f>O91*H91</f>
        <v>0</v>
      </c>
      <c r="Q91" s="219">
        <v>0.036900000000000002</v>
      </c>
      <c r="R91" s="219">
        <f>Q91*H91</f>
        <v>1.7343000000000002</v>
      </c>
      <c r="S91" s="219">
        <v>0</v>
      </c>
      <c r="T91" s="220">
        <f>S91*H91</f>
        <v>0</v>
      </c>
      <c r="AR91" s="17" t="s">
        <v>192</v>
      </c>
      <c r="AT91" s="17" t="s">
        <v>187</v>
      </c>
      <c r="AU91" s="17" t="s">
        <v>78</v>
      </c>
      <c r="AY91" s="17" t="s">
        <v>186</v>
      </c>
      <c r="BE91" s="221">
        <f>IF(N91="základní",J91,0)</f>
        <v>0</v>
      </c>
      <c r="BF91" s="221">
        <f>IF(N91="snížená",J91,0)</f>
        <v>0</v>
      </c>
      <c r="BG91" s="221">
        <f>IF(N91="zákl. přenesená",J91,0)</f>
        <v>0</v>
      </c>
      <c r="BH91" s="221">
        <f>IF(N91="sníž. přenesená",J91,0)</f>
        <v>0</v>
      </c>
      <c r="BI91" s="221">
        <f>IF(N91="nulová",J91,0)</f>
        <v>0</v>
      </c>
      <c r="BJ91" s="17" t="s">
        <v>76</v>
      </c>
      <c r="BK91" s="221">
        <f>ROUND(I91*H91,2)</f>
        <v>0</v>
      </c>
      <c r="BL91" s="17" t="s">
        <v>192</v>
      </c>
      <c r="BM91" s="17" t="s">
        <v>2451</v>
      </c>
    </row>
    <row r="92" s="1" customFormat="1" ht="16.5" customHeight="1">
      <c r="B92" s="38"/>
      <c r="C92" s="210" t="s">
        <v>213</v>
      </c>
      <c r="D92" s="210" t="s">
        <v>187</v>
      </c>
      <c r="E92" s="211" t="s">
        <v>2452</v>
      </c>
      <c r="F92" s="212" t="s">
        <v>2453</v>
      </c>
      <c r="G92" s="213" t="s">
        <v>190</v>
      </c>
      <c r="H92" s="214">
        <v>431.10000000000002</v>
      </c>
      <c r="I92" s="215"/>
      <c r="J92" s="216">
        <f>ROUND(I92*H92,2)</f>
        <v>0</v>
      </c>
      <c r="K92" s="212" t="s">
        <v>1</v>
      </c>
      <c r="L92" s="43"/>
      <c r="M92" s="217" t="s">
        <v>1</v>
      </c>
      <c r="N92" s="218" t="s">
        <v>40</v>
      </c>
      <c r="O92" s="79"/>
      <c r="P92" s="219">
        <f>O92*H92</f>
        <v>0</v>
      </c>
      <c r="Q92" s="219">
        <v>0</v>
      </c>
      <c r="R92" s="219">
        <f>Q92*H92</f>
        <v>0</v>
      </c>
      <c r="S92" s="219">
        <v>0</v>
      </c>
      <c r="T92" s="220">
        <f>S92*H92</f>
        <v>0</v>
      </c>
      <c r="AR92" s="17" t="s">
        <v>192</v>
      </c>
      <c r="AT92" s="17" t="s">
        <v>187</v>
      </c>
      <c r="AU92" s="17" t="s">
        <v>78</v>
      </c>
      <c r="AY92" s="17" t="s">
        <v>186</v>
      </c>
      <c r="BE92" s="221">
        <f>IF(N92="základní",J92,0)</f>
        <v>0</v>
      </c>
      <c r="BF92" s="221">
        <f>IF(N92="snížená",J92,0)</f>
        <v>0</v>
      </c>
      <c r="BG92" s="221">
        <f>IF(N92="zákl. přenesená",J92,0)</f>
        <v>0</v>
      </c>
      <c r="BH92" s="221">
        <f>IF(N92="sníž. přenesená",J92,0)</f>
        <v>0</v>
      </c>
      <c r="BI92" s="221">
        <f>IF(N92="nulová",J92,0)</f>
        <v>0</v>
      </c>
      <c r="BJ92" s="17" t="s">
        <v>76</v>
      </c>
      <c r="BK92" s="221">
        <f>ROUND(I92*H92,2)</f>
        <v>0</v>
      </c>
      <c r="BL92" s="17" t="s">
        <v>192</v>
      </c>
      <c r="BM92" s="17" t="s">
        <v>2454</v>
      </c>
    </row>
    <row r="93" s="1" customFormat="1" ht="16.5" customHeight="1">
      <c r="B93" s="38"/>
      <c r="C93" s="210" t="s">
        <v>217</v>
      </c>
      <c r="D93" s="210" t="s">
        <v>187</v>
      </c>
      <c r="E93" s="211" t="s">
        <v>188</v>
      </c>
      <c r="F93" s="212" t="s">
        <v>2172</v>
      </c>
      <c r="G93" s="213" t="s">
        <v>190</v>
      </c>
      <c r="H93" s="214">
        <v>90.189999999999998</v>
      </c>
      <c r="I93" s="215"/>
      <c r="J93" s="216">
        <f>ROUND(I93*H93,2)</f>
        <v>0</v>
      </c>
      <c r="K93" s="212" t="s">
        <v>2173</v>
      </c>
      <c r="L93" s="43"/>
      <c r="M93" s="217" t="s">
        <v>1</v>
      </c>
      <c r="N93" s="218" t="s">
        <v>40</v>
      </c>
      <c r="O93" s="79"/>
      <c r="P93" s="219">
        <f>O93*H93</f>
        <v>0</v>
      </c>
      <c r="Q93" s="219">
        <v>0</v>
      </c>
      <c r="R93" s="219">
        <f>Q93*H93</f>
        <v>0</v>
      </c>
      <c r="S93" s="219">
        <v>0</v>
      </c>
      <c r="T93" s="220">
        <f>S93*H93</f>
        <v>0</v>
      </c>
      <c r="AR93" s="17" t="s">
        <v>192</v>
      </c>
      <c r="AT93" s="17" t="s">
        <v>187</v>
      </c>
      <c r="AU93" s="17" t="s">
        <v>78</v>
      </c>
      <c r="AY93" s="17" t="s">
        <v>186</v>
      </c>
      <c r="BE93" s="221">
        <f>IF(N93="základní",J93,0)</f>
        <v>0</v>
      </c>
      <c r="BF93" s="221">
        <f>IF(N93="snížená",J93,0)</f>
        <v>0</v>
      </c>
      <c r="BG93" s="221">
        <f>IF(N93="zákl. přenesená",J93,0)</f>
        <v>0</v>
      </c>
      <c r="BH93" s="221">
        <f>IF(N93="sníž. přenesená",J93,0)</f>
        <v>0</v>
      </c>
      <c r="BI93" s="221">
        <f>IF(N93="nulová",J93,0)</f>
        <v>0</v>
      </c>
      <c r="BJ93" s="17" t="s">
        <v>76</v>
      </c>
      <c r="BK93" s="221">
        <f>ROUND(I93*H93,2)</f>
        <v>0</v>
      </c>
      <c r="BL93" s="17" t="s">
        <v>192</v>
      </c>
      <c r="BM93" s="17" t="s">
        <v>2455</v>
      </c>
    </row>
    <row r="94" s="1" customFormat="1" ht="16.5" customHeight="1">
      <c r="B94" s="38"/>
      <c r="C94" s="210" t="s">
        <v>221</v>
      </c>
      <c r="D94" s="210" t="s">
        <v>187</v>
      </c>
      <c r="E94" s="211" t="s">
        <v>2175</v>
      </c>
      <c r="F94" s="212" t="s">
        <v>2176</v>
      </c>
      <c r="G94" s="213" t="s">
        <v>190</v>
      </c>
      <c r="H94" s="214">
        <v>1397.7059999999999</v>
      </c>
      <c r="I94" s="215"/>
      <c r="J94" s="216">
        <f>ROUND(I94*H94,2)</f>
        <v>0</v>
      </c>
      <c r="K94" s="212" t="s">
        <v>191</v>
      </c>
      <c r="L94" s="43"/>
      <c r="M94" s="217" t="s">
        <v>1</v>
      </c>
      <c r="N94" s="218" t="s">
        <v>40</v>
      </c>
      <c r="O94" s="79"/>
      <c r="P94" s="219">
        <f>O94*H94</f>
        <v>0</v>
      </c>
      <c r="Q94" s="219">
        <v>0</v>
      </c>
      <c r="R94" s="219">
        <f>Q94*H94</f>
        <v>0</v>
      </c>
      <c r="S94" s="219">
        <v>0</v>
      </c>
      <c r="T94" s="220">
        <f>S94*H94</f>
        <v>0</v>
      </c>
      <c r="AR94" s="17" t="s">
        <v>192</v>
      </c>
      <c r="AT94" s="17" t="s">
        <v>187</v>
      </c>
      <c r="AU94" s="17" t="s">
        <v>78</v>
      </c>
      <c r="AY94" s="17" t="s">
        <v>186</v>
      </c>
      <c r="BE94" s="221">
        <f>IF(N94="základní",J94,0)</f>
        <v>0</v>
      </c>
      <c r="BF94" s="221">
        <f>IF(N94="snížená",J94,0)</f>
        <v>0</v>
      </c>
      <c r="BG94" s="221">
        <f>IF(N94="zákl. přenesená",J94,0)</f>
        <v>0</v>
      </c>
      <c r="BH94" s="221">
        <f>IF(N94="sníž. přenesená",J94,0)</f>
        <v>0</v>
      </c>
      <c r="BI94" s="221">
        <f>IF(N94="nulová",J94,0)</f>
        <v>0</v>
      </c>
      <c r="BJ94" s="17" t="s">
        <v>76</v>
      </c>
      <c r="BK94" s="221">
        <f>ROUND(I94*H94,2)</f>
        <v>0</v>
      </c>
      <c r="BL94" s="17" t="s">
        <v>192</v>
      </c>
      <c r="BM94" s="17" t="s">
        <v>2456</v>
      </c>
    </row>
    <row r="95" s="11" customFormat="1">
      <c r="B95" s="222"/>
      <c r="C95" s="223"/>
      <c r="D95" s="224" t="s">
        <v>194</v>
      </c>
      <c r="E95" s="225" t="s">
        <v>1</v>
      </c>
      <c r="F95" s="226" t="s">
        <v>2457</v>
      </c>
      <c r="G95" s="223"/>
      <c r="H95" s="227">
        <v>1397.7059999999999</v>
      </c>
      <c r="I95" s="228"/>
      <c r="J95" s="223"/>
      <c r="K95" s="223"/>
      <c r="L95" s="229"/>
      <c r="M95" s="230"/>
      <c r="N95" s="231"/>
      <c r="O95" s="231"/>
      <c r="P95" s="231"/>
      <c r="Q95" s="231"/>
      <c r="R95" s="231"/>
      <c r="S95" s="231"/>
      <c r="T95" s="232"/>
      <c r="AT95" s="233" t="s">
        <v>194</v>
      </c>
      <c r="AU95" s="233" t="s">
        <v>78</v>
      </c>
      <c r="AV95" s="11" t="s">
        <v>78</v>
      </c>
      <c r="AW95" s="11" t="s">
        <v>32</v>
      </c>
      <c r="AX95" s="11" t="s">
        <v>76</v>
      </c>
      <c r="AY95" s="233" t="s">
        <v>186</v>
      </c>
    </row>
    <row r="96" s="1" customFormat="1" ht="16.5" customHeight="1">
      <c r="B96" s="38"/>
      <c r="C96" s="210" t="s">
        <v>225</v>
      </c>
      <c r="D96" s="210" t="s">
        <v>187</v>
      </c>
      <c r="E96" s="211" t="s">
        <v>2178</v>
      </c>
      <c r="F96" s="212" t="s">
        <v>2179</v>
      </c>
      <c r="G96" s="213" t="s">
        <v>190</v>
      </c>
      <c r="H96" s="214">
        <v>1397.7059999999999</v>
      </c>
      <c r="I96" s="215"/>
      <c r="J96" s="216">
        <f>ROUND(I96*H96,2)</f>
        <v>0</v>
      </c>
      <c r="K96" s="212" t="s">
        <v>228</v>
      </c>
      <c r="L96" s="43"/>
      <c r="M96" s="217" t="s">
        <v>1</v>
      </c>
      <c r="N96" s="218" t="s">
        <v>40</v>
      </c>
      <c r="O96" s="79"/>
      <c r="P96" s="219">
        <f>O96*H96</f>
        <v>0</v>
      </c>
      <c r="Q96" s="219">
        <v>0</v>
      </c>
      <c r="R96" s="219">
        <f>Q96*H96</f>
        <v>0</v>
      </c>
      <c r="S96" s="219">
        <v>0</v>
      </c>
      <c r="T96" s="220">
        <f>S96*H96</f>
        <v>0</v>
      </c>
      <c r="AR96" s="17" t="s">
        <v>192</v>
      </c>
      <c r="AT96" s="17" t="s">
        <v>187</v>
      </c>
      <c r="AU96" s="17" t="s">
        <v>78</v>
      </c>
      <c r="AY96" s="17" t="s">
        <v>186</v>
      </c>
      <c r="BE96" s="221">
        <f>IF(N96="základní",J96,0)</f>
        <v>0</v>
      </c>
      <c r="BF96" s="221">
        <f>IF(N96="snížená",J96,0)</f>
        <v>0</v>
      </c>
      <c r="BG96" s="221">
        <f>IF(N96="zákl. přenesená",J96,0)</f>
        <v>0</v>
      </c>
      <c r="BH96" s="221">
        <f>IF(N96="sníž. přenesená",J96,0)</f>
        <v>0</v>
      </c>
      <c r="BI96" s="221">
        <f>IF(N96="nulová",J96,0)</f>
        <v>0</v>
      </c>
      <c r="BJ96" s="17" t="s">
        <v>76</v>
      </c>
      <c r="BK96" s="221">
        <f>ROUND(I96*H96,2)</f>
        <v>0</v>
      </c>
      <c r="BL96" s="17" t="s">
        <v>192</v>
      </c>
      <c r="BM96" s="17" t="s">
        <v>2458</v>
      </c>
    </row>
    <row r="97" s="1" customFormat="1" ht="16.5" customHeight="1">
      <c r="B97" s="38"/>
      <c r="C97" s="210" t="s">
        <v>233</v>
      </c>
      <c r="D97" s="210" t="s">
        <v>187</v>
      </c>
      <c r="E97" s="211" t="s">
        <v>2459</v>
      </c>
      <c r="F97" s="212" t="s">
        <v>2460</v>
      </c>
      <c r="G97" s="213" t="s">
        <v>190</v>
      </c>
      <c r="H97" s="214">
        <v>776.50300000000004</v>
      </c>
      <c r="I97" s="215"/>
      <c r="J97" s="216">
        <f>ROUND(I97*H97,2)</f>
        <v>0</v>
      </c>
      <c r="K97" s="212" t="s">
        <v>191</v>
      </c>
      <c r="L97" s="43"/>
      <c r="M97" s="217" t="s">
        <v>1</v>
      </c>
      <c r="N97" s="218" t="s">
        <v>40</v>
      </c>
      <c r="O97" s="79"/>
      <c r="P97" s="219">
        <f>O97*H97</f>
        <v>0</v>
      </c>
      <c r="Q97" s="219">
        <v>0</v>
      </c>
      <c r="R97" s="219">
        <f>Q97*H97</f>
        <v>0</v>
      </c>
      <c r="S97" s="219">
        <v>0</v>
      </c>
      <c r="T97" s="220">
        <f>S97*H97</f>
        <v>0</v>
      </c>
      <c r="AR97" s="17" t="s">
        <v>192</v>
      </c>
      <c r="AT97" s="17" t="s">
        <v>187</v>
      </c>
      <c r="AU97" s="17" t="s">
        <v>78</v>
      </c>
      <c r="AY97" s="17" t="s">
        <v>186</v>
      </c>
      <c r="BE97" s="221">
        <f>IF(N97="základní",J97,0)</f>
        <v>0</v>
      </c>
      <c r="BF97" s="221">
        <f>IF(N97="snížená",J97,0)</f>
        <v>0</v>
      </c>
      <c r="BG97" s="221">
        <f>IF(N97="zákl. přenesená",J97,0)</f>
        <v>0</v>
      </c>
      <c r="BH97" s="221">
        <f>IF(N97="sníž. přenesená",J97,0)</f>
        <v>0</v>
      </c>
      <c r="BI97" s="221">
        <f>IF(N97="nulová",J97,0)</f>
        <v>0</v>
      </c>
      <c r="BJ97" s="17" t="s">
        <v>76</v>
      </c>
      <c r="BK97" s="221">
        <f>ROUND(I97*H97,2)</f>
        <v>0</v>
      </c>
      <c r="BL97" s="17" t="s">
        <v>192</v>
      </c>
      <c r="BM97" s="17" t="s">
        <v>2461</v>
      </c>
    </row>
    <row r="98" s="11" customFormat="1">
      <c r="B98" s="222"/>
      <c r="C98" s="223"/>
      <c r="D98" s="224" t="s">
        <v>194</v>
      </c>
      <c r="E98" s="225" t="s">
        <v>1</v>
      </c>
      <c r="F98" s="226" t="s">
        <v>2462</v>
      </c>
      <c r="G98" s="223"/>
      <c r="H98" s="227">
        <v>776.50300000000004</v>
      </c>
      <c r="I98" s="228"/>
      <c r="J98" s="223"/>
      <c r="K98" s="223"/>
      <c r="L98" s="229"/>
      <c r="M98" s="230"/>
      <c r="N98" s="231"/>
      <c r="O98" s="231"/>
      <c r="P98" s="231"/>
      <c r="Q98" s="231"/>
      <c r="R98" s="231"/>
      <c r="S98" s="231"/>
      <c r="T98" s="232"/>
      <c r="AT98" s="233" t="s">
        <v>194</v>
      </c>
      <c r="AU98" s="233" t="s">
        <v>78</v>
      </c>
      <c r="AV98" s="11" t="s">
        <v>78</v>
      </c>
      <c r="AW98" s="11" t="s">
        <v>32</v>
      </c>
      <c r="AX98" s="11" t="s">
        <v>76</v>
      </c>
      <c r="AY98" s="233" t="s">
        <v>186</v>
      </c>
    </row>
    <row r="99" s="1" customFormat="1" ht="16.5" customHeight="1">
      <c r="B99" s="38"/>
      <c r="C99" s="210" t="s">
        <v>237</v>
      </c>
      <c r="D99" s="210" t="s">
        <v>187</v>
      </c>
      <c r="E99" s="211" t="s">
        <v>2463</v>
      </c>
      <c r="F99" s="212" t="s">
        <v>2464</v>
      </c>
      <c r="G99" s="213" t="s">
        <v>190</v>
      </c>
      <c r="H99" s="214">
        <v>776.50300000000004</v>
      </c>
      <c r="I99" s="215"/>
      <c r="J99" s="216">
        <f>ROUND(I99*H99,2)</f>
        <v>0</v>
      </c>
      <c r="K99" s="212" t="s">
        <v>191</v>
      </c>
      <c r="L99" s="43"/>
      <c r="M99" s="217" t="s">
        <v>1</v>
      </c>
      <c r="N99" s="218" t="s">
        <v>40</v>
      </c>
      <c r="O99" s="79"/>
      <c r="P99" s="219">
        <f>O99*H99</f>
        <v>0</v>
      </c>
      <c r="Q99" s="219">
        <v>0</v>
      </c>
      <c r="R99" s="219">
        <f>Q99*H99</f>
        <v>0</v>
      </c>
      <c r="S99" s="219">
        <v>0</v>
      </c>
      <c r="T99" s="220">
        <f>S99*H99</f>
        <v>0</v>
      </c>
      <c r="AR99" s="17" t="s">
        <v>192</v>
      </c>
      <c r="AT99" s="17" t="s">
        <v>187</v>
      </c>
      <c r="AU99" s="17" t="s">
        <v>78</v>
      </c>
      <c r="AY99" s="17" t="s">
        <v>186</v>
      </c>
      <c r="BE99" s="221">
        <f>IF(N99="základní",J99,0)</f>
        <v>0</v>
      </c>
      <c r="BF99" s="221">
        <f>IF(N99="snížená",J99,0)</f>
        <v>0</v>
      </c>
      <c r="BG99" s="221">
        <f>IF(N99="zákl. přenesená",J99,0)</f>
        <v>0</v>
      </c>
      <c r="BH99" s="221">
        <f>IF(N99="sníž. přenesená",J99,0)</f>
        <v>0</v>
      </c>
      <c r="BI99" s="221">
        <f>IF(N99="nulová",J99,0)</f>
        <v>0</v>
      </c>
      <c r="BJ99" s="17" t="s">
        <v>76</v>
      </c>
      <c r="BK99" s="221">
        <f>ROUND(I99*H99,2)</f>
        <v>0</v>
      </c>
      <c r="BL99" s="17" t="s">
        <v>192</v>
      </c>
      <c r="BM99" s="17" t="s">
        <v>2465</v>
      </c>
    </row>
    <row r="100" s="1" customFormat="1" ht="16.5" customHeight="1">
      <c r="B100" s="38"/>
      <c r="C100" s="210" t="s">
        <v>241</v>
      </c>
      <c r="D100" s="210" t="s">
        <v>187</v>
      </c>
      <c r="E100" s="211" t="s">
        <v>2466</v>
      </c>
      <c r="F100" s="212" t="s">
        <v>2467</v>
      </c>
      <c r="G100" s="213" t="s">
        <v>190</v>
      </c>
      <c r="H100" s="214">
        <v>2329.5100000000002</v>
      </c>
      <c r="I100" s="215"/>
      <c r="J100" s="216">
        <f>ROUND(I100*H100,2)</f>
        <v>0</v>
      </c>
      <c r="K100" s="212" t="s">
        <v>191</v>
      </c>
      <c r="L100" s="43"/>
      <c r="M100" s="217" t="s">
        <v>1</v>
      </c>
      <c r="N100" s="218" t="s">
        <v>40</v>
      </c>
      <c r="O100" s="79"/>
      <c r="P100" s="219">
        <f>O100*H100</f>
        <v>0</v>
      </c>
      <c r="Q100" s="219">
        <v>0.0103</v>
      </c>
      <c r="R100" s="219">
        <f>Q100*H100</f>
        <v>23.993953000000001</v>
      </c>
      <c r="S100" s="219">
        <v>0</v>
      </c>
      <c r="T100" s="220">
        <f>S100*H100</f>
        <v>0</v>
      </c>
      <c r="AR100" s="17" t="s">
        <v>192</v>
      </c>
      <c r="AT100" s="17" t="s">
        <v>187</v>
      </c>
      <c r="AU100" s="17" t="s">
        <v>78</v>
      </c>
      <c r="AY100" s="17" t="s">
        <v>186</v>
      </c>
      <c r="BE100" s="221">
        <f>IF(N100="základní",J100,0)</f>
        <v>0</v>
      </c>
      <c r="BF100" s="221">
        <f>IF(N100="snížená",J100,0)</f>
        <v>0</v>
      </c>
      <c r="BG100" s="221">
        <f>IF(N100="zákl. přenesená",J100,0)</f>
        <v>0</v>
      </c>
      <c r="BH100" s="221">
        <f>IF(N100="sníž. přenesená",J100,0)</f>
        <v>0</v>
      </c>
      <c r="BI100" s="221">
        <f>IF(N100="nulová",J100,0)</f>
        <v>0</v>
      </c>
      <c r="BJ100" s="17" t="s">
        <v>76</v>
      </c>
      <c r="BK100" s="221">
        <f>ROUND(I100*H100,2)</f>
        <v>0</v>
      </c>
      <c r="BL100" s="17" t="s">
        <v>192</v>
      </c>
      <c r="BM100" s="17" t="s">
        <v>2468</v>
      </c>
    </row>
    <row r="101" s="11" customFormat="1">
      <c r="B101" s="222"/>
      <c r="C101" s="223"/>
      <c r="D101" s="224" t="s">
        <v>194</v>
      </c>
      <c r="E101" s="225" t="s">
        <v>1</v>
      </c>
      <c r="F101" s="226" t="s">
        <v>2469</v>
      </c>
      <c r="G101" s="223"/>
      <c r="H101" s="227">
        <v>2329.5100000000002</v>
      </c>
      <c r="I101" s="228"/>
      <c r="J101" s="223"/>
      <c r="K101" s="223"/>
      <c r="L101" s="229"/>
      <c r="M101" s="230"/>
      <c r="N101" s="231"/>
      <c r="O101" s="231"/>
      <c r="P101" s="231"/>
      <c r="Q101" s="231"/>
      <c r="R101" s="231"/>
      <c r="S101" s="231"/>
      <c r="T101" s="232"/>
      <c r="AT101" s="233" t="s">
        <v>194</v>
      </c>
      <c r="AU101" s="233" t="s">
        <v>78</v>
      </c>
      <c r="AV101" s="11" t="s">
        <v>78</v>
      </c>
      <c r="AW101" s="11" t="s">
        <v>32</v>
      </c>
      <c r="AX101" s="11" t="s">
        <v>76</v>
      </c>
      <c r="AY101" s="233" t="s">
        <v>186</v>
      </c>
    </row>
    <row r="102" s="1" customFormat="1" ht="16.5" customHeight="1">
      <c r="B102" s="38"/>
      <c r="C102" s="210" t="s">
        <v>280</v>
      </c>
      <c r="D102" s="210" t="s">
        <v>187</v>
      </c>
      <c r="E102" s="211" t="s">
        <v>2470</v>
      </c>
      <c r="F102" s="212" t="s">
        <v>2471</v>
      </c>
      <c r="G102" s="213" t="s">
        <v>190</v>
      </c>
      <c r="H102" s="214">
        <v>155.30099999999999</v>
      </c>
      <c r="I102" s="215"/>
      <c r="J102" s="216">
        <f>ROUND(I102*H102,2)</f>
        <v>0</v>
      </c>
      <c r="K102" s="212" t="s">
        <v>191</v>
      </c>
      <c r="L102" s="43"/>
      <c r="M102" s="217" t="s">
        <v>1</v>
      </c>
      <c r="N102" s="218" t="s">
        <v>40</v>
      </c>
      <c r="O102" s="79"/>
      <c r="P102" s="219">
        <f>O102*H102</f>
        <v>0</v>
      </c>
      <c r="Q102" s="219">
        <v>0.017080000000000001</v>
      </c>
      <c r="R102" s="219">
        <f>Q102*H102</f>
        <v>2.6525410800000002</v>
      </c>
      <c r="S102" s="219">
        <v>0</v>
      </c>
      <c r="T102" s="220">
        <f>S102*H102</f>
        <v>0</v>
      </c>
      <c r="AR102" s="17" t="s">
        <v>192</v>
      </c>
      <c r="AT102" s="17" t="s">
        <v>187</v>
      </c>
      <c r="AU102" s="17" t="s">
        <v>78</v>
      </c>
      <c r="AY102" s="17" t="s">
        <v>186</v>
      </c>
      <c r="BE102" s="221">
        <f>IF(N102="základní",J102,0)</f>
        <v>0</v>
      </c>
      <c r="BF102" s="221">
        <f>IF(N102="snížená",J102,0)</f>
        <v>0</v>
      </c>
      <c r="BG102" s="221">
        <f>IF(N102="zákl. přenesená",J102,0)</f>
        <v>0</v>
      </c>
      <c r="BH102" s="221">
        <f>IF(N102="sníž. přenesená",J102,0)</f>
        <v>0</v>
      </c>
      <c r="BI102" s="221">
        <f>IF(N102="nulová",J102,0)</f>
        <v>0</v>
      </c>
      <c r="BJ102" s="17" t="s">
        <v>76</v>
      </c>
      <c r="BK102" s="221">
        <f>ROUND(I102*H102,2)</f>
        <v>0</v>
      </c>
      <c r="BL102" s="17" t="s">
        <v>192</v>
      </c>
      <c r="BM102" s="17" t="s">
        <v>2472</v>
      </c>
    </row>
    <row r="103" s="11" customFormat="1">
      <c r="B103" s="222"/>
      <c r="C103" s="223"/>
      <c r="D103" s="224" t="s">
        <v>194</v>
      </c>
      <c r="E103" s="225" t="s">
        <v>1</v>
      </c>
      <c r="F103" s="226" t="s">
        <v>2473</v>
      </c>
      <c r="G103" s="223"/>
      <c r="H103" s="227">
        <v>155.30099999999999</v>
      </c>
      <c r="I103" s="228"/>
      <c r="J103" s="223"/>
      <c r="K103" s="223"/>
      <c r="L103" s="229"/>
      <c r="M103" s="230"/>
      <c r="N103" s="231"/>
      <c r="O103" s="231"/>
      <c r="P103" s="231"/>
      <c r="Q103" s="231"/>
      <c r="R103" s="231"/>
      <c r="S103" s="231"/>
      <c r="T103" s="232"/>
      <c r="AT103" s="233" t="s">
        <v>194</v>
      </c>
      <c r="AU103" s="233" t="s">
        <v>78</v>
      </c>
      <c r="AV103" s="11" t="s">
        <v>78</v>
      </c>
      <c r="AW103" s="11" t="s">
        <v>32</v>
      </c>
      <c r="AX103" s="11" t="s">
        <v>76</v>
      </c>
      <c r="AY103" s="233" t="s">
        <v>186</v>
      </c>
    </row>
    <row r="104" s="1" customFormat="1" ht="16.5" customHeight="1">
      <c r="B104" s="38"/>
      <c r="C104" s="210" t="s">
        <v>262</v>
      </c>
      <c r="D104" s="210" t="s">
        <v>187</v>
      </c>
      <c r="E104" s="211" t="s">
        <v>2284</v>
      </c>
      <c r="F104" s="212" t="s">
        <v>2285</v>
      </c>
      <c r="G104" s="213" t="s">
        <v>319</v>
      </c>
      <c r="H104" s="214">
        <v>10267.76</v>
      </c>
      <c r="I104" s="215"/>
      <c r="J104" s="216">
        <f>ROUND(I104*H104,2)</f>
        <v>0</v>
      </c>
      <c r="K104" s="212" t="s">
        <v>1965</v>
      </c>
      <c r="L104" s="43"/>
      <c r="M104" s="217" t="s">
        <v>1</v>
      </c>
      <c r="N104" s="218" t="s">
        <v>40</v>
      </c>
      <c r="O104" s="79"/>
      <c r="P104" s="219">
        <f>O104*H104</f>
        <v>0</v>
      </c>
      <c r="Q104" s="219">
        <v>0.00084999999999999995</v>
      </c>
      <c r="R104" s="219">
        <f>Q104*H104</f>
        <v>8.7275960000000001</v>
      </c>
      <c r="S104" s="219">
        <v>0</v>
      </c>
      <c r="T104" s="220">
        <f>S104*H104</f>
        <v>0</v>
      </c>
      <c r="AR104" s="17" t="s">
        <v>192</v>
      </c>
      <c r="AT104" s="17" t="s">
        <v>187</v>
      </c>
      <c r="AU104" s="17" t="s">
        <v>78</v>
      </c>
      <c r="AY104" s="17" t="s">
        <v>186</v>
      </c>
      <c r="BE104" s="221">
        <f>IF(N104="základní",J104,0)</f>
        <v>0</v>
      </c>
      <c r="BF104" s="221">
        <f>IF(N104="snížená",J104,0)</f>
        <v>0</v>
      </c>
      <c r="BG104" s="221">
        <f>IF(N104="zákl. přenesená",J104,0)</f>
        <v>0</v>
      </c>
      <c r="BH104" s="221">
        <f>IF(N104="sníž. přenesená",J104,0)</f>
        <v>0</v>
      </c>
      <c r="BI104" s="221">
        <f>IF(N104="nulová",J104,0)</f>
        <v>0</v>
      </c>
      <c r="BJ104" s="17" t="s">
        <v>76</v>
      </c>
      <c r="BK104" s="221">
        <f>ROUND(I104*H104,2)</f>
        <v>0</v>
      </c>
      <c r="BL104" s="17" t="s">
        <v>192</v>
      </c>
      <c r="BM104" s="17" t="s">
        <v>2474</v>
      </c>
    </row>
    <row r="105" s="1" customFormat="1" ht="16.5" customHeight="1">
      <c r="B105" s="38"/>
      <c r="C105" s="210" t="s">
        <v>266</v>
      </c>
      <c r="D105" s="210" t="s">
        <v>187</v>
      </c>
      <c r="E105" s="211" t="s">
        <v>2287</v>
      </c>
      <c r="F105" s="212" t="s">
        <v>2288</v>
      </c>
      <c r="G105" s="213" t="s">
        <v>319</v>
      </c>
      <c r="H105" s="214">
        <v>10267.76</v>
      </c>
      <c r="I105" s="215"/>
      <c r="J105" s="216">
        <f>ROUND(I105*H105,2)</f>
        <v>0</v>
      </c>
      <c r="K105" s="212" t="s">
        <v>1965</v>
      </c>
      <c r="L105" s="43"/>
      <c r="M105" s="217" t="s">
        <v>1</v>
      </c>
      <c r="N105" s="218" t="s">
        <v>40</v>
      </c>
      <c r="O105" s="79"/>
      <c r="P105" s="219">
        <f>O105*H105</f>
        <v>0</v>
      </c>
      <c r="Q105" s="219">
        <v>0</v>
      </c>
      <c r="R105" s="219">
        <f>Q105*H105</f>
        <v>0</v>
      </c>
      <c r="S105" s="219">
        <v>0</v>
      </c>
      <c r="T105" s="220">
        <f>S105*H105</f>
        <v>0</v>
      </c>
      <c r="AR105" s="17" t="s">
        <v>192</v>
      </c>
      <c r="AT105" s="17" t="s">
        <v>187</v>
      </c>
      <c r="AU105" s="17" t="s">
        <v>78</v>
      </c>
      <c r="AY105" s="17" t="s">
        <v>186</v>
      </c>
      <c r="BE105" s="221">
        <f>IF(N105="základní",J105,0)</f>
        <v>0</v>
      </c>
      <c r="BF105" s="221">
        <f>IF(N105="snížená",J105,0)</f>
        <v>0</v>
      </c>
      <c r="BG105" s="221">
        <f>IF(N105="zákl. přenesená",J105,0)</f>
        <v>0</v>
      </c>
      <c r="BH105" s="221">
        <f>IF(N105="sníž. přenesená",J105,0)</f>
        <v>0</v>
      </c>
      <c r="BI105" s="221">
        <f>IF(N105="nulová",J105,0)</f>
        <v>0</v>
      </c>
      <c r="BJ105" s="17" t="s">
        <v>76</v>
      </c>
      <c r="BK105" s="221">
        <f>ROUND(I105*H105,2)</f>
        <v>0</v>
      </c>
      <c r="BL105" s="17" t="s">
        <v>192</v>
      </c>
      <c r="BM105" s="17" t="s">
        <v>2475</v>
      </c>
    </row>
    <row r="106" s="1" customFormat="1" ht="16.5" customHeight="1">
      <c r="B106" s="38"/>
      <c r="C106" s="210" t="s">
        <v>8</v>
      </c>
      <c r="D106" s="210" t="s">
        <v>187</v>
      </c>
      <c r="E106" s="211" t="s">
        <v>234</v>
      </c>
      <c r="F106" s="212" t="s">
        <v>2181</v>
      </c>
      <c r="G106" s="213" t="s">
        <v>190</v>
      </c>
      <c r="H106" s="214">
        <v>2174.2089999999998</v>
      </c>
      <c r="I106" s="215"/>
      <c r="J106" s="216">
        <f>ROUND(I106*H106,2)</f>
        <v>0</v>
      </c>
      <c r="K106" s="212" t="s">
        <v>228</v>
      </c>
      <c r="L106" s="43"/>
      <c r="M106" s="217" t="s">
        <v>1</v>
      </c>
      <c r="N106" s="218" t="s">
        <v>40</v>
      </c>
      <c r="O106" s="79"/>
      <c r="P106" s="219">
        <f>O106*H106</f>
        <v>0</v>
      </c>
      <c r="Q106" s="219">
        <v>0</v>
      </c>
      <c r="R106" s="219">
        <f>Q106*H106</f>
        <v>0</v>
      </c>
      <c r="S106" s="219">
        <v>0</v>
      </c>
      <c r="T106" s="220">
        <f>S106*H106</f>
        <v>0</v>
      </c>
      <c r="AR106" s="17" t="s">
        <v>192</v>
      </c>
      <c r="AT106" s="17" t="s">
        <v>187</v>
      </c>
      <c r="AU106" s="17" t="s">
        <v>78</v>
      </c>
      <c r="AY106" s="17" t="s">
        <v>186</v>
      </c>
      <c r="BE106" s="221">
        <f>IF(N106="základní",J106,0)</f>
        <v>0</v>
      </c>
      <c r="BF106" s="221">
        <f>IF(N106="snížená",J106,0)</f>
        <v>0</v>
      </c>
      <c r="BG106" s="221">
        <f>IF(N106="zákl. přenesená",J106,0)</f>
        <v>0</v>
      </c>
      <c r="BH106" s="221">
        <f>IF(N106="sníž. přenesená",J106,0)</f>
        <v>0</v>
      </c>
      <c r="BI106" s="221">
        <f>IF(N106="nulová",J106,0)</f>
        <v>0</v>
      </c>
      <c r="BJ106" s="17" t="s">
        <v>76</v>
      </c>
      <c r="BK106" s="221">
        <f>ROUND(I106*H106,2)</f>
        <v>0</v>
      </c>
      <c r="BL106" s="17" t="s">
        <v>192</v>
      </c>
      <c r="BM106" s="17" t="s">
        <v>2476</v>
      </c>
    </row>
    <row r="107" s="1" customFormat="1" ht="16.5" customHeight="1">
      <c r="B107" s="38"/>
      <c r="C107" s="210" t="s">
        <v>257</v>
      </c>
      <c r="D107" s="210" t="s">
        <v>187</v>
      </c>
      <c r="E107" s="211" t="s">
        <v>238</v>
      </c>
      <c r="F107" s="212" t="s">
        <v>2477</v>
      </c>
      <c r="G107" s="213" t="s">
        <v>190</v>
      </c>
      <c r="H107" s="214">
        <v>2484.8110000000001</v>
      </c>
      <c r="I107" s="215"/>
      <c r="J107" s="216">
        <f>ROUND(I107*H107,2)</f>
        <v>0</v>
      </c>
      <c r="K107" s="212" t="s">
        <v>191</v>
      </c>
      <c r="L107" s="43"/>
      <c r="M107" s="217" t="s">
        <v>1</v>
      </c>
      <c r="N107" s="218" t="s">
        <v>40</v>
      </c>
      <c r="O107" s="79"/>
      <c r="P107" s="219">
        <f>O107*H107</f>
        <v>0</v>
      </c>
      <c r="Q107" s="219">
        <v>0</v>
      </c>
      <c r="R107" s="219">
        <f>Q107*H107</f>
        <v>0</v>
      </c>
      <c r="S107" s="219">
        <v>0</v>
      </c>
      <c r="T107" s="220">
        <f>S107*H107</f>
        <v>0</v>
      </c>
      <c r="AR107" s="17" t="s">
        <v>192</v>
      </c>
      <c r="AT107" s="17" t="s">
        <v>187</v>
      </c>
      <c r="AU107" s="17" t="s">
        <v>78</v>
      </c>
      <c r="AY107" s="17" t="s">
        <v>186</v>
      </c>
      <c r="BE107" s="221">
        <f>IF(N107="základní",J107,0)</f>
        <v>0</v>
      </c>
      <c r="BF107" s="221">
        <f>IF(N107="snížená",J107,0)</f>
        <v>0</v>
      </c>
      <c r="BG107" s="221">
        <f>IF(N107="zákl. přenesená",J107,0)</f>
        <v>0</v>
      </c>
      <c r="BH107" s="221">
        <f>IF(N107="sníž. přenesená",J107,0)</f>
        <v>0</v>
      </c>
      <c r="BI107" s="221">
        <f>IF(N107="nulová",J107,0)</f>
        <v>0</v>
      </c>
      <c r="BJ107" s="17" t="s">
        <v>76</v>
      </c>
      <c r="BK107" s="221">
        <f>ROUND(I107*H107,2)</f>
        <v>0</v>
      </c>
      <c r="BL107" s="17" t="s">
        <v>192</v>
      </c>
      <c r="BM107" s="17" t="s">
        <v>2478</v>
      </c>
    </row>
    <row r="108" s="11" customFormat="1">
      <c r="B108" s="222"/>
      <c r="C108" s="223"/>
      <c r="D108" s="224" t="s">
        <v>194</v>
      </c>
      <c r="E108" s="225" t="s">
        <v>1</v>
      </c>
      <c r="F108" s="226" t="s">
        <v>2479</v>
      </c>
      <c r="G108" s="223"/>
      <c r="H108" s="227">
        <v>2484.8110000000001</v>
      </c>
      <c r="I108" s="228"/>
      <c r="J108" s="223"/>
      <c r="K108" s="223"/>
      <c r="L108" s="229"/>
      <c r="M108" s="230"/>
      <c r="N108" s="231"/>
      <c r="O108" s="231"/>
      <c r="P108" s="231"/>
      <c r="Q108" s="231"/>
      <c r="R108" s="231"/>
      <c r="S108" s="231"/>
      <c r="T108" s="232"/>
      <c r="AT108" s="233" t="s">
        <v>194</v>
      </c>
      <c r="AU108" s="233" t="s">
        <v>78</v>
      </c>
      <c r="AV108" s="11" t="s">
        <v>78</v>
      </c>
      <c r="AW108" s="11" t="s">
        <v>32</v>
      </c>
      <c r="AX108" s="11" t="s">
        <v>76</v>
      </c>
      <c r="AY108" s="233" t="s">
        <v>186</v>
      </c>
    </row>
    <row r="109" s="1" customFormat="1" ht="16.5" customHeight="1">
      <c r="B109" s="38"/>
      <c r="C109" s="210" t="s">
        <v>270</v>
      </c>
      <c r="D109" s="210" t="s">
        <v>187</v>
      </c>
      <c r="E109" s="211" t="s">
        <v>1942</v>
      </c>
      <c r="F109" s="212" t="s">
        <v>2183</v>
      </c>
      <c r="G109" s="213" t="s">
        <v>190</v>
      </c>
      <c r="H109" s="214">
        <v>5679.71</v>
      </c>
      <c r="I109" s="215"/>
      <c r="J109" s="216">
        <f>ROUND(I109*H109,2)</f>
        <v>0</v>
      </c>
      <c r="K109" s="212" t="s">
        <v>1</v>
      </c>
      <c r="L109" s="43"/>
      <c r="M109" s="217" t="s">
        <v>1</v>
      </c>
      <c r="N109" s="218" t="s">
        <v>40</v>
      </c>
      <c r="O109" s="79"/>
      <c r="P109" s="219">
        <f>O109*H109</f>
        <v>0</v>
      </c>
      <c r="Q109" s="219">
        <v>0</v>
      </c>
      <c r="R109" s="219">
        <f>Q109*H109</f>
        <v>0</v>
      </c>
      <c r="S109" s="219">
        <v>0</v>
      </c>
      <c r="T109" s="220">
        <f>S109*H109</f>
        <v>0</v>
      </c>
      <c r="AR109" s="17" t="s">
        <v>192</v>
      </c>
      <c r="AT109" s="17" t="s">
        <v>187</v>
      </c>
      <c r="AU109" s="17" t="s">
        <v>78</v>
      </c>
      <c r="AY109" s="17" t="s">
        <v>186</v>
      </c>
      <c r="BE109" s="221">
        <f>IF(N109="základní",J109,0)</f>
        <v>0</v>
      </c>
      <c r="BF109" s="221">
        <f>IF(N109="snížená",J109,0)</f>
        <v>0</v>
      </c>
      <c r="BG109" s="221">
        <f>IF(N109="zákl. přenesená",J109,0)</f>
        <v>0</v>
      </c>
      <c r="BH109" s="221">
        <f>IF(N109="sníž. přenesená",J109,0)</f>
        <v>0</v>
      </c>
      <c r="BI109" s="221">
        <f>IF(N109="nulová",J109,0)</f>
        <v>0</v>
      </c>
      <c r="BJ109" s="17" t="s">
        <v>76</v>
      </c>
      <c r="BK109" s="221">
        <f>ROUND(I109*H109,2)</f>
        <v>0</v>
      </c>
      <c r="BL109" s="17" t="s">
        <v>192</v>
      </c>
      <c r="BM109" s="17" t="s">
        <v>2480</v>
      </c>
    </row>
    <row r="110" s="1" customFormat="1" ht="16.5" customHeight="1">
      <c r="B110" s="38"/>
      <c r="C110" s="210" t="s">
        <v>274</v>
      </c>
      <c r="D110" s="210" t="s">
        <v>187</v>
      </c>
      <c r="E110" s="211" t="s">
        <v>1947</v>
      </c>
      <c r="F110" s="212" t="s">
        <v>1948</v>
      </c>
      <c r="G110" s="213" t="s">
        <v>190</v>
      </c>
      <c r="H110" s="214">
        <v>3638</v>
      </c>
      <c r="I110" s="215"/>
      <c r="J110" s="216">
        <f>ROUND(I110*H110,2)</f>
        <v>0</v>
      </c>
      <c r="K110" s="212" t="s">
        <v>1</v>
      </c>
      <c r="L110" s="43"/>
      <c r="M110" s="217" t="s">
        <v>1</v>
      </c>
      <c r="N110" s="218" t="s">
        <v>40</v>
      </c>
      <c r="O110" s="79"/>
      <c r="P110" s="219">
        <f>O110*H110</f>
        <v>0</v>
      </c>
      <c r="Q110" s="219">
        <v>0</v>
      </c>
      <c r="R110" s="219">
        <f>Q110*H110</f>
        <v>0</v>
      </c>
      <c r="S110" s="219">
        <v>0</v>
      </c>
      <c r="T110" s="220">
        <f>S110*H110</f>
        <v>0</v>
      </c>
      <c r="AR110" s="17" t="s">
        <v>192</v>
      </c>
      <c r="AT110" s="17" t="s">
        <v>187</v>
      </c>
      <c r="AU110" s="17" t="s">
        <v>78</v>
      </c>
      <c r="AY110" s="17" t="s">
        <v>186</v>
      </c>
      <c r="BE110" s="221">
        <f>IF(N110="základní",J110,0)</f>
        <v>0</v>
      </c>
      <c r="BF110" s="221">
        <f>IF(N110="snížená",J110,0)</f>
        <v>0</v>
      </c>
      <c r="BG110" s="221">
        <f>IF(N110="zákl. přenesená",J110,0)</f>
        <v>0</v>
      </c>
      <c r="BH110" s="221">
        <f>IF(N110="sníž. přenesená",J110,0)</f>
        <v>0</v>
      </c>
      <c r="BI110" s="221">
        <f>IF(N110="nulová",J110,0)</f>
        <v>0</v>
      </c>
      <c r="BJ110" s="17" t="s">
        <v>76</v>
      </c>
      <c r="BK110" s="221">
        <f>ROUND(I110*H110,2)</f>
        <v>0</v>
      </c>
      <c r="BL110" s="17" t="s">
        <v>192</v>
      </c>
      <c r="BM110" s="17" t="s">
        <v>2481</v>
      </c>
    </row>
    <row r="111" s="1" customFormat="1">
      <c r="B111" s="38"/>
      <c r="C111" s="39"/>
      <c r="D111" s="224" t="s">
        <v>831</v>
      </c>
      <c r="E111" s="39"/>
      <c r="F111" s="276" t="s">
        <v>1950</v>
      </c>
      <c r="G111" s="39"/>
      <c r="H111" s="39"/>
      <c r="I111" s="144"/>
      <c r="J111" s="39"/>
      <c r="K111" s="39"/>
      <c r="L111" s="43"/>
      <c r="M111" s="277"/>
      <c r="N111" s="79"/>
      <c r="O111" s="79"/>
      <c r="P111" s="79"/>
      <c r="Q111" s="79"/>
      <c r="R111" s="79"/>
      <c r="S111" s="79"/>
      <c r="T111" s="80"/>
      <c r="AT111" s="17" t="s">
        <v>831</v>
      </c>
      <c r="AU111" s="17" t="s">
        <v>78</v>
      </c>
    </row>
    <row r="112" s="11" customFormat="1">
      <c r="B112" s="222"/>
      <c r="C112" s="223"/>
      <c r="D112" s="224" t="s">
        <v>194</v>
      </c>
      <c r="E112" s="225" t="s">
        <v>1</v>
      </c>
      <c r="F112" s="226" t="s">
        <v>2482</v>
      </c>
      <c r="G112" s="223"/>
      <c r="H112" s="227">
        <v>3638</v>
      </c>
      <c r="I112" s="228"/>
      <c r="J112" s="223"/>
      <c r="K112" s="223"/>
      <c r="L112" s="229"/>
      <c r="M112" s="230"/>
      <c r="N112" s="231"/>
      <c r="O112" s="231"/>
      <c r="P112" s="231"/>
      <c r="Q112" s="231"/>
      <c r="R112" s="231"/>
      <c r="S112" s="231"/>
      <c r="T112" s="232"/>
      <c r="AT112" s="233" t="s">
        <v>194</v>
      </c>
      <c r="AU112" s="233" t="s">
        <v>78</v>
      </c>
      <c r="AV112" s="11" t="s">
        <v>78</v>
      </c>
      <c r="AW112" s="11" t="s">
        <v>32</v>
      </c>
      <c r="AX112" s="11" t="s">
        <v>76</v>
      </c>
      <c r="AY112" s="233" t="s">
        <v>186</v>
      </c>
    </row>
    <row r="113" s="1" customFormat="1" ht="16.5" customHeight="1">
      <c r="B113" s="38"/>
      <c r="C113" s="210" t="s">
        <v>291</v>
      </c>
      <c r="D113" s="210" t="s">
        <v>187</v>
      </c>
      <c r="E113" s="211" t="s">
        <v>2186</v>
      </c>
      <c r="F113" s="212" t="s">
        <v>2187</v>
      </c>
      <c r="G113" s="213" t="s">
        <v>190</v>
      </c>
      <c r="H113" s="214">
        <v>3350.1999999999998</v>
      </c>
      <c r="I113" s="215"/>
      <c r="J113" s="216">
        <f>ROUND(I113*H113,2)</f>
        <v>0</v>
      </c>
      <c r="K113" s="212" t="s">
        <v>2173</v>
      </c>
      <c r="L113" s="43"/>
      <c r="M113" s="217" t="s">
        <v>1</v>
      </c>
      <c r="N113" s="218" t="s">
        <v>40</v>
      </c>
      <c r="O113" s="79"/>
      <c r="P113" s="219">
        <f>O113*H113</f>
        <v>0</v>
      </c>
      <c r="Q113" s="219">
        <v>0</v>
      </c>
      <c r="R113" s="219">
        <f>Q113*H113</f>
        <v>0</v>
      </c>
      <c r="S113" s="219">
        <v>0</v>
      </c>
      <c r="T113" s="220">
        <f>S113*H113</f>
        <v>0</v>
      </c>
      <c r="AR113" s="17" t="s">
        <v>192</v>
      </c>
      <c r="AT113" s="17" t="s">
        <v>187</v>
      </c>
      <c r="AU113" s="17" t="s">
        <v>78</v>
      </c>
      <c r="AY113" s="17" t="s">
        <v>186</v>
      </c>
      <c r="BE113" s="221">
        <f>IF(N113="základní",J113,0)</f>
        <v>0</v>
      </c>
      <c r="BF113" s="221">
        <f>IF(N113="snížená",J113,0)</f>
        <v>0</v>
      </c>
      <c r="BG113" s="221">
        <f>IF(N113="zákl. přenesená",J113,0)</f>
        <v>0</v>
      </c>
      <c r="BH113" s="221">
        <f>IF(N113="sníž. přenesená",J113,0)</f>
        <v>0</v>
      </c>
      <c r="BI113" s="221">
        <f>IF(N113="nulová",J113,0)</f>
        <v>0</v>
      </c>
      <c r="BJ113" s="17" t="s">
        <v>76</v>
      </c>
      <c r="BK113" s="221">
        <f>ROUND(I113*H113,2)</f>
        <v>0</v>
      </c>
      <c r="BL113" s="17" t="s">
        <v>192</v>
      </c>
      <c r="BM113" s="17" t="s">
        <v>2483</v>
      </c>
    </row>
    <row r="114" s="11" customFormat="1">
      <c r="B114" s="222"/>
      <c r="C114" s="223"/>
      <c r="D114" s="224" t="s">
        <v>194</v>
      </c>
      <c r="E114" s="225" t="s">
        <v>1</v>
      </c>
      <c r="F114" s="226" t="s">
        <v>2484</v>
      </c>
      <c r="G114" s="223"/>
      <c r="H114" s="227">
        <v>3350.1999999999998</v>
      </c>
      <c r="I114" s="228"/>
      <c r="J114" s="223"/>
      <c r="K114" s="223"/>
      <c r="L114" s="229"/>
      <c r="M114" s="230"/>
      <c r="N114" s="231"/>
      <c r="O114" s="231"/>
      <c r="P114" s="231"/>
      <c r="Q114" s="231"/>
      <c r="R114" s="231"/>
      <c r="S114" s="231"/>
      <c r="T114" s="232"/>
      <c r="AT114" s="233" t="s">
        <v>194</v>
      </c>
      <c r="AU114" s="233" t="s">
        <v>78</v>
      </c>
      <c r="AV114" s="11" t="s">
        <v>78</v>
      </c>
      <c r="AW114" s="11" t="s">
        <v>32</v>
      </c>
      <c r="AX114" s="11" t="s">
        <v>76</v>
      </c>
      <c r="AY114" s="233" t="s">
        <v>186</v>
      </c>
    </row>
    <row r="115" s="1" customFormat="1" ht="16.5" customHeight="1">
      <c r="B115" s="38"/>
      <c r="C115" s="210" t="s">
        <v>297</v>
      </c>
      <c r="D115" s="210" t="s">
        <v>187</v>
      </c>
      <c r="E115" s="211" t="s">
        <v>267</v>
      </c>
      <c r="F115" s="212" t="s">
        <v>2485</v>
      </c>
      <c r="G115" s="213" t="s">
        <v>190</v>
      </c>
      <c r="H115" s="214">
        <v>2329.5100000000002</v>
      </c>
      <c r="I115" s="215"/>
      <c r="J115" s="216">
        <f>ROUND(I115*H115,2)</f>
        <v>0</v>
      </c>
      <c r="K115" s="212" t="s">
        <v>191</v>
      </c>
      <c r="L115" s="43"/>
      <c r="M115" s="217" t="s">
        <v>1</v>
      </c>
      <c r="N115" s="218" t="s">
        <v>40</v>
      </c>
      <c r="O115" s="79"/>
      <c r="P115" s="219">
        <f>O115*H115</f>
        <v>0</v>
      </c>
      <c r="Q115" s="219">
        <v>0</v>
      </c>
      <c r="R115" s="219">
        <f>Q115*H115</f>
        <v>0</v>
      </c>
      <c r="S115" s="219">
        <v>0</v>
      </c>
      <c r="T115" s="220">
        <f>S115*H115</f>
        <v>0</v>
      </c>
      <c r="AR115" s="17" t="s">
        <v>192</v>
      </c>
      <c r="AT115" s="17" t="s">
        <v>187</v>
      </c>
      <c r="AU115" s="17" t="s">
        <v>78</v>
      </c>
      <c r="AY115" s="17" t="s">
        <v>186</v>
      </c>
      <c r="BE115" s="221">
        <f>IF(N115="základní",J115,0)</f>
        <v>0</v>
      </c>
      <c r="BF115" s="221">
        <f>IF(N115="snížená",J115,0)</f>
        <v>0</v>
      </c>
      <c r="BG115" s="221">
        <f>IF(N115="zákl. přenesená",J115,0)</f>
        <v>0</v>
      </c>
      <c r="BH115" s="221">
        <f>IF(N115="sníž. přenesená",J115,0)</f>
        <v>0</v>
      </c>
      <c r="BI115" s="221">
        <f>IF(N115="nulová",J115,0)</f>
        <v>0</v>
      </c>
      <c r="BJ115" s="17" t="s">
        <v>76</v>
      </c>
      <c r="BK115" s="221">
        <f>ROUND(I115*H115,2)</f>
        <v>0</v>
      </c>
      <c r="BL115" s="17" t="s">
        <v>192</v>
      </c>
      <c r="BM115" s="17" t="s">
        <v>2486</v>
      </c>
    </row>
    <row r="116" s="1" customFormat="1" ht="16.5" customHeight="1">
      <c r="B116" s="38"/>
      <c r="C116" s="210" t="s">
        <v>7</v>
      </c>
      <c r="D116" s="210" t="s">
        <v>187</v>
      </c>
      <c r="E116" s="211" t="s">
        <v>271</v>
      </c>
      <c r="F116" s="212" t="s">
        <v>272</v>
      </c>
      <c r="G116" s="213" t="s">
        <v>190</v>
      </c>
      <c r="H116" s="214">
        <v>1020.7000000000001</v>
      </c>
      <c r="I116" s="215"/>
      <c r="J116" s="216">
        <f>ROUND(I116*H116,2)</f>
        <v>0</v>
      </c>
      <c r="K116" s="212" t="s">
        <v>228</v>
      </c>
      <c r="L116" s="43"/>
      <c r="M116" s="217" t="s">
        <v>1</v>
      </c>
      <c r="N116" s="218" t="s">
        <v>40</v>
      </c>
      <c r="O116" s="79"/>
      <c r="P116" s="219">
        <f>O116*H116</f>
        <v>0</v>
      </c>
      <c r="Q116" s="219">
        <v>0</v>
      </c>
      <c r="R116" s="219">
        <f>Q116*H116</f>
        <v>0</v>
      </c>
      <c r="S116" s="219">
        <v>0</v>
      </c>
      <c r="T116" s="220">
        <f>S116*H116</f>
        <v>0</v>
      </c>
      <c r="AR116" s="17" t="s">
        <v>192</v>
      </c>
      <c r="AT116" s="17" t="s">
        <v>187</v>
      </c>
      <c r="AU116" s="17" t="s">
        <v>78</v>
      </c>
      <c r="AY116" s="17" t="s">
        <v>186</v>
      </c>
      <c r="BE116" s="221">
        <f>IF(N116="základní",J116,0)</f>
        <v>0</v>
      </c>
      <c r="BF116" s="221">
        <f>IF(N116="snížená",J116,0)</f>
        <v>0</v>
      </c>
      <c r="BG116" s="221">
        <f>IF(N116="zákl. přenesená",J116,0)</f>
        <v>0</v>
      </c>
      <c r="BH116" s="221">
        <f>IF(N116="sníž. přenesená",J116,0)</f>
        <v>0</v>
      </c>
      <c r="BI116" s="221">
        <f>IF(N116="nulová",J116,0)</f>
        <v>0</v>
      </c>
      <c r="BJ116" s="17" t="s">
        <v>76</v>
      </c>
      <c r="BK116" s="221">
        <f>ROUND(I116*H116,2)</f>
        <v>0</v>
      </c>
      <c r="BL116" s="17" t="s">
        <v>192</v>
      </c>
      <c r="BM116" s="17" t="s">
        <v>2487</v>
      </c>
    </row>
    <row r="117" s="1" customFormat="1" ht="16.5" customHeight="1">
      <c r="B117" s="38"/>
      <c r="C117" s="210" t="s">
        <v>306</v>
      </c>
      <c r="D117" s="210" t="s">
        <v>187</v>
      </c>
      <c r="E117" s="211" t="s">
        <v>275</v>
      </c>
      <c r="F117" s="212" t="s">
        <v>2193</v>
      </c>
      <c r="G117" s="213" t="s">
        <v>277</v>
      </c>
      <c r="H117" s="214">
        <v>3684.6889999999999</v>
      </c>
      <c r="I117" s="215"/>
      <c r="J117" s="216">
        <f>ROUND(I117*H117,2)</f>
        <v>0</v>
      </c>
      <c r="K117" s="212" t="s">
        <v>228</v>
      </c>
      <c r="L117" s="43"/>
      <c r="M117" s="217" t="s">
        <v>1</v>
      </c>
      <c r="N117" s="218" t="s">
        <v>40</v>
      </c>
      <c r="O117" s="79"/>
      <c r="P117" s="219">
        <f>O117*H117</f>
        <v>0</v>
      </c>
      <c r="Q117" s="219">
        <v>0</v>
      </c>
      <c r="R117" s="219">
        <f>Q117*H117</f>
        <v>0</v>
      </c>
      <c r="S117" s="219">
        <v>0</v>
      </c>
      <c r="T117" s="220">
        <f>S117*H117</f>
        <v>0</v>
      </c>
      <c r="AR117" s="17" t="s">
        <v>192</v>
      </c>
      <c r="AT117" s="17" t="s">
        <v>187</v>
      </c>
      <c r="AU117" s="17" t="s">
        <v>78</v>
      </c>
      <c r="AY117" s="17" t="s">
        <v>186</v>
      </c>
      <c r="BE117" s="221">
        <f>IF(N117="základní",J117,0)</f>
        <v>0</v>
      </c>
      <c r="BF117" s="221">
        <f>IF(N117="snížená",J117,0)</f>
        <v>0</v>
      </c>
      <c r="BG117" s="221">
        <f>IF(N117="zákl. přenesená",J117,0)</f>
        <v>0</v>
      </c>
      <c r="BH117" s="221">
        <f>IF(N117="sníž. přenesená",J117,0)</f>
        <v>0</v>
      </c>
      <c r="BI117" s="221">
        <f>IF(N117="nulová",J117,0)</f>
        <v>0</v>
      </c>
      <c r="BJ117" s="17" t="s">
        <v>76</v>
      </c>
      <c r="BK117" s="221">
        <f>ROUND(I117*H117,2)</f>
        <v>0</v>
      </c>
      <c r="BL117" s="17" t="s">
        <v>192</v>
      </c>
      <c r="BM117" s="17" t="s">
        <v>2488</v>
      </c>
    </row>
    <row r="118" s="11" customFormat="1">
      <c r="B118" s="222"/>
      <c r="C118" s="223"/>
      <c r="D118" s="224" t="s">
        <v>194</v>
      </c>
      <c r="E118" s="225" t="s">
        <v>1</v>
      </c>
      <c r="F118" s="226" t="s">
        <v>2489</v>
      </c>
      <c r="G118" s="223"/>
      <c r="H118" s="227">
        <v>3684.6889999999999</v>
      </c>
      <c r="I118" s="228"/>
      <c r="J118" s="223"/>
      <c r="K118" s="223"/>
      <c r="L118" s="229"/>
      <c r="M118" s="230"/>
      <c r="N118" s="231"/>
      <c r="O118" s="231"/>
      <c r="P118" s="231"/>
      <c r="Q118" s="231"/>
      <c r="R118" s="231"/>
      <c r="S118" s="231"/>
      <c r="T118" s="232"/>
      <c r="AT118" s="233" t="s">
        <v>194</v>
      </c>
      <c r="AU118" s="233" t="s">
        <v>78</v>
      </c>
      <c r="AV118" s="11" t="s">
        <v>78</v>
      </c>
      <c r="AW118" s="11" t="s">
        <v>32</v>
      </c>
      <c r="AX118" s="11" t="s">
        <v>76</v>
      </c>
      <c r="AY118" s="233" t="s">
        <v>186</v>
      </c>
    </row>
    <row r="119" s="1" customFormat="1" ht="16.5" customHeight="1">
      <c r="B119" s="38"/>
      <c r="C119" s="210" t="s">
        <v>311</v>
      </c>
      <c r="D119" s="210" t="s">
        <v>187</v>
      </c>
      <c r="E119" s="211" t="s">
        <v>281</v>
      </c>
      <c r="F119" s="212" t="s">
        <v>2195</v>
      </c>
      <c r="G119" s="213" t="s">
        <v>190</v>
      </c>
      <c r="H119" s="214">
        <v>3179.6399999999999</v>
      </c>
      <c r="I119" s="215"/>
      <c r="J119" s="216">
        <f>ROUND(I119*H119,2)</f>
        <v>0</v>
      </c>
      <c r="K119" s="212" t="s">
        <v>1</v>
      </c>
      <c r="L119" s="43"/>
      <c r="M119" s="217" t="s">
        <v>1</v>
      </c>
      <c r="N119" s="218" t="s">
        <v>40</v>
      </c>
      <c r="O119" s="79"/>
      <c r="P119" s="219">
        <f>O119*H119</f>
        <v>0</v>
      </c>
      <c r="Q119" s="219">
        <v>0</v>
      </c>
      <c r="R119" s="219">
        <f>Q119*H119</f>
        <v>0</v>
      </c>
      <c r="S119" s="219">
        <v>0</v>
      </c>
      <c r="T119" s="220">
        <f>S119*H119</f>
        <v>0</v>
      </c>
      <c r="AR119" s="17" t="s">
        <v>192</v>
      </c>
      <c r="AT119" s="17" t="s">
        <v>187</v>
      </c>
      <c r="AU119" s="17" t="s">
        <v>78</v>
      </c>
      <c r="AY119" s="17" t="s">
        <v>186</v>
      </c>
      <c r="BE119" s="221">
        <f>IF(N119="základní",J119,0)</f>
        <v>0</v>
      </c>
      <c r="BF119" s="221">
        <f>IF(N119="snížená",J119,0)</f>
        <v>0</v>
      </c>
      <c r="BG119" s="221">
        <f>IF(N119="zákl. přenesená",J119,0)</f>
        <v>0</v>
      </c>
      <c r="BH119" s="221">
        <f>IF(N119="sníž. přenesená",J119,0)</f>
        <v>0</v>
      </c>
      <c r="BI119" s="221">
        <f>IF(N119="nulová",J119,0)</f>
        <v>0</v>
      </c>
      <c r="BJ119" s="17" t="s">
        <v>76</v>
      </c>
      <c r="BK119" s="221">
        <f>ROUND(I119*H119,2)</f>
        <v>0</v>
      </c>
      <c r="BL119" s="17" t="s">
        <v>192</v>
      </c>
      <c r="BM119" s="17" t="s">
        <v>2490</v>
      </c>
    </row>
    <row r="120" s="1" customFormat="1" ht="16.5" customHeight="1">
      <c r="B120" s="38"/>
      <c r="C120" s="210" t="s">
        <v>316</v>
      </c>
      <c r="D120" s="210" t="s">
        <v>187</v>
      </c>
      <c r="E120" s="211" t="s">
        <v>2197</v>
      </c>
      <c r="F120" s="212" t="s">
        <v>2198</v>
      </c>
      <c r="G120" s="213" t="s">
        <v>190</v>
      </c>
      <c r="H120" s="214">
        <v>1020.7000000000001</v>
      </c>
      <c r="I120" s="215"/>
      <c r="J120" s="216">
        <f>ROUND(I120*H120,2)</f>
        <v>0</v>
      </c>
      <c r="K120" s="212" t="s">
        <v>1</v>
      </c>
      <c r="L120" s="43"/>
      <c r="M120" s="217" t="s">
        <v>1</v>
      </c>
      <c r="N120" s="218" t="s">
        <v>40</v>
      </c>
      <c r="O120" s="79"/>
      <c r="P120" s="219">
        <f>O120*H120</f>
        <v>0</v>
      </c>
      <c r="Q120" s="219">
        <v>0</v>
      </c>
      <c r="R120" s="219">
        <f>Q120*H120</f>
        <v>0</v>
      </c>
      <c r="S120" s="219">
        <v>0</v>
      </c>
      <c r="T120" s="220">
        <f>S120*H120</f>
        <v>0</v>
      </c>
      <c r="AR120" s="17" t="s">
        <v>192</v>
      </c>
      <c r="AT120" s="17" t="s">
        <v>187</v>
      </c>
      <c r="AU120" s="17" t="s">
        <v>78</v>
      </c>
      <c r="AY120" s="17" t="s">
        <v>186</v>
      </c>
      <c r="BE120" s="221">
        <f>IF(N120="základní",J120,0)</f>
        <v>0</v>
      </c>
      <c r="BF120" s="221">
        <f>IF(N120="snížená",J120,0)</f>
        <v>0</v>
      </c>
      <c r="BG120" s="221">
        <f>IF(N120="zákl. přenesená",J120,0)</f>
        <v>0</v>
      </c>
      <c r="BH120" s="221">
        <f>IF(N120="sníž. přenesená",J120,0)</f>
        <v>0</v>
      </c>
      <c r="BI120" s="221">
        <f>IF(N120="nulová",J120,0)</f>
        <v>0</v>
      </c>
      <c r="BJ120" s="17" t="s">
        <v>76</v>
      </c>
      <c r="BK120" s="221">
        <f>ROUND(I120*H120,2)</f>
        <v>0</v>
      </c>
      <c r="BL120" s="17" t="s">
        <v>192</v>
      </c>
      <c r="BM120" s="17" t="s">
        <v>2491</v>
      </c>
    </row>
    <row r="121" s="1" customFormat="1" ht="16.5" customHeight="1">
      <c r="B121" s="38"/>
      <c r="C121" s="210" t="s">
        <v>323</v>
      </c>
      <c r="D121" s="210" t="s">
        <v>187</v>
      </c>
      <c r="E121" s="211" t="s">
        <v>2200</v>
      </c>
      <c r="F121" s="212" t="s">
        <v>2201</v>
      </c>
      <c r="G121" s="213" t="s">
        <v>190</v>
      </c>
      <c r="H121" s="214">
        <v>1070.31</v>
      </c>
      <c r="I121" s="215"/>
      <c r="J121" s="216">
        <f>ROUND(I121*H121,2)</f>
        <v>0</v>
      </c>
      <c r="K121" s="212" t="s">
        <v>228</v>
      </c>
      <c r="L121" s="43"/>
      <c r="M121" s="217" t="s">
        <v>1</v>
      </c>
      <c r="N121" s="218" t="s">
        <v>40</v>
      </c>
      <c r="O121" s="79"/>
      <c r="P121" s="219">
        <f>O121*H121</f>
        <v>0</v>
      </c>
      <c r="Q121" s="219">
        <v>0</v>
      </c>
      <c r="R121" s="219">
        <f>Q121*H121</f>
        <v>0</v>
      </c>
      <c r="S121" s="219">
        <v>0</v>
      </c>
      <c r="T121" s="220">
        <f>S121*H121</f>
        <v>0</v>
      </c>
      <c r="AR121" s="17" t="s">
        <v>192</v>
      </c>
      <c r="AT121" s="17" t="s">
        <v>187</v>
      </c>
      <c r="AU121" s="17" t="s">
        <v>78</v>
      </c>
      <c r="AY121" s="17" t="s">
        <v>186</v>
      </c>
      <c r="BE121" s="221">
        <f>IF(N121="základní",J121,0)</f>
        <v>0</v>
      </c>
      <c r="BF121" s="221">
        <f>IF(N121="snížená",J121,0)</f>
        <v>0</v>
      </c>
      <c r="BG121" s="221">
        <f>IF(N121="zákl. přenesená",J121,0)</f>
        <v>0</v>
      </c>
      <c r="BH121" s="221">
        <f>IF(N121="sníž. přenesená",J121,0)</f>
        <v>0</v>
      </c>
      <c r="BI121" s="221">
        <f>IF(N121="nulová",J121,0)</f>
        <v>0</v>
      </c>
      <c r="BJ121" s="17" t="s">
        <v>76</v>
      </c>
      <c r="BK121" s="221">
        <f>ROUND(I121*H121,2)</f>
        <v>0</v>
      </c>
      <c r="BL121" s="17" t="s">
        <v>192</v>
      </c>
      <c r="BM121" s="17" t="s">
        <v>2492</v>
      </c>
    </row>
    <row r="122" s="1" customFormat="1" ht="16.5" customHeight="1">
      <c r="B122" s="38"/>
      <c r="C122" s="210" t="s">
        <v>330</v>
      </c>
      <c r="D122" s="210" t="s">
        <v>187</v>
      </c>
      <c r="E122" s="211" t="s">
        <v>2203</v>
      </c>
      <c r="F122" s="212" t="s">
        <v>2204</v>
      </c>
      <c r="G122" s="213" t="s">
        <v>319</v>
      </c>
      <c r="H122" s="214">
        <v>601.28999999999996</v>
      </c>
      <c r="I122" s="215"/>
      <c r="J122" s="216">
        <f>ROUND(I122*H122,2)</f>
        <v>0</v>
      </c>
      <c r="K122" s="212" t="s">
        <v>2173</v>
      </c>
      <c r="L122" s="43"/>
      <c r="M122" s="217" t="s">
        <v>1</v>
      </c>
      <c r="N122" s="218" t="s">
        <v>40</v>
      </c>
      <c r="O122" s="79"/>
      <c r="P122" s="219">
        <f>O122*H122</f>
        <v>0</v>
      </c>
      <c r="Q122" s="219">
        <v>0</v>
      </c>
      <c r="R122" s="219">
        <f>Q122*H122</f>
        <v>0</v>
      </c>
      <c r="S122" s="219">
        <v>0</v>
      </c>
      <c r="T122" s="220">
        <f>S122*H122</f>
        <v>0</v>
      </c>
      <c r="AR122" s="17" t="s">
        <v>192</v>
      </c>
      <c r="AT122" s="17" t="s">
        <v>187</v>
      </c>
      <c r="AU122" s="17" t="s">
        <v>78</v>
      </c>
      <c r="AY122" s="17" t="s">
        <v>186</v>
      </c>
      <c r="BE122" s="221">
        <f>IF(N122="základní",J122,0)</f>
        <v>0</v>
      </c>
      <c r="BF122" s="221">
        <f>IF(N122="snížená",J122,0)</f>
        <v>0</v>
      </c>
      <c r="BG122" s="221">
        <f>IF(N122="zákl. přenesená",J122,0)</f>
        <v>0</v>
      </c>
      <c r="BH122" s="221">
        <f>IF(N122="sníž. přenesená",J122,0)</f>
        <v>0</v>
      </c>
      <c r="BI122" s="221">
        <f>IF(N122="nulová",J122,0)</f>
        <v>0</v>
      </c>
      <c r="BJ122" s="17" t="s">
        <v>76</v>
      </c>
      <c r="BK122" s="221">
        <f>ROUND(I122*H122,2)</f>
        <v>0</v>
      </c>
      <c r="BL122" s="17" t="s">
        <v>192</v>
      </c>
      <c r="BM122" s="17" t="s">
        <v>2493</v>
      </c>
    </row>
    <row r="123" s="1" customFormat="1" ht="16.5" customHeight="1">
      <c r="B123" s="38"/>
      <c r="C123" s="210" t="s">
        <v>334</v>
      </c>
      <c r="D123" s="210" t="s">
        <v>187</v>
      </c>
      <c r="E123" s="211" t="s">
        <v>2494</v>
      </c>
      <c r="F123" s="212" t="s">
        <v>2495</v>
      </c>
      <c r="G123" s="213" t="s">
        <v>364</v>
      </c>
      <c r="H123" s="214">
        <v>2054.6900000000001</v>
      </c>
      <c r="I123" s="215"/>
      <c r="J123" s="216">
        <f>ROUND(I123*H123,2)</f>
        <v>0</v>
      </c>
      <c r="K123" s="212" t="s">
        <v>228</v>
      </c>
      <c r="L123" s="43"/>
      <c r="M123" s="217" t="s">
        <v>1</v>
      </c>
      <c r="N123" s="218" t="s">
        <v>40</v>
      </c>
      <c r="O123" s="79"/>
      <c r="P123" s="219">
        <f>O123*H123</f>
        <v>0</v>
      </c>
      <c r="Q123" s="219">
        <v>0.00048999999999999998</v>
      </c>
      <c r="R123" s="219">
        <f>Q123*H123</f>
        <v>1.0067980999999999</v>
      </c>
      <c r="S123" s="219">
        <v>0</v>
      </c>
      <c r="T123" s="220">
        <f>S123*H123</f>
        <v>0</v>
      </c>
      <c r="AR123" s="17" t="s">
        <v>192</v>
      </c>
      <c r="AT123" s="17" t="s">
        <v>187</v>
      </c>
      <c r="AU123" s="17" t="s">
        <v>78</v>
      </c>
      <c r="AY123" s="17" t="s">
        <v>186</v>
      </c>
      <c r="BE123" s="221">
        <f>IF(N123="základní",J123,0)</f>
        <v>0</v>
      </c>
      <c r="BF123" s="221">
        <f>IF(N123="snížená",J123,0)</f>
        <v>0</v>
      </c>
      <c r="BG123" s="221">
        <f>IF(N123="zákl. přenesená",J123,0)</f>
        <v>0</v>
      </c>
      <c r="BH123" s="221">
        <f>IF(N123="sníž. přenesená",J123,0)</f>
        <v>0</v>
      </c>
      <c r="BI123" s="221">
        <f>IF(N123="nulová",J123,0)</f>
        <v>0</v>
      </c>
      <c r="BJ123" s="17" t="s">
        <v>76</v>
      </c>
      <c r="BK123" s="221">
        <f>ROUND(I123*H123,2)</f>
        <v>0</v>
      </c>
      <c r="BL123" s="17" t="s">
        <v>192</v>
      </c>
      <c r="BM123" s="17" t="s">
        <v>2496</v>
      </c>
    </row>
    <row r="124" s="1" customFormat="1" ht="16.5" customHeight="1">
      <c r="B124" s="38"/>
      <c r="C124" s="210" t="s">
        <v>338</v>
      </c>
      <c r="D124" s="210" t="s">
        <v>187</v>
      </c>
      <c r="E124" s="211" t="s">
        <v>2206</v>
      </c>
      <c r="F124" s="212" t="s">
        <v>2207</v>
      </c>
      <c r="G124" s="213" t="s">
        <v>319</v>
      </c>
      <c r="H124" s="214">
        <v>2054.6900000000001</v>
      </c>
      <c r="I124" s="215"/>
      <c r="J124" s="216">
        <f>ROUND(I124*H124,2)</f>
        <v>0</v>
      </c>
      <c r="K124" s="212" t="s">
        <v>1</v>
      </c>
      <c r="L124" s="43"/>
      <c r="M124" s="217" t="s">
        <v>1</v>
      </c>
      <c r="N124" s="218" t="s">
        <v>40</v>
      </c>
      <c r="O124" s="79"/>
      <c r="P124" s="219">
        <f>O124*H124</f>
        <v>0</v>
      </c>
      <c r="Q124" s="219">
        <v>0</v>
      </c>
      <c r="R124" s="219">
        <f>Q124*H124</f>
        <v>0</v>
      </c>
      <c r="S124" s="219">
        <v>0</v>
      </c>
      <c r="T124" s="220">
        <f>S124*H124</f>
        <v>0</v>
      </c>
      <c r="AR124" s="17" t="s">
        <v>192</v>
      </c>
      <c r="AT124" s="17" t="s">
        <v>187</v>
      </c>
      <c r="AU124" s="17" t="s">
        <v>78</v>
      </c>
      <c r="AY124" s="17" t="s">
        <v>186</v>
      </c>
      <c r="BE124" s="221">
        <f>IF(N124="základní",J124,0)</f>
        <v>0</v>
      </c>
      <c r="BF124" s="221">
        <f>IF(N124="snížená",J124,0)</f>
        <v>0</v>
      </c>
      <c r="BG124" s="221">
        <f>IF(N124="zákl. přenesená",J124,0)</f>
        <v>0</v>
      </c>
      <c r="BH124" s="221">
        <f>IF(N124="sníž. přenesená",J124,0)</f>
        <v>0</v>
      </c>
      <c r="BI124" s="221">
        <f>IF(N124="nulová",J124,0)</f>
        <v>0</v>
      </c>
      <c r="BJ124" s="17" t="s">
        <v>76</v>
      </c>
      <c r="BK124" s="221">
        <f>ROUND(I124*H124,2)</f>
        <v>0</v>
      </c>
      <c r="BL124" s="17" t="s">
        <v>192</v>
      </c>
      <c r="BM124" s="17" t="s">
        <v>2497</v>
      </c>
    </row>
    <row r="125" s="1" customFormat="1" ht="16.5" customHeight="1">
      <c r="B125" s="38"/>
      <c r="C125" s="210" t="s">
        <v>342</v>
      </c>
      <c r="D125" s="210" t="s">
        <v>187</v>
      </c>
      <c r="E125" s="211" t="s">
        <v>2389</v>
      </c>
      <c r="F125" s="212" t="s">
        <v>2390</v>
      </c>
      <c r="G125" s="213" t="s">
        <v>277</v>
      </c>
      <c r="H125" s="214">
        <v>1562.9300000000001</v>
      </c>
      <c r="I125" s="215"/>
      <c r="J125" s="216">
        <f>ROUND(I125*H125,2)</f>
        <v>0</v>
      </c>
      <c r="K125" s="212" t="s">
        <v>1</v>
      </c>
      <c r="L125" s="43"/>
      <c r="M125" s="217" t="s">
        <v>1</v>
      </c>
      <c r="N125" s="218" t="s">
        <v>40</v>
      </c>
      <c r="O125" s="79"/>
      <c r="P125" s="219">
        <f>O125*H125</f>
        <v>0</v>
      </c>
      <c r="Q125" s="219">
        <v>0</v>
      </c>
      <c r="R125" s="219">
        <f>Q125*H125</f>
        <v>0</v>
      </c>
      <c r="S125" s="219">
        <v>0</v>
      </c>
      <c r="T125" s="220">
        <f>S125*H125</f>
        <v>0</v>
      </c>
      <c r="AR125" s="17" t="s">
        <v>192</v>
      </c>
      <c r="AT125" s="17" t="s">
        <v>187</v>
      </c>
      <c r="AU125" s="17" t="s">
        <v>78</v>
      </c>
      <c r="AY125" s="17" t="s">
        <v>186</v>
      </c>
      <c r="BE125" s="221">
        <f>IF(N125="základní",J125,0)</f>
        <v>0</v>
      </c>
      <c r="BF125" s="221">
        <f>IF(N125="snížená",J125,0)</f>
        <v>0</v>
      </c>
      <c r="BG125" s="221">
        <f>IF(N125="zákl. přenesená",J125,0)</f>
        <v>0</v>
      </c>
      <c r="BH125" s="221">
        <f>IF(N125="sníž. přenesená",J125,0)</f>
        <v>0</v>
      </c>
      <c r="BI125" s="221">
        <f>IF(N125="nulová",J125,0)</f>
        <v>0</v>
      </c>
      <c r="BJ125" s="17" t="s">
        <v>76</v>
      </c>
      <c r="BK125" s="221">
        <f>ROUND(I125*H125,2)</f>
        <v>0</v>
      </c>
      <c r="BL125" s="17" t="s">
        <v>192</v>
      </c>
      <c r="BM125" s="17" t="s">
        <v>2498</v>
      </c>
    </row>
    <row r="126" s="1" customFormat="1">
      <c r="B126" s="38"/>
      <c r="C126" s="39"/>
      <c r="D126" s="224" t="s">
        <v>831</v>
      </c>
      <c r="E126" s="39"/>
      <c r="F126" s="276" t="s">
        <v>2499</v>
      </c>
      <c r="G126" s="39"/>
      <c r="H126" s="39"/>
      <c r="I126" s="144"/>
      <c r="J126" s="39"/>
      <c r="K126" s="39"/>
      <c r="L126" s="43"/>
      <c r="M126" s="277"/>
      <c r="N126" s="79"/>
      <c r="O126" s="79"/>
      <c r="P126" s="79"/>
      <c r="Q126" s="79"/>
      <c r="R126" s="79"/>
      <c r="S126" s="79"/>
      <c r="T126" s="80"/>
      <c r="AT126" s="17" t="s">
        <v>831</v>
      </c>
      <c r="AU126" s="17" t="s">
        <v>78</v>
      </c>
    </row>
    <row r="127" s="1" customFormat="1" ht="16.5" customHeight="1">
      <c r="B127" s="38"/>
      <c r="C127" s="266" t="s">
        <v>346</v>
      </c>
      <c r="D127" s="266" t="s">
        <v>356</v>
      </c>
      <c r="E127" s="267" t="s">
        <v>2500</v>
      </c>
      <c r="F127" s="268" t="s">
        <v>2501</v>
      </c>
      <c r="G127" s="269" t="s">
        <v>277</v>
      </c>
      <c r="H127" s="270">
        <v>3670.1999999999998</v>
      </c>
      <c r="I127" s="271"/>
      <c r="J127" s="272">
        <f>ROUND(I127*H127,2)</f>
        <v>0</v>
      </c>
      <c r="K127" s="268" t="s">
        <v>191</v>
      </c>
      <c r="L127" s="273"/>
      <c r="M127" s="274" t="s">
        <v>1</v>
      </c>
      <c r="N127" s="275" t="s">
        <v>40</v>
      </c>
      <c r="O127" s="79"/>
      <c r="P127" s="219">
        <f>O127*H127</f>
        <v>0</v>
      </c>
      <c r="Q127" s="219">
        <v>1</v>
      </c>
      <c r="R127" s="219">
        <f>Q127*H127</f>
        <v>3670.1999999999998</v>
      </c>
      <c r="S127" s="219">
        <v>0</v>
      </c>
      <c r="T127" s="220">
        <f>S127*H127</f>
        <v>0</v>
      </c>
      <c r="AR127" s="17" t="s">
        <v>923</v>
      </c>
      <c r="AT127" s="17" t="s">
        <v>356</v>
      </c>
      <c r="AU127" s="17" t="s">
        <v>78</v>
      </c>
      <c r="AY127" s="17" t="s">
        <v>186</v>
      </c>
      <c r="BE127" s="221">
        <f>IF(N127="základní",J127,0)</f>
        <v>0</v>
      </c>
      <c r="BF127" s="221">
        <f>IF(N127="snížená",J127,0)</f>
        <v>0</v>
      </c>
      <c r="BG127" s="221">
        <f>IF(N127="zákl. přenesená",J127,0)</f>
        <v>0</v>
      </c>
      <c r="BH127" s="221">
        <f>IF(N127="sníž. přenesená",J127,0)</f>
        <v>0</v>
      </c>
      <c r="BI127" s="221">
        <f>IF(N127="nulová",J127,0)</f>
        <v>0</v>
      </c>
      <c r="BJ127" s="17" t="s">
        <v>76</v>
      </c>
      <c r="BK127" s="221">
        <f>ROUND(I127*H127,2)</f>
        <v>0</v>
      </c>
      <c r="BL127" s="17" t="s">
        <v>923</v>
      </c>
      <c r="BM127" s="17" t="s">
        <v>2502</v>
      </c>
    </row>
    <row r="128" s="1" customFormat="1" ht="16.5" customHeight="1">
      <c r="B128" s="38"/>
      <c r="C128" s="266" t="s">
        <v>350</v>
      </c>
      <c r="D128" s="266" t="s">
        <v>356</v>
      </c>
      <c r="E128" s="267" t="s">
        <v>2209</v>
      </c>
      <c r="F128" s="268" t="s">
        <v>2210</v>
      </c>
      <c r="G128" s="269" t="s">
        <v>277</v>
      </c>
      <c r="H128" s="270">
        <v>1819.53</v>
      </c>
      <c r="I128" s="271"/>
      <c r="J128" s="272">
        <f>ROUND(I128*H128,2)</f>
        <v>0</v>
      </c>
      <c r="K128" s="268" t="s">
        <v>1</v>
      </c>
      <c r="L128" s="273"/>
      <c r="M128" s="274" t="s">
        <v>1</v>
      </c>
      <c r="N128" s="275" t="s">
        <v>40</v>
      </c>
      <c r="O128" s="79"/>
      <c r="P128" s="219">
        <f>O128*H128</f>
        <v>0</v>
      </c>
      <c r="Q128" s="219">
        <v>1</v>
      </c>
      <c r="R128" s="219">
        <f>Q128*H128</f>
        <v>1819.53</v>
      </c>
      <c r="S128" s="219">
        <v>0</v>
      </c>
      <c r="T128" s="220">
        <f>S128*H128</f>
        <v>0</v>
      </c>
      <c r="AR128" s="17" t="s">
        <v>225</v>
      </c>
      <c r="AT128" s="17" t="s">
        <v>356</v>
      </c>
      <c r="AU128" s="17" t="s">
        <v>78</v>
      </c>
      <c r="AY128" s="17" t="s">
        <v>186</v>
      </c>
      <c r="BE128" s="221">
        <f>IF(N128="základní",J128,0)</f>
        <v>0</v>
      </c>
      <c r="BF128" s="221">
        <f>IF(N128="snížená",J128,0)</f>
        <v>0</v>
      </c>
      <c r="BG128" s="221">
        <f>IF(N128="zákl. přenesená",J128,0)</f>
        <v>0</v>
      </c>
      <c r="BH128" s="221">
        <f>IF(N128="sníž. přenesená",J128,0)</f>
        <v>0</v>
      </c>
      <c r="BI128" s="221">
        <f>IF(N128="nulová",J128,0)</f>
        <v>0</v>
      </c>
      <c r="BJ128" s="17" t="s">
        <v>76</v>
      </c>
      <c r="BK128" s="221">
        <f>ROUND(I128*H128,2)</f>
        <v>0</v>
      </c>
      <c r="BL128" s="17" t="s">
        <v>192</v>
      </c>
      <c r="BM128" s="17" t="s">
        <v>2503</v>
      </c>
    </row>
    <row r="129" s="1" customFormat="1" ht="16.5" customHeight="1">
      <c r="B129" s="38"/>
      <c r="C129" s="210" t="s">
        <v>355</v>
      </c>
      <c r="D129" s="210" t="s">
        <v>187</v>
      </c>
      <c r="E129" s="211" t="s">
        <v>1958</v>
      </c>
      <c r="F129" s="212" t="s">
        <v>1959</v>
      </c>
      <c r="G129" s="213" t="s">
        <v>277</v>
      </c>
      <c r="H129" s="214">
        <v>6912.808</v>
      </c>
      <c r="I129" s="215"/>
      <c r="J129" s="216">
        <f>ROUND(I129*H129,2)</f>
        <v>0</v>
      </c>
      <c r="K129" s="212" t="s">
        <v>1</v>
      </c>
      <c r="L129" s="43"/>
      <c r="M129" s="217" t="s">
        <v>1</v>
      </c>
      <c r="N129" s="218" t="s">
        <v>40</v>
      </c>
      <c r="O129" s="79"/>
      <c r="P129" s="219">
        <f>O129*H129</f>
        <v>0</v>
      </c>
      <c r="Q129" s="219">
        <v>0</v>
      </c>
      <c r="R129" s="219">
        <f>Q129*H129</f>
        <v>0</v>
      </c>
      <c r="S129" s="219">
        <v>0</v>
      </c>
      <c r="T129" s="220">
        <f>S129*H129</f>
        <v>0</v>
      </c>
      <c r="AR129" s="17" t="s">
        <v>192</v>
      </c>
      <c r="AT129" s="17" t="s">
        <v>187</v>
      </c>
      <c r="AU129" s="17" t="s">
        <v>78</v>
      </c>
      <c r="AY129" s="17" t="s">
        <v>186</v>
      </c>
      <c r="BE129" s="221">
        <f>IF(N129="základní",J129,0)</f>
        <v>0</v>
      </c>
      <c r="BF129" s="221">
        <f>IF(N129="snížená",J129,0)</f>
        <v>0</v>
      </c>
      <c r="BG129" s="221">
        <f>IF(N129="zákl. přenesená",J129,0)</f>
        <v>0</v>
      </c>
      <c r="BH129" s="221">
        <f>IF(N129="sníž. přenesená",J129,0)</f>
        <v>0</v>
      </c>
      <c r="BI129" s="221">
        <f>IF(N129="nulová",J129,0)</f>
        <v>0</v>
      </c>
      <c r="BJ129" s="17" t="s">
        <v>76</v>
      </c>
      <c r="BK129" s="221">
        <f>ROUND(I129*H129,2)</f>
        <v>0</v>
      </c>
      <c r="BL129" s="17" t="s">
        <v>192</v>
      </c>
      <c r="BM129" s="17" t="s">
        <v>2504</v>
      </c>
    </row>
    <row r="130" s="1" customFormat="1">
      <c r="B130" s="38"/>
      <c r="C130" s="39"/>
      <c r="D130" s="224" t="s">
        <v>831</v>
      </c>
      <c r="E130" s="39"/>
      <c r="F130" s="276" t="s">
        <v>1961</v>
      </c>
      <c r="G130" s="39"/>
      <c r="H130" s="39"/>
      <c r="I130" s="144"/>
      <c r="J130" s="39"/>
      <c r="K130" s="39"/>
      <c r="L130" s="43"/>
      <c r="M130" s="277"/>
      <c r="N130" s="79"/>
      <c r="O130" s="79"/>
      <c r="P130" s="79"/>
      <c r="Q130" s="79"/>
      <c r="R130" s="79"/>
      <c r="S130" s="79"/>
      <c r="T130" s="80"/>
      <c r="AT130" s="17" t="s">
        <v>831</v>
      </c>
      <c r="AU130" s="17" t="s">
        <v>78</v>
      </c>
    </row>
    <row r="131" s="11" customFormat="1">
      <c r="B131" s="222"/>
      <c r="C131" s="223"/>
      <c r="D131" s="224" t="s">
        <v>194</v>
      </c>
      <c r="E131" s="225" t="s">
        <v>1</v>
      </c>
      <c r="F131" s="226" t="s">
        <v>2505</v>
      </c>
      <c r="G131" s="223"/>
      <c r="H131" s="227">
        <v>6912.808</v>
      </c>
      <c r="I131" s="228"/>
      <c r="J131" s="223"/>
      <c r="K131" s="223"/>
      <c r="L131" s="229"/>
      <c r="M131" s="230"/>
      <c r="N131" s="231"/>
      <c r="O131" s="231"/>
      <c r="P131" s="231"/>
      <c r="Q131" s="231"/>
      <c r="R131" s="231"/>
      <c r="S131" s="231"/>
      <c r="T131" s="232"/>
      <c r="AT131" s="233" t="s">
        <v>194</v>
      </c>
      <c r="AU131" s="233" t="s">
        <v>78</v>
      </c>
      <c r="AV131" s="11" t="s">
        <v>78</v>
      </c>
      <c r="AW131" s="11" t="s">
        <v>32</v>
      </c>
      <c r="AX131" s="11" t="s">
        <v>76</v>
      </c>
      <c r="AY131" s="233" t="s">
        <v>186</v>
      </c>
    </row>
    <row r="132" s="1" customFormat="1" ht="16.5" customHeight="1">
      <c r="B132" s="38"/>
      <c r="C132" s="210" t="s">
        <v>367</v>
      </c>
      <c r="D132" s="210" t="s">
        <v>187</v>
      </c>
      <c r="E132" s="211" t="s">
        <v>2395</v>
      </c>
      <c r="F132" s="212" t="s">
        <v>2396</v>
      </c>
      <c r="G132" s="213" t="s">
        <v>277</v>
      </c>
      <c r="H132" s="214">
        <v>271.97000000000003</v>
      </c>
      <c r="I132" s="215"/>
      <c r="J132" s="216">
        <f>ROUND(I132*H132,2)</f>
        <v>0</v>
      </c>
      <c r="K132" s="212" t="s">
        <v>228</v>
      </c>
      <c r="L132" s="43"/>
      <c r="M132" s="217" t="s">
        <v>1</v>
      </c>
      <c r="N132" s="218" t="s">
        <v>40</v>
      </c>
      <c r="O132" s="79"/>
      <c r="P132" s="219">
        <f>O132*H132</f>
        <v>0</v>
      </c>
      <c r="Q132" s="219">
        <v>0</v>
      </c>
      <c r="R132" s="219">
        <f>Q132*H132</f>
        <v>0</v>
      </c>
      <c r="S132" s="219">
        <v>0</v>
      </c>
      <c r="T132" s="220">
        <f>S132*H132</f>
        <v>0</v>
      </c>
      <c r="AR132" s="17" t="s">
        <v>192</v>
      </c>
      <c r="AT132" s="17" t="s">
        <v>187</v>
      </c>
      <c r="AU132" s="17" t="s">
        <v>78</v>
      </c>
      <c r="AY132" s="17" t="s">
        <v>186</v>
      </c>
      <c r="BE132" s="221">
        <f>IF(N132="základní",J132,0)</f>
        <v>0</v>
      </c>
      <c r="BF132" s="221">
        <f>IF(N132="snížená",J132,0)</f>
        <v>0</v>
      </c>
      <c r="BG132" s="221">
        <f>IF(N132="zákl. přenesená",J132,0)</f>
        <v>0</v>
      </c>
      <c r="BH132" s="221">
        <f>IF(N132="sníž. přenesená",J132,0)</f>
        <v>0</v>
      </c>
      <c r="BI132" s="221">
        <f>IF(N132="nulová",J132,0)</f>
        <v>0</v>
      </c>
      <c r="BJ132" s="17" t="s">
        <v>76</v>
      </c>
      <c r="BK132" s="221">
        <f>ROUND(I132*H132,2)</f>
        <v>0</v>
      </c>
      <c r="BL132" s="17" t="s">
        <v>192</v>
      </c>
      <c r="BM132" s="17" t="s">
        <v>2506</v>
      </c>
    </row>
    <row r="133" s="1" customFormat="1">
      <c r="B133" s="38"/>
      <c r="C133" s="39"/>
      <c r="D133" s="224" t="s">
        <v>831</v>
      </c>
      <c r="E133" s="39"/>
      <c r="F133" s="276" t="s">
        <v>1961</v>
      </c>
      <c r="G133" s="39"/>
      <c r="H133" s="39"/>
      <c r="I133" s="144"/>
      <c r="J133" s="39"/>
      <c r="K133" s="39"/>
      <c r="L133" s="43"/>
      <c r="M133" s="277"/>
      <c r="N133" s="79"/>
      <c r="O133" s="79"/>
      <c r="P133" s="79"/>
      <c r="Q133" s="79"/>
      <c r="R133" s="79"/>
      <c r="S133" s="79"/>
      <c r="T133" s="80"/>
      <c r="AT133" s="17" t="s">
        <v>831</v>
      </c>
      <c r="AU133" s="17" t="s">
        <v>78</v>
      </c>
    </row>
    <row r="134" s="10" customFormat="1" ht="22.8" customHeight="1">
      <c r="B134" s="196"/>
      <c r="C134" s="197"/>
      <c r="D134" s="198" t="s">
        <v>68</v>
      </c>
      <c r="E134" s="290" t="s">
        <v>213</v>
      </c>
      <c r="F134" s="290" t="s">
        <v>2005</v>
      </c>
      <c r="G134" s="197"/>
      <c r="H134" s="197"/>
      <c r="I134" s="200"/>
      <c r="J134" s="291">
        <f>BK134</f>
        <v>0</v>
      </c>
      <c r="K134" s="197"/>
      <c r="L134" s="202"/>
      <c r="M134" s="203"/>
      <c r="N134" s="204"/>
      <c r="O134" s="204"/>
      <c r="P134" s="205">
        <f>SUM(P135:P165)</f>
        <v>0</v>
      </c>
      <c r="Q134" s="204"/>
      <c r="R134" s="205">
        <f>SUM(R135:R165)</f>
        <v>10.86317912</v>
      </c>
      <c r="S134" s="204"/>
      <c r="T134" s="206">
        <f>SUM(T135:T165)</f>
        <v>1314.8427060000001</v>
      </c>
      <c r="AR134" s="207" t="s">
        <v>76</v>
      </c>
      <c r="AT134" s="208" t="s">
        <v>68</v>
      </c>
      <c r="AU134" s="208" t="s">
        <v>76</v>
      </c>
      <c r="AY134" s="207" t="s">
        <v>186</v>
      </c>
      <c r="BK134" s="209">
        <f>SUM(BK135:BK165)</f>
        <v>0</v>
      </c>
    </row>
    <row r="135" s="1" customFormat="1" ht="16.5" customHeight="1">
      <c r="B135" s="38"/>
      <c r="C135" s="210" t="s">
        <v>372</v>
      </c>
      <c r="D135" s="210" t="s">
        <v>187</v>
      </c>
      <c r="E135" s="211" t="s">
        <v>2507</v>
      </c>
      <c r="F135" s="212" t="s">
        <v>2508</v>
      </c>
      <c r="G135" s="213" t="s">
        <v>319</v>
      </c>
      <c r="H135" s="214">
        <v>40</v>
      </c>
      <c r="I135" s="215"/>
      <c r="J135" s="216">
        <f>ROUND(I135*H135,2)</f>
        <v>0</v>
      </c>
      <c r="K135" s="212" t="s">
        <v>228</v>
      </c>
      <c r="L135" s="43"/>
      <c r="M135" s="217" t="s">
        <v>1</v>
      </c>
      <c r="N135" s="218" t="s">
        <v>40</v>
      </c>
      <c r="O135" s="79"/>
      <c r="P135" s="219">
        <f>O135*H135</f>
        <v>0</v>
      </c>
      <c r="Q135" s="219">
        <v>0</v>
      </c>
      <c r="R135" s="219">
        <f>Q135*H135</f>
        <v>0</v>
      </c>
      <c r="S135" s="219">
        <v>0</v>
      </c>
      <c r="T135" s="220">
        <f>S135*H135</f>
        <v>0</v>
      </c>
      <c r="AR135" s="17" t="s">
        <v>192</v>
      </c>
      <c r="AT135" s="17" t="s">
        <v>187</v>
      </c>
      <c r="AU135" s="17" t="s">
        <v>78</v>
      </c>
      <c r="AY135" s="17" t="s">
        <v>186</v>
      </c>
      <c r="BE135" s="221">
        <f>IF(N135="základní",J135,0)</f>
        <v>0</v>
      </c>
      <c r="BF135" s="221">
        <f>IF(N135="snížená",J135,0)</f>
        <v>0</v>
      </c>
      <c r="BG135" s="221">
        <f>IF(N135="zákl. přenesená",J135,0)</f>
        <v>0</v>
      </c>
      <c r="BH135" s="221">
        <f>IF(N135="sníž. přenesená",J135,0)</f>
        <v>0</v>
      </c>
      <c r="BI135" s="221">
        <f>IF(N135="nulová",J135,0)</f>
        <v>0</v>
      </c>
      <c r="BJ135" s="17" t="s">
        <v>76</v>
      </c>
      <c r="BK135" s="221">
        <f>ROUND(I135*H135,2)</f>
        <v>0</v>
      </c>
      <c r="BL135" s="17" t="s">
        <v>192</v>
      </c>
      <c r="BM135" s="17" t="s">
        <v>2509</v>
      </c>
    </row>
    <row r="136" s="1" customFormat="1" ht="16.5" customHeight="1">
      <c r="B136" s="38"/>
      <c r="C136" s="210" t="s">
        <v>378</v>
      </c>
      <c r="D136" s="210" t="s">
        <v>187</v>
      </c>
      <c r="E136" s="211" t="s">
        <v>2510</v>
      </c>
      <c r="F136" s="212" t="s">
        <v>2511</v>
      </c>
      <c r="G136" s="213" t="s">
        <v>319</v>
      </c>
      <c r="H136" s="214">
        <v>40</v>
      </c>
      <c r="I136" s="215"/>
      <c r="J136" s="216">
        <f>ROUND(I136*H136,2)</f>
        <v>0</v>
      </c>
      <c r="K136" s="212" t="s">
        <v>228</v>
      </c>
      <c r="L136" s="43"/>
      <c r="M136" s="217" t="s">
        <v>1</v>
      </c>
      <c r="N136" s="218" t="s">
        <v>40</v>
      </c>
      <c r="O136" s="79"/>
      <c r="P136" s="219">
        <f>O136*H136</f>
        <v>0</v>
      </c>
      <c r="Q136" s="219">
        <v>0.10362</v>
      </c>
      <c r="R136" s="219">
        <f>Q136*H136</f>
        <v>4.1448</v>
      </c>
      <c r="S136" s="219">
        <v>0</v>
      </c>
      <c r="T136" s="220">
        <f>S136*H136</f>
        <v>0</v>
      </c>
      <c r="AR136" s="17" t="s">
        <v>192</v>
      </c>
      <c r="AT136" s="17" t="s">
        <v>187</v>
      </c>
      <c r="AU136" s="17" t="s">
        <v>78</v>
      </c>
      <c r="AY136" s="17" t="s">
        <v>186</v>
      </c>
      <c r="BE136" s="221">
        <f>IF(N136="základní",J136,0)</f>
        <v>0</v>
      </c>
      <c r="BF136" s="221">
        <f>IF(N136="snížená",J136,0)</f>
        <v>0</v>
      </c>
      <c r="BG136" s="221">
        <f>IF(N136="zákl. přenesená",J136,0)</f>
        <v>0</v>
      </c>
      <c r="BH136" s="221">
        <f>IF(N136="sníž. přenesená",J136,0)</f>
        <v>0</v>
      </c>
      <c r="BI136" s="221">
        <f>IF(N136="nulová",J136,0)</f>
        <v>0</v>
      </c>
      <c r="BJ136" s="17" t="s">
        <v>76</v>
      </c>
      <c r="BK136" s="221">
        <f>ROUND(I136*H136,2)</f>
        <v>0</v>
      </c>
      <c r="BL136" s="17" t="s">
        <v>192</v>
      </c>
      <c r="BM136" s="17" t="s">
        <v>2512</v>
      </c>
    </row>
    <row r="137" s="1" customFormat="1" ht="16.5" customHeight="1">
      <c r="B137" s="38"/>
      <c r="C137" s="210" t="s">
        <v>361</v>
      </c>
      <c r="D137" s="210" t="s">
        <v>187</v>
      </c>
      <c r="E137" s="211" t="s">
        <v>2045</v>
      </c>
      <c r="F137" s="212" t="s">
        <v>2513</v>
      </c>
      <c r="G137" s="213" t="s">
        <v>319</v>
      </c>
      <c r="H137" s="214">
        <v>40</v>
      </c>
      <c r="I137" s="215"/>
      <c r="J137" s="216">
        <f>ROUND(I137*H137,2)</f>
        <v>0</v>
      </c>
      <c r="K137" s="212" t="s">
        <v>1</v>
      </c>
      <c r="L137" s="43"/>
      <c r="M137" s="217" t="s">
        <v>1</v>
      </c>
      <c r="N137" s="218" t="s">
        <v>40</v>
      </c>
      <c r="O137" s="79"/>
      <c r="P137" s="219">
        <f>O137*H137</f>
        <v>0</v>
      </c>
      <c r="Q137" s="219">
        <v>0</v>
      </c>
      <c r="R137" s="219">
        <f>Q137*H137</f>
        <v>0</v>
      </c>
      <c r="S137" s="219">
        <v>0</v>
      </c>
      <c r="T137" s="220">
        <f>S137*H137</f>
        <v>0</v>
      </c>
      <c r="AR137" s="17" t="s">
        <v>192</v>
      </c>
      <c r="AT137" s="17" t="s">
        <v>187</v>
      </c>
      <c r="AU137" s="17" t="s">
        <v>78</v>
      </c>
      <c r="AY137" s="17" t="s">
        <v>186</v>
      </c>
      <c r="BE137" s="221">
        <f>IF(N137="základní",J137,0)</f>
        <v>0</v>
      </c>
      <c r="BF137" s="221">
        <f>IF(N137="snížená",J137,0)</f>
        <v>0</v>
      </c>
      <c r="BG137" s="221">
        <f>IF(N137="zákl. přenesená",J137,0)</f>
        <v>0</v>
      </c>
      <c r="BH137" s="221">
        <f>IF(N137="sníž. přenesená",J137,0)</f>
        <v>0</v>
      </c>
      <c r="BI137" s="221">
        <f>IF(N137="nulová",J137,0)</f>
        <v>0</v>
      </c>
      <c r="BJ137" s="17" t="s">
        <v>76</v>
      </c>
      <c r="BK137" s="221">
        <f>ROUND(I137*H137,2)</f>
        <v>0</v>
      </c>
      <c r="BL137" s="17" t="s">
        <v>192</v>
      </c>
      <c r="BM137" s="17" t="s">
        <v>2514</v>
      </c>
    </row>
    <row r="138" s="1" customFormat="1" ht="16.5" customHeight="1">
      <c r="B138" s="38"/>
      <c r="C138" s="210" t="s">
        <v>412</v>
      </c>
      <c r="D138" s="210" t="s">
        <v>187</v>
      </c>
      <c r="E138" s="211" t="s">
        <v>2405</v>
      </c>
      <c r="F138" s="212" t="s">
        <v>2406</v>
      </c>
      <c r="G138" s="213" t="s">
        <v>319</v>
      </c>
      <c r="H138" s="214">
        <v>1801.4000000000001</v>
      </c>
      <c r="I138" s="215"/>
      <c r="J138" s="216">
        <f>ROUND(I138*H138,2)</f>
        <v>0</v>
      </c>
      <c r="K138" s="212" t="s">
        <v>1</v>
      </c>
      <c r="L138" s="43"/>
      <c r="M138" s="217" t="s">
        <v>1</v>
      </c>
      <c r="N138" s="218" t="s">
        <v>40</v>
      </c>
      <c r="O138" s="79"/>
      <c r="P138" s="219">
        <f>O138*H138</f>
        <v>0</v>
      </c>
      <c r="Q138" s="219">
        <v>0</v>
      </c>
      <c r="R138" s="219">
        <f>Q138*H138</f>
        <v>0</v>
      </c>
      <c r="S138" s="219">
        <v>0</v>
      </c>
      <c r="T138" s="220">
        <f>S138*H138</f>
        <v>0</v>
      </c>
      <c r="AR138" s="17" t="s">
        <v>192</v>
      </c>
      <c r="AT138" s="17" t="s">
        <v>187</v>
      </c>
      <c r="AU138" s="17" t="s">
        <v>78</v>
      </c>
      <c r="AY138" s="17" t="s">
        <v>186</v>
      </c>
      <c r="BE138" s="221">
        <f>IF(N138="základní",J138,0)</f>
        <v>0</v>
      </c>
      <c r="BF138" s="221">
        <f>IF(N138="snížená",J138,0)</f>
        <v>0</v>
      </c>
      <c r="BG138" s="221">
        <f>IF(N138="zákl. přenesená",J138,0)</f>
        <v>0</v>
      </c>
      <c r="BH138" s="221">
        <f>IF(N138="sníž. přenesená",J138,0)</f>
        <v>0</v>
      </c>
      <c r="BI138" s="221">
        <f>IF(N138="nulová",J138,0)</f>
        <v>0</v>
      </c>
      <c r="BJ138" s="17" t="s">
        <v>76</v>
      </c>
      <c r="BK138" s="221">
        <f>ROUND(I138*H138,2)</f>
        <v>0</v>
      </c>
      <c r="BL138" s="17" t="s">
        <v>192</v>
      </c>
      <c r="BM138" s="17" t="s">
        <v>2515</v>
      </c>
    </row>
    <row r="139" s="1" customFormat="1" ht="16.5" customHeight="1">
      <c r="B139" s="38"/>
      <c r="C139" s="210" t="s">
        <v>383</v>
      </c>
      <c r="D139" s="210" t="s">
        <v>187</v>
      </c>
      <c r="E139" s="211" t="s">
        <v>2408</v>
      </c>
      <c r="F139" s="212" t="s">
        <v>2409</v>
      </c>
      <c r="G139" s="213" t="s">
        <v>319</v>
      </c>
      <c r="H139" s="214">
        <v>1767.912</v>
      </c>
      <c r="I139" s="215"/>
      <c r="J139" s="216">
        <f>ROUND(I139*H139,2)</f>
        <v>0</v>
      </c>
      <c r="K139" s="212" t="s">
        <v>1</v>
      </c>
      <c r="L139" s="43"/>
      <c r="M139" s="217" t="s">
        <v>1</v>
      </c>
      <c r="N139" s="218" t="s">
        <v>40</v>
      </c>
      <c r="O139" s="79"/>
      <c r="P139" s="219">
        <f>O139*H139</f>
        <v>0</v>
      </c>
      <c r="Q139" s="219">
        <v>0</v>
      </c>
      <c r="R139" s="219">
        <f>Q139*H139</f>
        <v>0</v>
      </c>
      <c r="S139" s="219">
        <v>0</v>
      </c>
      <c r="T139" s="220">
        <f>S139*H139</f>
        <v>0</v>
      </c>
      <c r="AR139" s="17" t="s">
        <v>192</v>
      </c>
      <c r="AT139" s="17" t="s">
        <v>187</v>
      </c>
      <c r="AU139" s="17" t="s">
        <v>78</v>
      </c>
      <c r="AY139" s="17" t="s">
        <v>186</v>
      </c>
      <c r="BE139" s="221">
        <f>IF(N139="základní",J139,0)</f>
        <v>0</v>
      </c>
      <c r="BF139" s="221">
        <f>IF(N139="snížená",J139,0)</f>
        <v>0</v>
      </c>
      <c r="BG139" s="221">
        <f>IF(N139="zákl. přenesená",J139,0)</f>
        <v>0</v>
      </c>
      <c r="BH139" s="221">
        <f>IF(N139="sníž. přenesená",J139,0)</f>
        <v>0</v>
      </c>
      <c r="BI139" s="221">
        <f>IF(N139="nulová",J139,0)</f>
        <v>0</v>
      </c>
      <c r="BJ139" s="17" t="s">
        <v>76</v>
      </c>
      <c r="BK139" s="221">
        <f>ROUND(I139*H139,2)</f>
        <v>0</v>
      </c>
      <c r="BL139" s="17" t="s">
        <v>192</v>
      </c>
      <c r="BM139" s="17" t="s">
        <v>2516</v>
      </c>
    </row>
    <row r="140" s="1" customFormat="1" ht="16.5" customHeight="1">
      <c r="B140" s="38"/>
      <c r="C140" s="210" t="s">
        <v>428</v>
      </c>
      <c r="D140" s="210" t="s">
        <v>187</v>
      </c>
      <c r="E140" s="211" t="s">
        <v>2517</v>
      </c>
      <c r="F140" s="212" t="s">
        <v>2518</v>
      </c>
      <c r="G140" s="213" t="s">
        <v>319</v>
      </c>
      <c r="H140" s="214">
        <v>1767.912</v>
      </c>
      <c r="I140" s="215"/>
      <c r="J140" s="216">
        <f>ROUND(I140*H140,2)</f>
        <v>0</v>
      </c>
      <c r="K140" s="212" t="s">
        <v>191</v>
      </c>
      <c r="L140" s="43"/>
      <c r="M140" s="217" t="s">
        <v>1</v>
      </c>
      <c r="N140" s="218" t="s">
        <v>40</v>
      </c>
      <c r="O140" s="79"/>
      <c r="P140" s="219">
        <f>O140*H140</f>
        <v>0</v>
      </c>
      <c r="Q140" s="219">
        <v>0</v>
      </c>
      <c r="R140" s="219">
        <f>Q140*H140</f>
        <v>0</v>
      </c>
      <c r="S140" s="219">
        <v>0.098000000000000004</v>
      </c>
      <c r="T140" s="220">
        <f>S140*H140</f>
        <v>173.25537600000001</v>
      </c>
      <c r="AR140" s="17" t="s">
        <v>192</v>
      </c>
      <c r="AT140" s="17" t="s">
        <v>187</v>
      </c>
      <c r="AU140" s="17" t="s">
        <v>78</v>
      </c>
      <c r="AY140" s="17" t="s">
        <v>186</v>
      </c>
      <c r="BE140" s="221">
        <f>IF(N140="základní",J140,0)</f>
        <v>0</v>
      </c>
      <c r="BF140" s="221">
        <f>IF(N140="snížená",J140,0)</f>
        <v>0</v>
      </c>
      <c r="BG140" s="221">
        <f>IF(N140="zákl. přenesená",J140,0)</f>
        <v>0</v>
      </c>
      <c r="BH140" s="221">
        <f>IF(N140="sníž. přenesená",J140,0)</f>
        <v>0</v>
      </c>
      <c r="BI140" s="221">
        <f>IF(N140="nulová",J140,0)</f>
        <v>0</v>
      </c>
      <c r="BJ140" s="17" t="s">
        <v>76</v>
      </c>
      <c r="BK140" s="221">
        <f>ROUND(I140*H140,2)</f>
        <v>0</v>
      </c>
      <c r="BL140" s="17" t="s">
        <v>192</v>
      </c>
      <c r="BM140" s="17" t="s">
        <v>2519</v>
      </c>
    </row>
    <row r="141" s="1" customFormat="1" ht="16.5" customHeight="1">
      <c r="B141" s="38"/>
      <c r="C141" s="210" t="s">
        <v>439</v>
      </c>
      <c r="D141" s="210" t="s">
        <v>187</v>
      </c>
      <c r="E141" s="211" t="s">
        <v>2520</v>
      </c>
      <c r="F141" s="212" t="s">
        <v>2521</v>
      </c>
      <c r="G141" s="213" t="s">
        <v>319</v>
      </c>
      <c r="H141" s="214">
        <v>1621.4000000000001</v>
      </c>
      <c r="I141" s="215"/>
      <c r="J141" s="216">
        <f>ROUND(I141*H141,2)</f>
        <v>0</v>
      </c>
      <c r="K141" s="212" t="s">
        <v>191</v>
      </c>
      <c r="L141" s="43"/>
      <c r="M141" s="217" t="s">
        <v>1</v>
      </c>
      <c r="N141" s="218" t="s">
        <v>40</v>
      </c>
      <c r="O141" s="79"/>
      <c r="P141" s="219">
        <f>O141*H141</f>
        <v>0</v>
      </c>
      <c r="Q141" s="219">
        <v>0</v>
      </c>
      <c r="R141" s="219">
        <f>Q141*H141</f>
        <v>0</v>
      </c>
      <c r="S141" s="219">
        <v>0.57999999999999996</v>
      </c>
      <c r="T141" s="220">
        <f>S141*H141</f>
        <v>940.41200000000003</v>
      </c>
      <c r="AR141" s="17" t="s">
        <v>192</v>
      </c>
      <c r="AT141" s="17" t="s">
        <v>187</v>
      </c>
      <c r="AU141" s="17" t="s">
        <v>78</v>
      </c>
      <c r="AY141" s="17" t="s">
        <v>186</v>
      </c>
      <c r="BE141" s="221">
        <f>IF(N141="základní",J141,0)</f>
        <v>0</v>
      </c>
      <c r="BF141" s="221">
        <f>IF(N141="snížená",J141,0)</f>
        <v>0</v>
      </c>
      <c r="BG141" s="221">
        <f>IF(N141="zákl. přenesená",J141,0)</f>
        <v>0</v>
      </c>
      <c r="BH141" s="221">
        <f>IF(N141="sníž. přenesená",J141,0)</f>
        <v>0</v>
      </c>
      <c r="BI141" s="221">
        <f>IF(N141="nulová",J141,0)</f>
        <v>0</v>
      </c>
      <c r="BJ141" s="17" t="s">
        <v>76</v>
      </c>
      <c r="BK141" s="221">
        <f>ROUND(I141*H141,2)</f>
        <v>0</v>
      </c>
      <c r="BL141" s="17" t="s">
        <v>192</v>
      </c>
      <c r="BM141" s="17" t="s">
        <v>2522</v>
      </c>
    </row>
    <row r="142" s="1" customFormat="1" ht="16.5" customHeight="1">
      <c r="B142" s="38"/>
      <c r="C142" s="210" t="s">
        <v>462</v>
      </c>
      <c r="D142" s="210" t="s">
        <v>187</v>
      </c>
      <c r="E142" s="211" t="s">
        <v>2523</v>
      </c>
      <c r="F142" s="212" t="s">
        <v>2524</v>
      </c>
      <c r="G142" s="213" t="s">
        <v>319</v>
      </c>
      <c r="H142" s="214">
        <v>1801.4000000000001</v>
      </c>
      <c r="I142" s="215"/>
      <c r="J142" s="216">
        <f>ROUND(I142*H142,2)</f>
        <v>0</v>
      </c>
      <c r="K142" s="212" t="s">
        <v>1</v>
      </c>
      <c r="L142" s="43"/>
      <c r="M142" s="217" t="s">
        <v>1</v>
      </c>
      <c r="N142" s="218" t="s">
        <v>40</v>
      </c>
      <c r="O142" s="79"/>
      <c r="P142" s="219">
        <f>O142*H142</f>
        <v>0</v>
      </c>
      <c r="Q142" s="219">
        <v>0</v>
      </c>
      <c r="R142" s="219">
        <f>Q142*H142</f>
        <v>0</v>
      </c>
      <c r="S142" s="219">
        <v>0</v>
      </c>
      <c r="T142" s="220">
        <f>S142*H142</f>
        <v>0</v>
      </c>
      <c r="AR142" s="17" t="s">
        <v>192</v>
      </c>
      <c r="AT142" s="17" t="s">
        <v>187</v>
      </c>
      <c r="AU142" s="17" t="s">
        <v>78</v>
      </c>
      <c r="AY142" s="17" t="s">
        <v>186</v>
      </c>
      <c r="BE142" s="221">
        <f>IF(N142="základní",J142,0)</f>
        <v>0</v>
      </c>
      <c r="BF142" s="221">
        <f>IF(N142="snížená",J142,0)</f>
        <v>0</v>
      </c>
      <c r="BG142" s="221">
        <f>IF(N142="zákl. přenesená",J142,0)</f>
        <v>0</v>
      </c>
      <c r="BH142" s="221">
        <f>IF(N142="sníž. přenesená",J142,0)</f>
        <v>0</v>
      </c>
      <c r="BI142" s="221">
        <f>IF(N142="nulová",J142,0)</f>
        <v>0</v>
      </c>
      <c r="BJ142" s="17" t="s">
        <v>76</v>
      </c>
      <c r="BK142" s="221">
        <f>ROUND(I142*H142,2)</f>
        <v>0</v>
      </c>
      <c r="BL142" s="17" t="s">
        <v>192</v>
      </c>
      <c r="BM142" s="17" t="s">
        <v>2525</v>
      </c>
    </row>
    <row r="143" s="1" customFormat="1" ht="16.5" customHeight="1">
      <c r="B143" s="38"/>
      <c r="C143" s="210" t="s">
        <v>466</v>
      </c>
      <c r="D143" s="210" t="s">
        <v>187</v>
      </c>
      <c r="E143" s="211" t="s">
        <v>2526</v>
      </c>
      <c r="F143" s="212" t="s">
        <v>2527</v>
      </c>
      <c r="G143" s="213" t="s">
        <v>319</v>
      </c>
      <c r="H143" s="214">
        <v>2452.3899999999999</v>
      </c>
      <c r="I143" s="215"/>
      <c r="J143" s="216">
        <f>ROUND(I143*H143,2)</f>
        <v>0</v>
      </c>
      <c r="K143" s="212" t="s">
        <v>2173</v>
      </c>
      <c r="L143" s="43"/>
      <c r="M143" s="217" t="s">
        <v>1</v>
      </c>
      <c r="N143" s="218" t="s">
        <v>40</v>
      </c>
      <c r="O143" s="79"/>
      <c r="P143" s="219">
        <f>O143*H143</f>
        <v>0</v>
      </c>
      <c r="Q143" s="219">
        <v>0.00060999999999999997</v>
      </c>
      <c r="R143" s="219">
        <f>Q143*H143</f>
        <v>1.4959578999999998</v>
      </c>
      <c r="S143" s="219">
        <v>0</v>
      </c>
      <c r="T143" s="220">
        <f>S143*H143</f>
        <v>0</v>
      </c>
      <c r="AR143" s="17" t="s">
        <v>192</v>
      </c>
      <c r="AT143" s="17" t="s">
        <v>187</v>
      </c>
      <c r="AU143" s="17" t="s">
        <v>78</v>
      </c>
      <c r="AY143" s="17" t="s">
        <v>186</v>
      </c>
      <c r="BE143" s="221">
        <f>IF(N143="základní",J143,0)</f>
        <v>0</v>
      </c>
      <c r="BF143" s="221">
        <f>IF(N143="snížená",J143,0)</f>
        <v>0</v>
      </c>
      <c r="BG143" s="221">
        <f>IF(N143="zákl. přenesená",J143,0)</f>
        <v>0</v>
      </c>
      <c r="BH143" s="221">
        <f>IF(N143="sníž. přenesená",J143,0)</f>
        <v>0</v>
      </c>
      <c r="BI143" s="221">
        <f>IF(N143="nulová",J143,0)</f>
        <v>0</v>
      </c>
      <c r="BJ143" s="17" t="s">
        <v>76</v>
      </c>
      <c r="BK143" s="221">
        <f>ROUND(I143*H143,2)</f>
        <v>0</v>
      </c>
      <c r="BL143" s="17" t="s">
        <v>192</v>
      </c>
      <c r="BM143" s="17" t="s">
        <v>2528</v>
      </c>
    </row>
    <row r="144" s="11" customFormat="1">
      <c r="B144" s="222"/>
      <c r="C144" s="223"/>
      <c r="D144" s="224" t="s">
        <v>194</v>
      </c>
      <c r="E144" s="225" t="s">
        <v>1</v>
      </c>
      <c r="F144" s="226" t="s">
        <v>2529</v>
      </c>
      <c r="G144" s="223"/>
      <c r="H144" s="227">
        <v>2452.3899999999999</v>
      </c>
      <c r="I144" s="228"/>
      <c r="J144" s="223"/>
      <c r="K144" s="223"/>
      <c r="L144" s="229"/>
      <c r="M144" s="230"/>
      <c r="N144" s="231"/>
      <c r="O144" s="231"/>
      <c r="P144" s="231"/>
      <c r="Q144" s="231"/>
      <c r="R144" s="231"/>
      <c r="S144" s="231"/>
      <c r="T144" s="232"/>
      <c r="AT144" s="233" t="s">
        <v>194</v>
      </c>
      <c r="AU144" s="233" t="s">
        <v>78</v>
      </c>
      <c r="AV144" s="11" t="s">
        <v>78</v>
      </c>
      <c r="AW144" s="11" t="s">
        <v>32</v>
      </c>
      <c r="AX144" s="11" t="s">
        <v>76</v>
      </c>
      <c r="AY144" s="233" t="s">
        <v>186</v>
      </c>
    </row>
    <row r="145" s="1" customFormat="1" ht="16.5" customHeight="1">
      <c r="B145" s="38"/>
      <c r="C145" s="210" t="s">
        <v>443</v>
      </c>
      <c r="D145" s="210" t="s">
        <v>187</v>
      </c>
      <c r="E145" s="211" t="s">
        <v>2530</v>
      </c>
      <c r="F145" s="212" t="s">
        <v>2531</v>
      </c>
      <c r="G145" s="213" t="s">
        <v>319</v>
      </c>
      <c r="H145" s="214">
        <v>1621.4000000000001</v>
      </c>
      <c r="I145" s="215"/>
      <c r="J145" s="216">
        <f>ROUND(I145*H145,2)</f>
        <v>0</v>
      </c>
      <c r="K145" s="212" t="s">
        <v>191</v>
      </c>
      <c r="L145" s="43"/>
      <c r="M145" s="217" t="s">
        <v>1</v>
      </c>
      <c r="N145" s="218" t="s">
        <v>40</v>
      </c>
      <c r="O145" s="79"/>
      <c r="P145" s="219">
        <f>O145*H145</f>
        <v>0</v>
      </c>
      <c r="Q145" s="219">
        <v>0</v>
      </c>
      <c r="R145" s="219">
        <f>Q145*H145</f>
        <v>0</v>
      </c>
      <c r="S145" s="219">
        <v>0</v>
      </c>
      <c r="T145" s="220">
        <f>S145*H145</f>
        <v>0</v>
      </c>
      <c r="AR145" s="17" t="s">
        <v>192</v>
      </c>
      <c r="AT145" s="17" t="s">
        <v>187</v>
      </c>
      <c r="AU145" s="17" t="s">
        <v>78</v>
      </c>
      <c r="AY145" s="17" t="s">
        <v>186</v>
      </c>
      <c r="BE145" s="221">
        <f>IF(N145="základní",J145,0)</f>
        <v>0</v>
      </c>
      <c r="BF145" s="221">
        <f>IF(N145="snížená",J145,0)</f>
        <v>0</v>
      </c>
      <c r="BG145" s="221">
        <f>IF(N145="zákl. přenesená",J145,0)</f>
        <v>0</v>
      </c>
      <c r="BH145" s="221">
        <f>IF(N145="sníž. přenesená",J145,0)</f>
        <v>0</v>
      </c>
      <c r="BI145" s="221">
        <f>IF(N145="nulová",J145,0)</f>
        <v>0</v>
      </c>
      <c r="BJ145" s="17" t="s">
        <v>76</v>
      </c>
      <c r="BK145" s="221">
        <f>ROUND(I145*H145,2)</f>
        <v>0</v>
      </c>
      <c r="BL145" s="17" t="s">
        <v>192</v>
      </c>
      <c r="BM145" s="17" t="s">
        <v>2532</v>
      </c>
    </row>
    <row r="146" s="1" customFormat="1" ht="16.5" customHeight="1">
      <c r="B146" s="38"/>
      <c r="C146" s="210" t="s">
        <v>385</v>
      </c>
      <c r="D146" s="210" t="s">
        <v>187</v>
      </c>
      <c r="E146" s="211" t="s">
        <v>2533</v>
      </c>
      <c r="F146" s="212" t="s">
        <v>2534</v>
      </c>
      <c r="G146" s="213" t="s">
        <v>319</v>
      </c>
      <c r="H146" s="214">
        <v>1767.912</v>
      </c>
      <c r="I146" s="215"/>
      <c r="J146" s="216">
        <f>ROUND(I146*H146,2)</f>
        <v>0</v>
      </c>
      <c r="K146" s="212" t="s">
        <v>191</v>
      </c>
      <c r="L146" s="43"/>
      <c r="M146" s="217" t="s">
        <v>1</v>
      </c>
      <c r="N146" s="218" t="s">
        <v>40</v>
      </c>
      <c r="O146" s="79"/>
      <c r="P146" s="219">
        <f>O146*H146</f>
        <v>0</v>
      </c>
      <c r="Q146" s="219">
        <v>0</v>
      </c>
      <c r="R146" s="219">
        <f>Q146*H146</f>
        <v>0</v>
      </c>
      <c r="S146" s="219">
        <v>0</v>
      </c>
      <c r="T146" s="220">
        <f>S146*H146</f>
        <v>0</v>
      </c>
      <c r="AR146" s="17" t="s">
        <v>192</v>
      </c>
      <c r="AT146" s="17" t="s">
        <v>187</v>
      </c>
      <c r="AU146" s="17" t="s">
        <v>78</v>
      </c>
      <c r="AY146" s="17" t="s">
        <v>186</v>
      </c>
      <c r="BE146" s="221">
        <f>IF(N146="základní",J146,0)</f>
        <v>0</v>
      </c>
      <c r="BF146" s="221">
        <f>IF(N146="snížená",J146,0)</f>
        <v>0</v>
      </c>
      <c r="BG146" s="221">
        <f>IF(N146="zákl. přenesená",J146,0)</f>
        <v>0</v>
      </c>
      <c r="BH146" s="221">
        <f>IF(N146="sníž. přenesená",J146,0)</f>
        <v>0</v>
      </c>
      <c r="BI146" s="221">
        <f>IF(N146="nulová",J146,0)</f>
        <v>0</v>
      </c>
      <c r="BJ146" s="17" t="s">
        <v>76</v>
      </c>
      <c r="BK146" s="221">
        <f>ROUND(I146*H146,2)</f>
        <v>0</v>
      </c>
      <c r="BL146" s="17" t="s">
        <v>192</v>
      </c>
      <c r="BM146" s="17" t="s">
        <v>2535</v>
      </c>
    </row>
    <row r="147" s="11" customFormat="1">
      <c r="B147" s="222"/>
      <c r="C147" s="223"/>
      <c r="D147" s="224" t="s">
        <v>194</v>
      </c>
      <c r="E147" s="225" t="s">
        <v>1</v>
      </c>
      <c r="F147" s="226" t="s">
        <v>2536</v>
      </c>
      <c r="G147" s="223"/>
      <c r="H147" s="227">
        <v>1767.912</v>
      </c>
      <c r="I147" s="228"/>
      <c r="J147" s="223"/>
      <c r="K147" s="223"/>
      <c r="L147" s="229"/>
      <c r="M147" s="230"/>
      <c r="N147" s="231"/>
      <c r="O147" s="231"/>
      <c r="P147" s="231"/>
      <c r="Q147" s="231"/>
      <c r="R147" s="231"/>
      <c r="S147" s="231"/>
      <c r="T147" s="232"/>
      <c r="AT147" s="233" t="s">
        <v>194</v>
      </c>
      <c r="AU147" s="233" t="s">
        <v>78</v>
      </c>
      <c r="AV147" s="11" t="s">
        <v>78</v>
      </c>
      <c r="AW147" s="11" t="s">
        <v>32</v>
      </c>
      <c r="AX147" s="11" t="s">
        <v>76</v>
      </c>
      <c r="AY147" s="233" t="s">
        <v>186</v>
      </c>
    </row>
    <row r="148" s="1" customFormat="1" ht="16.5" customHeight="1">
      <c r="B148" s="38"/>
      <c r="C148" s="210" t="s">
        <v>393</v>
      </c>
      <c r="D148" s="210" t="s">
        <v>187</v>
      </c>
      <c r="E148" s="211" t="s">
        <v>2025</v>
      </c>
      <c r="F148" s="212" t="s">
        <v>2026</v>
      </c>
      <c r="G148" s="213" t="s">
        <v>319</v>
      </c>
      <c r="H148" s="214">
        <v>1621.4000000000001</v>
      </c>
      <c r="I148" s="215"/>
      <c r="J148" s="216">
        <f>ROUND(I148*H148,2)</f>
        <v>0</v>
      </c>
      <c r="K148" s="212" t="s">
        <v>191</v>
      </c>
      <c r="L148" s="43"/>
      <c r="M148" s="217" t="s">
        <v>1</v>
      </c>
      <c r="N148" s="218" t="s">
        <v>40</v>
      </c>
      <c r="O148" s="79"/>
      <c r="P148" s="219">
        <f>O148*H148</f>
        <v>0</v>
      </c>
      <c r="Q148" s="219">
        <v>0</v>
      </c>
      <c r="R148" s="219">
        <f>Q148*H148</f>
        <v>0</v>
      </c>
      <c r="S148" s="219">
        <v>0</v>
      </c>
      <c r="T148" s="220">
        <f>S148*H148</f>
        <v>0</v>
      </c>
      <c r="AR148" s="17" t="s">
        <v>192</v>
      </c>
      <c r="AT148" s="17" t="s">
        <v>187</v>
      </c>
      <c r="AU148" s="17" t="s">
        <v>78</v>
      </c>
      <c r="AY148" s="17" t="s">
        <v>186</v>
      </c>
      <c r="BE148" s="221">
        <f>IF(N148="základní",J148,0)</f>
        <v>0</v>
      </c>
      <c r="BF148" s="221">
        <f>IF(N148="snížená",J148,0)</f>
        <v>0</v>
      </c>
      <c r="BG148" s="221">
        <f>IF(N148="zákl. přenesená",J148,0)</f>
        <v>0</v>
      </c>
      <c r="BH148" s="221">
        <f>IF(N148="sníž. přenesená",J148,0)</f>
        <v>0</v>
      </c>
      <c r="BI148" s="221">
        <f>IF(N148="nulová",J148,0)</f>
        <v>0</v>
      </c>
      <c r="BJ148" s="17" t="s">
        <v>76</v>
      </c>
      <c r="BK148" s="221">
        <f>ROUND(I148*H148,2)</f>
        <v>0</v>
      </c>
      <c r="BL148" s="17" t="s">
        <v>192</v>
      </c>
      <c r="BM148" s="17" t="s">
        <v>2537</v>
      </c>
    </row>
    <row r="149" s="1" customFormat="1" ht="16.5" customHeight="1">
      <c r="B149" s="38"/>
      <c r="C149" s="210" t="s">
        <v>400</v>
      </c>
      <c r="D149" s="210" t="s">
        <v>187</v>
      </c>
      <c r="E149" s="211" t="s">
        <v>2019</v>
      </c>
      <c r="F149" s="212" t="s">
        <v>2020</v>
      </c>
      <c r="G149" s="213" t="s">
        <v>319</v>
      </c>
      <c r="H149" s="214">
        <v>1621.4000000000001</v>
      </c>
      <c r="I149" s="215"/>
      <c r="J149" s="216">
        <f>ROUND(I149*H149,2)</f>
        <v>0</v>
      </c>
      <c r="K149" s="212" t="s">
        <v>191</v>
      </c>
      <c r="L149" s="43"/>
      <c r="M149" s="217" t="s">
        <v>1</v>
      </c>
      <c r="N149" s="218" t="s">
        <v>40</v>
      </c>
      <c r="O149" s="79"/>
      <c r="P149" s="219">
        <f>O149*H149</f>
        <v>0</v>
      </c>
      <c r="Q149" s="219">
        <v>0</v>
      </c>
      <c r="R149" s="219">
        <f>Q149*H149</f>
        <v>0</v>
      </c>
      <c r="S149" s="219">
        <v>0</v>
      </c>
      <c r="T149" s="220">
        <f>S149*H149</f>
        <v>0</v>
      </c>
      <c r="AR149" s="17" t="s">
        <v>192</v>
      </c>
      <c r="AT149" s="17" t="s">
        <v>187</v>
      </c>
      <c r="AU149" s="17" t="s">
        <v>78</v>
      </c>
      <c r="AY149" s="17" t="s">
        <v>186</v>
      </c>
      <c r="BE149" s="221">
        <f>IF(N149="základní",J149,0)</f>
        <v>0</v>
      </c>
      <c r="BF149" s="221">
        <f>IF(N149="snížená",J149,0)</f>
        <v>0</v>
      </c>
      <c r="BG149" s="221">
        <f>IF(N149="zákl. přenesená",J149,0)</f>
        <v>0</v>
      </c>
      <c r="BH149" s="221">
        <f>IF(N149="sníž. přenesená",J149,0)</f>
        <v>0</v>
      </c>
      <c r="BI149" s="221">
        <f>IF(N149="nulová",J149,0)</f>
        <v>0</v>
      </c>
      <c r="BJ149" s="17" t="s">
        <v>76</v>
      </c>
      <c r="BK149" s="221">
        <f>ROUND(I149*H149,2)</f>
        <v>0</v>
      </c>
      <c r="BL149" s="17" t="s">
        <v>192</v>
      </c>
      <c r="BM149" s="17" t="s">
        <v>2538</v>
      </c>
    </row>
    <row r="150" s="1" customFormat="1" ht="16.5" customHeight="1">
      <c r="B150" s="38"/>
      <c r="C150" s="210" t="s">
        <v>407</v>
      </c>
      <c r="D150" s="210" t="s">
        <v>187</v>
      </c>
      <c r="E150" s="211" t="s">
        <v>2539</v>
      </c>
      <c r="F150" s="212" t="s">
        <v>2540</v>
      </c>
      <c r="G150" s="213" t="s">
        <v>319</v>
      </c>
      <c r="H150" s="214">
        <v>650.99000000000001</v>
      </c>
      <c r="I150" s="215"/>
      <c r="J150" s="216">
        <f>ROUND(I150*H150,2)</f>
        <v>0</v>
      </c>
      <c r="K150" s="212" t="s">
        <v>191</v>
      </c>
      <c r="L150" s="43"/>
      <c r="M150" s="217" t="s">
        <v>1</v>
      </c>
      <c r="N150" s="218" t="s">
        <v>40</v>
      </c>
      <c r="O150" s="79"/>
      <c r="P150" s="219">
        <f>O150*H150</f>
        <v>0</v>
      </c>
      <c r="Q150" s="219">
        <v>0.00012999999999999999</v>
      </c>
      <c r="R150" s="219">
        <f>Q150*H150</f>
        <v>0.084628699999999987</v>
      </c>
      <c r="S150" s="219">
        <v>0.25600000000000001</v>
      </c>
      <c r="T150" s="220">
        <f>S150*H150</f>
        <v>166.65344000000002</v>
      </c>
      <c r="AR150" s="17" t="s">
        <v>192</v>
      </c>
      <c r="AT150" s="17" t="s">
        <v>187</v>
      </c>
      <c r="AU150" s="17" t="s">
        <v>78</v>
      </c>
      <c r="AY150" s="17" t="s">
        <v>186</v>
      </c>
      <c r="BE150" s="221">
        <f>IF(N150="základní",J150,0)</f>
        <v>0</v>
      </c>
      <c r="BF150" s="221">
        <f>IF(N150="snížená",J150,0)</f>
        <v>0</v>
      </c>
      <c r="BG150" s="221">
        <f>IF(N150="zákl. přenesená",J150,0)</f>
        <v>0</v>
      </c>
      <c r="BH150" s="221">
        <f>IF(N150="sníž. přenesená",J150,0)</f>
        <v>0</v>
      </c>
      <c r="BI150" s="221">
        <f>IF(N150="nulová",J150,0)</f>
        <v>0</v>
      </c>
      <c r="BJ150" s="17" t="s">
        <v>76</v>
      </c>
      <c r="BK150" s="221">
        <f>ROUND(I150*H150,2)</f>
        <v>0</v>
      </c>
      <c r="BL150" s="17" t="s">
        <v>192</v>
      </c>
      <c r="BM150" s="17" t="s">
        <v>2541</v>
      </c>
    </row>
    <row r="151" s="1" customFormat="1" ht="16.5" customHeight="1">
      <c r="B151" s="38"/>
      <c r="C151" s="210" t="s">
        <v>470</v>
      </c>
      <c r="D151" s="210" t="s">
        <v>187</v>
      </c>
      <c r="E151" s="211" t="s">
        <v>2542</v>
      </c>
      <c r="F151" s="212" t="s">
        <v>2543</v>
      </c>
      <c r="G151" s="213" t="s">
        <v>319</v>
      </c>
      <c r="H151" s="214">
        <v>119.041</v>
      </c>
      <c r="I151" s="215"/>
      <c r="J151" s="216">
        <f>ROUND(I151*H151,2)</f>
        <v>0</v>
      </c>
      <c r="K151" s="212" t="s">
        <v>191</v>
      </c>
      <c r="L151" s="43"/>
      <c r="M151" s="217" t="s">
        <v>1</v>
      </c>
      <c r="N151" s="218" t="s">
        <v>40</v>
      </c>
      <c r="O151" s="79"/>
      <c r="P151" s="219">
        <f>O151*H151</f>
        <v>0</v>
      </c>
      <c r="Q151" s="219">
        <v>0</v>
      </c>
      <c r="R151" s="219">
        <f>Q151*H151</f>
        <v>0</v>
      </c>
      <c r="S151" s="219">
        <v>0.28999999999999998</v>
      </c>
      <c r="T151" s="220">
        <f>S151*H151</f>
        <v>34.521889999999999</v>
      </c>
      <c r="AR151" s="17" t="s">
        <v>192</v>
      </c>
      <c r="AT151" s="17" t="s">
        <v>187</v>
      </c>
      <c r="AU151" s="17" t="s">
        <v>78</v>
      </c>
      <c r="AY151" s="17" t="s">
        <v>186</v>
      </c>
      <c r="BE151" s="221">
        <f>IF(N151="základní",J151,0)</f>
        <v>0</v>
      </c>
      <c r="BF151" s="221">
        <f>IF(N151="snížená",J151,0)</f>
        <v>0</v>
      </c>
      <c r="BG151" s="221">
        <f>IF(N151="zákl. přenesená",J151,0)</f>
        <v>0</v>
      </c>
      <c r="BH151" s="221">
        <f>IF(N151="sníž. přenesená",J151,0)</f>
        <v>0</v>
      </c>
      <c r="BI151" s="221">
        <f>IF(N151="nulová",J151,0)</f>
        <v>0</v>
      </c>
      <c r="BJ151" s="17" t="s">
        <v>76</v>
      </c>
      <c r="BK151" s="221">
        <f>ROUND(I151*H151,2)</f>
        <v>0</v>
      </c>
      <c r="BL151" s="17" t="s">
        <v>192</v>
      </c>
      <c r="BM151" s="17" t="s">
        <v>2544</v>
      </c>
    </row>
    <row r="152" s="1" customFormat="1" ht="16.5" customHeight="1">
      <c r="B152" s="38"/>
      <c r="C152" s="210" t="s">
        <v>481</v>
      </c>
      <c r="D152" s="210" t="s">
        <v>187</v>
      </c>
      <c r="E152" s="211" t="s">
        <v>2034</v>
      </c>
      <c r="F152" s="212" t="s">
        <v>2035</v>
      </c>
      <c r="G152" s="213" t="s">
        <v>319</v>
      </c>
      <c r="H152" s="214">
        <v>650.99000000000001</v>
      </c>
      <c r="I152" s="215"/>
      <c r="J152" s="216">
        <f>ROUND(I152*H152,2)</f>
        <v>0</v>
      </c>
      <c r="K152" s="212" t="s">
        <v>191</v>
      </c>
      <c r="L152" s="43"/>
      <c r="M152" s="217" t="s">
        <v>1</v>
      </c>
      <c r="N152" s="218" t="s">
        <v>40</v>
      </c>
      <c r="O152" s="79"/>
      <c r="P152" s="219">
        <f>O152*H152</f>
        <v>0</v>
      </c>
      <c r="Q152" s="219">
        <v>0</v>
      </c>
      <c r="R152" s="219">
        <f>Q152*H152</f>
        <v>0</v>
      </c>
      <c r="S152" s="219">
        <v>0</v>
      </c>
      <c r="T152" s="220">
        <f>S152*H152</f>
        <v>0</v>
      </c>
      <c r="AR152" s="17" t="s">
        <v>192</v>
      </c>
      <c r="AT152" s="17" t="s">
        <v>187</v>
      </c>
      <c r="AU152" s="17" t="s">
        <v>78</v>
      </c>
      <c r="AY152" s="17" t="s">
        <v>186</v>
      </c>
      <c r="BE152" s="221">
        <f>IF(N152="základní",J152,0)</f>
        <v>0</v>
      </c>
      <c r="BF152" s="221">
        <f>IF(N152="snížená",J152,0)</f>
        <v>0</v>
      </c>
      <c r="BG152" s="221">
        <f>IF(N152="zákl. přenesená",J152,0)</f>
        <v>0</v>
      </c>
      <c r="BH152" s="221">
        <f>IF(N152="sníž. přenesená",J152,0)</f>
        <v>0</v>
      </c>
      <c r="BI152" s="221">
        <f>IF(N152="nulová",J152,0)</f>
        <v>0</v>
      </c>
      <c r="BJ152" s="17" t="s">
        <v>76</v>
      </c>
      <c r="BK152" s="221">
        <f>ROUND(I152*H152,2)</f>
        <v>0</v>
      </c>
      <c r="BL152" s="17" t="s">
        <v>192</v>
      </c>
      <c r="BM152" s="17" t="s">
        <v>2545</v>
      </c>
    </row>
    <row r="153" s="11" customFormat="1">
      <c r="B153" s="222"/>
      <c r="C153" s="223"/>
      <c r="D153" s="224" t="s">
        <v>194</v>
      </c>
      <c r="E153" s="225" t="s">
        <v>1</v>
      </c>
      <c r="F153" s="226" t="s">
        <v>2546</v>
      </c>
      <c r="G153" s="223"/>
      <c r="H153" s="227">
        <v>650.99000000000001</v>
      </c>
      <c r="I153" s="228"/>
      <c r="J153" s="223"/>
      <c r="K153" s="223"/>
      <c r="L153" s="229"/>
      <c r="M153" s="230"/>
      <c r="N153" s="231"/>
      <c r="O153" s="231"/>
      <c r="P153" s="231"/>
      <c r="Q153" s="231"/>
      <c r="R153" s="231"/>
      <c r="S153" s="231"/>
      <c r="T153" s="232"/>
      <c r="AT153" s="233" t="s">
        <v>194</v>
      </c>
      <c r="AU153" s="233" t="s">
        <v>78</v>
      </c>
      <c r="AV153" s="11" t="s">
        <v>78</v>
      </c>
      <c r="AW153" s="11" t="s">
        <v>32</v>
      </c>
      <c r="AX153" s="11" t="s">
        <v>76</v>
      </c>
      <c r="AY153" s="233" t="s">
        <v>186</v>
      </c>
    </row>
    <row r="154" s="1" customFormat="1" ht="16.5" customHeight="1">
      <c r="B154" s="38"/>
      <c r="C154" s="210" t="s">
        <v>486</v>
      </c>
      <c r="D154" s="210" t="s">
        <v>187</v>
      </c>
      <c r="E154" s="211" t="s">
        <v>2547</v>
      </c>
      <c r="F154" s="212" t="s">
        <v>2548</v>
      </c>
      <c r="G154" s="213" t="s">
        <v>319</v>
      </c>
      <c r="H154" s="214">
        <v>650.99000000000001</v>
      </c>
      <c r="I154" s="215"/>
      <c r="J154" s="216">
        <f>ROUND(I154*H154,2)</f>
        <v>0</v>
      </c>
      <c r="K154" s="212" t="s">
        <v>191</v>
      </c>
      <c r="L154" s="43"/>
      <c r="M154" s="217" t="s">
        <v>1</v>
      </c>
      <c r="N154" s="218" t="s">
        <v>40</v>
      </c>
      <c r="O154" s="79"/>
      <c r="P154" s="219">
        <f>O154*H154</f>
        <v>0</v>
      </c>
      <c r="Q154" s="219">
        <v>0</v>
      </c>
      <c r="R154" s="219">
        <f>Q154*H154</f>
        <v>0</v>
      </c>
      <c r="S154" s="219">
        <v>0</v>
      </c>
      <c r="T154" s="220">
        <f>S154*H154</f>
        <v>0</v>
      </c>
      <c r="AR154" s="17" t="s">
        <v>192</v>
      </c>
      <c r="AT154" s="17" t="s">
        <v>187</v>
      </c>
      <c r="AU154" s="17" t="s">
        <v>78</v>
      </c>
      <c r="AY154" s="17" t="s">
        <v>186</v>
      </c>
      <c r="BE154" s="221">
        <f>IF(N154="základní",J154,0)</f>
        <v>0</v>
      </c>
      <c r="BF154" s="221">
        <f>IF(N154="snížená",J154,0)</f>
        <v>0</v>
      </c>
      <c r="BG154" s="221">
        <f>IF(N154="zákl. přenesená",J154,0)</f>
        <v>0</v>
      </c>
      <c r="BH154" s="221">
        <f>IF(N154="sníž. přenesená",J154,0)</f>
        <v>0</v>
      </c>
      <c r="BI154" s="221">
        <f>IF(N154="nulová",J154,0)</f>
        <v>0</v>
      </c>
      <c r="BJ154" s="17" t="s">
        <v>76</v>
      </c>
      <c r="BK154" s="221">
        <f>ROUND(I154*H154,2)</f>
        <v>0</v>
      </c>
      <c r="BL154" s="17" t="s">
        <v>192</v>
      </c>
      <c r="BM154" s="17" t="s">
        <v>2549</v>
      </c>
    </row>
    <row r="155" s="1" customFormat="1">
      <c r="B155" s="38"/>
      <c r="C155" s="39"/>
      <c r="D155" s="224" t="s">
        <v>831</v>
      </c>
      <c r="E155" s="39"/>
      <c r="F155" s="276" t="s">
        <v>2550</v>
      </c>
      <c r="G155" s="39"/>
      <c r="H155" s="39"/>
      <c r="I155" s="144"/>
      <c r="J155" s="39"/>
      <c r="K155" s="39"/>
      <c r="L155" s="43"/>
      <c r="M155" s="277"/>
      <c r="N155" s="79"/>
      <c r="O155" s="79"/>
      <c r="P155" s="79"/>
      <c r="Q155" s="79"/>
      <c r="R155" s="79"/>
      <c r="S155" s="79"/>
      <c r="T155" s="80"/>
      <c r="AT155" s="17" t="s">
        <v>831</v>
      </c>
      <c r="AU155" s="17" t="s">
        <v>78</v>
      </c>
    </row>
    <row r="156" s="1" customFormat="1" ht="22.5" customHeight="1">
      <c r="B156" s="38"/>
      <c r="C156" s="210" t="s">
        <v>491</v>
      </c>
      <c r="D156" s="210" t="s">
        <v>187</v>
      </c>
      <c r="E156" s="211" t="s">
        <v>2551</v>
      </c>
      <c r="F156" s="212" t="s">
        <v>2552</v>
      </c>
      <c r="G156" s="213" t="s">
        <v>319</v>
      </c>
      <c r="H156" s="214">
        <v>240.68199999999999</v>
      </c>
      <c r="I156" s="215"/>
      <c r="J156" s="216">
        <f>ROUND(I156*H156,2)</f>
        <v>0</v>
      </c>
      <c r="K156" s="212" t="s">
        <v>1</v>
      </c>
      <c r="L156" s="43"/>
      <c r="M156" s="217" t="s">
        <v>1</v>
      </c>
      <c r="N156" s="218" t="s">
        <v>40</v>
      </c>
      <c r="O156" s="79"/>
      <c r="P156" s="219">
        <f>O156*H156</f>
        <v>0</v>
      </c>
      <c r="Q156" s="219">
        <v>0.013860000000000001</v>
      </c>
      <c r="R156" s="219">
        <f>Q156*H156</f>
        <v>3.33585252</v>
      </c>
      <c r="S156" s="219">
        <v>0</v>
      </c>
      <c r="T156" s="220">
        <f>S156*H156</f>
        <v>0</v>
      </c>
      <c r="AR156" s="17" t="s">
        <v>192</v>
      </c>
      <c r="AT156" s="17" t="s">
        <v>187</v>
      </c>
      <c r="AU156" s="17" t="s">
        <v>78</v>
      </c>
      <c r="AY156" s="17" t="s">
        <v>186</v>
      </c>
      <c r="BE156" s="221">
        <f>IF(N156="základní",J156,0)</f>
        <v>0</v>
      </c>
      <c r="BF156" s="221">
        <f>IF(N156="snížená",J156,0)</f>
        <v>0</v>
      </c>
      <c r="BG156" s="221">
        <f>IF(N156="zákl. přenesená",J156,0)</f>
        <v>0</v>
      </c>
      <c r="BH156" s="221">
        <f>IF(N156="sníž. přenesená",J156,0)</f>
        <v>0</v>
      </c>
      <c r="BI156" s="221">
        <f>IF(N156="nulová",J156,0)</f>
        <v>0</v>
      </c>
      <c r="BJ156" s="17" t="s">
        <v>76</v>
      </c>
      <c r="BK156" s="221">
        <f>ROUND(I156*H156,2)</f>
        <v>0</v>
      </c>
      <c r="BL156" s="17" t="s">
        <v>192</v>
      </c>
      <c r="BM156" s="17" t="s">
        <v>2553</v>
      </c>
    </row>
    <row r="157" s="11" customFormat="1">
      <c r="B157" s="222"/>
      <c r="C157" s="223"/>
      <c r="D157" s="224" t="s">
        <v>194</v>
      </c>
      <c r="E157" s="225" t="s">
        <v>1</v>
      </c>
      <c r="F157" s="226" t="s">
        <v>2554</v>
      </c>
      <c r="G157" s="223"/>
      <c r="H157" s="227">
        <v>240.68199999999999</v>
      </c>
      <c r="I157" s="228"/>
      <c r="J157" s="223"/>
      <c r="K157" s="223"/>
      <c r="L157" s="229"/>
      <c r="M157" s="230"/>
      <c r="N157" s="231"/>
      <c r="O157" s="231"/>
      <c r="P157" s="231"/>
      <c r="Q157" s="231"/>
      <c r="R157" s="231"/>
      <c r="S157" s="231"/>
      <c r="T157" s="232"/>
      <c r="AT157" s="233" t="s">
        <v>194</v>
      </c>
      <c r="AU157" s="233" t="s">
        <v>78</v>
      </c>
      <c r="AV157" s="11" t="s">
        <v>78</v>
      </c>
      <c r="AW157" s="11" t="s">
        <v>32</v>
      </c>
      <c r="AX157" s="11" t="s">
        <v>76</v>
      </c>
      <c r="AY157" s="233" t="s">
        <v>186</v>
      </c>
    </row>
    <row r="158" s="1" customFormat="1" ht="16.5" customHeight="1">
      <c r="B158" s="38"/>
      <c r="C158" s="210" t="s">
        <v>496</v>
      </c>
      <c r="D158" s="210" t="s">
        <v>187</v>
      </c>
      <c r="E158" s="211" t="s">
        <v>2555</v>
      </c>
      <c r="F158" s="212" t="s">
        <v>2556</v>
      </c>
      <c r="G158" s="213" t="s">
        <v>319</v>
      </c>
      <c r="H158" s="214">
        <v>146.512</v>
      </c>
      <c r="I158" s="215"/>
      <c r="J158" s="216">
        <f>ROUND(I158*H158,2)</f>
        <v>0</v>
      </c>
      <c r="K158" s="212" t="s">
        <v>191</v>
      </c>
      <c r="L158" s="43"/>
      <c r="M158" s="217" t="s">
        <v>1</v>
      </c>
      <c r="N158" s="218" t="s">
        <v>40</v>
      </c>
      <c r="O158" s="79"/>
      <c r="P158" s="219">
        <f>O158*H158</f>
        <v>0</v>
      </c>
      <c r="Q158" s="219">
        <v>0</v>
      </c>
      <c r="R158" s="219">
        <f>Q158*H158</f>
        <v>0</v>
      </c>
      <c r="S158" s="219">
        <v>0</v>
      </c>
      <c r="T158" s="220">
        <f>S158*H158</f>
        <v>0</v>
      </c>
      <c r="AR158" s="17" t="s">
        <v>192</v>
      </c>
      <c r="AT158" s="17" t="s">
        <v>187</v>
      </c>
      <c r="AU158" s="17" t="s">
        <v>78</v>
      </c>
      <c r="AY158" s="17" t="s">
        <v>186</v>
      </c>
      <c r="BE158" s="221">
        <f>IF(N158="základní",J158,0)</f>
        <v>0</v>
      </c>
      <c r="BF158" s="221">
        <f>IF(N158="snížená",J158,0)</f>
        <v>0</v>
      </c>
      <c r="BG158" s="221">
        <f>IF(N158="zákl. přenesená",J158,0)</f>
        <v>0</v>
      </c>
      <c r="BH158" s="221">
        <f>IF(N158="sníž. přenesená",J158,0)</f>
        <v>0</v>
      </c>
      <c r="BI158" s="221">
        <f>IF(N158="nulová",J158,0)</f>
        <v>0</v>
      </c>
      <c r="BJ158" s="17" t="s">
        <v>76</v>
      </c>
      <c r="BK158" s="221">
        <f>ROUND(I158*H158,2)</f>
        <v>0</v>
      </c>
      <c r="BL158" s="17" t="s">
        <v>192</v>
      </c>
      <c r="BM158" s="17" t="s">
        <v>2557</v>
      </c>
    </row>
    <row r="159" s="11" customFormat="1">
      <c r="B159" s="222"/>
      <c r="C159" s="223"/>
      <c r="D159" s="224" t="s">
        <v>194</v>
      </c>
      <c r="E159" s="225" t="s">
        <v>1</v>
      </c>
      <c r="F159" s="226" t="s">
        <v>2558</v>
      </c>
      <c r="G159" s="223"/>
      <c r="H159" s="227">
        <v>146.512</v>
      </c>
      <c r="I159" s="228"/>
      <c r="J159" s="223"/>
      <c r="K159" s="223"/>
      <c r="L159" s="229"/>
      <c r="M159" s="230"/>
      <c r="N159" s="231"/>
      <c r="O159" s="231"/>
      <c r="P159" s="231"/>
      <c r="Q159" s="231"/>
      <c r="R159" s="231"/>
      <c r="S159" s="231"/>
      <c r="T159" s="232"/>
      <c r="AT159" s="233" t="s">
        <v>194</v>
      </c>
      <c r="AU159" s="233" t="s">
        <v>78</v>
      </c>
      <c r="AV159" s="11" t="s">
        <v>78</v>
      </c>
      <c r="AW159" s="11" t="s">
        <v>32</v>
      </c>
      <c r="AX159" s="11" t="s">
        <v>76</v>
      </c>
      <c r="AY159" s="233" t="s">
        <v>186</v>
      </c>
    </row>
    <row r="160" s="1" customFormat="1" ht="16.5" customHeight="1">
      <c r="B160" s="38"/>
      <c r="C160" s="210" t="s">
        <v>500</v>
      </c>
      <c r="D160" s="210" t="s">
        <v>187</v>
      </c>
      <c r="E160" s="211" t="s">
        <v>2559</v>
      </c>
      <c r="F160" s="212" t="s">
        <v>2560</v>
      </c>
      <c r="G160" s="213" t="s">
        <v>319</v>
      </c>
      <c r="H160" s="214">
        <v>119.041</v>
      </c>
      <c r="I160" s="215"/>
      <c r="J160" s="216">
        <f>ROUND(I160*H160,2)</f>
        <v>0</v>
      </c>
      <c r="K160" s="212" t="s">
        <v>191</v>
      </c>
      <c r="L160" s="43"/>
      <c r="M160" s="217" t="s">
        <v>1</v>
      </c>
      <c r="N160" s="218" t="s">
        <v>40</v>
      </c>
      <c r="O160" s="79"/>
      <c r="P160" s="219">
        <f>O160*H160</f>
        <v>0</v>
      </c>
      <c r="Q160" s="219">
        <v>0</v>
      </c>
      <c r="R160" s="219">
        <f>Q160*H160</f>
        <v>0</v>
      </c>
      <c r="S160" s="219">
        <v>0</v>
      </c>
      <c r="T160" s="220">
        <f>S160*H160</f>
        <v>0</v>
      </c>
      <c r="AR160" s="17" t="s">
        <v>192</v>
      </c>
      <c r="AT160" s="17" t="s">
        <v>187</v>
      </c>
      <c r="AU160" s="17" t="s">
        <v>78</v>
      </c>
      <c r="AY160" s="17" t="s">
        <v>186</v>
      </c>
      <c r="BE160" s="221">
        <f>IF(N160="základní",J160,0)</f>
        <v>0</v>
      </c>
      <c r="BF160" s="221">
        <f>IF(N160="snížená",J160,0)</f>
        <v>0</v>
      </c>
      <c r="BG160" s="221">
        <f>IF(N160="zákl. přenesená",J160,0)</f>
        <v>0</v>
      </c>
      <c r="BH160" s="221">
        <f>IF(N160="sníž. přenesená",J160,0)</f>
        <v>0</v>
      </c>
      <c r="BI160" s="221">
        <f>IF(N160="nulová",J160,0)</f>
        <v>0</v>
      </c>
      <c r="BJ160" s="17" t="s">
        <v>76</v>
      </c>
      <c r="BK160" s="221">
        <f>ROUND(I160*H160,2)</f>
        <v>0</v>
      </c>
      <c r="BL160" s="17" t="s">
        <v>192</v>
      </c>
      <c r="BM160" s="17" t="s">
        <v>2561</v>
      </c>
    </row>
    <row r="161" s="11" customFormat="1">
      <c r="B161" s="222"/>
      <c r="C161" s="223"/>
      <c r="D161" s="224" t="s">
        <v>194</v>
      </c>
      <c r="E161" s="225" t="s">
        <v>1</v>
      </c>
      <c r="F161" s="226" t="s">
        <v>2562</v>
      </c>
      <c r="G161" s="223"/>
      <c r="H161" s="227">
        <v>119.041</v>
      </c>
      <c r="I161" s="228"/>
      <c r="J161" s="223"/>
      <c r="K161" s="223"/>
      <c r="L161" s="229"/>
      <c r="M161" s="230"/>
      <c r="N161" s="231"/>
      <c r="O161" s="231"/>
      <c r="P161" s="231"/>
      <c r="Q161" s="231"/>
      <c r="R161" s="231"/>
      <c r="S161" s="231"/>
      <c r="T161" s="232"/>
      <c r="AT161" s="233" t="s">
        <v>194</v>
      </c>
      <c r="AU161" s="233" t="s">
        <v>78</v>
      </c>
      <c r="AV161" s="11" t="s">
        <v>78</v>
      </c>
      <c r="AW161" s="11" t="s">
        <v>32</v>
      </c>
      <c r="AX161" s="11" t="s">
        <v>76</v>
      </c>
      <c r="AY161" s="233" t="s">
        <v>186</v>
      </c>
    </row>
    <row r="162" s="1" customFormat="1" ht="16.5" customHeight="1">
      <c r="B162" s="38"/>
      <c r="C162" s="210" t="s">
        <v>519</v>
      </c>
      <c r="D162" s="210" t="s">
        <v>187</v>
      </c>
      <c r="E162" s="211" t="s">
        <v>2431</v>
      </c>
      <c r="F162" s="212" t="s">
        <v>2432</v>
      </c>
      <c r="G162" s="213" t="s">
        <v>364</v>
      </c>
      <c r="H162" s="214">
        <v>2954</v>
      </c>
      <c r="I162" s="215"/>
      <c r="J162" s="216">
        <f>ROUND(I162*H162,2)</f>
        <v>0</v>
      </c>
      <c r="K162" s="212" t="s">
        <v>191</v>
      </c>
      <c r="L162" s="43"/>
      <c r="M162" s="217" t="s">
        <v>1</v>
      </c>
      <c r="N162" s="218" t="s">
        <v>40</v>
      </c>
      <c r="O162" s="79"/>
      <c r="P162" s="219">
        <f>O162*H162</f>
        <v>0</v>
      </c>
      <c r="Q162" s="219">
        <v>0.00060999999999999997</v>
      </c>
      <c r="R162" s="219">
        <f>Q162*H162</f>
        <v>1.8019399999999999</v>
      </c>
      <c r="S162" s="219">
        <v>0</v>
      </c>
      <c r="T162" s="220">
        <f>S162*H162</f>
        <v>0</v>
      </c>
      <c r="AR162" s="17" t="s">
        <v>192</v>
      </c>
      <c r="AT162" s="17" t="s">
        <v>187</v>
      </c>
      <c r="AU162" s="17" t="s">
        <v>78</v>
      </c>
      <c r="AY162" s="17" t="s">
        <v>186</v>
      </c>
      <c r="BE162" s="221">
        <f>IF(N162="základní",J162,0)</f>
        <v>0</v>
      </c>
      <c r="BF162" s="221">
        <f>IF(N162="snížená",J162,0)</f>
        <v>0</v>
      </c>
      <c r="BG162" s="221">
        <f>IF(N162="zákl. přenesená",J162,0)</f>
        <v>0</v>
      </c>
      <c r="BH162" s="221">
        <f>IF(N162="sníž. přenesená",J162,0)</f>
        <v>0</v>
      </c>
      <c r="BI162" s="221">
        <f>IF(N162="nulová",J162,0)</f>
        <v>0</v>
      </c>
      <c r="BJ162" s="17" t="s">
        <v>76</v>
      </c>
      <c r="BK162" s="221">
        <f>ROUND(I162*H162,2)</f>
        <v>0</v>
      </c>
      <c r="BL162" s="17" t="s">
        <v>192</v>
      </c>
      <c r="BM162" s="17" t="s">
        <v>2563</v>
      </c>
    </row>
    <row r="163" s="1" customFormat="1" ht="16.5" customHeight="1">
      <c r="B163" s="38"/>
      <c r="C163" s="210" t="s">
        <v>523</v>
      </c>
      <c r="D163" s="210" t="s">
        <v>187</v>
      </c>
      <c r="E163" s="211" t="s">
        <v>2434</v>
      </c>
      <c r="F163" s="212" t="s">
        <v>2435</v>
      </c>
      <c r="G163" s="213" t="s">
        <v>364</v>
      </c>
      <c r="H163" s="214">
        <v>2754</v>
      </c>
      <c r="I163" s="215"/>
      <c r="J163" s="216">
        <f>ROUND(I163*H163,2)</f>
        <v>0</v>
      </c>
      <c r="K163" s="212" t="s">
        <v>191</v>
      </c>
      <c r="L163" s="43"/>
      <c r="M163" s="217" t="s">
        <v>1</v>
      </c>
      <c r="N163" s="218" t="s">
        <v>40</v>
      </c>
      <c r="O163" s="79"/>
      <c r="P163" s="219">
        <f>O163*H163</f>
        <v>0</v>
      </c>
      <c r="Q163" s="219">
        <v>0</v>
      </c>
      <c r="R163" s="219">
        <f>Q163*H163</f>
        <v>0</v>
      </c>
      <c r="S163" s="219">
        <v>0</v>
      </c>
      <c r="T163" s="220">
        <f>S163*H163</f>
        <v>0</v>
      </c>
      <c r="AR163" s="17" t="s">
        <v>192</v>
      </c>
      <c r="AT163" s="17" t="s">
        <v>187</v>
      </c>
      <c r="AU163" s="17" t="s">
        <v>78</v>
      </c>
      <c r="AY163" s="17" t="s">
        <v>186</v>
      </c>
      <c r="BE163" s="221">
        <f>IF(N163="základní",J163,0)</f>
        <v>0</v>
      </c>
      <c r="BF163" s="221">
        <f>IF(N163="snížená",J163,0)</f>
        <v>0</v>
      </c>
      <c r="BG163" s="221">
        <f>IF(N163="zákl. přenesená",J163,0)</f>
        <v>0</v>
      </c>
      <c r="BH163" s="221">
        <f>IF(N163="sníž. přenesená",J163,0)</f>
        <v>0</v>
      </c>
      <c r="BI163" s="221">
        <f>IF(N163="nulová",J163,0)</f>
        <v>0</v>
      </c>
      <c r="BJ163" s="17" t="s">
        <v>76</v>
      </c>
      <c r="BK163" s="221">
        <f>ROUND(I163*H163,2)</f>
        <v>0</v>
      </c>
      <c r="BL163" s="17" t="s">
        <v>192</v>
      </c>
      <c r="BM163" s="17" t="s">
        <v>2564</v>
      </c>
    </row>
    <row r="164" s="11" customFormat="1">
      <c r="B164" s="222"/>
      <c r="C164" s="223"/>
      <c r="D164" s="224" t="s">
        <v>194</v>
      </c>
      <c r="E164" s="225" t="s">
        <v>1</v>
      </c>
      <c r="F164" s="226" t="s">
        <v>2565</v>
      </c>
      <c r="G164" s="223"/>
      <c r="H164" s="227">
        <v>2754</v>
      </c>
      <c r="I164" s="228"/>
      <c r="J164" s="223"/>
      <c r="K164" s="223"/>
      <c r="L164" s="229"/>
      <c r="M164" s="230"/>
      <c r="N164" s="231"/>
      <c r="O164" s="231"/>
      <c r="P164" s="231"/>
      <c r="Q164" s="231"/>
      <c r="R164" s="231"/>
      <c r="S164" s="231"/>
      <c r="T164" s="232"/>
      <c r="AT164" s="233" t="s">
        <v>194</v>
      </c>
      <c r="AU164" s="233" t="s">
        <v>78</v>
      </c>
      <c r="AV164" s="11" t="s">
        <v>78</v>
      </c>
      <c r="AW164" s="11" t="s">
        <v>32</v>
      </c>
      <c r="AX164" s="11" t="s">
        <v>76</v>
      </c>
      <c r="AY164" s="233" t="s">
        <v>186</v>
      </c>
    </row>
    <row r="165" s="1" customFormat="1" ht="16.5" customHeight="1">
      <c r="B165" s="38"/>
      <c r="C165" s="210" t="s">
        <v>508</v>
      </c>
      <c r="D165" s="210" t="s">
        <v>187</v>
      </c>
      <c r="E165" s="211" t="s">
        <v>2566</v>
      </c>
      <c r="F165" s="212" t="s">
        <v>2567</v>
      </c>
      <c r="G165" s="213" t="s">
        <v>364</v>
      </c>
      <c r="H165" s="214">
        <v>200</v>
      </c>
      <c r="I165" s="215"/>
      <c r="J165" s="216">
        <f>ROUND(I165*H165,2)</f>
        <v>0</v>
      </c>
      <c r="K165" s="212" t="s">
        <v>191</v>
      </c>
      <c r="L165" s="43"/>
      <c r="M165" s="217" t="s">
        <v>1</v>
      </c>
      <c r="N165" s="218" t="s">
        <v>40</v>
      </c>
      <c r="O165" s="79"/>
      <c r="P165" s="219">
        <f>O165*H165</f>
        <v>0</v>
      </c>
      <c r="Q165" s="219">
        <v>0</v>
      </c>
      <c r="R165" s="219">
        <f>Q165*H165</f>
        <v>0</v>
      </c>
      <c r="S165" s="219">
        <v>0</v>
      </c>
      <c r="T165" s="220">
        <f>S165*H165</f>
        <v>0</v>
      </c>
      <c r="AR165" s="17" t="s">
        <v>192</v>
      </c>
      <c r="AT165" s="17" t="s">
        <v>187</v>
      </c>
      <c r="AU165" s="17" t="s">
        <v>78</v>
      </c>
      <c r="AY165" s="17" t="s">
        <v>186</v>
      </c>
      <c r="BE165" s="221">
        <f>IF(N165="základní",J165,0)</f>
        <v>0</v>
      </c>
      <c r="BF165" s="221">
        <f>IF(N165="snížená",J165,0)</f>
        <v>0</v>
      </c>
      <c r="BG165" s="221">
        <f>IF(N165="zákl. přenesená",J165,0)</f>
        <v>0</v>
      </c>
      <c r="BH165" s="221">
        <f>IF(N165="sníž. přenesená",J165,0)</f>
        <v>0</v>
      </c>
      <c r="BI165" s="221">
        <f>IF(N165="nulová",J165,0)</f>
        <v>0</v>
      </c>
      <c r="BJ165" s="17" t="s">
        <v>76</v>
      </c>
      <c r="BK165" s="221">
        <f>ROUND(I165*H165,2)</f>
        <v>0</v>
      </c>
      <c r="BL165" s="17" t="s">
        <v>192</v>
      </c>
      <c r="BM165" s="17" t="s">
        <v>2568</v>
      </c>
    </row>
    <row r="166" s="10" customFormat="1" ht="22.8" customHeight="1">
      <c r="B166" s="196"/>
      <c r="C166" s="197"/>
      <c r="D166" s="198" t="s">
        <v>68</v>
      </c>
      <c r="E166" s="290" t="s">
        <v>225</v>
      </c>
      <c r="F166" s="290" t="s">
        <v>662</v>
      </c>
      <c r="G166" s="197"/>
      <c r="H166" s="197"/>
      <c r="I166" s="200"/>
      <c r="J166" s="291">
        <f>BK166</f>
        <v>0</v>
      </c>
      <c r="K166" s="197"/>
      <c r="L166" s="202"/>
      <c r="M166" s="203"/>
      <c r="N166" s="204"/>
      <c r="O166" s="204"/>
      <c r="P166" s="205">
        <f>SUM(P167:P201)</f>
        <v>0</v>
      </c>
      <c r="Q166" s="204"/>
      <c r="R166" s="205">
        <f>SUM(R167:R201)</f>
        <v>264.94900399999995</v>
      </c>
      <c r="S166" s="204"/>
      <c r="T166" s="206">
        <f>SUM(T167:T201)</f>
        <v>0</v>
      </c>
      <c r="AR166" s="207" t="s">
        <v>76</v>
      </c>
      <c r="AT166" s="208" t="s">
        <v>68</v>
      </c>
      <c r="AU166" s="208" t="s">
        <v>76</v>
      </c>
      <c r="AY166" s="207" t="s">
        <v>186</v>
      </c>
      <c r="BK166" s="209">
        <f>SUM(BK167:BK201)</f>
        <v>0</v>
      </c>
    </row>
    <row r="167" s="1" customFormat="1" ht="16.5" customHeight="1">
      <c r="B167" s="38"/>
      <c r="C167" s="210" t="s">
        <v>514</v>
      </c>
      <c r="D167" s="210" t="s">
        <v>187</v>
      </c>
      <c r="E167" s="211" t="s">
        <v>2303</v>
      </c>
      <c r="F167" s="212" t="s">
        <v>2304</v>
      </c>
      <c r="G167" s="213" t="s">
        <v>768</v>
      </c>
      <c r="H167" s="214">
        <v>10</v>
      </c>
      <c r="I167" s="215"/>
      <c r="J167" s="216">
        <f>ROUND(I167*H167,2)</f>
        <v>0</v>
      </c>
      <c r="K167" s="212" t="s">
        <v>2173</v>
      </c>
      <c r="L167" s="43"/>
      <c r="M167" s="217" t="s">
        <v>1</v>
      </c>
      <c r="N167" s="218" t="s">
        <v>40</v>
      </c>
      <c r="O167" s="79"/>
      <c r="P167" s="219">
        <f>O167*H167</f>
        <v>0</v>
      </c>
      <c r="Q167" s="219">
        <v>0</v>
      </c>
      <c r="R167" s="219">
        <f>Q167*H167</f>
        <v>0</v>
      </c>
      <c r="S167" s="219">
        <v>0</v>
      </c>
      <c r="T167" s="220">
        <f>S167*H167</f>
        <v>0</v>
      </c>
      <c r="AR167" s="17" t="s">
        <v>545</v>
      </c>
      <c r="AT167" s="17" t="s">
        <v>187</v>
      </c>
      <c r="AU167" s="17" t="s">
        <v>78</v>
      </c>
      <c r="AY167" s="17" t="s">
        <v>186</v>
      </c>
      <c r="BE167" s="221">
        <f>IF(N167="základní",J167,0)</f>
        <v>0</v>
      </c>
      <c r="BF167" s="221">
        <f>IF(N167="snížená",J167,0)</f>
        <v>0</v>
      </c>
      <c r="BG167" s="221">
        <f>IF(N167="zákl. přenesená",J167,0)</f>
        <v>0</v>
      </c>
      <c r="BH167" s="221">
        <f>IF(N167="sníž. přenesená",J167,0)</f>
        <v>0</v>
      </c>
      <c r="BI167" s="221">
        <f>IF(N167="nulová",J167,0)</f>
        <v>0</v>
      </c>
      <c r="BJ167" s="17" t="s">
        <v>76</v>
      </c>
      <c r="BK167" s="221">
        <f>ROUND(I167*H167,2)</f>
        <v>0</v>
      </c>
      <c r="BL167" s="17" t="s">
        <v>545</v>
      </c>
      <c r="BM167" s="17" t="s">
        <v>2569</v>
      </c>
    </row>
    <row r="168" s="1" customFormat="1" ht="16.5" customHeight="1">
      <c r="B168" s="38"/>
      <c r="C168" s="210" t="s">
        <v>528</v>
      </c>
      <c r="D168" s="210" t="s">
        <v>187</v>
      </c>
      <c r="E168" s="211" t="s">
        <v>2306</v>
      </c>
      <c r="F168" s="212" t="s">
        <v>2307</v>
      </c>
      <c r="G168" s="213" t="s">
        <v>364</v>
      </c>
      <c r="H168" s="214">
        <v>10</v>
      </c>
      <c r="I168" s="215"/>
      <c r="J168" s="216">
        <f>ROUND(I168*H168,2)</f>
        <v>0</v>
      </c>
      <c r="K168" s="212" t="s">
        <v>2173</v>
      </c>
      <c r="L168" s="43"/>
      <c r="M168" s="217" t="s">
        <v>1</v>
      </c>
      <c r="N168" s="218" t="s">
        <v>40</v>
      </c>
      <c r="O168" s="79"/>
      <c r="P168" s="219">
        <f>O168*H168</f>
        <v>0</v>
      </c>
      <c r="Q168" s="219">
        <v>0</v>
      </c>
      <c r="R168" s="219">
        <f>Q168*H168</f>
        <v>0</v>
      </c>
      <c r="S168" s="219">
        <v>0</v>
      </c>
      <c r="T168" s="220">
        <f>S168*H168</f>
        <v>0</v>
      </c>
      <c r="AR168" s="17" t="s">
        <v>545</v>
      </c>
      <c r="AT168" s="17" t="s">
        <v>187</v>
      </c>
      <c r="AU168" s="17" t="s">
        <v>78</v>
      </c>
      <c r="AY168" s="17" t="s">
        <v>186</v>
      </c>
      <c r="BE168" s="221">
        <f>IF(N168="základní",J168,0)</f>
        <v>0</v>
      </c>
      <c r="BF168" s="221">
        <f>IF(N168="snížená",J168,0)</f>
        <v>0</v>
      </c>
      <c r="BG168" s="221">
        <f>IF(N168="zákl. přenesená",J168,0)</f>
        <v>0</v>
      </c>
      <c r="BH168" s="221">
        <f>IF(N168="sníž. přenesená",J168,0)</f>
        <v>0</v>
      </c>
      <c r="BI168" s="221">
        <f>IF(N168="nulová",J168,0)</f>
        <v>0</v>
      </c>
      <c r="BJ168" s="17" t="s">
        <v>76</v>
      </c>
      <c r="BK168" s="221">
        <f>ROUND(I168*H168,2)</f>
        <v>0</v>
      </c>
      <c r="BL168" s="17" t="s">
        <v>545</v>
      </c>
      <c r="BM168" s="17" t="s">
        <v>2570</v>
      </c>
    </row>
    <row r="169" s="1" customFormat="1" ht="16.5" customHeight="1">
      <c r="B169" s="38"/>
      <c r="C169" s="210" t="s">
        <v>533</v>
      </c>
      <c r="D169" s="210" t="s">
        <v>187</v>
      </c>
      <c r="E169" s="211" t="s">
        <v>2571</v>
      </c>
      <c r="F169" s="212" t="s">
        <v>2572</v>
      </c>
      <c r="G169" s="213" t="s">
        <v>364</v>
      </c>
      <c r="H169" s="214">
        <v>9</v>
      </c>
      <c r="I169" s="215"/>
      <c r="J169" s="216">
        <f>ROUND(I169*H169,2)</f>
        <v>0</v>
      </c>
      <c r="K169" s="212" t="s">
        <v>1</v>
      </c>
      <c r="L169" s="43"/>
      <c r="M169" s="217" t="s">
        <v>1</v>
      </c>
      <c r="N169" s="218" t="s">
        <v>40</v>
      </c>
      <c r="O169" s="79"/>
      <c r="P169" s="219">
        <f>O169*H169</f>
        <v>0</v>
      </c>
      <c r="Q169" s="219">
        <v>0.00107</v>
      </c>
      <c r="R169" s="219">
        <f>Q169*H169</f>
        <v>0.0096299999999999997</v>
      </c>
      <c r="S169" s="219">
        <v>0</v>
      </c>
      <c r="T169" s="220">
        <f>S169*H169</f>
        <v>0</v>
      </c>
      <c r="AR169" s="17" t="s">
        <v>192</v>
      </c>
      <c r="AT169" s="17" t="s">
        <v>187</v>
      </c>
      <c r="AU169" s="17" t="s">
        <v>78</v>
      </c>
      <c r="AY169" s="17" t="s">
        <v>186</v>
      </c>
      <c r="BE169" s="221">
        <f>IF(N169="základní",J169,0)</f>
        <v>0</v>
      </c>
      <c r="BF169" s="221">
        <f>IF(N169="snížená",J169,0)</f>
        <v>0</v>
      </c>
      <c r="BG169" s="221">
        <f>IF(N169="zákl. přenesená",J169,0)</f>
        <v>0</v>
      </c>
      <c r="BH169" s="221">
        <f>IF(N169="sníž. přenesená",J169,0)</f>
        <v>0</v>
      </c>
      <c r="BI169" s="221">
        <f>IF(N169="nulová",J169,0)</f>
        <v>0</v>
      </c>
      <c r="BJ169" s="17" t="s">
        <v>76</v>
      </c>
      <c r="BK169" s="221">
        <f>ROUND(I169*H169,2)</f>
        <v>0</v>
      </c>
      <c r="BL169" s="17" t="s">
        <v>192</v>
      </c>
      <c r="BM169" s="17" t="s">
        <v>2573</v>
      </c>
    </row>
    <row r="170" s="1" customFormat="1">
      <c r="B170" s="38"/>
      <c r="C170" s="39"/>
      <c r="D170" s="224" t="s">
        <v>831</v>
      </c>
      <c r="E170" s="39"/>
      <c r="F170" s="276" t="s">
        <v>2574</v>
      </c>
      <c r="G170" s="39"/>
      <c r="H170" s="39"/>
      <c r="I170" s="144"/>
      <c r="J170" s="39"/>
      <c r="K170" s="39"/>
      <c r="L170" s="43"/>
      <c r="M170" s="277"/>
      <c r="N170" s="79"/>
      <c r="O170" s="79"/>
      <c r="P170" s="79"/>
      <c r="Q170" s="79"/>
      <c r="R170" s="79"/>
      <c r="S170" s="79"/>
      <c r="T170" s="80"/>
      <c r="AT170" s="17" t="s">
        <v>831</v>
      </c>
      <c r="AU170" s="17" t="s">
        <v>78</v>
      </c>
    </row>
    <row r="171" s="1" customFormat="1" ht="16.5" customHeight="1">
      <c r="B171" s="38"/>
      <c r="C171" s="266" t="s">
        <v>540</v>
      </c>
      <c r="D171" s="266" t="s">
        <v>356</v>
      </c>
      <c r="E171" s="267" t="s">
        <v>2575</v>
      </c>
      <c r="F171" s="268" t="s">
        <v>2576</v>
      </c>
      <c r="G171" s="269" t="s">
        <v>300</v>
      </c>
      <c r="H171" s="270">
        <v>3</v>
      </c>
      <c r="I171" s="271"/>
      <c r="J171" s="272">
        <f>ROUND(I171*H171,2)</f>
        <v>0</v>
      </c>
      <c r="K171" s="268" t="s">
        <v>228</v>
      </c>
      <c r="L171" s="273"/>
      <c r="M171" s="274" t="s">
        <v>1</v>
      </c>
      <c r="N171" s="275" t="s">
        <v>40</v>
      </c>
      <c r="O171" s="79"/>
      <c r="P171" s="219">
        <f>O171*H171</f>
        <v>0</v>
      </c>
      <c r="Q171" s="219">
        <v>0.15859999999999999</v>
      </c>
      <c r="R171" s="219">
        <f>Q171*H171</f>
        <v>0.4758</v>
      </c>
      <c r="S171" s="219">
        <v>0</v>
      </c>
      <c r="T171" s="220">
        <f>S171*H171</f>
        <v>0</v>
      </c>
      <c r="AR171" s="17" t="s">
        <v>225</v>
      </c>
      <c r="AT171" s="17" t="s">
        <v>356</v>
      </c>
      <c r="AU171" s="17" t="s">
        <v>78</v>
      </c>
      <c r="AY171" s="17" t="s">
        <v>186</v>
      </c>
      <c r="BE171" s="221">
        <f>IF(N171="základní",J171,0)</f>
        <v>0</v>
      </c>
      <c r="BF171" s="221">
        <f>IF(N171="snížená",J171,0)</f>
        <v>0</v>
      </c>
      <c r="BG171" s="221">
        <f>IF(N171="zákl. přenesená",J171,0)</f>
        <v>0</v>
      </c>
      <c r="BH171" s="221">
        <f>IF(N171="sníž. přenesená",J171,0)</f>
        <v>0</v>
      </c>
      <c r="BI171" s="221">
        <f>IF(N171="nulová",J171,0)</f>
        <v>0</v>
      </c>
      <c r="BJ171" s="17" t="s">
        <v>76</v>
      </c>
      <c r="BK171" s="221">
        <f>ROUND(I171*H171,2)</f>
        <v>0</v>
      </c>
      <c r="BL171" s="17" t="s">
        <v>192</v>
      </c>
      <c r="BM171" s="17" t="s">
        <v>2577</v>
      </c>
    </row>
    <row r="172" s="1" customFormat="1" ht="16.5" customHeight="1">
      <c r="B172" s="38"/>
      <c r="C172" s="210" t="s">
        <v>538</v>
      </c>
      <c r="D172" s="210" t="s">
        <v>187</v>
      </c>
      <c r="E172" s="211" t="s">
        <v>2578</v>
      </c>
      <c r="F172" s="212" t="s">
        <v>2579</v>
      </c>
      <c r="G172" s="213" t="s">
        <v>319</v>
      </c>
      <c r="H172" s="214">
        <v>25</v>
      </c>
      <c r="I172" s="215"/>
      <c r="J172" s="216">
        <f>ROUND(I172*H172,2)</f>
        <v>0</v>
      </c>
      <c r="K172" s="212" t="s">
        <v>1</v>
      </c>
      <c r="L172" s="43"/>
      <c r="M172" s="217" t="s">
        <v>1</v>
      </c>
      <c r="N172" s="218" t="s">
        <v>40</v>
      </c>
      <c r="O172" s="79"/>
      <c r="P172" s="219">
        <f>O172*H172</f>
        <v>0</v>
      </c>
      <c r="Q172" s="219">
        <v>0</v>
      </c>
      <c r="R172" s="219">
        <f>Q172*H172</f>
        <v>0</v>
      </c>
      <c r="S172" s="219">
        <v>0</v>
      </c>
      <c r="T172" s="220">
        <f>S172*H172</f>
        <v>0</v>
      </c>
      <c r="AR172" s="17" t="s">
        <v>192</v>
      </c>
      <c r="AT172" s="17" t="s">
        <v>187</v>
      </c>
      <c r="AU172" s="17" t="s">
        <v>78</v>
      </c>
      <c r="AY172" s="17" t="s">
        <v>186</v>
      </c>
      <c r="BE172" s="221">
        <f>IF(N172="základní",J172,0)</f>
        <v>0</v>
      </c>
      <c r="BF172" s="221">
        <f>IF(N172="snížená",J172,0)</f>
        <v>0</v>
      </c>
      <c r="BG172" s="221">
        <f>IF(N172="zákl. přenesená",J172,0)</f>
        <v>0</v>
      </c>
      <c r="BH172" s="221">
        <f>IF(N172="sníž. přenesená",J172,0)</f>
        <v>0</v>
      </c>
      <c r="BI172" s="221">
        <f>IF(N172="nulová",J172,0)</f>
        <v>0</v>
      </c>
      <c r="BJ172" s="17" t="s">
        <v>76</v>
      </c>
      <c r="BK172" s="221">
        <f>ROUND(I172*H172,2)</f>
        <v>0</v>
      </c>
      <c r="BL172" s="17" t="s">
        <v>192</v>
      </c>
      <c r="BM172" s="17" t="s">
        <v>2580</v>
      </c>
    </row>
    <row r="173" s="1" customFormat="1">
      <c r="B173" s="38"/>
      <c r="C173" s="39"/>
      <c r="D173" s="224" t="s">
        <v>831</v>
      </c>
      <c r="E173" s="39"/>
      <c r="F173" s="276" t="s">
        <v>2581</v>
      </c>
      <c r="G173" s="39"/>
      <c r="H173" s="39"/>
      <c r="I173" s="144"/>
      <c r="J173" s="39"/>
      <c r="K173" s="39"/>
      <c r="L173" s="43"/>
      <c r="M173" s="277"/>
      <c r="N173" s="79"/>
      <c r="O173" s="79"/>
      <c r="P173" s="79"/>
      <c r="Q173" s="79"/>
      <c r="R173" s="79"/>
      <c r="S173" s="79"/>
      <c r="T173" s="80"/>
      <c r="AT173" s="17" t="s">
        <v>831</v>
      </c>
      <c r="AU173" s="17" t="s">
        <v>78</v>
      </c>
    </row>
    <row r="174" s="1" customFormat="1" ht="16.5" customHeight="1">
      <c r="B174" s="38"/>
      <c r="C174" s="210" t="s">
        <v>556</v>
      </c>
      <c r="D174" s="210" t="s">
        <v>187</v>
      </c>
      <c r="E174" s="211" t="s">
        <v>2582</v>
      </c>
      <c r="F174" s="212" t="s">
        <v>2583</v>
      </c>
      <c r="G174" s="213" t="s">
        <v>319</v>
      </c>
      <c r="H174" s="214">
        <v>25</v>
      </c>
      <c r="I174" s="215"/>
      <c r="J174" s="216">
        <f>ROUND(I174*H174,2)</f>
        <v>0</v>
      </c>
      <c r="K174" s="212" t="s">
        <v>228</v>
      </c>
      <c r="L174" s="43"/>
      <c r="M174" s="217" t="s">
        <v>1</v>
      </c>
      <c r="N174" s="218" t="s">
        <v>40</v>
      </c>
      <c r="O174" s="79"/>
      <c r="P174" s="219">
        <f>O174*H174</f>
        <v>0</v>
      </c>
      <c r="Q174" s="219">
        <v>0.61404000000000003</v>
      </c>
      <c r="R174" s="219">
        <f>Q174*H174</f>
        <v>15.351000000000001</v>
      </c>
      <c r="S174" s="219">
        <v>0</v>
      </c>
      <c r="T174" s="220">
        <f>S174*H174</f>
        <v>0</v>
      </c>
      <c r="AR174" s="17" t="s">
        <v>192</v>
      </c>
      <c r="AT174" s="17" t="s">
        <v>187</v>
      </c>
      <c r="AU174" s="17" t="s">
        <v>78</v>
      </c>
      <c r="AY174" s="17" t="s">
        <v>186</v>
      </c>
      <c r="BE174" s="221">
        <f>IF(N174="základní",J174,0)</f>
        <v>0</v>
      </c>
      <c r="BF174" s="221">
        <f>IF(N174="snížená",J174,0)</f>
        <v>0</v>
      </c>
      <c r="BG174" s="221">
        <f>IF(N174="zákl. přenesená",J174,0)</f>
        <v>0</v>
      </c>
      <c r="BH174" s="221">
        <f>IF(N174="sníž. přenesená",J174,0)</f>
        <v>0</v>
      </c>
      <c r="BI174" s="221">
        <f>IF(N174="nulová",J174,0)</f>
        <v>0</v>
      </c>
      <c r="BJ174" s="17" t="s">
        <v>76</v>
      </c>
      <c r="BK174" s="221">
        <f>ROUND(I174*H174,2)</f>
        <v>0</v>
      </c>
      <c r="BL174" s="17" t="s">
        <v>192</v>
      </c>
      <c r="BM174" s="17" t="s">
        <v>2584</v>
      </c>
    </row>
    <row r="175" s="1" customFormat="1">
      <c r="B175" s="38"/>
      <c r="C175" s="39"/>
      <c r="D175" s="224" t="s">
        <v>831</v>
      </c>
      <c r="E175" s="39"/>
      <c r="F175" s="276" t="s">
        <v>2585</v>
      </c>
      <c r="G175" s="39"/>
      <c r="H175" s="39"/>
      <c r="I175" s="144"/>
      <c r="J175" s="39"/>
      <c r="K175" s="39"/>
      <c r="L175" s="43"/>
      <c r="M175" s="277"/>
      <c r="N175" s="79"/>
      <c r="O175" s="79"/>
      <c r="P175" s="79"/>
      <c r="Q175" s="79"/>
      <c r="R175" s="79"/>
      <c r="S175" s="79"/>
      <c r="T175" s="80"/>
      <c r="AT175" s="17" t="s">
        <v>831</v>
      </c>
      <c r="AU175" s="17" t="s">
        <v>78</v>
      </c>
    </row>
    <row r="176" s="1" customFormat="1" ht="16.5" customHeight="1">
      <c r="B176" s="38"/>
      <c r="C176" s="210" t="s">
        <v>570</v>
      </c>
      <c r="D176" s="210" t="s">
        <v>187</v>
      </c>
      <c r="E176" s="211" t="s">
        <v>2324</v>
      </c>
      <c r="F176" s="212" t="s">
        <v>2325</v>
      </c>
      <c r="G176" s="213" t="s">
        <v>364</v>
      </c>
      <c r="H176" s="214">
        <v>2054.6999999999998</v>
      </c>
      <c r="I176" s="215"/>
      <c r="J176" s="216">
        <f>ROUND(I176*H176,2)</f>
        <v>0</v>
      </c>
      <c r="K176" s="212" t="s">
        <v>228</v>
      </c>
      <c r="L176" s="43"/>
      <c r="M176" s="217" t="s">
        <v>1</v>
      </c>
      <c r="N176" s="218" t="s">
        <v>40</v>
      </c>
      <c r="O176" s="79"/>
      <c r="P176" s="219">
        <f>O176*H176</f>
        <v>0</v>
      </c>
      <c r="Q176" s="219">
        <v>2.0000000000000002E-05</v>
      </c>
      <c r="R176" s="219">
        <f>Q176*H176</f>
        <v>0.041093999999999999</v>
      </c>
      <c r="S176" s="219">
        <v>0</v>
      </c>
      <c r="T176" s="220">
        <f>S176*H176</f>
        <v>0</v>
      </c>
      <c r="AR176" s="17" t="s">
        <v>192</v>
      </c>
      <c r="AT176" s="17" t="s">
        <v>187</v>
      </c>
      <c r="AU176" s="17" t="s">
        <v>78</v>
      </c>
      <c r="AY176" s="17" t="s">
        <v>186</v>
      </c>
      <c r="BE176" s="221">
        <f>IF(N176="základní",J176,0)</f>
        <v>0</v>
      </c>
      <c r="BF176" s="221">
        <f>IF(N176="snížená",J176,0)</f>
        <v>0</v>
      </c>
      <c r="BG176" s="221">
        <f>IF(N176="zákl. přenesená",J176,0)</f>
        <v>0</v>
      </c>
      <c r="BH176" s="221">
        <f>IF(N176="sníž. přenesená",J176,0)</f>
        <v>0</v>
      </c>
      <c r="BI176" s="221">
        <f>IF(N176="nulová",J176,0)</f>
        <v>0</v>
      </c>
      <c r="BJ176" s="17" t="s">
        <v>76</v>
      </c>
      <c r="BK176" s="221">
        <f>ROUND(I176*H176,2)</f>
        <v>0</v>
      </c>
      <c r="BL176" s="17" t="s">
        <v>192</v>
      </c>
      <c r="BM176" s="17" t="s">
        <v>2586</v>
      </c>
    </row>
    <row r="177" s="1" customFormat="1" ht="16.5" customHeight="1">
      <c r="B177" s="38"/>
      <c r="C177" s="266" t="s">
        <v>545</v>
      </c>
      <c r="D177" s="266" t="s">
        <v>356</v>
      </c>
      <c r="E177" s="267" t="s">
        <v>2327</v>
      </c>
      <c r="F177" s="268" t="s">
        <v>2328</v>
      </c>
      <c r="G177" s="269" t="s">
        <v>300</v>
      </c>
      <c r="H177" s="270">
        <v>343</v>
      </c>
      <c r="I177" s="271"/>
      <c r="J177" s="272">
        <f>ROUND(I177*H177,2)</f>
        <v>0</v>
      </c>
      <c r="K177" s="268" t="s">
        <v>1</v>
      </c>
      <c r="L177" s="273"/>
      <c r="M177" s="274" t="s">
        <v>1</v>
      </c>
      <c r="N177" s="275" t="s">
        <v>40</v>
      </c>
      <c r="O177" s="79"/>
      <c r="P177" s="219">
        <f>O177*H177</f>
        <v>0</v>
      </c>
      <c r="Q177" s="219">
        <v>0.048000000000000001</v>
      </c>
      <c r="R177" s="219">
        <f>Q177*H177</f>
        <v>16.463999999999999</v>
      </c>
      <c r="S177" s="219">
        <v>0</v>
      </c>
      <c r="T177" s="220">
        <f>S177*H177</f>
        <v>0</v>
      </c>
      <c r="AR177" s="17" t="s">
        <v>225</v>
      </c>
      <c r="AT177" s="17" t="s">
        <v>356</v>
      </c>
      <c r="AU177" s="17" t="s">
        <v>78</v>
      </c>
      <c r="AY177" s="17" t="s">
        <v>186</v>
      </c>
      <c r="BE177" s="221">
        <f>IF(N177="základní",J177,0)</f>
        <v>0</v>
      </c>
      <c r="BF177" s="221">
        <f>IF(N177="snížená",J177,0)</f>
        <v>0</v>
      </c>
      <c r="BG177" s="221">
        <f>IF(N177="zákl. přenesená",J177,0)</f>
        <v>0</v>
      </c>
      <c r="BH177" s="221">
        <f>IF(N177="sníž. přenesená",J177,0)</f>
        <v>0</v>
      </c>
      <c r="BI177" s="221">
        <f>IF(N177="nulová",J177,0)</f>
        <v>0</v>
      </c>
      <c r="BJ177" s="17" t="s">
        <v>76</v>
      </c>
      <c r="BK177" s="221">
        <f>ROUND(I177*H177,2)</f>
        <v>0</v>
      </c>
      <c r="BL177" s="17" t="s">
        <v>192</v>
      </c>
      <c r="BM177" s="17" t="s">
        <v>2587</v>
      </c>
    </row>
    <row r="178" s="1" customFormat="1">
      <c r="B178" s="38"/>
      <c r="C178" s="39"/>
      <c r="D178" s="224" t="s">
        <v>831</v>
      </c>
      <c r="E178" s="39"/>
      <c r="F178" s="276" t="s">
        <v>2330</v>
      </c>
      <c r="G178" s="39"/>
      <c r="H178" s="39"/>
      <c r="I178" s="144"/>
      <c r="J178" s="39"/>
      <c r="K178" s="39"/>
      <c r="L178" s="43"/>
      <c r="M178" s="277"/>
      <c r="N178" s="79"/>
      <c r="O178" s="79"/>
      <c r="P178" s="79"/>
      <c r="Q178" s="79"/>
      <c r="R178" s="79"/>
      <c r="S178" s="79"/>
      <c r="T178" s="80"/>
      <c r="AT178" s="17" t="s">
        <v>831</v>
      </c>
      <c r="AU178" s="17" t="s">
        <v>78</v>
      </c>
    </row>
    <row r="179" s="11" customFormat="1">
      <c r="B179" s="222"/>
      <c r="C179" s="223"/>
      <c r="D179" s="224" t="s">
        <v>194</v>
      </c>
      <c r="E179" s="225" t="s">
        <v>1</v>
      </c>
      <c r="F179" s="226" t="s">
        <v>2588</v>
      </c>
      <c r="G179" s="223"/>
      <c r="H179" s="227">
        <v>343</v>
      </c>
      <c r="I179" s="228"/>
      <c r="J179" s="223"/>
      <c r="K179" s="223"/>
      <c r="L179" s="229"/>
      <c r="M179" s="230"/>
      <c r="N179" s="231"/>
      <c r="O179" s="231"/>
      <c r="P179" s="231"/>
      <c r="Q179" s="231"/>
      <c r="R179" s="231"/>
      <c r="S179" s="231"/>
      <c r="T179" s="232"/>
      <c r="AT179" s="233" t="s">
        <v>194</v>
      </c>
      <c r="AU179" s="233" t="s">
        <v>78</v>
      </c>
      <c r="AV179" s="11" t="s">
        <v>78</v>
      </c>
      <c r="AW179" s="11" t="s">
        <v>32</v>
      </c>
      <c r="AX179" s="11" t="s">
        <v>76</v>
      </c>
      <c r="AY179" s="233" t="s">
        <v>186</v>
      </c>
    </row>
    <row r="180" s="1" customFormat="1" ht="16.5" customHeight="1">
      <c r="B180" s="38"/>
      <c r="C180" s="210" t="s">
        <v>588</v>
      </c>
      <c r="D180" s="210" t="s">
        <v>187</v>
      </c>
      <c r="E180" s="211" t="s">
        <v>2343</v>
      </c>
      <c r="F180" s="212" t="s">
        <v>2344</v>
      </c>
      <c r="G180" s="213" t="s">
        <v>300</v>
      </c>
      <c r="H180" s="214">
        <v>73</v>
      </c>
      <c r="I180" s="215"/>
      <c r="J180" s="216">
        <f>ROUND(I180*H180,2)</f>
        <v>0</v>
      </c>
      <c r="K180" s="212" t="s">
        <v>228</v>
      </c>
      <c r="L180" s="43"/>
      <c r="M180" s="217" t="s">
        <v>1</v>
      </c>
      <c r="N180" s="218" t="s">
        <v>40</v>
      </c>
      <c r="O180" s="79"/>
      <c r="P180" s="219">
        <f>O180*H180</f>
        <v>0</v>
      </c>
      <c r="Q180" s="219">
        <v>0</v>
      </c>
      <c r="R180" s="219">
        <f>Q180*H180</f>
        <v>0</v>
      </c>
      <c r="S180" s="219">
        <v>0</v>
      </c>
      <c r="T180" s="220">
        <f>S180*H180</f>
        <v>0</v>
      </c>
      <c r="AR180" s="17" t="s">
        <v>192</v>
      </c>
      <c r="AT180" s="17" t="s">
        <v>187</v>
      </c>
      <c r="AU180" s="17" t="s">
        <v>78</v>
      </c>
      <c r="AY180" s="17" t="s">
        <v>186</v>
      </c>
      <c r="BE180" s="221">
        <f>IF(N180="základní",J180,0)</f>
        <v>0</v>
      </c>
      <c r="BF180" s="221">
        <f>IF(N180="snížená",J180,0)</f>
        <v>0</v>
      </c>
      <c r="BG180" s="221">
        <f>IF(N180="zákl. přenesená",J180,0)</f>
        <v>0</v>
      </c>
      <c r="BH180" s="221">
        <f>IF(N180="sníž. přenesená",J180,0)</f>
        <v>0</v>
      </c>
      <c r="BI180" s="221">
        <f>IF(N180="nulová",J180,0)</f>
        <v>0</v>
      </c>
      <c r="BJ180" s="17" t="s">
        <v>76</v>
      </c>
      <c r="BK180" s="221">
        <f>ROUND(I180*H180,2)</f>
        <v>0</v>
      </c>
      <c r="BL180" s="17" t="s">
        <v>192</v>
      </c>
      <c r="BM180" s="17" t="s">
        <v>2589</v>
      </c>
    </row>
    <row r="181" s="1" customFormat="1" ht="16.5" customHeight="1">
      <c r="B181" s="38"/>
      <c r="C181" s="266" t="s">
        <v>594</v>
      </c>
      <c r="D181" s="266" t="s">
        <v>356</v>
      </c>
      <c r="E181" s="267" t="s">
        <v>2590</v>
      </c>
      <c r="F181" s="268" t="s">
        <v>2591</v>
      </c>
      <c r="G181" s="269" t="s">
        <v>300</v>
      </c>
      <c r="H181" s="270">
        <v>73</v>
      </c>
      <c r="I181" s="271"/>
      <c r="J181" s="272">
        <f>ROUND(I181*H181,2)</f>
        <v>0</v>
      </c>
      <c r="K181" s="268" t="s">
        <v>1</v>
      </c>
      <c r="L181" s="273"/>
      <c r="M181" s="274" t="s">
        <v>1</v>
      </c>
      <c r="N181" s="275" t="s">
        <v>40</v>
      </c>
      <c r="O181" s="79"/>
      <c r="P181" s="219">
        <f>O181*H181</f>
        <v>0</v>
      </c>
      <c r="Q181" s="219">
        <v>0.0050000000000000001</v>
      </c>
      <c r="R181" s="219">
        <f>Q181*H181</f>
        <v>0.36499999999999999</v>
      </c>
      <c r="S181" s="219">
        <v>0</v>
      </c>
      <c r="T181" s="220">
        <f>S181*H181</f>
        <v>0</v>
      </c>
      <c r="AR181" s="17" t="s">
        <v>225</v>
      </c>
      <c r="AT181" s="17" t="s">
        <v>356</v>
      </c>
      <c r="AU181" s="17" t="s">
        <v>78</v>
      </c>
      <c r="AY181" s="17" t="s">
        <v>186</v>
      </c>
      <c r="BE181" s="221">
        <f>IF(N181="základní",J181,0)</f>
        <v>0</v>
      </c>
      <c r="BF181" s="221">
        <f>IF(N181="snížená",J181,0)</f>
        <v>0</v>
      </c>
      <c r="BG181" s="221">
        <f>IF(N181="zákl. přenesená",J181,0)</f>
        <v>0</v>
      </c>
      <c r="BH181" s="221">
        <f>IF(N181="sníž. přenesená",J181,0)</f>
        <v>0</v>
      </c>
      <c r="BI181" s="221">
        <f>IF(N181="nulová",J181,0)</f>
        <v>0</v>
      </c>
      <c r="BJ181" s="17" t="s">
        <v>76</v>
      </c>
      <c r="BK181" s="221">
        <f>ROUND(I181*H181,2)</f>
        <v>0</v>
      </c>
      <c r="BL181" s="17" t="s">
        <v>192</v>
      </c>
      <c r="BM181" s="17" t="s">
        <v>2592</v>
      </c>
    </row>
    <row r="182" s="1" customFormat="1" ht="16.5" customHeight="1">
      <c r="B182" s="38"/>
      <c r="C182" s="210" t="s">
        <v>608</v>
      </c>
      <c r="D182" s="210" t="s">
        <v>187</v>
      </c>
      <c r="E182" s="211" t="s">
        <v>2593</v>
      </c>
      <c r="F182" s="212" t="s">
        <v>2594</v>
      </c>
      <c r="G182" s="213" t="s">
        <v>300</v>
      </c>
      <c r="H182" s="214">
        <v>8</v>
      </c>
      <c r="I182" s="215"/>
      <c r="J182" s="216">
        <f>ROUND(I182*H182,2)</f>
        <v>0</v>
      </c>
      <c r="K182" s="212" t="s">
        <v>1</v>
      </c>
      <c r="L182" s="43"/>
      <c r="M182" s="217" t="s">
        <v>1</v>
      </c>
      <c r="N182" s="218" t="s">
        <v>40</v>
      </c>
      <c r="O182" s="79"/>
      <c r="P182" s="219">
        <f>O182*H182</f>
        <v>0</v>
      </c>
      <c r="Q182" s="219">
        <v>1.92726</v>
      </c>
      <c r="R182" s="219">
        <f>Q182*H182</f>
        <v>15.41808</v>
      </c>
      <c r="S182" s="219">
        <v>0</v>
      </c>
      <c r="T182" s="220">
        <f>S182*H182</f>
        <v>0</v>
      </c>
      <c r="AR182" s="17" t="s">
        <v>192</v>
      </c>
      <c r="AT182" s="17" t="s">
        <v>187</v>
      </c>
      <c r="AU182" s="17" t="s">
        <v>78</v>
      </c>
      <c r="AY182" s="17" t="s">
        <v>186</v>
      </c>
      <c r="BE182" s="221">
        <f>IF(N182="základní",J182,0)</f>
        <v>0</v>
      </c>
      <c r="BF182" s="221">
        <f>IF(N182="snížená",J182,0)</f>
        <v>0</v>
      </c>
      <c r="BG182" s="221">
        <f>IF(N182="zákl. přenesená",J182,0)</f>
        <v>0</v>
      </c>
      <c r="BH182" s="221">
        <f>IF(N182="sníž. přenesená",J182,0)</f>
        <v>0</v>
      </c>
      <c r="BI182" s="221">
        <f>IF(N182="nulová",J182,0)</f>
        <v>0</v>
      </c>
      <c r="BJ182" s="17" t="s">
        <v>76</v>
      </c>
      <c r="BK182" s="221">
        <f>ROUND(I182*H182,2)</f>
        <v>0</v>
      </c>
      <c r="BL182" s="17" t="s">
        <v>192</v>
      </c>
      <c r="BM182" s="17" t="s">
        <v>2595</v>
      </c>
    </row>
    <row r="183" s="1" customFormat="1">
      <c r="B183" s="38"/>
      <c r="C183" s="39"/>
      <c r="D183" s="224" t="s">
        <v>831</v>
      </c>
      <c r="E183" s="39"/>
      <c r="F183" s="276" t="s">
        <v>2596</v>
      </c>
      <c r="G183" s="39"/>
      <c r="H183" s="39"/>
      <c r="I183" s="144"/>
      <c r="J183" s="39"/>
      <c r="K183" s="39"/>
      <c r="L183" s="43"/>
      <c r="M183" s="277"/>
      <c r="N183" s="79"/>
      <c r="O183" s="79"/>
      <c r="P183" s="79"/>
      <c r="Q183" s="79"/>
      <c r="R183" s="79"/>
      <c r="S183" s="79"/>
      <c r="T183" s="80"/>
      <c r="AT183" s="17" t="s">
        <v>831</v>
      </c>
      <c r="AU183" s="17" t="s">
        <v>78</v>
      </c>
    </row>
    <row r="184" s="1" customFormat="1" ht="16.5" customHeight="1">
      <c r="B184" s="38"/>
      <c r="C184" s="210" t="s">
        <v>599</v>
      </c>
      <c r="D184" s="210" t="s">
        <v>187</v>
      </c>
      <c r="E184" s="211" t="s">
        <v>2356</v>
      </c>
      <c r="F184" s="212" t="s">
        <v>2357</v>
      </c>
      <c r="G184" s="213" t="s">
        <v>300</v>
      </c>
      <c r="H184" s="214">
        <v>56</v>
      </c>
      <c r="I184" s="215"/>
      <c r="J184" s="216">
        <f>ROUND(I184*H184,2)</f>
        <v>0</v>
      </c>
      <c r="K184" s="212" t="s">
        <v>1</v>
      </c>
      <c r="L184" s="43"/>
      <c r="M184" s="217" t="s">
        <v>1</v>
      </c>
      <c r="N184" s="218" t="s">
        <v>40</v>
      </c>
      <c r="O184" s="79"/>
      <c r="P184" s="219">
        <f>O184*H184</f>
        <v>0</v>
      </c>
      <c r="Q184" s="219">
        <v>2.2568899999999998</v>
      </c>
      <c r="R184" s="219">
        <f>Q184*H184</f>
        <v>126.38583999999999</v>
      </c>
      <c r="S184" s="219">
        <v>0</v>
      </c>
      <c r="T184" s="220">
        <f>S184*H184</f>
        <v>0</v>
      </c>
      <c r="AR184" s="17" t="s">
        <v>192</v>
      </c>
      <c r="AT184" s="17" t="s">
        <v>187</v>
      </c>
      <c r="AU184" s="17" t="s">
        <v>78</v>
      </c>
      <c r="AY184" s="17" t="s">
        <v>186</v>
      </c>
      <c r="BE184" s="221">
        <f>IF(N184="základní",J184,0)</f>
        <v>0</v>
      </c>
      <c r="BF184" s="221">
        <f>IF(N184="snížená",J184,0)</f>
        <v>0</v>
      </c>
      <c r="BG184" s="221">
        <f>IF(N184="zákl. přenesená",J184,0)</f>
        <v>0</v>
      </c>
      <c r="BH184" s="221">
        <f>IF(N184="sníž. přenesená",J184,0)</f>
        <v>0</v>
      </c>
      <c r="BI184" s="221">
        <f>IF(N184="nulová",J184,0)</f>
        <v>0</v>
      </c>
      <c r="BJ184" s="17" t="s">
        <v>76</v>
      </c>
      <c r="BK184" s="221">
        <f>ROUND(I184*H184,2)</f>
        <v>0</v>
      </c>
      <c r="BL184" s="17" t="s">
        <v>192</v>
      </c>
      <c r="BM184" s="17" t="s">
        <v>2597</v>
      </c>
    </row>
    <row r="185" s="1" customFormat="1">
      <c r="B185" s="38"/>
      <c r="C185" s="39"/>
      <c r="D185" s="224" t="s">
        <v>831</v>
      </c>
      <c r="E185" s="39"/>
      <c r="F185" s="276" t="s">
        <v>2359</v>
      </c>
      <c r="G185" s="39"/>
      <c r="H185" s="39"/>
      <c r="I185" s="144"/>
      <c r="J185" s="39"/>
      <c r="K185" s="39"/>
      <c r="L185" s="43"/>
      <c r="M185" s="277"/>
      <c r="N185" s="79"/>
      <c r="O185" s="79"/>
      <c r="P185" s="79"/>
      <c r="Q185" s="79"/>
      <c r="R185" s="79"/>
      <c r="S185" s="79"/>
      <c r="T185" s="80"/>
      <c r="AT185" s="17" t="s">
        <v>831</v>
      </c>
      <c r="AU185" s="17" t="s">
        <v>78</v>
      </c>
    </row>
    <row r="186" s="11" customFormat="1">
      <c r="B186" s="222"/>
      <c r="C186" s="223"/>
      <c r="D186" s="224" t="s">
        <v>194</v>
      </c>
      <c r="E186" s="225" t="s">
        <v>1</v>
      </c>
      <c r="F186" s="226" t="s">
        <v>2598</v>
      </c>
      <c r="G186" s="223"/>
      <c r="H186" s="227">
        <v>56</v>
      </c>
      <c r="I186" s="228"/>
      <c r="J186" s="223"/>
      <c r="K186" s="223"/>
      <c r="L186" s="229"/>
      <c r="M186" s="230"/>
      <c r="N186" s="231"/>
      <c r="O186" s="231"/>
      <c r="P186" s="231"/>
      <c r="Q186" s="231"/>
      <c r="R186" s="231"/>
      <c r="S186" s="231"/>
      <c r="T186" s="232"/>
      <c r="AT186" s="233" t="s">
        <v>194</v>
      </c>
      <c r="AU186" s="233" t="s">
        <v>78</v>
      </c>
      <c r="AV186" s="11" t="s">
        <v>78</v>
      </c>
      <c r="AW186" s="11" t="s">
        <v>32</v>
      </c>
      <c r="AX186" s="11" t="s">
        <v>76</v>
      </c>
      <c r="AY186" s="233" t="s">
        <v>186</v>
      </c>
    </row>
    <row r="187" s="1" customFormat="1" ht="16.5" customHeight="1">
      <c r="B187" s="38"/>
      <c r="C187" s="210" t="s">
        <v>613</v>
      </c>
      <c r="D187" s="210" t="s">
        <v>187</v>
      </c>
      <c r="E187" s="211" t="s">
        <v>2599</v>
      </c>
      <c r="F187" s="212" t="s">
        <v>2600</v>
      </c>
      <c r="G187" s="213" t="s">
        <v>300</v>
      </c>
      <c r="H187" s="214">
        <v>25</v>
      </c>
      <c r="I187" s="215"/>
      <c r="J187" s="216">
        <f>ROUND(I187*H187,2)</f>
        <v>0</v>
      </c>
      <c r="K187" s="212" t="s">
        <v>1</v>
      </c>
      <c r="L187" s="43"/>
      <c r="M187" s="217" t="s">
        <v>1</v>
      </c>
      <c r="N187" s="218" t="s">
        <v>40</v>
      </c>
      <c r="O187" s="79"/>
      <c r="P187" s="219">
        <f>O187*H187</f>
        <v>0</v>
      </c>
      <c r="Q187" s="219">
        <v>2.2568899999999998</v>
      </c>
      <c r="R187" s="219">
        <f>Q187*H187</f>
        <v>56.422249999999998</v>
      </c>
      <c r="S187" s="219">
        <v>0</v>
      </c>
      <c r="T187" s="220">
        <f>S187*H187</f>
        <v>0</v>
      </c>
      <c r="AR187" s="17" t="s">
        <v>192</v>
      </c>
      <c r="AT187" s="17" t="s">
        <v>187</v>
      </c>
      <c r="AU187" s="17" t="s">
        <v>78</v>
      </c>
      <c r="AY187" s="17" t="s">
        <v>186</v>
      </c>
      <c r="BE187" s="221">
        <f>IF(N187="základní",J187,0)</f>
        <v>0</v>
      </c>
      <c r="BF187" s="221">
        <f>IF(N187="snížená",J187,0)</f>
        <v>0</v>
      </c>
      <c r="BG187" s="221">
        <f>IF(N187="zákl. přenesená",J187,0)</f>
        <v>0</v>
      </c>
      <c r="BH187" s="221">
        <f>IF(N187="sníž. přenesená",J187,0)</f>
        <v>0</v>
      </c>
      <c r="BI187" s="221">
        <f>IF(N187="nulová",J187,0)</f>
        <v>0</v>
      </c>
      <c r="BJ187" s="17" t="s">
        <v>76</v>
      </c>
      <c r="BK187" s="221">
        <f>ROUND(I187*H187,2)</f>
        <v>0</v>
      </c>
      <c r="BL187" s="17" t="s">
        <v>192</v>
      </c>
      <c r="BM187" s="17" t="s">
        <v>2601</v>
      </c>
    </row>
    <row r="188" s="1" customFormat="1">
      <c r="B188" s="38"/>
      <c r="C188" s="39"/>
      <c r="D188" s="224" t="s">
        <v>831</v>
      </c>
      <c r="E188" s="39"/>
      <c r="F188" s="276" t="s">
        <v>2602</v>
      </c>
      <c r="G188" s="39"/>
      <c r="H188" s="39"/>
      <c r="I188" s="144"/>
      <c r="J188" s="39"/>
      <c r="K188" s="39"/>
      <c r="L188" s="43"/>
      <c r="M188" s="277"/>
      <c r="N188" s="79"/>
      <c r="O188" s="79"/>
      <c r="P188" s="79"/>
      <c r="Q188" s="79"/>
      <c r="R188" s="79"/>
      <c r="S188" s="79"/>
      <c r="T188" s="80"/>
      <c r="AT188" s="17" t="s">
        <v>831</v>
      </c>
      <c r="AU188" s="17" t="s">
        <v>78</v>
      </c>
    </row>
    <row r="189" s="11" customFormat="1">
      <c r="B189" s="222"/>
      <c r="C189" s="223"/>
      <c r="D189" s="224" t="s">
        <v>194</v>
      </c>
      <c r="E189" s="225" t="s">
        <v>1</v>
      </c>
      <c r="F189" s="226" t="s">
        <v>323</v>
      </c>
      <c r="G189" s="223"/>
      <c r="H189" s="227">
        <v>25</v>
      </c>
      <c r="I189" s="228"/>
      <c r="J189" s="223"/>
      <c r="K189" s="223"/>
      <c r="L189" s="229"/>
      <c r="M189" s="230"/>
      <c r="N189" s="231"/>
      <c r="O189" s="231"/>
      <c r="P189" s="231"/>
      <c r="Q189" s="231"/>
      <c r="R189" s="231"/>
      <c r="S189" s="231"/>
      <c r="T189" s="232"/>
      <c r="AT189" s="233" t="s">
        <v>194</v>
      </c>
      <c r="AU189" s="233" t="s">
        <v>78</v>
      </c>
      <c r="AV189" s="11" t="s">
        <v>78</v>
      </c>
      <c r="AW189" s="11" t="s">
        <v>32</v>
      </c>
      <c r="AX189" s="11" t="s">
        <v>76</v>
      </c>
      <c r="AY189" s="233" t="s">
        <v>186</v>
      </c>
    </row>
    <row r="190" s="1" customFormat="1" ht="16.5" customHeight="1">
      <c r="B190" s="38"/>
      <c r="C190" s="210" t="s">
        <v>625</v>
      </c>
      <c r="D190" s="210" t="s">
        <v>187</v>
      </c>
      <c r="E190" s="211" t="s">
        <v>2603</v>
      </c>
      <c r="F190" s="212" t="s">
        <v>2604</v>
      </c>
      <c r="G190" s="213" t="s">
        <v>300</v>
      </c>
      <c r="H190" s="214">
        <v>3</v>
      </c>
      <c r="I190" s="215"/>
      <c r="J190" s="216">
        <f>ROUND(I190*H190,2)</f>
        <v>0</v>
      </c>
      <c r="K190" s="212" t="s">
        <v>1</v>
      </c>
      <c r="L190" s="43"/>
      <c r="M190" s="217" t="s">
        <v>1</v>
      </c>
      <c r="N190" s="218" t="s">
        <v>40</v>
      </c>
      <c r="O190" s="79"/>
      <c r="P190" s="219">
        <f>O190*H190</f>
        <v>0</v>
      </c>
      <c r="Q190" s="219">
        <v>4.6695099999999998</v>
      </c>
      <c r="R190" s="219">
        <f>Q190*H190</f>
        <v>14.00853</v>
      </c>
      <c r="S190" s="219">
        <v>0</v>
      </c>
      <c r="T190" s="220">
        <f>S190*H190</f>
        <v>0</v>
      </c>
      <c r="AR190" s="17" t="s">
        <v>192</v>
      </c>
      <c r="AT190" s="17" t="s">
        <v>187</v>
      </c>
      <c r="AU190" s="17" t="s">
        <v>78</v>
      </c>
      <c r="AY190" s="17" t="s">
        <v>186</v>
      </c>
      <c r="BE190" s="221">
        <f>IF(N190="základní",J190,0)</f>
        <v>0</v>
      </c>
      <c r="BF190" s="221">
        <f>IF(N190="snížená",J190,0)</f>
        <v>0</v>
      </c>
      <c r="BG190" s="221">
        <f>IF(N190="zákl. přenesená",J190,0)</f>
        <v>0</v>
      </c>
      <c r="BH190" s="221">
        <f>IF(N190="sníž. přenesená",J190,0)</f>
        <v>0</v>
      </c>
      <c r="BI190" s="221">
        <f>IF(N190="nulová",J190,0)</f>
        <v>0</v>
      </c>
      <c r="BJ190" s="17" t="s">
        <v>76</v>
      </c>
      <c r="BK190" s="221">
        <f>ROUND(I190*H190,2)</f>
        <v>0</v>
      </c>
      <c r="BL190" s="17" t="s">
        <v>192</v>
      </c>
      <c r="BM190" s="17" t="s">
        <v>2605</v>
      </c>
    </row>
    <row r="191" s="1" customFormat="1">
      <c r="B191" s="38"/>
      <c r="C191" s="39"/>
      <c r="D191" s="224" t="s">
        <v>831</v>
      </c>
      <c r="E191" s="39"/>
      <c r="F191" s="276" t="s">
        <v>2606</v>
      </c>
      <c r="G191" s="39"/>
      <c r="H191" s="39"/>
      <c r="I191" s="144"/>
      <c r="J191" s="39"/>
      <c r="K191" s="39"/>
      <c r="L191" s="43"/>
      <c r="M191" s="277"/>
      <c r="N191" s="79"/>
      <c r="O191" s="79"/>
      <c r="P191" s="79"/>
      <c r="Q191" s="79"/>
      <c r="R191" s="79"/>
      <c r="S191" s="79"/>
      <c r="T191" s="80"/>
      <c r="AT191" s="17" t="s">
        <v>831</v>
      </c>
      <c r="AU191" s="17" t="s">
        <v>78</v>
      </c>
    </row>
    <row r="192" s="11" customFormat="1">
      <c r="B192" s="222"/>
      <c r="C192" s="223"/>
      <c r="D192" s="224" t="s">
        <v>194</v>
      </c>
      <c r="E192" s="225" t="s">
        <v>1</v>
      </c>
      <c r="F192" s="226" t="s">
        <v>86</v>
      </c>
      <c r="G192" s="223"/>
      <c r="H192" s="227">
        <v>3</v>
      </c>
      <c r="I192" s="228"/>
      <c r="J192" s="223"/>
      <c r="K192" s="223"/>
      <c r="L192" s="229"/>
      <c r="M192" s="230"/>
      <c r="N192" s="231"/>
      <c r="O192" s="231"/>
      <c r="P192" s="231"/>
      <c r="Q192" s="231"/>
      <c r="R192" s="231"/>
      <c r="S192" s="231"/>
      <c r="T192" s="232"/>
      <c r="AT192" s="233" t="s">
        <v>194</v>
      </c>
      <c r="AU192" s="233" t="s">
        <v>78</v>
      </c>
      <c r="AV192" s="11" t="s">
        <v>78</v>
      </c>
      <c r="AW192" s="11" t="s">
        <v>32</v>
      </c>
      <c r="AX192" s="11" t="s">
        <v>76</v>
      </c>
      <c r="AY192" s="233" t="s">
        <v>186</v>
      </c>
    </row>
    <row r="193" s="1" customFormat="1" ht="16.5" customHeight="1">
      <c r="B193" s="38"/>
      <c r="C193" s="266" t="s">
        <v>619</v>
      </c>
      <c r="D193" s="266" t="s">
        <v>356</v>
      </c>
      <c r="E193" s="267" t="s">
        <v>2607</v>
      </c>
      <c r="F193" s="268" t="s">
        <v>2608</v>
      </c>
      <c r="G193" s="269" t="s">
        <v>300</v>
      </c>
      <c r="H193" s="270">
        <v>56</v>
      </c>
      <c r="I193" s="271"/>
      <c r="J193" s="272">
        <f>ROUND(I193*H193,2)</f>
        <v>0</v>
      </c>
      <c r="K193" s="268" t="s">
        <v>1</v>
      </c>
      <c r="L193" s="273"/>
      <c r="M193" s="274" t="s">
        <v>1</v>
      </c>
      <c r="N193" s="275" t="s">
        <v>40</v>
      </c>
      <c r="O193" s="79"/>
      <c r="P193" s="219">
        <f>O193*H193</f>
        <v>0</v>
      </c>
      <c r="Q193" s="219">
        <v>0.16200000000000001</v>
      </c>
      <c r="R193" s="219">
        <f>Q193*H193</f>
        <v>9.072000000000001</v>
      </c>
      <c r="S193" s="219">
        <v>0</v>
      </c>
      <c r="T193" s="220">
        <f>S193*H193</f>
        <v>0</v>
      </c>
      <c r="AR193" s="17" t="s">
        <v>225</v>
      </c>
      <c r="AT193" s="17" t="s">
        <v>356</v>
      </c>
      <c r="AU193" s="17" t="s">
        <v>78</v>
      </c>
      <c r="AY193" s="17" t="s">
        <v>186</v>
      </c>
      <c r="BE193" s="221">
        <f>IF(N193="základní",J193,0)</f>
        <v>0</v>
      </c>
      <c r="BF193" s="221">
        <f>IF(N193="snížená",J193,0)</f>
        <v>0</v>
      </c>
      <c r="BG193" s="221">
        <f>IF(N193="zákl. přenesená",J193,0)</f>
        <v>0</v>
      </c>
      <c r="BH193" s="221">
        <f>IF(N193="sníž. přenesená",J193,0)</f>
        <v>0</v>
      </c>
      <c r="BI193" s="221">
        <f>IF(N193="nulová",J193,0)</f>
        <v>0</v>
      </c>
      <c r="BJ193" s="17" t="s">
        <v>76</v>
      </c>
      <c r="BK193" s="221">
        <f>ROUND(I193*H193,2)</f>
        <v>0</v>
      </c>
      <c r="BL193" s="17" t="s">
        <v>192</v>
      </c>
      <c r="BM193" s="17" t="s">
        <v>2609</v>
      </c>
    </row>
    <row r="194" s="11" customFormat="1">
      <c r="B194" s="222"/>
      <c r="C194" s="223"/>
      <c r="D194" s="224" t="s">
        <v>194</v>
      </c>
      <c r="E194" s="225" t="s">
        <v>1</v>
      </c>
      <c r="F194" s="226" t="s">
        <v>2610</v>
      </c>
      <c r="G194" s="223"/>
      <c r="H194" s="227">
        <v>56</v>
      </c>
      <c r="I194" s="228"/>
      <c r="J194" s="223"/>
      <c r="K194" s="223"/>
      <c r="L194" s="229"/>
      <c r="M194" s="230"/>
      <c r="N194" s="231"/>
      <c r="O194" s="231"/>
      <c r="P194" s="231"/>
      <c r="Q194" s="231"/>
      <c r="R194" s="231"/>
      <c r="S194" s="231"/>
      <c r="T194" s="232"/>
      <c r="AT194" s="233" t="s">
        <v>194</v>
      </c>
      <c r="AU194" s="233" t="s">
        <v>78</v>
      </c>
      <c r="AV194" s="11" t="s">
        <v>78</v>
      </c>
      <c r="AW194" s="11" t="s">
        <v>32</v>
      </c>
      <c r="AX194" s="11" t="s">
        <v>76</v>
      </c>
      <c r="AY194" s="233" t="s">
        <v>186</v>
      </c>
    </row>
    <row r="195" s="1" customFormat="1" ht="16.5" customHeight="1">
      <c r="B195" s="38"/>
      <c r="C195" s="266" t="s">
        <v>575</v>
      </c>
      <c r="D195" s="266" t="s">
        <v>356</v>
      </c>
      <c r="E195" s="267" t="s">
        <v>2611</v>
      </c>
      <c r="F195" s="268" t="s">
        <v>2612</v>
      </c>
      <c r="G195" s="269" t="s">
        <v>300</v>
      </c>
      <c r="H195" s="270">
        <v>5</v>
      </c>
      <c r="I195" s="271"/>
      <c r="J195" s="272">
        <f>ROUND(I195*H195,2)</f>
        <v>0</v>
      </c>
      <c r="K195" s="268" t="s">
        <v>1</v>
      </c>
      <c r="L195" s="273"/>
      <c r="M195" s="274" t="s">
        <v>1</v>
      </c>
      <c r="N195" s="275" t="s">
        <v>40</v>
      </c>
      <c r="O195" s="79"/>
      <c r="P195" s="219">
        <f>O195*H195</f>
        <v>0</v>
      </c>
      <c r="Q195" s="219">
        <v>0.056300000000000003</v>
      </c>
      <c r="R195" s="219">
        <f>Q195*H195</f>
        <v>0.28150000000000003</v>
      </c>
      <c r="S195" s="219">
        <v>0</v>
      </c>
      <c r="T195" s="220">
        <f>S195*H195</f>
        <v>0</v>
      </c>
      <c r="AR195" s="17" t="s">
        <v>225</v>
      </c>
      <c r="AT195" s="17" t="s">
        <v>356</v>
      </c>
      <c r="AU195" s="17" t="s">
        <v>78</v>
      </c>
      <c r="AY195" s="17" t="s">
        <v>186</v>
      </c>
      <c r="BE195" s="221">
        <f>IF(N195="základní",J195,0)</f>
        <v>0</v>
      </c>
      <c r="BF195" s="221">
        <f>IF(N195="snížená",J195,0)</f>
        <v>0</v>
      </c>
      <c r="BG195" s="221">
        <f>IF(N195="zákl. přenesená",J195,0)</f>
        <v>0</v>
      </c>
      <c r="BH195" s="221">
        <f>IF(N195="sníž. přenesená",J195,0)</f>
        <v>0</v>
      </c>
      <c r="BI195" s="221">
        <f>IF(N195="nulová",J195,0)</f>
        <v>0</v>
      </c>
      <c r="BJ195" s="17" t="s">
        <v>76</v>
      </c>
      <c r="BK195" s="221">
        <f>ROUND(I195*H195,2)</f>
        <v>0</v>
      </c>
      <c r="BL195" s="17" t="s">
        <v>192</v>
      </c>
      <c r="BM195" s="17" t="s">
        <v>2613</v>
      </c>
    </row>
    <row r="196" s="1" customFormat="1" ht="16.5" customHeight="1">
      <c r="B196" s="38"/>
      <c r="C196" s="266" t="s">
        <v>583</v>
      </c>
      <c r="D196" s="266" t="s">
        <v>356</v>
      </c>
      <c r="E196" s="267" t="s">
        <v>2360</v>
      </c>
      <c r="F196" s="268" t="s">
        <v>2361</v>
      </c>
      <c r="G196" s="269" t="s">
        <v>300</v>
      </c>
      <c r="H196" s="270">
        <v>23</v>
      </c>
      <c r="I196" s="271"/>
      <c r="J196" s="272">
        <f>ROUND(I196*H196,2)</f>
        <v>0</v>
      </c>
      <c r="K196" s="268" t="s">
        <v>1</v>
      </c>
      <c r="L196" s="273"/>
      <c r="M196" s="274" t="s">
        <v>1</v>
      </c>
      <c r="N196" s="275" t="s">
        <v>40</v>
      </c>
      <c r="O196" s="79"/>
      <c r="P196" s="219">
        <f>O196*H196</f>
        <v>0</v>
      </c>
      <c r="Q196" s="219">
        <v>0.16500000000000001</v>
      </c>
      <c r="R196" s="219">
        <f>Q196*H196</f>
        <v>3.7950000000000004</v>
      </c>
      <c r="S196" s="219">
        <v>0</v>
      </c>
      <c r="T196" s="220">
        <f>S196*H196</f>
        <v>0</v>
      </c>
      <c r="AR196" s="17" t="s">
        <v>225</v>
      </c>
      <c r="AT196" s="17" t="s">
        <v>356</v>
      </c>
      <c r="AU196" s="17" t="s">
        <v>78</v>
      </c>
      <c r="AY196" s="17" t="s">
        <v>186</v>
      </c>
      <c r="BE196" s="221">
        <f>IF(N196="základní",J196,0)</f>
        <v>0</v>
      </c>
      <c r="BF196" s="221">
        <f>IF(N196="snížená",J196,0)</f>
        <v>0</v>
      </c>
      <c r="BG196" s="221">
        <f>IF(N196="zákl. přenesená",J196,0)</f>
        <v>0</v>
      </c>
      <c r="BH196" s="221">
        <f>IF(N196="sníž. přenesená",J196,0)</f>
        <v>0</v>
      </c>
      <c r="BI196" s="221">
        <f>IF(N196="nulová",J196,0)</f>
        <v>0</v>
      </c>
      <c r="BJ196" s="17" t="s">
        <v>76</v>
      </c>
      <c r="BK196" s="221">
        <f>ROUND(I196*H196,2)</f>
        <v>0</v>
      </c>
      <c r="BL196" s="17" t="s">
        <v>192</v>
      </c>
      <c r="BM196" s="17" t="s">
        <v>2614</v>
      </c>
    </row>
    <row r="197" s="1" customFormat="1" ht="16.5" customHeight="1">
      <c r="B197" s="38"/>
      <c r="C197" s="210" t="s">
        <v>638</v>
      </c>
      <c r="D197" s="210" t="s">
        <v>187</v>
      </c>
      <c r="E197" s="211" t="s">
        <v>2363</v>
      </c>
      <c r="F197" s="212" t="s">
        <v>2364</v>
      </c>
      <c r="G197" s="213" t="s">
        <v>300</v>
      </c>
      <c r="H197" s="214">
        <v>84</v>
      </c>
      <c r="I197" s="215"/>
      <c r="J197" s="216">
        <f>ROUND(I197*H197,2)</f>
        <v>0</v>
      </c>
      <c r="K197" s="212" t="s">
        <v>2365</v>
      </c>
      <c r="L197" s="43"/>
      <c r="M197" s="217" t="s">
        <v>1</v>
      </c>
      <c r="N197" s="218" t="s">
        <v>40</v>
      </c>
      <c r="O197" s="79"/>
      <c r="P197" s="219">
        <f>O197*H197</f>
        <v>0</v>
      </c>
      <c r="Q197" s="219">
        <v>0.0070200000000000002</v>
      </c>
      <c r="R197" s="219">
        <f>Q197*H197</f>
        <v>0.58967999999999998</v>
      </c>
      <c r="S197" s="219">
        <v>0</v>
      </c>
      <c r="T197" s="220">
        <f>S197*H197</f>
        <v>0</v>
      </c>
      <c r="AR197" s="17" t="s">
        <v>192</v>
      </c>
      <c r="AT197" s="17" t="s">
        <v>187</v>
      </c>
      <c r="AU197" s="17" t="s">
        <v>78</v>
      </c>
      <c r="AY197" s="17" t="s">
        <v>186</v>
      </c>
      <c r="BE197" s="221">
        <f>IF(N197="základní",J197,0)</f>
        <v>0</v>
      </c>
      <c r="BF197" s="221">
        <f>IF(N197="snížená",J197,0)</f>
        <v>0</v>
      </c>
      <c r="BG197" s="221">
        <f>IF(N197="zákl. přenesená",J197,0)</f>
        <v>0</v>
      </c>
      <c r="BH197" s="221">
        <f>IF(N197="sníž. přenesená",J197,0)</f>
        <v>0</v>
      </c>
      <c r="BI197" s="221">
        <f>IF(N197="nulová",J197,0)</f>
        <v>0</v>
      </c>
      <c r="BJ197" s="17" t="s">
        <v>76</v>
      </c>
      <c r="BK197" s="221">
        <f>ROUND(I197*H197,2)</f>
        <v>0</v>
      </c>
      <c r="BL197" s="17" t="s">
        <v>192</v>
      </c>
      <c r="BM197" s="17" t="s">
        <v>2615</v>
      </c>
    </row>
    <row r="198" s="1" customFormat="1" ht="16.5" customHeight="1">
      <c r="B198" s="38"/>
      <c r="C198" s="210" t="s">
        <v>632</v>
      </c>
      <c r="D198" s="210" t="s">
        <v>187</v>
      </c>
      <c r="E198" s="211" t="s">
        <v>2616</v>
      </c>
      <c r="F198" s="212" t="s">
        <v>2617</v>
      </c>
      <c r="G198" s="213" t="s">
        <v>300</v>
      </c>
      <c r="H198" s="214">
        <v>7</v>
      </c>
      <c r="I198" s="215"/>
      <c r="J198" s="216">
        <f>ROUND(I198*H198,2)</f>
        <v>0</v>
      </c>
      <c r="K198" s="212" t="s">
        <v>228</v>
      </c>
      <c r="L198" s="43"/>
      <c r="M198" s="217" t="s">
        <v>1</v>
      </c>
      <c r="N198" s="218" t="s">
        <v>40</v>
      </c>
      <c r="O198" s="79"/>
      <c r="P198" s="219">
        <f>O198*H198</f>
        <v>0</v>
      </c>
      <c r="Q198" s="219">
        <v>0.00038999999999999999</v>
      </c>
      <c r="R198" s="219">
        <f>Q198*H198</f>
        <v>0.0027299999999999998</v>
      </c>
      <c r="S198" s="219">
        <v>0</v>
      </c>
      <c r="T198" s="220">
        <f>S198*H198</f>
        <v>0</v>
      </c>
      <c r="AR198" s="17" t="s">
        <v>192</v>
      </c>
      <c r="AT198" s="17" t="s">
        <v>187</v>
      </c>
      <c r="AU198" s="17" t="s">
        <v>78</v>
      </c>
      <c r="AY198" s="17" t="s">
        <v>186</v>
      </c>
      <c r="BE198" s="221">
        <f>IF(N198="základní",J198,0)</f>
        <v>0</v>
      </c>
      <c r="BF198" s="221">
        <f>IF(N198="snížená",J198,0)</f>
        <v>0</v>
      </c>
      <c r="BG198" s="221">
        <f>IF(N198="zákl. přenesená",J198,0)</f>
        <v>0</v>
      </c>
      <c r="BH198" s="221">
        <f>IF(N198="sníž. přenesená",J198,0)</f>
        <v>0</v>
      </c>
      <c r="BI198" s="221">
        <f>IF(N198="nulová",J198,0)</f>
        <v>0</v>
      </c>
      <c r="BJ198" s="17" t="s">
        <v>76</v>
      </c>
      <c r="BK198" s="221">
        <f>ROUND(I198*H198,2)</f>
        <v>0</v>
      </c>
      <c r="BL198" s="17" t="s">
        <v>192</v>
      </c>
      <c r="BM198" s="17" t="s">
        <v>2618</v>
      </c>
    </row>
    <row r="199" s="1" customFormat="1" ht="16.5" customHeight="1">
      <c r="B199" s="38"/>
      <c r="C199" s="210" t="s">
        <v>645</v>
      </c>
      <c r="D199" s="210" t="s">
        <v>187</v>
      </c>
      <c r="E199" s="211" t="s">
        <v>2619</v>
      </c>
      <c r="F199" s="212" t="s">
        <v>2620</v>
      </c>
      <c r="G199" s="213" t="s">
        <v>300</v>
      </c>
      <c r="H199" s="214">
        <v>2</v>
      </c>
      <c r="I199" s="215"/>
      <c r="J199" s="216">
        <f>ROUND(I199*H199,2)</f>
        <v>0</v>
      </c>
      <c r="K199" s="212" t="s">
        <v>228</v>
      </c>
      <c r="L199" s="43"/>
      <c r="M199" s="217" t="s">
        <v>1</v>
      </c>
      <c r="N199" s="218" t="s">
        <v>40</v>
      </c>
      <c r="O199" s="79"/>
      <c r="P199" s="219">
        <f>O199*H199</f>
        <v>0</v>
      </c>
      <c r="Q199" s="219">
        <v>0.00266</v>
      </c>
      <c r="R199" s="219">
        <f>Q199*H199</f>
        <v>0.0053200000000000001</v>
      </c>
      <c r="S199" s="219">
        <v>0</v>
      </c>
      <c r="T199" s="220">
        <f>S199*H199</f>
        <v>0</v>
      </c>
      <c r="AR199" s="17" t="s">
        <v>192</v>
      </c>
      <c r="AT199" s="17" t="s">
        <v>187</v>
      </c>
      <c r="AU199" s="17" t="s">
        <v>78</v>
      </c>
      <c r="AY199" s="17" t="s">
        <v>186</v>
      </c>
      <c r="BE199" s="221">
        <f>IF(N199="základní",J199,0)</f>
        <v>0</v>
      </c>
      <c r="BF199" s="221">
        <f>IF(N199="snížená",J199,0)</f>
        <v>0</v>
      </c>
      <c r="BG199" s="221">
        <f>IF(N199="zákl. přenesená",J199,0)</f>
        <v>0</v>
      </c>
      <c r="BH199" s="221">
        <f>IF(N199="sníž. přenesená",J199,0)</f>
        <v>0</v>
      </c>
      <c r="BI199" s="221">
        <f>IF(N199="nulová",J199,0)</f>
        <v>0</v>
      </c>
      <c r="BJ199" s="17" t="s">
        <v>76</v>
      </c>
      <c r="BK199" s="221">
        <f>ROUND(I199*H199,2)</f>
        <v>0</v>
      </c>
      <c r="BL199" s="17" t="s">
        <v>192</v>
      </c>
      <c r="BM199" s="17" t="s">
        <v>2621</v>
      </c>
    </row>
    <row r="200" s="1" customFormat="1" ht="16.5" customHeight="1">
      <c r="B200" s="38"/>
      <c r="C200" s="210" t="s">
        <v>650</v>
      </c>
      <c r="D200" s="210" t="s">
        <v>187</v>
      </c>
      <c r="E200" s="211" t="s">
        <v>2622</v>
      </c>
      <c r="F200" s="212" t="s">
        <v>2623</v>
      </c>
      <c r="G200" s="213" t="s">
        <v>300</v>
      </c>
      <c r="H200" s="214">
        <v>1</v>
      </c>
      <c r="I200" s="215"/>
      <c r="J200" s="216">
        <f>ROUND(I200*H200,2)</f>
        <v>0</v>
      </c>
      <c r="K200" s="212" t="s">
        <v>1</v>
      </c>
      <c r="L200" s="43"/>
      <c r="M200" s="217" t="s">
        <v>1</v>
      </c>
      <c r="N200" s="218" t="s">
        <v>40</v>
      </c>
      <c r="O200" s="79"/>
      <c r="P200" s="219">
        <f>O200*H200</f>
        <v>0</v>
      </c>
      <c r="Q200" s="219">
        <v>6.2615499999999997</v>
      </c>
      <c r="R200" s="219">
        <f>Q200*H200</f>
        <v>6.2615499999999997</v>
      </c>
      <c r="S200" s="219">
        <v>0</v>
      </c>
      <c r="T200" s="220">
        <f>S200*H200</f>
        <v>0</v>
      </c>
      <c r="AR200" s="17" t="s">
        <v>192</v>
      </c>
      <c r="AT200" s="17" t="s">
        <v>187</v>
      </c>
      <c r="AU200" s="17" t="s">
        <v>78</v>
      </c>
      <c r="AY200" s="17" t="s">
        <v>186</v>
      </c>
      <c r="BE200" s="221">
        <f>IF(N200="základní",J200,0)</f>
        <v>0</v>
      </c>
      <c r="BF200" s="221">
        <f>IF(N200="snížená",J200,0)</f>
        <v>0</v>
      </c>
      <c r="BG200" s="221">
        <f>IF(N200="zákl. přenesená",J200,0)</f>
        <v>0</v>
      </c>
      <c r="BH200" s="221">
        <f>IF(N200="sníž. přenesená",J200,0)</f>
        <v>0</v>
      </c>
      <c r="BI200" s="221">
        <f>IF(N200="nulová",J200,0)</f>
        <v>0</v>
      </c>
      <c r="BJ200" s="17" t="s">
        <v>76</v>
      </c>
      <c r="BK200" s="221">
        <f>ROUND(I200*H200,2)</f>
        <v>0</v>
      </c>
      <c r="BL200" s="17" t="s">
        <v>192</v>
      </c>
      <c r="BM200" s="17" t="s">
        <v>2624</v>
      </c>
    </row>
    <row r="201" s="11" customFormat="1">
      <c r="B201" s="222"/>
      <c r="C201" s="223"/>
      <c r="D201" s="224" t="s">
        <v>194</v>
      </c>
      <c r="E201" s="225" t="s">
        <v>1</v>
      </c>
      <c r="F201" s="226" t="s">
        <v>76</v>
      </c>
      <c r="G201" s="223"/>
      <c r="H201" s="227">
        <v>1</v>
      </c>
      <c r="I201" s="228"/>
      <c r="J201" s="223"/>
      <c r="K201" s="223"/>
      <c r="L201" s="229"/>
      <c r="M201" s="230"/>
      <c r="N201" s="231"/>
      <c r="O201" s="231"/>
      <c r="P201" s="231"/>
      <c r="Q201" s="231"/>
      <c r="R201" s="231"/>
      <c r="S201" s="231"/>
      <c r="T201" s="232"/>
      <c r="AT201" s="233" t="s">
        <v>194</v>
      </c>
      <c r="AU201" s="233" t="s">
        <v>78</v>
      </c>
      <c r="AV201" s="11" t="s">
        <v>78</v>
      </c>
      <c r="AW201" s="11" t="s">
        <v>32</v>
      </c>
      <c r="AX201" s="11" t="s">
        <v>76</v>
      </c>
      <c r="AY201" s="233" t="s">
        <v>186</v>
      </c>
    </row>
    <row r="202" s="10" customFormat="1" ht="22.8" customHeight="1">
      <c r="B202" s="196"/>
      <c r="C202" s="197"/>
      <c r="D202" s="198" t="s">
        <v>68</v>
      </c>
      <c r="E202" s="290" t="s">
        <v>712</v>
      </c>
      <c r="F202" s="290" t="s">
        <v>816</v>
      </c>
      <c r="G202" s="197"/>
      <c r="H202" s="197"/>
      <c r="I202" s="200"/>
      <c r="J202" s="291">
        <f>BK202</f>
        <v>0</v>
      </c>
      <c r="K202" s="197"/>
      <c r="L202" s="202"/>
      <c r="M202" s="203"/>
      <c r="N202" s="204"/>
      <c r="O202" s="204"/>
      <c r="P202" s="205">
        <f>SUM(P203:P207)</f>
        <v>0</v>
      </c>
      <c r="Q202" s="204"/>
      <c r="R202" s="205">
        <f>SUM(R203:R207)</f>
        <v>0</v>
      </c>
      <c r="S202" s="204"/>
      <c r="T202" s="206">
        <f>SUM(T203:T207)</f>
        <v>0</v>
      </c>
      <c r="AR202" s="207" t="s">
        <v>76</v>
      </c>
      <c r="AT202" s="208" t="s">
        <v>68</v>
      </c>
      <c r="AU202" s="208" t="s">
        <v>76</v>
      </c>
      <c r="AY202" s="207" t="s">
        <v>186</v>
      </c>
      <c r="BK202" s="209">
        <f>SUM(BK203:BK207)</f>
        <v>0</v>
      </c>
    </row>
    <row r="203" s="1" customFormat="1" ht="16.5" customHeight="1">
      <c r="B203" s="38"/>
      <c r="C203" s="210" t="s">
        <v>654</v>
      </c>
      <c r="D203" s="210" t="s">
        <v>187</v>
      </c>
      <c r="E203" s="211" t="s">
        <v>2367</v>
      </c>
      <c r="F203" s="212" t="s">
        <v>2368</v>
      </c>
      <c r="G203" s="213" t="s">
        <v>364</v>
      </c>
      <c r="H203" s="214">
        <v>2054.6999999999998</v>
      </c>
      <c r="I203" s="215"/>
      <c r="J203" s="216">
        <f>ROUND(I203*H203,2)</f>
        <v>0</v>
      </c>
      <c r="K203" s="212" t="s">
        <v>228</v>
      </c>
      <c r="L203" s="43"/>
      <c r="M203" s="217" t="s">
        <v>1</v>
      </c>
      <c r="N203" s="218" t="s">
        <v>40</v>
      </c>
      <c r="O203" s="79"/>
      <c r="P203" s="219">
        <f>O203*H203</f>
        <v>0</v>
      </c>
      <c r="Q203" s="219">
        <v>0</v>
      </c>
      <c r="R203" s="219">
        <f>Q203*H203</f>
        <v>0</v>
      </c>
      <c r="S203" s="219">
        <v>0</v>
      </c>
      <c r="T203" s="220">
        <f>S203*H203</f>
        <v>0</v>
      </c>
      <c r="AR203" s="17" t="s">
        <v>192</v>
      </c>
      <c r="AT203" s="17" t="s">
        <v>187</v>
      </c>
      <c r="AU203" s="17" t="s">
        <v>78</v>
      </c>
      <c r="AY203" s="17" t="s">
        <v>186</v>
      </c>
      <c r="BE203" s="221">
        <f>IF(N203="základní",J203,0)</f>
        <v>0</v>
      </c>
      <c r="BF203" s="221">
        <f>IF(N203="snížená",J203,0)</f>
        <v>0</v>
      </c>
      <c r="BG203" s="221">
        <f>IF(N203="zákl. přenesená",J203,0)</f>
        <v>0</v>
      </c>
      <c r="BH203" s="221">
        <f>IF(N203="sníž. přenesená",J203,0)</f>
        <v>0</v>
      </c>
      <c r="BI203" s="221">
        <f>IF(N203="nulová",J203,0)</f>
        <v>0</v>
      </c>
      <c r="BJ203" s="17" t="s">
        <v>76</v>
      </c>
      <c r="BK203" s="221">
        <f>ROUND(I203*H203,2)</f>
        <v>0</v>
      </c>
      <c r="BL203" s="17" t="s">
        <v>192</v>
      </c>
      <c r="BM203" s="17" t="s">
        <v>2625</v>
      </c>
    </row>
    <row r="204" s="1" customFormat="1" ht="16.5" customHeight="1">
      <c r="B204" s="38"/>
      <c r="C204" s="210" t="s">
        <v>658</v>
      </c>
      <c r="D204" s="210" t="s">
        <v>187</v>
      </c>
      <c r="E204" s="211" t="s">
        <v>2370</v>
      </c>
      <c r="F204" s="212" t="s">
        <v>2371</v>
      </c>
      <c r="G204" s="213" t="s">
        <v>277</v>
      </c>
      <c r="H204" s="214">
        <v>196.80199999999999</v>
      </c>
      <c r="I204" s="215"/>
      <c r="J204" s="216">
        <f>ROUND(I204*H204,2)</f>
        <v>0</v>
      </c>
      <c r="K204" s="212" t="s">
        <v>1</v>
      </c>
      <c r="L204" s="43"/>
      <c r="M204" s="217" t="s">
        <v>1</v>
      </c>
      <c r="N204" s="218" t="s">
        <v>40</v>
      </c>
      <c r="O204" s="79"/>
      <c r="P204" s="219">
        <f>O204*H204</f>
        <v>0</v>
      </c>
      <c r="Q204" s="219">
        <v>0</v>
      </c>
      <c r="R204" s="219">
        <f>Q204*H204</f>
        <v>0</v>
      </c>
      <c r="S204" s="219">
        <v>0</v>
      </c>
      <c r="T204" s="220">
        <f>S204*H204</f>
        <v>0</v>
      </c>
      <c r="AR204" s="17" t="s">
        <v>192</v>
      </c>
      <c r="AT204" s="17" t="s">
        <v>187</v>
      </c>
      <c r="AU204" s="17" t="s">
        <v>78</v>
      </c>
      <c r="AY204" s="17" t="s">
        <v>186</v>
      </c>
      <c r="BE204" s="221">
        <f>IF(N204="základní",J204,0)</f>
        <v>0</v>
      </c>
      <c r="BF204" s="221">
        <f>IF(N204="snížená",J204,0)</f>
        <v>0</v>
      </c>
      <c r="BG204" s="221">
        <f>IF(N204="zákl. přenesená",J204,0)</f>
        <v>0</v>
      </c>
      <c r="BH204" s="221">
        <f>IF(N204="sníž. přenesená",J204,0)</f>
        <v>0</v>
      </c>
      <c r="BI204" s="221">
        <f>IF(N204="nulová",J204,0)</f>
        <v>0</v>
      </c>
      <c r="BJ204" s="17" t="s">
        <v>76</v>
      </c>
      <c r="BK204" s="221">
        <f>ROUND(I204*H204,2)</f>
        <v>0</v>
      </c>
      <c r="BL204" s="17" t="s">
        <v>192</v>
      </c>
      <c r="BM204" s="17" t="s">
        <v>2626</v>
      </c>
    </row>
    <row r="205" s="11" customFormat="1">
      <c r="B205" s="222"/>
      <c r="C205" s="223"/>
      <c r="D205" s="224" t="s">
        <v>194</v>
      </c>
      <c r="E205" s="225" t="s">
        <v>1</v>
      </c>
      <c r="F205" s="226" t="s">
        <v>2627</v>
      </c>
      <c r="G205" s="223"/>
      <c r="H205" s="227">
        <v>196.80199999999999</v>
      </c>
      <c r="I205" s="228"/>
      <c r="J205" s="223"/>
      <c r="K205" s="223"/>
      <c r="L205" s="229"/>
      <c r="M205" s="230"/>
      <c r="N205" s="231"/>
      <c r="O205" s="231"/>
      <c r="P205" s="231"/>
      <c r="Q205" s="231"/>
      <c r="R205" s="231"/>
      <c r="S205" s="231"/>
      <c r="T205" s="232"/>
      <c r="AT205" s="233" t="s">
        <v>194</v>
      </c>
      <c r="AU205" s="233" t="s">
        <v>78</v>
      </c>
      <c r="AV205" s="11" t="s">
        <v>78</v>
      </c>
      <c r="AW205" s="11" t="s">
        <v>32</v>
      </c>
      <c r="AX205" s="11" t="s">
        <v>76</v>
      </c>
      <c r="AY205" s="233" t="s">
        <v>186</v>
      </c>
    </row>
    <row r="206" s="1" customFormat="1" ht="16.5" customHeight="1">
      <c r="B206" s="38"/>
      <c r="C206" s="210" t="s">
        <v>663</v>
      </c>
      <c r="D206" s="210" t="s">
        <v>187</v>
      </c>
      <c r="E206" s="211" t="s">
        <v>2374</v>
      </c>
      <c r="F206" s="212" t="s">
        <v>2375</v>
      </c>
      <c r="G206" s="213" t="s">
        <v>277</v>
      </c>
      <c r="H206" s="214">
        <v>16.829000000000001</v>
      </c>
      <c r="I206" s="215"/>
      <c r="J206" s="216">
        <f>ROUND(I206*H206,2)</f>
        <v>0</v>
      </c>
      <c r="K206" s="212" t="s">
        <v>228</v>
      </c>
      <c r="L206" s="43"/>
      <c r="M206" s="217" t="s">
        <v>1</v>
      </c>
      <c r="N206" s="218" t="s">
        <v>40</v>
      </c>
      <c r="O206" s="79"/>
      <c r="P206" s="219">
        <f>O206*H206</f>
        <v>0</v>
      </c>
      <c r="Q206" s="219">
        <v>0</v>
      </c>
      <c r="R206" s="219">
        <f>Q206*H206</f>
        <v>0</v>
      </c>
      <c r="S206" s="219">
        <v>0</v>
      </c>
      <c r="T206" s="220">
        <f>S206*H206</f>
        <v>0</v>
      </c>
      <c r="AR206" s="17" t="s">
        <v>192</v>
      </c>
      <c r="AT206" s="17" t="s">
        <v>187</v>
      </c>
      <c r="AU206" s="17" t="s">
        <v>78</v>
      </c>
      <c r="AY206" s="17" t="s">
        <v>186</v>
      </c>
      <c r="BE206" s="221">
        <f>IF(N206="základní",J206,0)</f>
        <v>0</v>
      </c>
      <c r="BF206" s="221">
        <f>IF(N206="snížená",J206,0)</f>
        <v>0</v>
      </c>
      <c r="BG206" s="221">
        <f>IF(N206="zákl. přenesená",J206,0)</f>
        <v>0</v>
      </c>
      <c r="BH206" s="221">
        <f>IF(N206="sníž. přenesená",J206,0)</f>
        <v>0</v>
      </c>
      <c r="BI206" s="221">
        <f>IF(N206="nulová",J206,0)</f>
        <v>0</v>
      </c>
      <c r="BJ206" s="17" t="s">
        <v>76</v>
      </c>
      <c r="BK206" s="221">
        <f>ROUND(I206*H206,2)</f>
        <v>0</v>
      </c>
      <c r="BL206" s="17" t="s">
        <v>192</v>
      </c>
      <c r="BM206" s="17" t="s">
        <v>2628</v>
      </c>
    </row>
    <row r="207" s="11" customFormat="1">
      <c r="B207" s="222"/>
      <c r="C207" s="223"/>
      <c r="D207" s="224" t="s">
        <v>194</v>
      </c>
      <c r="E207" s="225" t="s">
        <v>1</v>
      </c>
      <c r="F207" s="226" t="s">
        <v>2629</v>
      </c>
      <c r="G207" s="223"/>
      <c r="H207" s="227">
        <v>16.829000000000001</v>
      </c>
      <c r="I207" s="228"/>
      <c r="J207" s="223"/>
      <c r="K207" s="223"/>
      <c r="L207" s="229"/>
      <c r="M207" s="298"/>
      <c r="N207" s="299"/>
      <c r="O207" s="299"/>
      <c r="P207" s="299"/>
      <c r="Q207" s="299"/>
      <c r="R207" s="299"/>
      <c r="S207" s="299"/>
      <c r="T207" s="300"/>
      <c r="AT207" s="233" t="s">
        <v>194</v>
      </c>
      <c r="AU207" s="233" t="s">
        <v>78</v>
      </c>
      <c r="AV207" s="11" t="s">
        <v>78</v>
      </c>
      <c r="AW207" s="11" t="s">
        <v>32</v>
      </c>
      <c r="AX207" s="11" t="s">
        <v>76</v>
      </c>
      <c r="AY207" s="233" t="s">
        <v>186</v>
      </c>
    </row>
    <row r="208" s="1" customFormat="1" ht="6.96" customHeight="1">
      <c r="B208" s="57"/>
      <c r="C208" s="58"/>
      <c r="D208" s="58"/>
      <c r="E208" s="58"/>
      <c r="F208" s="58"/>
      <c r="G208" s="58"/>
      <c r="H208" s="58"/>
      <c r="I208" s="168"/>
      <c r="J208" s="58"/>
      <c r="K208" s="58"/>
      <c r="L208" s="43"/>
    </row>
  </sheetData>
  <sheetProtection sheet="1" autoFilter="0" formatColumns="0" formatRows="0" objects="1" scenarios="1" spinCount="100000" saltValue="gqXl5Qb2VTI19qnxn5ziY1i+nxqMjAn7L4zm8F2Q5P3ndkvBksiuOi/69wQJZ5xK02uNnvAqBOcXBMDu+KXALw==" hashValue="vf/goDK0KAIEYslN6YeFx4GxQnxXJj2N6USVIdsUjhglczwhwn1/LzvRwuIjO3ujgPqb8uZ0Cv6uAgng3gwyqQ==" algorithmName="SHA-512" password="CC35"/>
  <autoFilter ref="C83:K207"/>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121</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ht="12" customHeight="1">
      <c r="B8" s="20"/>
      <c r="D8" s="142" t="s">
        <v>132</v>
      </c>
      <c r="L8" s="20"/>
    </row>
    <row r="9" s="1" customFormat="1" ht="16.5" customHeight="1">
      <c r="B9" s="43"/>
      <c r="E9" s="143" t="s">
        <v>2437</v>
      </c>
      <c r="F9" s="1"/>
      <c r="G9" s="1"/>
      <c r="H9" s="1"/>
      <c r="I9" s="144"/>
      <c r="L9" s="43"/>
    </row>
    <row r="10" s="1" customFormat="1" ht="12" customHeight="1">
      <c r="B10" s="43"/>
      <c r="D10" s="142" t="s">
        <v>134</v>
      </c>
      <c r="I10" s="144"/>
      <c r="L10" s="43"/>
    </row>
    <row r="11" s="1" customFormat="1" ht="36.96" customHeight="1">
      <c r="B11" s="43"/>
      <c r="E11" s="145" t="s">
        <v>2630</v>
      </c>
      <c r="F11" s="1"/>
      <c r="G11" s="1"/>
      <c r="H11" s="1"/>
      <c r="I11" s="144"/>
      <c r="L11" s="43"/>
    </row>
    <row r="12" s="1" customFormat="1">
      <c r="B12" s="43"/>
      <c r="I12" s="144"/>
      <c r="L12" s="43"/>
    </row>
    <row r="13" s="1" customFormat="1" ht="12" customHeight="1">
      <c r="B13" s="43"/>
      <c r="D13" s="142" t="s">
        <v>18</v>
      </c>
      <c r="F13" s="17" t="s">
        <v>1</v>
      </c>
      <c r="I13" s="146" t="s">
        <v>19</v>
      </c>
      <c r="J13" s="17" t="s">
        <v>1</v>
      </c>
      <c r="L13" s="43"/>
    </row>
    <row r="14" s="1" customFormat="1" ht="12" customHeight="1">
      <c r="B14" s="43"/>
      <c r="D14" s="142" t="s">
        <v>20</v>
      </c>
      <c r="F14" s="17" t="s">
        <v>21</v>
      </c>
      <c r="I14" s="146" t="s">
        <v>22</v>
      </c>
      <c r="J14" s="147" t="str">
        <f>'Rekapitulace stavby'!AN8</f>
        <v>15. 7. 2019</v>
      </c>
      <c r="L14" s="43"/>
    </row>
    <row r="15" s="1" customFormat="1" ht="10.8" customHeight="1">
      <c r="B15" s="43"/>
      <c r="I15" s="144"/>
      <c r="L15" s="43"/>
    </row>
    <row r="16" s="1" customFormat="1" ht="12" customHeight="1">
      <c r="B16" s="43"/>
      <c r="D16" s="142" t="s">
        <v>24</v>
      </c>
      <c r="I16" s="146" t="s">
        <v>25</v>
      </c>
      <c r="J16" s="17" t="s">
        <v>1</v>
      </c>
      <c r="L16" s="43"/>
    </row>
    <row r="17" s="1" customFormat="1" ht="18" customHeight="1">
      <c r="B17" s="43"/>
      <c r="E17" s="17" t="s">
        <v>26</v>
      </c>
      <c r="I17" s="146" t="s">
        <v>27</v>
      </c>
      <c r="J17" s="17" t="s">
        <v>1</v>
      </c>
      <c r="L17" s="43"/>
    </row>
    <row r="18" s="1" customFormat="1" ht="6.96" customHeight="1">
      <c r="B18" s="43"/>
      <c r="I18" s="144"/>
      <c r="L18" s="43"/>
    </row>
    <row r="19" s="1" customFormat="1" ht="12" customHeight="1">
      <c r="B19" s="43"/>
      <c r="D19" s="142" t="s">
        <v>28</v>
      </c>
      <c r="I19" s="146" t="s">
        <v>25</v>
      </c>
      <c r="J19" s="33" t="str">
        <f>'Rekapitulace stavby'!AN13</f>
        <v>Vyplň údaj</v>
      </c>
      <c r="L19" s="43"/>
    </row>
    <row r="20" s="1" customFormat="1" ht="18" customHeight="1">
      <c r="B20" s="43"/>
      <c r="E20" s="33" t="str">
        <f>'Rekapitulace stavby'!E14</f>
        <v>Vyplň údaj</v>
      </c>
      <c r="F20" s="17"/>
      <c r="G20" s="17"/>
      <c r="H20" s="17"/>
      <c r="I20" s="146" t="s">
        <v>27</v>
      </c>
      <c r="J20" s="33" t="str">
        <f>'Rekapitulace stavby'!AN14</f>
        <v>Vyplň údaj</v>
      </c>
      <c r="L20" s="43"/>
    </row>
    <row r="21" s="1" customFormat="1" ht="6.96" customHeight="1">
      <c r="B21" s="43"/>
      <c r="I21" s="144"/>
      <c r="L21" s="43"/>
    </row>
    <row r="22" s="1" customFormat="1" ht="12" customHeight="1">
      <c r="B22" s="43"/>
      <c r="D22" s="142" t="s">
        <v>30</v>
      </c>
      <c r="I22" s="146" t="s">
        <v>25</v>
      </c>
      <c r="J22" s="17" t="s">
        <v>1</v>
      </c>
      <c r="L22" s="43"/>
    </row>
    <row r="23" s="1" customFormat="1" ht="18" customHeight="1">
      <c r="B23" s="43"/>
      <c r="E23" s="17" t="s">
        <v>31</v>
      </c>
      <c r="I23" s="146" t="s">
        <v>27</v>
      </c>
      <c r="J23" s="17" t="s">
        <v>1</v>
      </c>
      <c r="L23" s="43"/>
    </row>
    <row r="24" s="1" customFormat="1" ht="6.96" customHeight="1">
      <c r="B24" s="43"/>
      <c r="I24" s="144"/>
      <c r="L24" s="43"/>
    </row>
    <row r="25" s="1" customFormat="1" ht="12" customHeight="1">
      <c r="B25" s="43"/>
      <c r="D25" s="142" t="s">
        <v>33</v>
      </c>
      <c r="I25" s="146" t="s">
        <v>25</v>
      </c>
      <c r="J25" s="17" t="s">
        <v>1</v>
      </c>
      <c r="L25" s="43"/>
    </row>
    <row r="26" s="1" customFormat="1" ht="18" customHeight="1">
      <c r="B26" s="43"/>
      <c r="E26" s="17" t="s">
        <v>31</v>
      </c>
      <c r="I26" s="146" t="s">
        <v>27</v>
      </c>
      <c r="J26" s="17" t="s">
        <v>1</v>
      </c>
      <c r="L26" s="43"/>
    </row>
    <row r="27" s="1" customFormat="1" ht="6.96" customHeight="1">
      <c r="B27" s="43"/>
      <c r="I27" s="144"/>
      <c r="L27" s="43"/>
    </row>
    <row r="28" s="1" customFormat="1" ht="12" customHeight="1">
      <c r="B28" s="43"/>
      <c r="D28" s="142" t="s">
        <v>34</v>
      </c>
      <c r="I28" s="144"/>
      <c r="L28" s="43"/>
    </row>
    <row r="29" s="7" customFormat="1" ht="16.5" customHeight="1">
      <c r="B29" s="148"/>
      <c r="E29" s="149" t="s">
        <v>1</v>
      </c>
      <c r="F29" s="149"/>
      <c r="G29" s="149"/>
      <c r="H29" s="149"/>
      <c r="I29" s="150"/>
      <c r="L29" s="148"/>
    </row>
    <row r="30" s="1" customFormat="1" ht="6.96" customHeight="1">
      <c r="B30" s="43"/>
      <c r="I30" s="144"/>
      <c r="L30" s="43"/>
    </row>
    <row r="31" s="1" customFormat="1" ht="6.96" customHeight="1">
      <c r="B31" s="43"/>
      <c r="D31" s="71"/>
      <c r="E31" s="71"/>
      <c r="F31" s="71"/>
      <c r="G31" s="71"/>
      <c r="H31" s="71"/>
      <c r="I31" s="151"/>
      <c r="J31" s="71"/>
      <c r="K31" s="71"/>
      <c r="L31" s="43"/>
    </row>
    <row r="32" s="1" customFormat="1" ht="25.44" customHeight="1">
      <c r="B32" s="43"/>
      <c r="D32" s="152" t="s">
        <v>35</v>
      </c>
      <c r="I32" s="144"/>
      <c r="J32" s="153">
        <f>ROUND(J90, 2)</f>
        <v>0</v>
      </c>
      <c r="L32" s="43"/>
    </row>
    <row r="33" s="1" customFormat="1" ht="6.96" customHeight="1">
      <c r="B33" s="43"/>
      <c r="D33" s="71"/>
      <c r="E33" s="71"/>
      <c r="F33" s="71"/>
      <c r="G33" s="71"/>
      <c r="H33" s="71"/>
      <c r="I33" s="151"/>
      <c r="J33" s="71"/>
      <c r="K33" s="71"/>
      <c r="L33" s="43"/>
    </row>
    <row r="34" s="1" customFormat="1" ht="14.4" customHeight="1">
      <c r="B34" s="43"/>
      <c r="F34" s="154" t="s">
        <v>37</v>
      </c>
      <c r="I34" s="155" t="s">
        <v>36</v>
      </c>
      <c r="J34" s="154" t="s">
        <v>38</v>
      </c>
      <c r="L34" s="43"/>
    </row>
    <row r="35" s="1" customFormat="1" ht="14.4" customHeight="1">
      <c r="B35" s="43"/>
      <c r="D35" s="142" t="s">
        <v>39</v>
      </c>
      <c r="E35" s="142" t="s">
        <v>40</v>
      </c>
      <c r="F35" s="156">
        <f>ROUND((SUM(BE90:BE150)),  2)</f>
        <v>0</v>
      </c>
      <c r="I35" s="157">
        <v>0.20999999999999999</v>
      </c>
      <c r="J35" s="156">
        <f>ROUND(((SUM(BE90:BE150))*I35),  2)</f>
        <v>0</v>
      </c>
      <c r="L35" s="43"/>
    </row>
    <row r="36" s="1" customFormat="1" ht="14.4" customHeight="1">
      <c r="B36" s="43"/>
      <c r="E36" s="142" t="s">
        <v>41</v>
      </c>
      <c r="F36" s="156">
        <f>ROUND((SUM(BF90:BF150)),  2)</f>
        <v>0</v>
      </c>
      <c r="I36" s="157">
        <v>0.14999999999999999</v>
      </c>
      <c r="J36" s="156">
        <f>ROUND(((SUM(BF90:BF150))*I36),  2)</f>
        <v>0</v>
      </c>
      <c r="L36" s="43"/>
    </row>
    <row r="37" hidden="1" s="1" customFormat="1" ht="14.4" customHeight="1">
      <c r="B37" s="43"/>
      <c r="E37" s="142" t="s">
        <v>42</v>
      </c>
      <c r="F37" s="156">
        <f>ROUND((SUM(BG90:BG150)),  2)</f>
        <v>0</v>
      </c>
      <c r="I37" s="157">
        <v>0.20999999999999999</v>
      </c>
      <c r="J37" s="156">
        <f>0</f>
        <v>0</v>
      </c>
      <c r="L37" s="43"/>
    </row>
    <row r="38" hidden="1" s="1" customFormat="1" ht="14.4" customHeight="1">
      <c r="B38" s="43"/>
      <c r="E38" s="142" t="s">
        <v>43</v>
      </c>
      <c r="F38" s="156">
        <f>ROUND((SUM(BH90:BH150)),  2)</f>
        <v>0</v>
      </c>
      <c r="I38" s="157">
        <v>0.14999999999999999</v>
      </c>
      <c r="J38" s="156">
        <f>0</f>
        <v>0</v>
      </c>
      <c r="L38" s="43"/>
    </row>
    <row r="39" hidden="1" s="1" customFormat="1" ht="14.4" customHeight="1">
      <c r="B39" s="43"/>
      <c r="E39" s="142" t="s">
        <v>44</v>
      </c>
      <c r="F39" s="156">
        <f>ROUND((SUM(BI90:BI150)),  2)</f>
        <v>0</v>
      </c>
      <c r="I39" s="157">
        <v>0</v>
      </c>
      <c r="J39" s="156">
        <f>0</f>
        <v>0</v>
      </c>
      <c r="L39" s="43"/>
    </row>
    <row r="40" s="1" customFormat="1" ht="6.96" customHeight="1">
      <c r="B40" s="43"/>
      <c r="I40" s="144"/>
      <c r="L40" s="43"/>
    </row>
    <row r="41" s="1" customFormat="1" ht="25.44" customHeight="1">
      <c r="B41" s="43"/>
      <c r="C41" s="158"/>
      <c r="D41" s="159" t="s">
        <v>45</v>
      </c>
      <c r="E41" s="160"/>
      <c r="F41" s="160"/>
      <c r="G41" s="161" t="s">
        <v>46</v>
      </c>
      <c r="H41" s="162" t="s">
        <v>47</v>
      </c>
      <c r="I41" s="163"/>
      <c r="J41" s="164">
        <f>SUM(J32:J39)</f>
        <v>0</v>
      </c>
      <c r="K41" s="165"/>
      <c r="L41" s="43"/>
    </row>
    <row r="42" s="1" customFormat="1" ht="14.4" customHeight="1">
      <c r="B42" s="166"/>
      <c r="C42" s="167"/>
      <c r="D42" s="167"/>
      <c r="E42" s="167"/>
      <c r="F42" s="167"/>
      <c r="G42" s="167"/>
      <c r="H42" s="167"/>
      <c r="I42" s="168"/>
      <c r="J42" s="167"/>
      <c r="K42" s="167"/>
      <c r="L42" s="43"/>
    </row>
    <row r="46" hidden="1" s="1" customFormat="1" ht="6.96" customHeight="1">
      <c r="B46" s="169"/>
      <c r="C46" s="170"/>
      <c r="D46" s="170"/>
      <c r="E46" s="170"/>
      <c r="F46" s="170"/>
      <c r="G46" s="170"/>
      <c r="H46" s="170"/>
      <c r="I46" s="171"/>
      <c r="J46" s="170"/>
      <c r="K46" s="170"/>
      <c r="L46" s="43"/>
    </row>
    <row r="47" hidden="1" s="1" customFormat="1" ht="24.96" customHeight="1">
      <c r="B47" s="38"/>
      <c r="C47" s="23" t="s">
        <v>138</v>
      </c>
      <c r="D47" s="39"/>
      <c r="E47" s="39"/>
      <c r="F47" s="39"/>
      <c r="G47" s="39"/>
      <c r="H47" s="39"/>
      <c r="I47" s="144"/>
      <c r="J47" s="39"/>
      <c r="K47" s="39"/>
      <c r="L47" s="43"/>
    </row>
    <row r="48" hidden="1" s="1" customFormat="1" ht="6.96" customHeight="1">
      <c r="B48" s="38"/>
      <c r="C48" s="39"/>
      <c r="D48" s="39"/>
      <c r="E48" s="39"/>
      <c r="F48" s="39"/>
      <c r="G48" s="39"/>
      <c r="H48" s="39"/>
      <c r="I48" s="144"/>
      <c r="J48" s="39"/>
      <c r="K48" s="39"/>
      <c r="L48" s="43"/>
    </row>
    <row r="49" hidden="1" s="1" customFormat="1" ht="12" customHeight="1">
      <c r="B49" s="38"/>
      <c r="C49" s="32" t="s">
        <v>16</v>
      </c>
      <c r="D49" s="39"/>
      <c r="E49" s="39"/>
      <c r="F49" s="39"/>
      <c r="G49" s="39"/>
      <c r="H49" s="39"/>
      <c r="I49" s="144"/>
      <c r="J49" s="39"/>
      <c r="K49" s="39"/>
      <c r="L49" s="43"/>
    </row>
    <row r="50" hidden="1" s="1" customFormat="1" ht="16.5" customHeight="1">
      <c r="B50" s="38"/>
      <c r="C50" s="39"/>
      <c r="D50" s="39"/>
      <c r="E50" s="172" t="str">
        <f>E7</f>
        <v>000035_KČOV-Modlíkov</v>
      </c>
      <c r="F50" s="32"/>
      <c r="G50" s="32"/>
      <c r="H50" s="32"/>
      <c r="I50" s="144"/>
      <c r="J50" s="39"/>
      <c r="K50" s="39"/>
      <c r="L50" s="43"/>
    </row>
    <row r="51" hidden="1" ht="12" customHeight="1">
      <c r="B51" s="21"/>
      <c r="C51" s="32" t="s">
        <v>132</v>
      </c>
      <c r="D51" s="22"/>
      <c r="E51" s="22"/>
      <c r="F51" s="22"/>
      <c r="G51" s="22"/>
      <c r="H51" s="22"/>
      <c r="I51" s="137"/>
      <c r="J51" s="22"/>
      <c r="K51" s="22"/>
      <c r="L51" s="20"/>
    </row>
    <row r="52" hidden="1" s="1" customFormat="1" ht="16.5" customHeight="1">
      <c r="B52" s="38"/>
      <c r="C52" s="39"/>
      <c r="D52" s="39"/>
      <c r="E52" s="172" t="s">
        <v>2437</v>
      </c>
      <c r="F52" s="39"/>
      <c r="G52" s="39"/>
      <c r="H52" s="39"/>
      <c r="I52" s="144"/>
      <c r="J52" s="39"/>
      <c r="K52" s="39"/>
      <c r="L52" s="43"/>
    </row>
    <row r="53" hidden="1" s="1" customFormat="1" ht="12" customHeight="1">
      <c r="B53" s="38"/>
      <c r="C53" s="32" t="s">
        <v>134</v>
      </c>
      <c r="D53" s="39"/>
      <c r="E53" s="39"/>
      <c r="F53" s="39"/>
      <c r="G53" s="39"/>
      <c r="H53" s="39"/>
      <c r="I53" s="144"/>
      <c r="J53" s="39"/>
      <c r="K53" s="39"/>
      <c r="L53" s="43"/>
    </row>
    <row r="54" hidden="1" s="1" customFormat="1" ht="16.5" customHeight="1">
      <c r="B54" s="38"/>
      <c r="C54" s="39"/>
      <c r="D54" s="39"/>
      <c r="E54" s="64" t="str">
        <f>E11</f>
        <v>D3a - SO 03 Odbočky</v>
      </c>
      <c r="F54" s="39"/>
      <c r="G54" s="39"/>
      <c r="H54" s="39"/>
      <c r="I54" s="144"/>
      <c r="J54" s="39"/>
      <c r="K54" s="39"/>
      <c r="L54" s="43"/>
    </row>
    <row r="55" hidden="1" s="1" customFormat="1" ht="6.96" customHeight="1">
      <c r="B55" s="38"/>
      <c r="C55" s="39"/>
      <c r="D55" s="39"/>
      <c r="E55" s="39"/>
      <c r="F55" s="39"/>
      <c r="G55" s="39"/>
      <c r="H55" s="39"/>
      <c r="I55" s="144"/>
      <c r="J55" s="39"/>
      <c r="K55" s="39"/>
      <c r="L55" s="43"/>
    </row>
    <row r="56" hidden="1" s="1" customFormat="1" ht="12" customHeight="1">
      <c r="B56" s="38"/>
      <c r="C56" s="32" t="s">
        <v>20</v>
      </c>
      <c r="D56" s="39"/>
      <c r="E56" s="39"/>
      <c r="F56" s="27" t="str">
        <f>F14</f>
        <v>Modlíkov</v>
      </c>
      <c r="G56" s="39"/>
      <c r="H56" s="39"/>
      <c r="I56" s="146" t="s">
        <v>22</v>
      </c>
      <c r="J56" s="67" t="str">
        <f>IF(J14="","",J14)</f>
        <v>15. 7. 2019</v>
      </c>
      <c r="K56" s="39"/>
      <c r="L56" s="43"/>
    </row>
    <row r="57" hidden="1" s="1" customFormat="1" ht="6.96" customHeight="1">
      <c r="B57" s="38"/>
      <c r="C57" s="39"/>
      <c r="D57" s="39"/>
      <c r="E57" s="39"/>
      <c r="F57" s="39"/>
      <c r="G57" s="39"/>
      <c r="H57" s="39"/>
      <c r="I57" s="144"/>
      <c r="J57" s="39"/>
      <c r="K57" s="39"/>
      <c r="L57" s="43"/>
    </row>
    <row r="58" hidden="1" s="1" customFormat="1" ht="13.65" customHeight="1">
      <c r="B58" s="38"/>
      <c r="C58" s="32" t="s">
        <v>24</v>
      </c>
      <c r="D58" s="39"/>
      <c r="E58" s="39"/>
      <c r="F58" s="27" t="str">
        <f>E17</f>
        <v>OBEC MODLÍKOV, MODLÍKOV 60 582 22 PŘIB.</v>
      </c>
      <c r="G58" s="39"/>
      <c r="H58" s="39"/>
      <c r="I58" s="146" t="s">
        <v>30</v>
      </c>
      <c r="J58" s="36" t="str">
        <f>E23</f>
        <v>PROfi</v>
      </c>
      <c r="K58" s="39"/>
      <c r="L58" s="43"/>
    </row>
    <row r="59" hidden="1" s="1" customFormat="1" ht="13.65" customHeight="1">
      <c r="B59" s="38"/>
      <c r="C59" s="32" t="s">
        <v>28</v>
      </c>
      <c r="D59" s="39"/>
      <c r="E59" s="39"/>
      <c r="F59" s="27" t="str">
        <f>IF(E20="","",E20)</f>
        <v>Vyplň údaj</v>
      </c>
      <c r="G59" s="39"/>
      <c r="H59" s="39"/>
      <c r="I59" s="146" t="s">
        <v>33</v>
      </c>
      <c r="J59" s="36" t="str">
        <f>E26</f>
        <v>PROfi</v>
      </c>
      <c r="K59" s="39"/>
      <c r="L59" s="43"/>
    </row>
    <row r="60" hidden="1" s="1" customFormat="1" ht="10.32" customHeight="1">
      <c r="B60" s="38"/>
      <c r="C60" s="39"/>
      <c r="D60" s="39"/>
      <c r="E60" s="39"/>
      <c r="F60" s="39"/>
      <c r="G60" s="39"/>
      <c r="H60" s="39"/>
      <c r="I60" s="144"/>
      <c r="J60" s="39"/>
      <c r="K60" s="39"/>
      <c r="L60" s="43"/>
    </row>
    <row r="61" hidden="1" s="1" customFormat="1" ht="29.28" customHeight="1">
      <c r="B61" s="38"/>
      <c r="C61" s="173" t="s">
        <v>139</v>
      </c>
      <c r="D61" s="174"/>
      <c r="E61" s="174"/>
      <c r="F61" s="174"/>
      <c r="G61" s="174"/>
      <c r="H61" s="174"/>
      <c r="I61" s="175"/>
      <c r="J61" s="176" t="s">
        <v>140</v>
      </c>
      <c r="K61" s="174"/>
      <c r="L61" s="43"/>
    </row>
    <row r="62" hidden="1" s="1" customFormat="1" ht="10.32" customHeight="1">
      <c r="B62" s="38"/>
      <c r="C62" s="39"/>
      <c r="D62" s="39"/>
      <c r="E62" s="39"/>
      <c r="F62" s="39"/>
      <c r="G62" s="39"/>
      <c r="H62" s="39"/>
      <c r="I62" s="144"/>
      <c r="J62" s="39"/>
      <c r="K62" s="39"/>
      <c r="L62" s="43"/>
    </row>
    <row r="63" hidden="1" s="1" customFormat="1" ht="22.8" customHeight="1">
      <c r="B63" s="38"/>
      <c r="C63" s="177" t="s">
        <v>141</v>
      </c>
      <c r="D63" s="39"/>
      <c r="E63" s="39"/>
      <c r="F63" s="39"/>
      <c r="G63" s="39"/>
      <c r="H63" s="39"/>
      <c r="I63" s="144"/>
      <c r="J63" s="98">
        <f>J90</f>
        <v>0</v>
      </c>
      <c r="K63" s="39"/>
      <c r="L63" s="43"/>
      <c r="AU63" s="17" t="s">
        <v>142</v>
      </c>
    </row>
    <row r="64" hidden="1" s="8" customFormat="1" ht="24.96" customHeight="1">
      <c r="B64" s="178"/>
      <c r="C64" s="179"/>
      <c r="D64" s="180" t="s">
        <v>1566</v>
      </c>
      <c r="E64" s="181"/>
      <c r="F64" s="181"/>
      <c r="G64" s="181"/>
      <c r="H64" s="181"/>
      <c r="I64" s="182"/>
      <c r="J64" s="183">
        <f>J91</f>
        <v>0</v>
      </c>
      <c r="K64" s="179"/>
      <c r="L64" s="184"/>
    </row>
    <row r="65" hidden="1" s="15" customFormat="1" ht="19.92" customHeight="1">
      <c r="B65" s="284"/>
      <c r="C65" s="121"/>
      <c r="D65" s="285" t="s">
        <v>1939</v>
      </c>
      <c r="E65" s="286"/>
      <c r="F65" s="286"/>
      <c r="G65" s="286"/>
      <c r="H65" s="286"/>
      <c r="I65" s="287"/>
      <c r="J65" s="288">
        <f>J92</f>
        <v>0</v>
      </c>
      <c r="K65" s="121"/>
      <c r="L65" s="289"/>
    </row>
    <row r="66" hidden="1" s="15" customFormat="1" ht="19.92" customHeight="1">
      <c r="B66" s="284"/>
      <c r="C66" s="121"/>
      <c r="D66" s="285" t="s">
        <v>1941</v>
      </c>
      <c r="E66" s="286"/>
      <c r="F66" s="286"/>
      <c r="G66" s="286"/>
      <c r="H66" s="286"/>
      <c r="I66" s="287"/>
      <c r="J66" s="288">
        <f>J128</f>
        <v>0</v>
      </c>
      <c r="K66" s="121"/>
      <c r="L66" s="289"/>
    </row>
    <row r="67" hidden="1" s="15" customFormat="1" ht="19.92" customHeight="1">
      <c r="B67" s="284"/>
      <c r="C67" s="121"/>
      <c r="D67" s="285" t="s">
        <v>2171</v>
      </c>
      <c r="E67" s="286"/>
      <c r="F67" s="286"/>
      <c r="G67" s="286"/>
      <c r="H67" s="286"/>
      <c r="I67" s="287"/>
      <c r="J67" s="288">
        <f>J142</f>
        <v>0</v>
      </c>
      <c r="K67" s="121"/>
      <c r="L67" s="289"/>
    </row>
    <row r="68" hidden="1" s="15" customFormat="1" ht="19.92" customHeight="1">
      <c r="B68" s="284"/>
      <c r="C68" s="121"/>
      <c r="D68" s="285" t="s">
        <v>2281</v>
      </c>
      <c r="E68" s="286"/>
      <c r="F68" s="286"/>
      <c r="G68" s="286"/>
      <c r="H68" s="286"/>
      <c r="I68" s="287"/>
      <c r="J68" s="288">
        <f>J149</f>
        <v>0</v>
      </c>
      <c r="K68" s="121"/>
      <c r="L68" s="289"/>
    </row>
    <row r="69" hidden="1" s="1" customFormat="1" ht="21.84" customHeight="1">
      <c r="B69" s="38"/>
      <c r="C69" s="39"/>
      <c r="D69" s="39"/>
      <c r="E69" s="39"/>
      <c r="F69" s="39"/>
      <c r="G69" s="39"/>
      <c r="H69" s="39"/>
      <c r="I69" s="144"/>
      <c r="J69" s="39"/>
      <c r="K69" s="39"/>
      <c r="L69" s="43"/>
    </row>
    <row r="70" hidden="1" s="1" customFormat="1" ht="6.96" customHeight="1">
      <c r="B70" s="57"/>
      <c r="C70" s="58"/>
      <c r="D70" s="58"/>
      <c r="E70" s="58"/>
      <c r="F70" s="58"/>
      <c r="G70" s="58"/>
      <c r="H70" s="58"/>
      <c r="I70" s="168"/>
      <c r="J70" s="58"/>
      <c r="K70" s="58"/>
      <c r="L70" s="43"/>
    </row>
    <row r="71" hidden="1"/>
    <row r="72" hidden="1"/>
    <row r="73" hidden="1"/>
    <row r="74" s="1" customFormat="1" ht="6.96" customHeight="1">
      <c r="B74" s="59"/>
      <c r="C74" s="60"/>
      <c r="D74" s="60"/>
      <c r="E74" s="60"/>
      <c r="F74" s="60"/>
      <c r="G74" s="60"/>
      <c r="H74" s="60"/>
      <c r="I74" s="171"/>
      <c r="J74" s="60"/>
      <c r="K74" s="60"/>
      <c r="L74" s="43"/>
    </row>
    <row r="75" s="1" customFormat="1" ht="24.96" customHeight="1">
      <c r="B75" s="38"/>
      <c r="C75" s="23" t="s">
        <v>172</v>
      </c>
      <c r="D75" s="39"/>
      <c r="E75" s="39"/>
      <c r="F75" s="39"/>
      <c r="G75" s="39"/>
      <c r="H75" s="39"/>
      <c r="I75" s="144"/>
      <c r="J75" s="39"/>
      <c r="K75" s="39"/>
      <c r="L75" s="43"/>
    </row>
    <row r="76" s="1" customFormat="1" ht="6.96" customHeight="1">
      <c r="B76" s="38"/>
      <c r="C76" s="39"/>
      <c r="D76" s="39"/>
      <c r="E76" s="39"/>
      <c r="F76" s="39"/>
      <c r="G76" s="39"/>
      <c r="H76" s="39"/>
      <c r="I76" s="144"/>
      <c r="J76" s="39"/>
      <c r="K76" s="39"/>
      <c r="L76" s="43"/>
    </row>
    <row r="77" s="1" customFormat="1" ht="12" customHeight="1">
      <c r="B77" s="38"/>
      <c r="C77" s="32" t="s">
        <v>16</v>
      </c>
      <c r="D77" s="39"/>
      <c r="E77" s="39"/>
      <c r="F77" s="39"/>
      <c r="G77" s="39"/>
      <c r="H77" s="39"/>
      <c r="I77" s="144"/>
      <c r="J77" s="39"/>
      <c r="K77" s="39"/>
      <c r="L77" s="43"/>
    </row>
    <row r="78" s="1" customFormat="1" ht="16.5" customHeight="1">
      <c r="B78" s="38"/>
      <c r="C78" s="39"/>
      <c r="D78" s="39"/>
      <c r="E78" s="172" t="str">
        <f>E7</f>
        <v>000035_KČOV-Modlíkov</v>
      </c>
      <c r="F78" s="32"/>
      <c r="G78" s="32"/>
      <c r="H78" s="32"/>
      <c r="I78" s="144"/>
      <c r="J78" s="39"/>
      <c r="K78" s="39"/>
      <c r="L78" s="43"/>
    </row>
    <row r="79" ht="12" customHeight="1">
      <c r="B79" s="21"/>
      <c r="C79" s="32" t="s">
        <v>132</v>
      </c>
      <c r="D79" s="22"/>
      <c r="E79" s="22"/>
      <c r="F79" s="22"/>
      <c r="G79" s="22"/>
      <c r="H79" s="22"/>
      <c r="I79" s="137"/>
      <c r="J79" s="22"/>
      <c r="K79" s="22"/>
      <c r="L79" s="20"/>
    </row>
    <row r="80" s="1" customFormat="1" ht="16.5" customHeight="1">
      <c r="B80" s="38"/>
      <c r="C80" s="39"/>
      <c r="D80" s="39"/>
      <c r="E80" s="172" t="s">
        <v>2437</v>
      </c>
      <c r="F80" s="39"/>
      <c r="G80" s="39"/>
      <c r="H80" s="39"/>
      <c r="I80" s="144"/>
      <c r="J80" s="39"/>
      <c r="K80" s="39"/>
      <c r="L80" s="43"/>
    </row>
    <row r="81" s="1" customFormat="1" ht="12" customHeight="1">
      <c r="B81" s="38"/>
      <c r="C81" s="32" t="s">
        <v>134</v>
      </c>
      <c r="D81" s="39"/>
      <c r="E81" s="39"/>
      <c r="F81" s="39"/>
      <c r="G81" s="39"/>
      <c r="H81" s="39"/>
      <c r="I81" s="144"/>
      <c r="J81" s="39"/>
      <c r="K81" s="39"/>
      <c r="L81" s="43"/>
    </row>
    <row r="82" s="1" customFormat="1" ht="16.5" customHeight="1">
      <c r="B82" s="38"/>
      <c r="C82" s="39"/>
      <c r="D82" s="39"/>
      <c r="E82" s="64" t="str">
        <f>E11</f>
        <v>D3a - SO 03 Odbočky</v>
      </c>
      <c r="F82" s="39"/>
      <c r="G82" s="39"/>
      <c r="H82" s="39"/>
      <c r="I82" s="144"/>
      <c r="J82" s="39"/>
      <c r="K82" s="39"/>
      <c r="L82" s="43"/>
    </row>
    <row r="83" s="1" customFormat="1" ht="6.96" customHeight="1">
      <c r="B83" s="38"/>
      <c r="C83" s="39"/>
      <c r="D83" s="39"/>
      <c r="E83" s="39"/>
      <c r="F83" s="39"/>
      <c r="G83" s="39"/>
      <c r="H83" s="39"/>
      <c r="I83" s="144"/>
      <c r="J83" s="39"/>
      <c r="K83" s="39"/>
      <c r="L83" s="43"/>
    </row>
    <row r="84" s="1" customFormat="1" ht="12" customHeight="1">
      <c r="B84" s="38"/>
      <c r="C84" s="32" t="s">
        <v>20</v>
      </c>
      <c r="D84" s="39"/>
      <c r="E84" s="39"/>
      <c r="F84" s="27" t="str">
        <f>F14</f>
        <v>Modlíkov</v>
      </c>
      <c r="G84" s="39"/>
      <c r="H84" s="39"/>
      <c r="I84" s="146" t="s">
        <v>22</v>
      </c>
      <c r="J84" s="67" t="str">
        <f>IF(J14="","",J14)</f>
        <v>15. 7. 2019</v>
      </c>
      <c r="K84" s="39"/>
      <c r="L84" s="43"/>
    </row>
    <row r="85" s="1" customFormat="1" ht="6.96" customHeight="1">
      <c r="B85" s="38"/>
      <c r="C85" s="39"/>
      <c r="D85" s="39"/>
      <c r="E85" s="39"/>
      <c r="F85" s="39"/>
      <c r="G85" s="39"/>
      <c r="H85" s="39"/>
      <c r="I85" s="144"/>
      <c r="J85" s="39"/>
      <c r="K85" s="39"/>
      <c r="L85" s="43"/>
    </row>
    <row r="86" s="1" customFormat="1" ht="13.65" customHeight="1">
      <c r="B86" s="38"/>
      <c r="C86" s="32" t="s">
        <v>24</v>
      </c>
      <c r="D86" s="39"/>
      <c r="E86" s="39"/>
      <c r="F86" s="27" t="str">
        <f>E17</f>
        <v>OBEC MODLÍKOV, MODLÍKOV 60 582 22 PŘIB.</v>
      </c>
      <c r="G86" s="39"/>
      <c r="H86" s="39"/>
      <c r="I86" s="146" t="s">
        <v>30</v>
      </c>
      <c r="J86" s="36" t="str">
        <f>E23</f>
        <v>PROfi</v>
      </c>
      <c r="K86" s="39"/>
      <c r="L86" s="43"/>
    </row>
    <row r="87" s="1" customFormat="1" ht="13.65" customHeight="1">
      <c r="B87" s="38"/>
      <c r="C87" s="32" t="s">
        <v>28</v>
      </c>
      <c r="D87" s="39"/>
      <c r="E87" s="39"/>
      <c r="F87" s="27" t="str">
        <f>IF(E20="","",E20)</f>
        <v>Vyplň údaj</v>
      </c>
      <c r="G87" s="39"/>
      <c r="H87" s="39"/>
      <c r="I87" s="146" t="s">
        <v>33</v>
      </c>
      <c r="J87" s="36" t="str">
        <f>E26</f>
        <v>PROfi</v>
      </c>
      <c r="K87" s="39"/>
      <c r="L87" s="43"/>
    </row>
    <row r="88" s="1" customFormat="1" ht="10.32" customHeight="1">
      <c r="B88" s="38"/>
      <c r="C88" s="39"/>
      <c r="D88" s="39"/>
      <c r="E88" s="39"/>
      <c r="F88" s="39"/>
      <c r="G88" s="39"/>
      <c r="H88" s="39"/>
      <c r="I88" s="144"/>
      <c r="J88" s="39"/>
      <c r="K88" s="39"/>
      <c r="L88" s="43"/>
    </row>
    <row r="89" s="9" customFormat="1" ht="29.28" customHeight="1">
      <c r="B89" s="185"/>
      <c r="C89" s="186" t="s">
        <v>173</v>
      </c>
      <c r="D89" s="187" t="s">
        <v>54</v>
      </c>
      <c r="E89" s="187" t="s">
        <v>50</v>
      </c>
      <c r="F89" s="187" t="s">
        <v>51</v>
      </c>
      <c r="G89" s="187" t="s">
        <v>174</v>
      </c>
      <c r="H89" s="187" t="s">
        <v>175</v>
      </c>
      <c r="I89" s="188" t="s">
        <v>176</v>
      </c>
      <c r="J89" s="189" t="s">
        <v>140</v>
      </c>
      <c r="K89" s="190" t="s">
        <v>177</v>
      </c>
      <c r="L89" s="191"/>
      <c r="M89" s="88" t="s">
        <v>1</v>
      </c>
      <c r="N89" s="89" t="s">
        <v>39</v>
      </c>
      <c r="O89" s="89" t="s">
        <v>178</v>
      </c>
      <c r="P89" s="89" t="s">
        <v>179</v>
      </c>
      <c r="Q89" s="89" t="s">
        <v>180</v>
      </c>
      <c r="R89" s="89" t="s">
        <v>181</v>
      </c>
      <c r="S89" s="89" t="s">
        <v>182</v>
      </c>
      <c r="T89" s="90" t="s">
        <v>183</v>
      </c>
    </row>
    <row r="90" s="1" customFormat="1" ht="22.8" customHeight="1">
      <c r="B90" s="38"/>
      <c r="C90" s="95" t="s">
        <v>184</v>
      </c>
      <c r="D90" s="39"/>
      <c r="E90" s="39"/>
      <c r="F90" s="39"/>
      <c r="G90" s="39"/>
      <c r="H90" s="39"/>
      <c r="I90" s="144"/>
      <c r="J90" s="192">
        <f>BK90</f>
        <v>0</v>
      </c>
      <c r="K90" s="39"/>
      <c r="L90" s="43"/>
      <c r="M90" s="91"/>
      <c r="N90" s="92"/>
      <c r="O90" s="92"/>
      <c r="P90" s="193">
        <f>P91</f>
        <v>0</v>
      </c>
      <c r="Q90" s="92"/>
      <c r="R90" s="193">
        <f>R91</f>
        <v>748.82474000000002</v>
      </c>
      <c r="S90" s="92"/>
      <c r="T90" s="194">
        <f>T91</f>
        <v>210.17999999999998</v>
      </c>
      <c r="AT90" s="17" t="s">
        <v>68</v>
      </c>
      <c r="AU90" s="17" t="s">
        <v>142</v>
      </c>
      <c r="BK90" s="195">
        <f>BK91</f>
        <v>0</v>
      </c>
    </row>
    <row r="91" s="10" customFormat="1" ht="25.92" customHeight="1">
      <c r="B91" s="196"/>
      <c r="C91" s="197"/>
      <c r="D91" s="198" t="s">
        <v>68</v>
      </c>
      <c r="E91" s="199" t="s">
        <v>1575</v>
      </c>
      <c r="F91" s="199" t="s">
        <v>1576</v>
      </c>
      <c r="G91" s="197"/>
      <c r="H91" s="197"/>
      <c r="I91" s="200"/>
      <c r="J91" s="201">
        <f>BK91</f>
        <v>0</v>
      </c>
      <c r="K91" s="197"/>
      <c r="L91" s="202"/>
      <c r="M91" s="203"/>
      <c r="N91" s="204"/>
      <c r="O91" s="204"/>
      <c r="P91" s="205">
        <f>P92+P128+P142+P149</f>
        <v>0</v>
      </c>
      <c r="Q91" s="204"/>
      <c r="R91" s="205">
        <f>R92+R128+R142+R149</f>
        <v>748.82474000000002</v>
      </c>
      <c r="S91" s="204"/>
      <c r="T91" s="206">
        <f>T92+T128+T142+T149</f>
        <v>210.17999999999998</v>
      </c>
      <c r="AR91" s="207" t="s">
        <v>76</v>
      </c>
      <c r="AT91" s="208" t="s">
        <v>68</v>
      </c>
      <c r="AU91" s="208" t="s">
        <v>69</v>
      </c>
      <c r="AY91" s="207" t="s">
        <v>186</v>
      </c>
      <c r="BK91" s="209">
        <f>BK92+BK128+BK142+BK149</f>
        <v>0</v>
      </c>
    </row>
    <row r="92" s="10" customFormat="1" ht="22.8" customHeight="1">
      <c r="B92" s="196"/>
      <c r="C92" s="197"/>
      <c r="D92" s="198" t="s">
        <v>68</v>
      </c>
      <c r="E92" s="290" t="s">
        <v>76</v>
      </c>
      <c r="F92" s="290" t="s">
        <v>185</v>
      </c>
      <c r="G92" s="197"/>
      <c r="H92" s="197"/>
      <c r="I92" s="200"/>
      <c r="J92" s="291">
        <f>BK92</f>
        <v>0</v>
      </c>
      <c r="K92" s="197"/>
      <c r="L92" s="202"/>
      <c r="M92" s="203"/>
      <c r="N92" s="204"/>
      <c r="O92" s="204"/>
      <c r="P92" s="205">
        <f>SUM(P93:P127)</f>
        <v>0</v>
      </c>
      <c r="Q92" s="204"/>
      <c r="R92" s="205">
        <f>SUM(R93:R127)</f>
        <v>746.30278999999996</v>
      </c>
      <c r="S92" s="204"/>
      <c r="T92" s="206">
        <f>SUM(T93:T127)</f>
        <v>0</v>
      </c>
      <c r="AR92" s="207" t="s">
        <v>76</v>
      </c>
      <c r="AT92" s="208" t="s">
        <v>68</v>
      </c>
      <c r="AU92" s="208" t="s">
        <v>76</v>
      </c>
      <c r="AY92" s="207" t="s">
        <v>186</v>
      </c>
      <c r="BK92" s="209">
        <f>SUM(BK93:BK127)</f>
        <v>0</v>
      </c>
    </row>
    <row r="93" s="1" customFormat="1" ht="16.5" customHeight="1">
      <c r="B93" s="38"/>
      <c r="C93" s="210" t="s">
        <v>76</v>
      </c>
      <c r="D93" s="210" t="s">
        <v>187</v>
      </c>
      <c r="E93" s="211" t="s">
        <v>2446</v>
      </c>
      <c r="F93" s="212" t="s">
        <v>2447</v>
      </c>
      <c r="G93" s="213" t="s">
        <v>364</v>
      </c>
      <c r="H93" s="214">
        <v>148</v>
      </c>
      <c r="I93" s="215"/>
      <c r="J93" s="216">
        <f>ROUND(I93*H93,2)</f>
        <v>0</v>
      </c>
      <c r="K93" s="212" t="s">
        <v>1</v>
      </c>
      <c r="L93" s="43"/>
      <c r="M93" s="217" t="s">
        <v>1</v>
      </c>
      <c r="N93" s="218" t="s">
        <v>40</v>
      </c>
      <c r="O93" s="79"/>
      <c r="P93" s="219">
        <f>O93*H93</f>
        <v>0</v>
      </c>
      <c r="Q93" s="219">
        <v>0.0086800000000000002</v>
      </c>
      <c r="R93" s="219">
        <f>Q93*H93</f>
        <v>1.28464</v>
      </c>
      <c r="S93" s="219">
        <v>0</v>
      </c>
      <c r="T93" s="220">
        <f>S93*H93</f>
        <v>0</v>
      </c>
      <c r="AR93" s="17" t="s">
        <v>192</v>
      </c>
      <c r="AT93" s="17" t="s">
        <v>187</v>
      </c>
      <c r="AU93" s="17" t="s">
        <v>78</v>
      </c>
      <c r="AY93" s="17" t="s">
        <v>186</v>
      </c>
      <c r="BE93" s="221">
        <f>IF(N93="základní",J93,0)</f>
        <v>0</v>
      </c>
      <c r="BF93" s="221">
        <f>IF(N93="snížená",J93,0)</f>
        <v>0</v>
      </c>
      <c r="BG93" s="221">
        <f>IF(N93="zákl. přenesená",J93,0)</f>
        <v>0</v>
      </c>
      <c r="BH93" s="221">
        <f>IF(N93="sníž. přenesená",J93,0)</f>
        <v>0</v>
      </c>
      <c r="BI93" s="221">
        <f>IF(N93="nulová",J93,0)</f>
        <v>0</v>
      </c>
      <c r="BJ93" s="17" t="s">
        <v>76</v>
      </c>
      <c r="BK93" s="221">
        <f>ROUND(I93*H93,2)</f>
        <v>0</v>
      </c>
      <c r="BL93" s="17" t="s">
        <v>192</v>
      </c>
      <c r="BM93" s="17" t="s">
        <v>2631</v>
      </c>
    </row>
    <row r="94" s="1" customFormat="1" ht="16.5" customHeight="1">
      <c r="B94" s="38"/>
      <c r="C94" s="210" t="s">
        <v>78</v>
      </c>
      <c r="D94" s="210" t="s">
        <v>187</v>
      </c>
      <c r="E94" s="211" t="s">
        <v>2449</v>
      </c>
      <c r="F94" s="212" t="s">
        <v>2450</v>
      </c>
      <c r="G94" s="213" t="s">
        <v>364</v>
      </c>
      <c r="H94" s="214">
        <v>148</v>
      </c>
      <c r="I94" s="215"/>
      <c r="J94" s="216">
        <f>ROUND(I94*H94,2)</f>
        <v>0</v>
      </c>
      <c r="K94" s="212" t="s">
        <v>1</v>
      </c>
      <c r="L94" s="43"/>
      <c r="M94" s="217" t="s">
        <v>1</v>
      </c>
      <c r="N94" s="218" t="s">
        <v>40</v>
      </c>
      <c r="O94" s="79"/>
      <c r="P94" s="219">
        <f>O94*H94</f>
        <v>0</v>
      </c>
      <c r="Q94" s="219">
        <v>0.036900000000000002</v>
      </c>
      <c r="R94" s="219">
        <f>Q94*H94</f>
        <v>5.4612000000000007</v>
      </c>
      <c r="S94" s="219">
        <v>0</v>
      </c>
      <c r="T94" s="220">
        <f>S94*H94</f>
        <v>0</v>
      </c>
      <c r="AR94" s="17" t="s">
        <v>192</v>
      </c>
      <c r="AT94" s="17" t="s">
        <v>187</v>
      </c>
      <c r="AU94" s="17" t="s">
        <v>78</v>
      </c>
      <c r="AY94" s="17" t="s">
        <v>186</v>
      </c>
      <c r="BE94" s="221">
        <f>IF(N94="základní",J94,0)</f>
        <v>0</v>
      </c>
      <c r="BF94" s="221">
        <f>IF(N94="snížená",J94,0)</f>
        <v>0</v>
      </c>
      <c r="BG94" s="221">
        <f>IF(N94="zákl. přenesená",J94,0)</f>
        <v>0</v>
      </c>
      <c r="BH94" s="221">
        <f>IF(N94="sníž. přenesená",J94,0)</f>
        <v>0</v>
      </c>
      <c r="BI94" s="221">
        <f>IF(N94="nulová",J94,0)</f>
        <v>0</v>
      </c>
      <c r="BJ94" s="17" t="s">
        <v>76</v>
      </c>
      <c r="BK94" s="221">
        <f>ROUND(I94*H94,2)</f>
        <v>0</v>
      </c>
      <c r="BL94" s="17" t="s">
        <v>192</v>
      </c>
      <c r="BM94" s="17" t="s">
        <v>2632</v>
      </c>
    </row>
    <row r="95" s="1" customFormat="1" ht="16.5" customHeight="1">
      <c r="B95" s="38"/>
      <c r="C95" s="210" t="s">
        <v>86</v>
      </c>
      <c r="D95" s="210" t="s">
        <v>187</v>
      </c>
      <c r="E95" s="211" t="s">
        <v>2452</v>
      </c>
      <c r="F95" s="212" t="s">
        <v>2453</v>
      </c>
      <c r="G95" s="213" t="s">
        <v>190</v>
      </c>
      <c r="H95" s="214">
        <v>857</v>
      </c>
      <c r="I95" s="215"/>
      <c r="J95" s="216">
        <f>ROUND(I95*H95,2)</f>
        <v>0</v>
      </c>
      <c r="K95" s="212" t="s">
        <v>1</v>
      </c>
      <c r="L95" s="43"/>
      <c r="M95" s="217" t="s">
        <v>1</v>
      </c>
      <c r="N95" s="218" t="s">
        <v>40</v>
      </c>
      <c r="O95" s="79"/>
      <c r="P95" s="219">
        <f>O95*H95</f>
        <v>0</v>
      </c>
      <c r="Q95" s="219">
        <v>0</v>
      </c>
      <c r="R95" s="219">
        <f>Q95*H95</f>
        <v>0</v>
      </c>
      <c r="S95" s="219">
        <v>0</v>
      </c>
      <c r="T95" s="220">
        <f>S95*H95</f>
        <v>0</v>
      </c>
      <c r="AR95" s="17" t="s">
        <v>192</v>
      </c>
      <c r="AT95" s="17" t="s">
        <v>187</v>
      </c>
      <c r="AU95" s="17" t="s">
        <v>78</v>
      </c>
      <c r="AY95" s="17" t="s">
        <v>186</v>
      </c>
      <c r="BE95" s="221">
        <f>IF(N95="základní",J95,0)</f>
        <v>0</v>
      </c>
      <c r="BF95" s="221">
        <f>IF(N95="snížená",J95,0)</f>
        <v>0</v>
      </c>
      <c r="BG95" s="221">
        <f>IF(N95="zákl. přenesená",J95,0)</f>
        <v>0</v>
      </c>
      <c r="BH95" s="221">
        <f>IF(N95="sníž. přenesená",J95,0)</f>
        <v>0</v>
      </c>
      <c r="BI95" s="221">
        <f>IF(N95="nulová",J95,0)</f>
        <v>0</v>
      </c>
      <c r="BJ95" s="17" t="s">
        <v>76</v>
      </c>
      <c r="BK95" s="221">
        <f>ROUND(I95*H95,2)</f>
        <v>0</v>
      </c>
      <c r="BL95" s="17" t="s">
        <v>192</v>
      </c>
      <c r="BM95" s="17" t="s">
        <v>2633</v>
      </c>
    </row>
    <row r="96" s="1" customFormat="1" ht="16.5" customHeight="1">
      <c r="B96" s="38"/>
      <c r="C96" s="210" t="s">
        <v>192</v>
      </c>
      <c r="D96" s="210" t="s">
        <v>187</v>
      </c>
      <c r="E96" s="211" t="s">
        <v>188</v>
      </c>
      <c r="F96" s="212" t="s">
        <v>2172</v>
      </c>
      <c r="G96" s="213" t="s">
        <v>190</v>
      </c>
      <c r="H96" s="214">
        <v>22.949999999999999</v>
      </c>
      <c r="I96" s="215"/>
      <c r="J96" s="216">
        <f>ROUND(I96*H96,2)</f>
        <v>0</v>
      </c>
      <c r="K96" s="212" t="s">
        <v>2173</v>
      </c>
      <c r="L96" s="43"/>
      <c r="M96" s="217" t="s">
        <v>1</v>
      </c>
      <c r="N96" s="218" t="s">
        <v>40</v>
      </c>
      <c r="O96" s="79"/>
      <c r="P96" s="219">
        <f>O96*H96</f>
        <v>0</v>
      </c>
      <c r="Q96" s="219">
        <v>0</v>
      </c>
      <c r="R96" s="219">
        <f>Q96*H96</f>
        <v>0</v>
      </c>
      <c r="S96" s="219">
        <v>0</v>
      </c>
      <c r="T96" s="220">
        <f>S96*H96</f>
        <v>0</v>
      </c>
      <c r="AR96" s="17" t="s">
        <v>192</v>
      </c>
      <c r="AT96" s="17" t="s">
        <v>187</v>
      </c>
      <c r="AU96" s="17" t="s">
        <v>78</v>
      </c>
      <c r="AY96" s="17" t="s">
        <v>186</v>
      </c>
      <c r="BE96" s="221">
        <f>IF(N96="základní",J96,0)</f>
        <v>0</v>
      </c>
      <c r="BF96" s="221">
        <f>IF(N96="snížená",J96,0)</f>
        <v>0</v>
      </c>
      <c r="BG96" s="221">
        <f>IF(N96="zákl. přenesená",J96,0)</f>
        <v>0</v>
      </c>
      <c r="BH96" s="221">
        <f>IF(N96="sníž. přenesená",J96,0)</f>
        <v>0</v>
      </c>
      <c r="BI96" s="221">
        <f>IF(N96="nulová",J96,0)</f>
        <v>0</v>
      </c>
      <c r="BJ96" s="17" t="s">
        <v>76</v>
      </c>
      <c r="BK96" s="221">
        <f>ROUND(I96*H96,2)</f>
        <v>0</v>
      </c>
      <c r="BL96" s="17" t="s">
        <v>192</v>
      </c>
      <c r="BM96" s="17" t="s">
        <v>2634</v>
      </c>
    </row>
    <row r="97" s="1" customFormat="1" ht="16.5" customHeight="1">
      <c r="B97" s="38"/>
      <c r="C97" s="210" t="s">
        <v>213</v>
      </c>
      <c r="D97" s="210" t="s">
        <v>187</v>
      </c>
      <c r="E97" s="211" t="s">
        <v>2175</v>
      </c>
      <c r="F97" s="212" t="s">
        <v>2176</v>
      </c>
      <c r="G97" s="213" t="s">
        <v>190</v>
      </c>
      <c r="H97" s="214">
        <v>536.95000000000005</v>
      </c>
      <c r="I97" s="215"/>
      <c r="J97" s="216">
        <f>ROUND(I97*H97,2)</f>
        <v>0</v>
      </c>
      <c r="K97" s="212" t="s">
        <v>191</v>
      </c>
      <c r="L97" s="43"/>
      <c r="M97" s="217" t="s">
        <v>1</v>
      </c>
      <c r="N97" s="218" t="s">
        <v>40</v>
      </c>
      <c r="O97" s="79"/>
      <c r="P97" s="219">
        <f>O97*H97</f>
        <v>0</v>
      </c>
      <c r="Q97" s="219">
        <v>0</v>
      </c>
      <c r="R97" s="219">
        <f>Q97*H97</f>
        <v>0</v>
      </c>
      <c r="S97" s="219">
        <v>0</v>
      </c>
      <c r="T97" s="220">
        <f>S97*H97</f>
        <v>0</v>
      </c>
      <c r="AR97" s="17" t="s">
        <v>192</v>
      </c>
      <c r="AT97" s="17" t="s">
        <v>187</v>
      </c>
      <c r="AU97" s="17" t="s">
        <v>78</v>
      </c>
      <c r="AY97" s="17" t="s">
        <v>186</v>
      </c>
      <c r="BE97" s="221">
        <f>IF(N97="základní",J97,0)</f>
        <v>0</v>
      </c>
      <c r="BF97" s="221">
        <f>IF(N97="snížená",J97,0)</f>
        <v>0</v>
      </c>
      <c r="BG97" s="221">
        <f>IF(N97="zákl. přenesená",J97,0)</f>
        <v>0</v>
      </c>
      <c r="BH97" s="221">
        <f>IF(N97="sníž. přenesená",J97,0)</f>
        <v>0</v>
      </c>
      <c r="BI97" s="221">
        <f>IF(N97="nulová",J97,0)</f>
        <v>0</v>
      </c>
      <c r="BJ97" s="17" t="s">
        <v>76</v>
      </c>
      <c r="BK97" s="221">
        <f>ROUND(I97*H97,2)</f>
        <v>0</v>
      </c>
      <c r="BL97" s="17" t="s">
        <v>192</v>
      </c>
      <c r="BM97" s="17" t="s">
        <v>2635</v>
      </c>
    </row>
    <row r="98" s="11" customFormat="1">
      <c r="B98" s="222"/>
      <c r="C98" s="223"/>
      <c r="D98" s="224" t="s">
        <v>194</v>
      </c>
      <c r="E98" s="225" t="s">
        <v>1</v>
      </c>
      <c r="F98" s="226" t="s">
        <v>2636</v>
      </c>
      <c r="G98" s="223"/>
      <c r="H98" s="227">
        <v>536.95000000000005</v>
      </c>
      <c r="I98" s="228"/>
      <c r="J98" s="223"/>
      <c r="K98" s="223"/>
      <c r="L98" s="229"/>
      <c r="M98" s="230"/>
      <c r="N98" s="231"/>
      <c r="O98" s="231"/>
      <c r="P98" s="231"/>
      <c r="Q98" s="231"/>
      <c r="R98" s="231"/>
      <c r="S98" s="231"/>
      <c r="T98" s="232"/>
      <c r="AT98" s="233" t="s">
        <v>194</v>
      </c>
      <c r="AU98" s="233" t="s">
        <v>78</v>
      </c>
      <c r="AV98" s="11" t="s">
        <v>78</v>
      </c>
      <c r="AW98" s="11" t="s">
        <v>32</v>
      </c>
      <c r="AX98" s="11" t="s">
        <v>76</v>
      </c>
      <c r="AY98" s="233" t="s">
        <v>186</v>
      </c>
    </row>
    <row r="99" s="1" customFormat="1" ht="16.5" customHeight="1">
      <c r="B99" s="38"/>
      <c r="C99" s="210" t="s">
        <v>217</v>
      </c>
      <c r="D99" s="210" t="s">
        <v>187</v>
      </c>
      <c r="E99" s="211" t="s">
        <v>2178</v>
      </c>
      <c r="F99" s="212" t="s">
        <v>2179</v>
      </c>
      <c r="G99" s="213" t="s">
        <v>190</v>
      </c>
      <c r="H99" s="214">
        <v>536.95000000000005</v>
      </c>
      <c r="I99" s="215"/>
      <c r="J99" s="216">
        <f>ROUND(I99*H99,2)</f>
        <v>0</v>
      </c>
      <c r="K99" s="212" t="s">
        <v>228</v>
      </c>
      <c r="L99" s="43"/>
      <c r="M99" s="217" t="s">
        <v>1</v>
      </c>
      <c r="N99" s="218" t="s">
        <v>40</v>
      </c>
      <c r="O99" s="79"/>
      <c r="P99" s="219">
        <f>O99*H99</f>
        <v>0</v>
      </c>
      <c r="Q99" s="219">
        <v>0</v>
      </c>
      <c r="R99" s="219">
        <f>Q99*H99</f>
        <v>0</v>
      </c>
      <c r="S99" s="219">
        <v>0</v>
      </c>
      <c r="T99" s="220">
        <f>S99*H99</f>
        <v>0</v>
      </c>
      <c r="AR99" s="17" t="s">
        <v>192</v>
      </c>
      <c r="AT99" s="17" t="s">
        <v>187</v>
      </c>
      <c r="AU99" s="17" t="s">
        <v>78</v>
      </c>
      <c r="AY99" s="17" t="s">
        <v>186</v>
      </c>
      <c r="BE99" s="221">
        <f>IF(N99="základní",J99,0)</f>
        <v>0</v>
      </c>
      <c r="BF99" s="221">
        <f>IF(N99="snížená",J99,0)</f>
        <v>0</v>
      </c>
      <c r="BG99" s="221">
        <f>IF(N99="zákl. přenesená",J99,0)</f>
        <v>0</v>
      </c>
      <c r="BH99" s="221">
        <f>IF(N99="sníž. přenesená",J99,0)</f>
        <v>0</v>
      </c>
      <c r="BI99" s="221">
        <f>IF(N99="nulová",J99,0)</f>
        <v>0</v>
      </c>
      <c r="BJ99" s="17" t="s">
        <v>76</v>
      </c>
      <c r="BK99" s="221">
        <f>ROUND(I99*H99,2)</f>
        <v>0</v>
      </c>
      <c r="BL99" s="17" t="s">
        <v>192</v>
      </c>
      <c r="BM99" s="17" t="s">
        <v>2637</v>
      </c>
    </row>
    <row r="100" s="1" customFormat="1" ht="16.5" customHeight="1">
      <c r="B100" s="38"/>
      <c r="C100" s="210" t="s">
        <v>221</v>
      </c>
      <c r="D100" s="210" t="s">
        <v>187</v>
      </c>
      <c r="E100" s="211" t="s">
        <v>2459</v>
      </c>
      <c r="F100" s="212" t="s">
        <v>2460</v>
      </c>
      <c r="G100" s="213" t="s">
        <v>190</v>
      </c>
      <c r="H100" s="214">
        <v>134</v>
      </c>
      <c r="I100" s="215"/>
      <c r="J100" s="216">
        <f>ROUND(I100*H100,2)</f>
        <v>0</v>
      </c>
      <c r="K100" s="212" t="s">
        <v>191</v>
      </c>
      <c r="L100" s="43"/>
      <c r="M100" s="217" t="s">
        <v>1</v>
      </c>
      <c r="N100" s="218" t="s">
        <v>40</v>
      </c>
      <c r="O100" s="79"/>
      <c r="P100" s="219">
        <f>O100*H100</f>
        <v>0</v>
      </c>
      <c r="Q100" s="219">
        <v>0</v>
      </c>
      <c r="R100" s="219">
        <f>Q100*H100</f>
        <v>0</v>
      </c>
      <c r="S100" s="219">
        <v>0</v>
      </c>
      <c r="T100" s="220">
        <f>S100*H100</f>
        <v>0</v>
      </c>
      <c r="AR100" s="17" t="s">
        <v>192</v>
      </c>
      <c r="AT100" s="17" t="s">
        <v>187</v>
      </c>
      <c r="AU100" s="17" t="s">
        <v>78</v>
      </c>
      <c r="AY100" s="17" t="s">
        <v>186</v>
      </c>
      <c r="BE100" s="221">
        <f>IF(N100="základní",J100,0)</f>
        <v>0</v>
      </c>
      <c r="BF100" s="221">
        <f>IF(N100="snížená",J100,0)</f>
        <v>0</v>
      </c>
      <c r="BG100" s="221">
        <f>IF(N100="zákl. přenesená",J100,0)</f>
        <v>0</v>
      </c>
      <c r="BH100" s="221">
        <f>IF(N100="sníž. přenesená",J100,0)</f>
        <v>0</v>
      </c>
      <c r="BI100" s="221">
        <f>IF(N100="nulová",J100,0)</f>
        <v>0</v>
      </c>
      <c r="BJ100" s="17" t="s">
        <v>76</v>
      </c>
      <c r="BK100" s="221">
        <f>ROUND(I100*H100,2)</f>
        <v>0</v>
      </c>
      <c r="BL100" s="17" t="s">
        <v>192</v>
      </c>
      <c r="BM100" s="17" t="s">
        <v>2638</v>
      </c>
    </row>
    <row r="101" s="11" customFormat="1">
      <c r="B101" s="222"/>
      <c r="C101" s="223"/>
      <c r="D101" s="224" t="s">
        <v>194</v>
      </c>
      <c r="E101" s="225" t="s">
        <v>1</v>
      </c>
      <c r="F101" s="226" t="s">
        <v>2639</v>
      </c>
      <c r="G101" s="223"/>
      <c r="H101" s="227">
        <v>134</v>
      </c>
      <c r="I101" s="228"/>
      <c r="J101" s="223"/>
      <c r="K101" s="223"/>
      <c r="L101" s="229"/>
      <c r="M101" s="230"/>
      <c r="N101" s="231"/>
      <c r="O101" s="231"/>
      <c r="P101" s="231"/>
      <c r="Q101" s="231"/>
      <c r="R101" s="231"/>
      <c r="S101" s="231"/>
      <c r="T101" s="232"/>
      <c r="AT101" s="233" t="s">
        <v>194</v>
      </c>
      <c r="AU101" s="233" t="s">
        <v>78</v>
      </c>
      <c r="AV101" s="11" t="s">
        <v>78</v>
      </c>
      <c r="AW101" s="11" t="s">
        <v>32</v>
      </c>
      <c r="AX101" s="11" t="s">
        <v>76</v>
      </c>
      <c r="AY101" s="233" t="s">
        <v>186</v>
      </c>
    </row>
    <row r="102" s="1" customFormat="1" ht="16.5" customHeight="1">
      <c r="B102" s="38"/>
      <c r="C102" s="210" t="s">
        <v>225</v>
      </c>
      <c r="D102" s="210" t="s">
        <v>187</v>
      </c>
      <c r="E102" s="211" t="s">
        <v>2463</v>
      </c>
      <c r="F102" s="212" t="s">
        <v>2464</v>
      </c>
      <c r="G102" s="213" t="s">
        <v>190</v>
      </c>
      <c r="H102" s="214">
        <v>134</v>
      </c>
      <c r="I102" s="215"/>
      <c r="J102" s="216">
        <f>ROUND(I102*H102,2)</f>
        <v>0</v>
      </c>
      <c r="K102" s="212" t="s">
        <v>191</v>
      </c>
      <c r="L102" s="43"/>
      <c r="M102" s="217" t="s">
        <v>1</v>
      </c>
      <c r="N102" s="218" t="s">
        <v>40</v>
      </c>
      <c r="O102" s="79"/>
      <c r="P102" s="219">
        <f>O102*H102</f>
        <v>0</v>
      </c>
      <c r="Q102" s="219">
        <v>0</v>
      </c>
      <c r="R102" s="219">
        <f>Q102*H102</f>
        <v>0</v>
      </c>
      <c r="S102" s="219">
        <v>0</v>
      </c>
      <c r="T102" s="220">
        <f>S102*H102</f>
        <v>0</v>
      </c>
      <c r="AR102" s="17" t="s">
        <v>192</v>
      </c>
      <c r="AT102" s="17" t="s">
        <v>187</v>
      </c>
      <c r="AU102" s="17" t="s">
        <v>78</v>
      </c>
      <c r="AY102" s="17" t="s">
        <v>186</v>
      </c>
      <c r="BE102" s="221">
        <f>IF(N102="základní",J102,0)</f>
        <v>0</v>
      </c>
      <c r="BF102" s="221">
        <f>IF(N102="snížená",J102,0)</f>
        <v>0</v>
      </c>
      <c r="BG102" s="221">
        <f>IF(N102="zákl. přenesená",J102,0)</f>
        <v>0</v>
      </c>
      <c r="BH102" s="221">
        <f>IF(N102="sníž. přenesená",J102,0)</f>
        <v>0</v>
      </c>
      <c r="BI102" s="221">
        <f>IF(N102="nulová",J102,0)</f>
        <v>0</v>
      </c>
      <c r="BJ102" s="17" t="s">
        <v>76</v>
      </c>
      <c r="BK102" s="221">
        <f>ROUND(I102*H102,2)</f>
        <v>0</v>
      </c>
      <c r="BL102" s="17" t="s">
        <v>192</v>
      </c>
      <c r="BM102" s="17" t="s">
        <v>2640</v>
      </c>
    </row>
    <row r="103" s="1" customFormat="1" ht="16.5" customHeight="1">
      <c r="B103" s="38"/>
      <c r="C103" s="210" t="s">
        <v>233</v>
      </c>
      <c r="D103" s="210" t="s">
        <v>187</v>
      </c>
      <c r="E103" s="211" t="s">
        <v>2284</v>
      </c>
      <c r="F103" s="212" t="s">
        <v>2285</v>
      </c>
      <c r="G103" s="213" t="s">
        <v>319</v>
      </c>
      <c r="H103" s="214">
        <v>1667</v>
      </c>
      <c r="I103" s="215"/>
      <c r="J103" s="216">
        <f>ROUND(I103*H103,2)</f>
        <v>0</v>
      </c>
      <c r="K103" s="212" t="s">
        <v>1965</v>
      </c>
      <c r="L103" s="43"/>
      <c r="M103" s="217" t="s">
        <v>1</v>
      </c>
      <c r="N103" s="218" t="s">
        <v>40</v>
      </c>
      <c r="O103" s="79"/>
      <c r="P103" s="219">
        <f>O103*H103</f>
        <v>0</v>
      </c>
      <c r="Q103" s="219">
        <v>0.00084999999999999995</v>
      </c>
      <c r="R103" s="219">
        <f>Q103*H103</f>
        <v>1.4169499999999999</v>
      </c>
      <c r="S103" s="219">
        <v>0</v>
      </c>
      <c r="T103" s="220">
        <f>S103*H103</f>
        <v>0</v>
      </c>
      <c r="AR103" s="17" t="s">
        <v>192</v>
      </c>
      <c r="AT103" s="17" t="s">
        <v>187</v>
      </c>
      <c r="AU103" s="17" t="s">
        <v>78</v>
      </c>
      <c r="AY103" s="17" t="s">
        <v>186</v>
      </c>
      <c r="BE103" s="221">
        <f>IF(N103="základní",J103,0)</f>
        <v>0</v>
      </c>
      <c r="BF103" s="221">
        <f>IF(N103="snížená",J103,0)</f>
        <v>0</v>
      </c>
      <c r="BG103" s="221">
        <f>IF(N103="zákl. přenesená",J103,0)</f>
        <v>0</v>
      </c>
      <c r="BH103" s="221">
        <f>IF(N103="sníž. přenesená",J103,0)</f>
        <v>0</v>
      </c>
      <c r="BI103" s="221">
        <f>IF(N103="nulová",J103,0)</f>
        <v>0</v>
      </c>
      <c r="BJ103" s="17" t="s">
        <v>76</v>
      </c>
      <c r="BK103" s="221">
        <f>ROUND(I103*H103,2)</f>
        <v>0</v>
      </c>
      <c r="BL103" s="17" t="s">
        <v>192</v>
      </c>
      <c r="BM103" s="17" t="s">
        <v>2641</v>
      </c>
    </row>
    <row r="104" s="1" customFormat="1" ht="16.5" customHeight="1">
      <c r="B104" s="38"/>
      <c r="C104" s="210" t="s">
        <v>237</v>
      </c>
      <c r="D104" s="210" t="s">
        <v>187</v>
      </c>
      <c r="E104" s="211" t="s">
        <v>2287</v>
      </c>
      <c r="F104" s="212" t="s">
        <v>2288</v>
      </c>
      <c r="G104" s="213" t="s">
        <v>319</v>
      </c>
      <c r="H104" s="214">
        <v>1667</v>
      </c>
      <c r="I104" s="215"/>
      <c r="J104" s="216">
        <f>ROUND(I104*H104,2)</f>
        <v>0</v>
      </c>
      <c r="K104" s="212" t="s">
        <v>1965</v>
      </c>
      <c r="L104" s="43"/>
      <c r="M104" s="217" t="s">
        <v>1</v>
      </c>
      <c r="N104" s="218" t="s">
        <v>40</v>
      </c>
      <c r="O104" s="79"/>
      <c r="P104" s="219">
        <f>O104*H104</f>
        <v>0</v>
      </c>
      <c r="Q104" s="219">
        <v>0</v>
      </c>
      <c r="R104" s="219">
        <f>Q104*H104</f>
        <v>0</v>
      </c>
      <c r="S104" s="219">
        <v>0</v>
      </c>
      <c r="T104" s="220">
        <f>S104*H104</f>
        <v>0</v>
      </c>
      <c r="AR104" s="17" t="s">
        <v>192</v>
      </c>
      <c r="AT104" s="17" t="s">
        <v>187</v>
      </c>
      <c r="AU104" s="17" t="s">
        <v>78</v>
      </c>
      <c r="AY104" s="17" t="s">
        <v>186</v>
      </c>
      <c r="BE104" s="221">
        <f>IF(N104="základní",J104,0)</f>
        <v>0</v>
      </c>
      <c r="BF104" s="221">
        <f>IF(N104="snížená",J104,0)</f>
        <v>0</v>
      </c>
      <c r="BG104" s="221">
        <f>IF(N104="zákl. přenesená",J104,0)</f>
        <v>0</v>
      </c>
      <c r="BH104" s="221">
        <f>IF(N104="sníž. přenesená",J104,0)</f>
        <v>0</v>
      </c>
      <c r="BI104" s="221">
        <f>IF(N104="nulová",J104,0)</f>
        <v>0</v>
      </c>
      <c r="BJ104" s="17" t="s">
        <v>76</v>
      </c>
      <c r="BK104" s="221">
        <f>ROUND(I104*H104,2)</f>
        <v>0</v>
      </c>
      <c r="BL104" s="17" t="s">
        <v>192</v>
      </c>
      <c r="BM104" s="17" t="s">
        <v>2642</v>
      </c>
    </row>
    <row r="105" s="1" customFormat="1" ht="16.5" customHeight="1">
      <c r="B105" s="38"/>
      <c r="C105" s="210" t="s">
        <v>241</v>
      </c>
      <c r="D105" s="210" t="s">
        <v>187</v>
      </c>
      <c r="E105" s="211" t="s">
        <v>234</v>
      </c>
      <c r="F105" s="212" t="s">
        <v>2181</v>
      </c>
      <c r="G105" s="213" t="s">
        <v>190</v>
      </c>
      <c r="H105" s="214">
        <v>670.95000000000005</v>
      </c>
      <c r="I105" s="215"/>
      <c r="J105" s="216">
        <f>ROUND(I105*H105,2)</f>
        <v>0</v>
      </c>
      <c r="K105" s="212" t="s">
        <v>228</v>
      </c>
      <c r="L105" s="43"/>
      <c r="M105" s="217" t="s">
        <v>1</v>
      </c>
      <c r="N105" s="218" t="s">
        <v>40</v>
      </c>
      <c r="O105" s="79"/>
      <c r="P105" s="219">
        <f>O105*H105</f>
        <v>0</v>
      </c>
      <c r="Q105" s="219">
        <v>0</v>
      </c>
      <c r="R105" s="219">
        <f>Q105*H105</f>
        <v>0</v>
      </c>
      <c r="S105" s="219">
        <v>0</v>
      </c>
      <c r="T105" s="220">
        <f>S105*H105</f>
        <v>0</v>
      </c>
      <c r="AR105" s="17" t="s">
        <v>192</v>
      </c>
      <c r="AT105" s="17" t="s">
        <v>187</v>
      </c>
      <c r="AU105" s="17" t="s">
        <v>78</v>
      </c>
      <c r="AY105" s="17" t="s">
        <v>186</v>
      </c>
      <c r="BE105" s="221">
        <f>IF(N105="základní",J105,0)</f>
        <v>0</v>
      </c>
      <c r="BF105" s="221">
        <f>IF(N105="snížená",J105,0)</f>
        <v>0</v>
      </c>
      <c r="BG105" s="221">
        <f>IF(N105="zákl. přenesená",J105,0)</f>
        <v>0</v>
      </c>
      <c r="BH105" s="221">
        <f>IF(N105="sníž. přenesená",J105,0)</f>
        <v>0</v>
      </c>
      <c r="BI105" s="221">
        <f>IF(N105="nulová",J105,0)</f>
        <v>0</v>
      </c>
      <c r="BJ105" s="17" t="s">
        <v>76</v>
      </c>
      <c r="BK105" s="221">
        <f>ROUND(I105*H105,2)</f>
        <v>0</v>
      </c>
      <c r="BL105" s="17" t="s">
        <v>192</v>
      </c>
      <c r="BM105" s="17" t="s">
        <v>2643</v>
      </c>
    </row>
    <row r="106" s="1" customFormat="1" ht="16.5" customHeight="1">
      <c r="B106" s="38"/>
      <c r="C106" s="210" t="s">
        <v>280</v>
      </c>
      <c r="D106" s="210" t="s">
        <v>187</v>
      </c>
      <c r="E106" s="211" t="s">
        <v>1942</v>
      </c>
      <c r="F106" s="212" t="s">
        <v>2183</v>
      </c>
      <c r="G106" s="213" t="s">
        <v>190</v>
      </c>
      <c r="H106" s="214">
        <v>830.07000000000005</v>
      </c>
      <c r="I106" s="215"/>
      <c r="J106" s="216">
        <f>ROUND(I106*H106,2)</f>
        <v>0</v>
      </c>
      <c r="K106" s="212" t="s">
        <v>1</v>
      </c>
      <c r="L106" s="43"/>
      <c r="M106" s="217" t="s">
        <v>1</v>
      </c>
      <c r="N106" s="218" t="s">
        <v>40</v>
      </c>
      <c r="O106" s="79"/>
      <c r="P106" s="219">
        <f>O106*H106</f>
        <v>0</v>
      </c>
      <c r="Q106" s="219">
        <v>0</v>
      </c>
      <c r="R106" s="219">
        <f>Q106*H106</f>
        <v>0</v>
      </c>
      <c r="S106" s="219">
        <v>0</v>
      </c>
      <c r="T106" s="220">
        <f>S106*H106</f>
        <v>0</v>
      </c>
      <c r="AR106" s="17" t="s">
        <v>192</v>
      </c>
      <c r="AT106" s="17" t="s">
        <v>187</v>
      </c>
      <c r="AU106" s="17" t="s">
        <v>78</v>
      </c>
      <c r="AY106" s="17" t="s">
        <v>186</v>
      </c>
      <c r="BE106" s="221">
        <f>IF(N106="základní",J106,0)</f>
        <v>0</v>
      </c>
      <c r="BF106" s="221">
        <f>IF(N106="snížená",J106,0)</f>
        <v>0</v>
      </c>
      <c r="BG106" s="221">
        <f>IF(N106="zákl. přenesená",J106,0)</f>
        <v>0</v>
      </c>
      <c r="BH106" s="221">
        <f>IF(N106="sníž. přenesená",J106,0)</f>
        <v>0</v>
      </c>
      <c r="BI106" s="221">
        <f>IF(N106="nulová",J106,0)</f>
        <v>0</v>
      </c>
      <c r="BJ106" s="17" t="s">
        <v>76</v>
      </c>
      <c r="BK106" s="221">
        <f>ROUND(I106*H106,2)</f>
        <v>0</v>
      </c>
      <c r="BL106" s="17" t="s">
        <v>192</v>
      </c>
      <c r="BM106" s="17" t="s">
        <v>2644</v>
      </c>
    </row>
    <row r="107" s="1" customFormat="1" ht="16.5" customHeight="1">
      <c r="B107" s="38"/>
      <c r="C107" s="210" t="s">
        <v>262</v>
      </c>
      <c r="D107" s="210" t="s">
        <v>187</v>
      </c>
      <c r="E107" s="211" t="s">
        <v>1947</v>
      </c>
      <c r="F107" s="212" t="s">
        <v>1948</v>
      </c>
      <c r="G107" s="213" t="s">
        <v>190</v>
      </c>
      <c r="H107" s="214">
        <v>511.80000000000001</v>
      </c>
      <c r="I107" s="215"/>
      <c r="J107" s="216">
        <f>ROUND(I107*H107,2)</f>
        <v>0</v>
      </c>
      <c r="K107" s="212" t="s">
        <v>1</v>
      </c>
      <c r="L107" s="43"/>
      <c r="M107" s="217" t="s">
        <v>1</v>
      </c>
      <c r="N107" s="218" t="s">
        <v>40</v>
      </c>
      <c r="O107" s="79"/>
      <c r="P107" s="219">
        <f>O107*H107</f>
        <v>0</v>
      </c>
      <c r="Q107" s="219">
        <v>0</v>
      </c>
      <c r="R107" s="219">
        <f>Q107*H107</f>
        <v>0</v>
      </c>
      <c r="S107" s="219">
        <v>0</v>
      </c>
      <c r="T107" s="220">
        <f>S107*H107</f>
        <v>0</v>
      </c>
      <c r="AR107" s="17" t="s">
        <v>192</v>
      </c>
      <c r="AT107" s="17" t="s">
        <v>187</v>
      </c>
      <c r="AU107" s="17" t="s">
        <v>78</v>
      </c>
      <c r="AY107" s="17" t="s">
        <v>186</v>
      </c>
      <c r="BE107" s="221">
        <f>IF(N107="základní",J107,0)</f>
        <v>0</v>
      </c>
      <c r="BF107" s="221">
        <f>IF(N107="snížená",J107,0)</f>
        <v>0</v>
      </c>
      <c r="BG107" s="221">
        <f>IF(N107="zákl. přenesená",J107,0)</f>
        <v>0</v>
      </c>
      <c r="BH107" s="221">
        <f>IF(N107="sníž. přenesená",J107,0)</f>
        <v>0</v>
      </c>
      <c r="BI107" s="221">
        <f>IF(N107="nulová",J107,0)</f>
        <v>0</v>
      </c>
      <c r="BJ107" s="17" t="s">
        <v>76</v>
      </c>
      <c r="BK107" s="221">
        <f>ROUND(I107*H107,2)</f>
        <v>0</v>
      </c>
      <c r="BL107" s="17" t="s">
        <v>192</v>
      </c>
      <c r="BM107" s="17" t="s">
        <v>2645</v>
      </c>
    </row>
    <row r="108" s="1" customFormat="1">
      <c r="B108" s="38"/>
      <c r="C108" s="39"/>
      <c r="D108" s="224" t="s">
        <v>831</v>
      </c>
      <c r="E108" s="39"/>
      <c r="F108" s="276" t="s">
        <v>1950</v>
      </c>
      <c r="G108" s="39"/>
      <c r="H108" s="39"/>
      <c r="I108" s="144"/>
      <c r="J108" s="39"/>
      <c r="K108" s="39"/>
      <c r="L108" s="43"/>
      <c r="M108" s="277"/>
      <c r="N108" s="79"/>
      <c r="O108" s="79"/>
      <c r="P108" s="79"/>
      <c r="Q108" s="79"/>
      <c r="R108" s="79"/>
      <c r="S108" s="79"/>
      <c r="T108" s="80"/>
      <c r="AT108" s="17" t="s">
        <v>831</v>
      </c>
      <c r="AU108" s="17" t="s">
        <v>78</v>
      </c>
    </row>
    <row r="109" s="11" customFormat="1">
      <c r="B109" s="222"/>
      <c r="C109" s="223"/>
      <c r="D109" s="224" t="s">
        <v>194</v>
      </c>
      <c r="E109" s="225" t="s">
        <v>1</v>
      </c>
      <c r="F109" s="226" t="s">
        <v>2646</v>
      </c>
      <c r="G109" s="223"/>
      <c r="H109" s="227">
        <v>511.80000000000001</v>
      </c>
      <c r="I109" s="228"/>
      <c r="J109" s="223"/>
      <c r="K109" s="223"/>
      <c r="L109" s="229"/>
      <c r="M109" s="230"/>
      <c r="N109" s="231"/>
      <c r="O109" s="231"/>
      <c r="P109" s="231"/>
      <c r="Q109" s="231"/>
      <c r="R109" s="231"/>
      <c r="S109" s="231"/>
      <c r="T109" s="232"/>
      <c r="AT109" s="233" t="s">
        <v>194</v>
      </c>
      <c r="AU109" s="233" t="s">
        <v>78</v>
      </c>
      <c r="AV109" s="11" t="s">
        <v>78</v>
      </c>
      <c r="AW109" s="11" t="s">
        <v>32</v>
      </c>
      <c r="AX109" s="11" t="s">
        <v>76</v>
      </c>
      <c r="AY109" s="233" t="s">
        <v>186</v>
      </c>
    </row>
    <row r="110" s="1" customFormat="1" ht="16.5" customHeight="1">
      <c r="B110" s="38"/>
      <c r="C110" s="210" t="s">
        <v>266</v>
      </c>
      <c r="D110" s="210" t="s">
        <v>187</v>
      </c>
      <c r="E110" s="211" t="s">
        <v>2186</v>
      </c>
      <c r="F110" s="212" t="s">
        <v>2187</v>
      </c>
      <c r="G110" s="213" t="s">
        <v>190</v>
      </c>
      <c r="H110" s="214">
        <v>830.07000000000005</v>
      </c>
      <c r="I110" s="215"/>
      <c r="J110" s="216">
        <f>ROUND(I110*H110,2)</f>
        <v>0</v>
      </c>
      <c r="K110" s="212" t="s">
        <v>2173</v>
      </c>
      <c r="L110" s="43"/>
      <c r="M110" s="217" t="s">
        <v>1</v>
      </c>
      <c r="N110" s="218" t="s">
        <v>40</v>
      </c>
      <c r="O110" s="79"/>
      <c r="P110" s="219">
        <f>O110*H110</f>
        <v>0</v>
      </c>
      <c r="Q110" s="219">
        <v>0</v>
      </c>
      <c r="R110" s="219">
        <f>Q110*H110</f>
        <v>0</v>
      </c>
      <c r="S110" s="219">
        <v>0</v>
      </c>
      <c r="T110" s="220">
        <f>S110*H110</f>
        <v>0</v>
      </c>
      <c r="AR110" s="17" t="s">
        <v>192</v>
      </c>
      <c r="AT110" s="17" t="s">
        <v>187</v>
      </c>
      <c r="AU110" s="17" t="s">
        <v>78</v>
      </c>
      <c r="AY110" s="17" t="s">
        <v>186</v>
      </c>
      <c r="BE110" s="221">
        <f>IF(N110="základní",J110,0)</f>
        <v>0</v>
      </c>
      <c r="BF110" s="221">
        <f>IF(N110="snížená",J110,0)</f>
        <v>0</v>
      </c>
      <c r="BG110" s="221">
        <f>IF(N110="zákl. přenesená",J110,0)</f>
        <v>0</v>
      </c>
      <c r="BH110" s="221">
        <f>IF(N110="sníž. přenesená",J110,0)</f>
        <v>0</v>
      </c>
      <c r="BI110" s="221">
        <f>IF(N110="nulová",J110,0)</f>
        <v>0</v>
      </c>
      <c r="BJ110" s="17" t="s">
        <v>76</v>
      </c>
      <c r="BK110" s="221">
        <f>ROUND(I110*H110,2)</f>
        <v>0</v>
      </c>
      <c r="BL110" s="17" t="s">
        <v>192</v>
      </c>
      <c r="BM110" s="17" t="s">
        <v>2647</v>
      </c>
    </row>
    <row r="111" s="1" customFormat="1" ht="16.5" customHeight="1">
      <c r="B111" s="38"/>
      <c r="C111" s="210" t="s">
        <v>8</v>
      </c>
      <c r="D111" s="210" t="s">
        <v>187</v>
      </c>
      <c r="E111" s="211" t="s">
        <v>271</v>
      </c>
      <c r="F111" s="212" t="s">
        <v>272</v>
      </c>
      <c r="G111" s="213" t="s">
        <v>190</v>
      </c>
      <c r="H111" s="214">
        <v>159.12000000000001</v>
      </c>
      <c r="I111" s="215"/>
      <c r="J111" s="216">
        <f>ROUND(I111*H111,2)</f>
        <v>0</v>
      </c>
      <c r="K111" s="212" t="s">
        <v>228</v>
      </c>
      <c r="L111" s="43"/>
      <c r="M111" s="217" t="s">
        <v>1</v>
      </c>
      <c r="N111" s="218" t="s">
        <v>40</v>
      </c>
      <c r="O111" s="79"/>
      <c r="P111" s="219">
        <f>O111*H111</f>
        <v>0</v>
      </c>
      <c r="Q111" s="219">
        <v>0</v>
      </c>
      <c r="R111" s="219">
        <f>Q111*H111</f>
        <v>0</v>
      </c>
      <c r="S111" s="219">
        <v>0</v>
      </c>
      <c r="T111" s="220">
        <f>S111*H111</f>
        <v>0</v>
      </c>
      <c r="AR111" s="17" t="s">
        <v>192</v>
      </c>
      <c r="AT111" s="17" t="s">
        <v>187</v>
      </c>
      <c r="AU111" s="17" t="s">
        <v>78</v>
      </c>
      <c r="AY111" s="17" t="s">
        <v>186</v>
      </c>
      <c r="BE111" s="221">
        <f>IF(N111="základní",J111,0)</f>
        <v>0</v>
      </c>
      <c r="BF111" s="221">
        <f>IF(N111="snížená",J111,0)</f>
        <v>0</v>
      </c>
      <c r="BG111" s="221">
        <f>IF(N111="zákl. přenesená",J111,0)</f>
        <v>0</v>
      </c>
      <c r="BH111" s="221">
        <f>IF(N111="sníž. přenesená",J111,0)</f>
        <v>0</v>
      </c>
      <c r="BI111" s="221">
        <f>IF(N111="nulová",J111,0)</f>
        <v>0</v>
      </c>
      <c r="BJ111" s="17" t="s">
        <v>76</v>
      </c>
      <c r="BK111" s="221">
        <f>ROUND(I111*H111,2)</f>
        <v>0</v>
      </c>
      <c r="BL111" s="17" t="s">
        <v>192</v>
      </c>
      <c r="BM111" s="17" t="s">
        <v>2648</v>
      </c>
    </row>
    <row r="112" s="1" customFormat="1" ht="16.5" customHeight="1">
      <c r="B112" s="38"/>
      <c r="C112" s="210" t="s">
        <v>257</v>
      </c>
      <c r="D112" s="210" t="s">
        <v>187</v>
      </c>
      <c r="E112" s="211" t="s">
        <v>275</v>
      </c>
      <c r="F112" s="212" t="s">
        <v>2193</v>
      </c>
      <c r="G112" s="213" t="s">
        <v>277</v>
      </c>
      <c r="H112" s="214">
        <v>574.42700000000002</v>
      </c>
      <c r="I112" s="215"/>
      <c r="J112" s="216">
        <f>ROUND(I112*H112,2)</f>
        <v>0</v>
      </c>
      <c r="K112" s="212" t="s">
        <v>228</v>
      </c>
      <c r="L112" s="43"/>
      <c r="M112" s="217" t="s">
        <v>1</v>
      </c>
      <c r="N112" s="218" t="s">
        <v>40</v>
      </c>
      <c r="O112" s="79"/>
      <c r="P112" s="219">
        <f>O112*H112</f>
        <v>0</v>
      </c>
      <c r="Q112" s="219">
        <v>0</v>
      </c>
      <c r="R112" s="219">
        <f>Q112*H112</f>
        <v>0</v>
      </c>
      <c r="S112" s="219">
        <v>0</v>
      </c>
      <c r="T112" s="220">
        <f>S112*H112</f>
        <v>0</v>
      </c>
      <c r="AR112" s="17" t="s">
        <v>192</v>
      </c>
      <c r="AT112" s="17" t="s">
        <v>187</v>
      </c>
      <c r="AU112" s="17" t="s">
        <v>78</v>
      </c>
      <c r="AY112" s="17" t="s">
        <v>186</v>
      </c>
      <c r="BE112" s="221">
        <f>IF(N112="základní",J112,0)</f>
        <v>0</v>
      </c>
      <c r="BF112" s="221">
        <f>IF(N112="snížená",J112,0)</f>
        <v>0</v>
      </c>
      <c r="BG112" s="221">
        <f>IF(N112="zákl. přenesená",J112,0)</f>
        <v>0</v>
      </c>
      <c r="BH112" s="221">
        <f>IF(N112="sníž. přenesená",J112,0)</f>
        <v>0</v>
      </c>
      <c r="BI112" s="221">
        <f>IF(N112="nulová",J112,0)</f>
        <v>0</v>
      </c>
      <c r="BJ112" s="17" t="s">
        <v>76</v>
      </c>
      <c r="BK112" s="221">
        <f>ROUND(I112*H112,2)</f>
        <v>0</v>
      </c>
      <c r="BL112" s="17" t="s">
        <v>192</v>
      </c>
      <c r="BM112" s="17" t="s">
        <v>2649</v>
      </c>
    </row>
    <row r="113" s="11" customFormat="1">
      <c r="B113" s="222"/>
      <c r="C113" s="223"/>
      <c r="D113" s="224" t="s">
        <v>194</v>
      </c>
      <c r="E113" s="225" t="s">
        <v>1</v>
      </c>
      <c r="F113" s="226" t="s">
        <v>2650</v>
      </c>
      <c r="G113" s="223"/>
      <c r="H113" s="227">
        <v>574.42700000000002</v>
      </c>
      <c r="I113" s="228"/>
      <c r="J113" s="223"/>
      <c r="K113" s="223"/>
      <c r="L113" s="229"/>
      <c r="M113" s="230"/>
      <c r="N113" s="231"/>
      <c r="O113" s="231"/>
      <c r="P113" s="231"/>
      <c r="Q113" s="231"/>
      <c r="R113" s="231"/>
      <c r="S113" s="231"/>
      <c r="T113" s="232"/>
      <c r="AT113" s="233" t="s">
        <v>194</v>
      </c>
      <c r="AU113" s="233" t="s">
        <v>78</v>
      </c>
      <c r="AV113" s="11" t="s">
        <v>78</v>
      </c>
      <c r="AW113" s="11" t="s">
        <v>32</v>
      </c>
      <c r="AX113" s="11" t="s">
        <v>76</v>
      </c>
      <c r="AY113" s="233" t="s">
        <v>186</v>
      </c>
    </row>
    <row r="114" s="1" customFormat="1" ht="16.5" customHeight="1">
      <c r="B114" s="38"/>
      <c r="C114" s="210" t="s">
        <v>270</v>
      </c>
      <c r="D114" s="210" t="s">
        <v>187</v>
      </c>
      <c r="E114" s="211" t="s">
        <v>281</v>
      </c>
      <c r="F114" s="212" t="s">
        <v>2195</v>
      </c>
      <c r="G114" s="213" t="s">
        <v>190</v>
      </c>
      <c r="H114" s="214">
        <v>388.51999999999998</v>
      </c>
      <c r="I114" s="215"/>
      <c r="J114" s="216">
        <f>ROUND(I114*H114,2)</f>
        <v>0</v>
      </c>
      <c r="K114" s="212" t="s">
        <v>1</v>
      </c>
      <c r="L114" s="43"/>
      <c r="M114" s="217" t="s">
        <v>1</v>
      </c>
      <c r="N114" s="218" t="s">
        <v>40</v>
      </c>
      <c r="O114" s="79"/>
      <c r="P114" s="219">
        <f>O114*H114</f>
        <v>0</v>
      </c>
      <c r="Q114" s="219">
        <v>0</v>
      </c>
      <c r="R114" s="219">
        <f>Q114*H114</f>
        <v>0</v>
      </c>
      <c r="S114" s="219">
        <v>0</v>
      </c>
      <c r="T114" s="220">
        <f>S114*H114</f>
        <v>0</v>
      </c>
      <c r="AR114" s="17" t="s">
        <v>192</v>
      </c>
      <c r="AT114" s="17" t="s">
        <v>187</v>
      </c>
      <c r="AU114" s="17" t="s">
        <v>78</v>
      </c>
      <c r="AY114" s="17" t="s">
        <v>186</v>
      </c>
      <c r="BE114" s="221">
        <f>IF(N114="základní",J114,0)</f>
        <v>0</v>
      </c>
      <c r="BF114" s="221">
        <f>IF(N114="snížená",J114,0)</f>
        <v>0</v>
      </c>
      <c r="BG114" s="221">
        <f>IF(N114="zákl. přenesená",J114,0)</f>
        <v>0</v>
      </c>
      <c r="BH114" s="221">
        <f>IF(N114="sníž. přenesená",J114,0)</f>
        <v>0</v>
      </c>
      <c r="BI114" s="221">
        <f>IF(N114="nulová",J114,0)</f>
        <v>0</v>
      </c>
      <c r="BJ114" s="17" t="s">
        <v>76</v>
      </c>
      <c r="BK114" s="221">
        <f>ROUND(I114*H114,2)</f>
        <v>0</v>
      </c>
      <c r="BL114" s="17" t="s">
        <v>192</v>
      </c>
      <c r="BM114" s="17" t="s">
        <v>2651</v>
      </c>
    </row>
    <row r="115" s="1" customFormat="1" ht="16.5" customHeight="1">
      <c r="B115" s="38"/>
      <c r="C115" s="210" t="s">
        <v>274</v>
      </c>
      <c r="D115" s="210" t="s">
        <v>187</v>
      </c>
      <c r="E115" s="211" t="s">
        <v>2197</v>
      </c>
      <c r="F115" s="212" t="s">
        <v>2198</v>
      </c>
      <c r="G115" s="213" t="s">
        <v>190</v>
      </c>
      <c r="H115" s="214">
        <v>159.12000000000001</v>
      </c>
      <c r="I115" s="215"/>
      <c r="J115" s="216">
        <f>ROUND(I115*H115,2)</f>
        <v>0</v>
      </c>
      <c r="K115" s="212" t="s">
        <v>1</v>
      </c>
      <c r="L115" s="43"/>
      <c r="M115" s="217" t="s">
        <v>1</v>
      </c>
      <c r="N115" s="218" t="s">
        <v>40</v>
      </c>
      <c r="O115" s="79"/>
      <c r="P115" s="219">
        <f>O115*H115</f>
        <v>0</v>
      </c>
      <c r="Q115" s="219">
        <v>0</v>
      </c>
      <c r="R115" s="219">
        <f>Q115*H115</f>
        <v>0</v>
      </c>
      <c r="S115" s="219">
        <v>0</v>
      </c>
      <c r="T115" s="220">
        <f>S115*H115</f>
        <v>0</v>
      </c>
      <c r="AR115" s="17" t="s">
        <v>192</v>
      </c>
      <c r="AT115" s="17" t="s">
        <v>187</v>
      </c>
      <c r="AU115" s="17" t="s">
        <v>78</v>
      </c>
      <c r="AY115" s="17" t="s">
        <v>186</v>
      </c>
      <c r="BE115" s="221">
        <f>IF(N115="základní",J115,0)</f>
        <v>0</v>
      </c>
      <c r="BF115" s="221">
        <f>IF(N115="snížená",J115,0)</f>
        <v>0</v>
      </c>
      <c r="BG115" s="221">
        <f>IF(N115="zákl. přenesená",J115,0)</f>
        <v>0</v>
      </c>
      <c r="BH115" s="221">
        <f>IF(N115="sníž. přenesená",J115,0)</f>
        <v>0</v>
      </c>
      <c r="BI115" s="221">
        <f>IF(N115="nulová",J115,0)</f>
        <v>0</v>
      </c>
      <c r="BJ115" s="17" t="s">
        <v>76</v>
      </c>
      <c r="BK115" s="221">
        <f>ROUND(I115*H115,2)</f>
        <v>0</v>
      </c>
      <c r="BL115" s="17" t="s">
        <v>192</v>
      </c>
      <c r="BM115" s="17" t="s">
        <v>2652</v>
      </c>
    </row>
    <row r="116" s="1" customFormat="1" ht="16.5" customHeight="1">
      <c r="B116" s="38"/>
      <c r="C116" s="210" t="s">
        <v>291</v>
      </c>
      <c r="D116" s="210" t="s">
        <v>187</v>
      </c>
      <c r="E116" s="211" t="s">
        <v>2200</v>
      </c>
      <c r="F116" s="212" t="s">
        <v>2201</v>
      </c>
      <c r="G116" s="213" t="s">
        <v>190</v>
      </c>
      <c r="H116" s="214">
        <v>204.80000000000001</v>
      </c>
      <c r="I116" s="215"/>
      <c r="J116" s="216">
        <f>ROUND(I116*H116,2)</f>
        <v>0</v>
      </c>
      <c r="K116" s="212" t="s">
        <v>228</v>
      </c>
      <c r="L116" s="43"/>
      <c r="M116" s="217" t="s">
        <v>1</v>
      </c>
      <c r="N116" s="218" t="s">
        <v>40</v>
      </c>
      <c r="O116" s="79"/>
      <c r="P116" s="219">
        <f>O116*H116</f>
        <v>0</v>
      </c>
      <c r="Q116" s="219">
        <v>0</v>
      </c>
      <c r="R116" s="219">
        <f>Q116*H116</f>
        <v>0</v>
      </c>
      <c r="S116" s="219">
        <v>0</v>
      </c>
      <c r="T116" s="220">
        <f>S116*H116</f>
        <v>0</v>
      </c>
      <c r="AR116" s="17" t="s">
        <v>192</v>
      </c>
      <c r="AT116" s="17" t="s">
        <v>187</v>
      </c>
      <c r="AU116" s="17" t="s">
        <v>78</v>
      </c>
      <c r="AY116" s="17" t="s">
        <v>186</v>
      </c>
      <c r="BE116" s="221">
        <f>IF(N116="základní",J116,0)</f>
        <v>0</v>
      </c>
      <c r="BF116" s="221">
        <f>IF(N116="snížená",J116,0)</f>
        <v>0</v>
      </c>
      <c r="BG116" s="221">
        <f>IF(N116="zákl. přenesená",J116,0)</f>
        <v>0</v>
      </c>
      <c r="BH116" s="221">
        <f>IF(N116="sníž. přenesená",J116,0)</f>
        <v>0</v>
      </c>
      <c r="BI116" s="221">
        <f>IF(N116="nulová",J116,0)</f>
        <v>0</v>
      </c>
      <c r="BJ116" s="17" t="s">
        <v>76</v>
      </c>
      <c r="BK116" s="221">
        <f>ROUND(I116*H116,2)</f>
        <v>0</v>
      </c>
      <c r="BL116" s="17" t="s">
        <v>192</v>
      </c>
      <c r="BM116" s="17" t="s">
        <v>2653</v>
      </c>
    </row>
    <row r="117" s="1" customFormat="1" ht="16.5" customHeight="1">
      <c r="B117" s="38"/>
      <c r="C117" s="210" t="s">
        <v>297</v>
      </c>
      <c r="D117" s="210" t="s">
        <v>187</v>
      </c>
      <c r="E117" s="211" t="s">
        <v>2203</v>
      </c>
      <c r="F117" s="212" t="s">
        <v>2204</v>
      </c>
      <c r="G117" s="213" t="s">
        <v>319</v>
      </c>
      <c r="H117" s="214">
        <v>153</v>
      </c>
      <c r="I117" s="215"/>
      <c r="J117" s="216">
        <f>ROUND(I117*H117,2)</f>
        <v>0</v>
      </c>
      <c r="K117" s="212" t="s">
        <v>2173</v>
      </c>
      <c r="L117" s="43"/>
      <c r="M117" s="217" t="s">
        <v>1</v>
      </c>
      <c r="N117" s="218" t="s">
        <v>40</v>
      </c>
      <c r="O117" s="79"/>
      <c r="P117" s="219">
        <f>O117*H117</f>
        <v>0</v>
      </c>
      <c r="Q117" s="219">
        <v>0</v>
      </c>
      <c r="R117" s="219">
        <f>Q117*H117</f>
        <v>0</v>
      </c>
      <c r="S117" s="219">
        <v>0</v>
      </c>
      <c r="T117" s="220">
        <f>S117*H117</f>
        <v>0</v>
      </c>
      <c r="AR117" s="17" t="s">
        <v>192</v>
      </c>
      <c r="AT117" s="17" t="s">
        <v>187</v>
      </c>
      <c r="AU117" s="17" t="s">
        <v>78</v>
      </c>
      <c r="AY117" s="17" t="s">
        <v>186</v>
      </c>
      <c r="BE117" s="221">
        <f>IF(N117="základní",J117,0)</f>
        <v>0</v>
      </c>
      <c r="BF117" s="221">
        <f>IF(N117="snížená",J117,0)</f>
        <v>0</v>
      </c>
      <c r="BG117" s="221">
        <f>IF(N117="zákl. přenesená",J117,0)</f>
        <v>0</v>
      </c>
      <c r="BH117" s="221">
        <f>IF(N117="sníž. přenesená",J117,0)</f>
        <v>0</v>
      </c>
      <c r="BI117" s="221">
        <f>IF(N117="nulová",J117,0)</f>
        <v>0</v>
      </c>
      <c r="BJ117" s="17" t="s">
        <v>76</v>
      </c>
      <c r="BK117" s="221">
        <f>ROUND(I117*H117,2)</f>
        <v>0</v>
      </c>
      <c r="BL117" s="17" t="s">
        <v>192</v>
      </c>
      <c r="BM117" s="17" t="s">
        <v>2654</v>
      </c>
    </row>
    <row r="118" s="1" customFormat="1" ht="16.5" customHeight="1">
      <c r="B118" s="38"/>
      <c r="C118" s="210" t="s">
        <v>7</v>
      </c>
      <c r="D118" s="210" t="s">
        <v>187</v>
      </c>
      <c r="E118" s="211" t="s">
        <v>2206</v>
      </c>
      <c r="F118" s="212" t="s">
        <v>2207</v>
      </c>
      <c r="G118" s="213" t="s">
        <v>319</v>
      </c>
      <c r="H118" s="214">
        <v>463</v>
      </c>
      <c r="I118" s="215"/>
      <c r="J118" s="216">
        <f>ROUND(I118*H118,2)</f>
        <v>0</v>
      </c>
      <c r="K118" s="212" t="s">
        <v>1</v>
      </c>
      <c r="L118" s="43"/>
      <c r="M118" s="217" t="s">
        <v>1</v>
      </c>
      <c r="N118" s="218" t="s">
        <v>40</v>
      </c>
      <c r="O118" s="79"/>
      <c r="P118" s="219">
        <f>O118*H118</f>
        <v>0</v>
      </c>
      <c r="Q118" s="219">
        <v>0</v>
      </c>
      <c r="R118" s="219">
        <f>Q118*H118</f>
        <v>0</v>
      </c>
      <c r="S118" s="219">
        <v>0</v>
      </c>
      <c r="T118" s="220">
        <f>S118*H118</f>
        <v>0</v>
      </c>
      <c r="AR118" s="17" t="s">
        <v>192</v>
      </c>
      <c r="AT118" s="17" t="s">
        <v>187</v>
      </c>
      <c r="AU118" s="17" t="s">
        <v>78</v>
      </c>
      <c r="AY118" s="17" t="s">
        <v>186</v>
      </c>
      <c r="BE118" s="221">
        <f>IF(N118="základní",J118,0)</f>
        <v>0</v>
      </c>
      <c r="BF118" s="221">
        <f>IF(N118="snížená",J118,0)</f>
        <v>0</v>
      </c>
      <c r="BG118" s="221">
        <f>IF(N118="zákl. přenesená",J118,0)</f>
        <v>0</v>
      </c>
      <c r="BH118" s="221">
        <f>IF(N118="sníž. přenesená",J118,0)</f>
        <v>0</v>
      </c>
      <c r="BI118" s="221">
        <f>IF(N118="nulová",J118,0)</f>
        <v>0</v>
      </c>
      <c r="BJ118" s="17" t="s">
        <v>76</v>
      </c>
      <c r="BK118" s="221">
        <f>ROUND(I118*H118,2)</f>
        <v>0</v>
      </c>
      <c r="BL118" s="17" t="s">
        <v>192</v>
      </c>
      <c r="BM118" s="17" t="s">
        <v>2655</v>
      </c>
    </row>
    <row r="119" s="1" customFormat="1" ht="16.5" customHeight="1">
      <c r="B119" s="38"/>
      <c r="C119" s="210" t="s">
        <v>306</v>
      </c>
      <c r="D119" s="210" t="s">
        <v>187</v>
      </c>
      <c r="E119" s="211" t="s">
        <v>2389</v>
      </c>
      <c r="F119" s="212" t="s">
        <v>2390</v>
      </c>
      <c r="G119" s="213" t="s">
        <v>277</v>
      </c>
      <c r="H119" s="214">
        <v>292.88999999999999</v>
      </c>
      <c r="I119" s="215"/>
      <c r="J119" s="216">
        <f>ROUND(I119*H119,2)</f>
        <v>0</v>
      </c>
      <c r="K119" s="212" t="s">
        <v>1</v>
      </c>
      <c r="L119" s="43"/>
      <c r="M119" s="217" t="s">
        <v>1</v>
      </c>
      <c r="N119" s="218" t="s">
        <v>40</v>
      </c>
      <c r="O119" s="79"/>
      <c r="P119" s="219">
        <f>O119*H119</f>
        <v>0</v>
      </c>
      <c r="Q119" s="219">
        <v>0</v>
      </c>
      <c r="R119" s="219">
        <f>Q119*H119</f>
        <v>0</v>
      </c>
      <c r="S119" s="219">
        <v>0</v>
      </c>
      <c r="T119" s="220">
        <f>S119*H119</f>
        <v>0</v>
      </c>
      <c r="AR119" s="17" t="s">
        <v>192</v>
      </c>
      <c r="AT119" s="17" t="s">
        <v>187</v>
      </c>
      <c r="AU119" s="17" t="s">
        <v>78</v>
      </c>
      <c r="AY119" s="17" t="s">
        <v>186</v>
      </c>
      <c r="BE119" s="221">
        <f>IF(N119="základní",J119,0)</f>
        <v>0</v>
      </c>
      <c r="BF119" s="221">
        <f>IF(N119="snížená",J119,0)</f>
        <v>0</v>
      </c>
      <c r="BG119" s="221">
        <f>IF(N119="zákl. přenesená",J119,0)</f>
        <v>0</v>
      </c>
      <c r="BH119" s="221">
        <f>IF(N119="sníž. přenesená",J119,0)</f>
        <v>0</v>
      </c>
      <c r="BI119" s="221">
        <f>IF(N119="nulová",J119,0)</f>
        <v>0</v>
      </c>
      <c r="BJ119" s="17" t="s">
        <v>76</v>
      </c>
      <c r="BK119" s="221">
        <f>ROUND(I119*H119,2)</f>
        <v>0</v>
      </c>
      <c r="BL119" s="17" t="s">
        <v>192</v>
      </c>
      <c r="BM119" s="17" t="s">
        <v>2656</v>
      </c>
    </row>
    <row r="120" s="1" customFormat="1">
      <c r="B120" s="38"/>
      <c r="C120" s="39"/>
      <c r="D120" s="224" t="s">
        <v>831</v>
      </c>
      <c r="E120" s="39"/>
      <c r="F120" s="276" t="s">
        <v>2499</v>
      </c>
      <c r="G120" s="39"/>
      <c r="H120" s="39"/>
      <c r="I120" s="144"/>
      <c r="J120" s="39"/>
      <c r="K120" s="39"/>
      <c r="L120" s="43"/>
      <c r="M120" s="277"/>
      <c r="N120" s="79"/>
      <c r="O120" s="79"/>
      <c r="P120" s="79"/>
      <c r="Q120" s="79"/>
      <c r="R120" s="79"/>
      <c r="S120" s="79"/>
      <c r="T120" s="80"/>
      <c r="AT120" s="17" t="s">
        <v>831</v>
      </c>
      <c r="AU120" s="17" t="s">
        <v>78</v>
      </c>
    </row>
    <row r="121" s="1" customFormat="1" ht="16.5" customHeight="1">
      <c r="B121" s="38"/>
      <c r="C121" s="266" t="s">
        <v>311</v>
      </c>
      <c r="D121" s="266" t="s">
        <v>356</v>
      </c>
      <c r="E121" s="267" t="s">
        <v>2500</v>
      </c>
      <c r="F121" s="268" t="s">
        <v>2501</v>
      </c>
      <c r="G121" s="269" t="s">
        <v>277</v>
      </c>
      <c r="H121" s="270">
        <v>389.98000000000002</v>
      </c>
      <c r="I121" s="271"/>
      <c r="J121" s="272">
        <f>ROUND(I121*H121,2)</f>
        <v>0</v>
      </c>
      <c r="K121" s="268" t="s">
        <v>191</v>
      </c>
      <c r="L121" s="273"/>
      <c r="M121" s="274" t="s">
        <v>1</v>
      </c>
      <c r="N121" s="275" t="s">
        <v>40</v>
      </c>
      <c r="O121" s="79"/>
      <c r="P121" s="219">
        <f>O121*H121</f>
        <v>0</v>
      </c>
      <c r="Q121" s="219">
        <v>1</v>
      </c>
      <c r="R121" s="219">
        <f>Q121*H121</f>
        <v>389.98000000000002</v>
      </c>
      <c r="S121" s="219">
        <v>0</v>
      </c>
      <c r="T121" s="220">
        <f>S121*H121</f>
        <v>0</v>
      </c>
      <c r="AR121" s="17" t="s">
        <v>923</v>
      </c>
      <c r="AT121" s="17" t="s">
        <v>356</v>
      </c>
      <c r="AU121" s="17" t="s">
        <v>78</v>
      </c>
      <c r="AY121" s="17" t="s">
        <v>186</v>
      </c>
      <c r="BE121" s="221">
        <f>IF(N121="základní",J121,0)</f>
        <v>0</v>
      </c>
      <c r="BF121" s="221">
        <f>IF(N121="snížená",J121,0)</f>
        <v>0</v>
      </c>
      <c r="BG121" s="221">
        <f>IF(N121="zákl. přenesená",J121,0)</f>
        <v>0</v>
      </c>
      <c r="BH121" s="221">
        <f>IF(N121="sníž. přenesená",J121,0)</f>
        <v>0</v>
      </c>
      <c r="BI121" s="221">
        <f>IF(N121="nulová",J121,0)</f>
        <v>0</v>
      </c>
      <c r="BJ121" s="17" t="s">
        <v>76</v>
      </c>
      <c r="BK121" s="221">
        <f>ROUND(I121*H121,2)</f>
        <v>0</v>
      </c>
      <c r="BL121" s="17" t="s">
        <v>923</v>
      </c>
      <c r="BM121" s="17" t="s">
        <v>2657</v>
      </c>
    </row>
    <row r="122" s="1" customFormat="1" ht="16.5" customHeight="1">
      <c r="B122" s="38"/>
      <c r="C122" s="266" t="s">
        <v>316</v>
      </c>
      <c r="D122" s="266" t="s">
        <v>356</v>
      </c>
      <c r="E122" s="267" t="s">
        <v>2209</v>
      </c>
      <c r="F122" s="268" t="s">
        <v>2210</v>
      </c>
      <c r="G122" s="269" t="s">
        <v>277</v>
      </c>
      <c r="H122" s="270">
        <v>348.16000000000003</v>
      </c>
      <c r="I122" s="271"/>
      <c r="J122" s="272">
        <f>ROUND(I122*H122,2)</f>
        <v>0</v>
      </c>
      <c r="K122" s="268" t="s">
        <v>1</v>
      </c>
      <c r="L122" s="273"/>
      <c r="M122" s="274" t="s">
        <v>1</v>
      </c>
      <c r="N122" s="275" t="s">
        <v>40</v>
      </c>
      <c r="O122" s="79"/>
      <c r="P122" s="219">
        <f>O122*H122</f>
        <v>0</v>
      </c>
      <c r="Q122" s="219">
        <v>1</v>
      </c>
      <c r="R122" s="219">
        <f>Q122*H122</f>
        <v>348.16000000000003</v>
      </c>
      <c r="S122" s="219">
        <v>0</v>
      </c>
      <c r="T122" s="220">
        <f>S122*H122</f>
        <v>0</v>
      </c>
      <c r="AR122" s="17" t="s">
        <v>225</v>
      </c>
      <c r="AT122" s="17" t="s">
        <v>356</v>
      </c>
      <c r="AU122" s="17" t="s">
        <v>78</v>
      </c>
      <c r="AY122" s="17" t="s">
        <v>186</v>
      </c>
      <c r="BE122" s="221">
        <f>IF(N122="základní",J122,0)</f>
        <v>0</v>
      </c>
      <c r="BF122" s="221">
        <f>IF(N122="snížená",J122,0)</f>
        <v>0</v>
      </c>
      <c r="BG122" s="221">
        <f>IF(N122="zákl. přenesená",J122,0)</f>
        <v>0</v>
      </c>
      <c r="BH122" s="221">
        <f>IF(N122="sníž. přenesená",J122,0)</f>
        <v>0</v>
      </c>
      <c r="BI122" s="221">
        <f>IF(N122="nulová",J122,0)</f>
        <v>0</v>
      </c>
      <c r="BJ122" s="17" t="s">
        <v>76</v>
      </c>
      <c r="BK122" s="221">
        <f>ROUND(I122*H122,2)</f>
        <v>0</v>
      </c>
      <c r="BL122" s="17" t="s">
        <v>192</v>
      </c>
      <c r="BM122" s="17" t="s">
        <v>2658</v>
      </c>
    </row>
    <row r="123" s="1" customFormat="1" ht="16.5" customHeight="1">
      <c r="B123" s="38"/>
      <c r="C123" s="210" t="s">
        <v>323</v>
      </c>
      <c r="D123" s="210" t="s">
        <v>187</v>
      </c>
      <c r="E123" s="211" t="s">
        <v>1958</v>
      </c>
      <c r="F123" s="212" t="s">
        <v>1959</v>
      </c>
      <c r="G123" s="213" t="s">
        <v>277</v>
      </c>
      <c r="H123" s="214">
        <v>972.47699999999998</v>
      </c>
      <c r="I123" s="215"/>
      <c r="J123" s="216">
        <f>ROUND(I123*H123,2)</f>
        <v>0</v>
      </c>
      <c r="K123" s="212" t="s">
        <v>1</v>
      </c>
      <c r="L123" s="43"/>
      <c r="M123" s="217" t="s">
        <v>1</v>
      </c>
      <c r="N123" s="218" t="s">
        <v>40</v>
      </c>
      <c r="O123" s="79"/>
      <c r="P123" s="219">
        <f>O123*H123</f>
        <v>0</v>
      </c>
      <c r="Q123" s="219">
        <v>0</v>
      </c>
      <c r="R123" s="219">
        <f>Q123*H123</f>
        <v>0</v>
      </c>
      <c r="S123" s="219">
        <v>0</v>
      </c>
      <c r="T123" s="220">
        <f>S123*H123</f>
        <v>0</v>
      </c>
      <c r="AR123" s="17" t="s">
        <v>192</v>
      </c>
      <c r="AT123" s="17" t="s">
        <v>187</v>
      </c>
      <c r="AU123" s="17" t="s">
        <v>78</v>
      </c>
      <c r="AY123" s="17" t="s">
        <v>186</v>
      </c>
      <c r="BE123" s="221">
        <f>IF(N123="základní",J123,0)</f>
        <v>0</v>
      </c>
      <c r="BF123" s="221">
        <f>IF(N123="snížená",J123,0)</f>
        <v>0</v>
      </c>
      <c r="BG123" s="221">
        <f>IF(N123="zákl. přenesená",J123,0)</f>
        <v>0</v>
      </c>
      <c r="BH123" s="221">
        <f>IF(N123="sníž. přenesená",J123,0)</f>
        <v>0</v>
      </c>
      <c r="BI123" s="221">
        <f>IF(N123="nulová",J123,0)</f>
        <v>0</v>
      </c>
      <c r="BJ123" s="17" t="s">
        <v>76</v>
      </c>
      <c r="BK123" s="221">
        <f>ROUND(I123*H123,2)</f>
        <v>0</v>
      </c>
      <c r="BL123" s="17" t="s">
        <v>192</v>
      </c>
      <c r="BM123" s="17" t="s">
        <v>2659</v>
      </c>
    </row>
    <row r="124" s="1" customFormat="1">
      <c r="B124" s="38"/>
      <c r="C124" s="39"/>
      <c r="D124" s="224" t="s">
        <v>831</v>
      </c>
      <c r="E124" s="39"/>
      <c r="F124" s="276" t="s">
        <v>1961</v>
      </c>
      <c r="G124" s="39"/>
      <c r="H124" s="39"/>
      <c r="I124" s="144"/>
      <c r="J124" s="39"/>
      <c r="K124" s="39"/>
      <c r="L124" s="43"/>
      <c r="M124" s="277"/>
      <c r="N124" s="79"/>
      <c r="O124" s="79"/>
      <c r="P124" s="79"/>
      <c r="Q124" s="79"/>
      <c r="R124" s="79"/>
      <c r="S124" s="79"/>
      <c r="T124" s="80"/>
      <c r="AT124" s="17" t="s">
        <v>831</v>
      </c>
      <c r="AU124" s="17" t="s">
        <v>78</v>
      </c>
    </row>
    <row r="125" s="11" customFormat="1">
      <c r="B125" s="222"/>
      <c r="C125" s="223"/>
      <c r="D125" s="224" t="s">
        <v>194</v>
      </c>
      <c r="E125" s="225" t="s">
        <v>1</v>
      </c>
      <c r="F125" s="226" t="s">
        <v>2660</v>
      </c>
      <c r="G125" s="223"/>
      <c r="H125" s="227">
        <v>972.47699999999998</v>
      </c>
      <c r="I125" s="228"/>
      <c r="J125" s="223"/>
      <c r="K125" s="223"/>
      <c r="L125" s="229"/>
      <c r="M125" s="230"/>
      <c r="N125" s="231"/>
      <c r="O125" s="231"/>
      <c r="P125" s="231"/>
      <c r="Q125" s="231"/>
      <c r="R125" s="231"/>
      <c r="S125" s="231"/>
      <c r="T125" s="232"/>
      <c r="AT125" s="233" t="s">
        <v>194</v>
      </c>
      <c r="AU125" s="233" t="s">
        <v>78</v>
      </c>
      <c r="AV125" s="11" t="s">
        <v>78</v>
      </c>
      <c r="AW125" s="11" t="s">
        <v>32</v>
      </c>
      <c r="AX125" s="11" t="s">
        <v>76</v>
      </c>
      <c r="AY125" s="233" t="s">
        <v>186</v>
      </c>
    </row>
    <row r="126" s="1" customFormat="1" ht="16.5" customHeight="1">
      <c r="B126" s="38"/>
      <c r="C126" s="210" t="s">
        <v>330</v>
      </c>
      <c r="D126" s="210" t="s">
        <v>187</v>
      </c>
      <c r="E126" s="211" t="s">
        <v>2395</v>
      </c>
      <c r="F126" s="212" t="s">
        <v>2396</v>
      </c>
      <c r="G126" s="213" t="s">
        <v>277</v>
      </c>
      <c r="H126" s="214">
        <v>38.689999999999998</v>
      </c>
      <c r="I126" s="215"/>
      <c r="J126" s="216">
        <f>ROUND(I126*H126,2)</f>
        <v>0</v>
      </c>
      <c r="K126" s="212" t="s">
        <v>228</v>
      </c>
      <c r="L126" s="43"/>
      <c r="M126" s="217" t="s">
        <v>1</v>
      </c>
      <c r="N126" s="218" t="s">
        <v>40</v>
      </c>
      <c r="O126" s="79"/>
      <c r="P126" s="219">
        <f>O126*H126</f>
        <v>0</v>
      </c>
      <c r="Q126" s="219">
        <v>0</v>
      </c>
      <c r="R126" s="219">
        <f>Q126*H126</f>
        <v>0</v>
      </c>
      <c r="S126" s="219">
        <v>0</v>
      </c>
      <c r="T126" s="220">
        <f>S126*H126</f>
        <v>0</v>
      </c>
      <c r="AR126" s="17" t="s">
        <v>192</v>
      </c>
      <c r="AT126" s="17" t="s">
        <v>187</v>
      </c>
      <c r="AU126" s="17" t="s">
        <v>78</v>
      </c>
      <c r="AY126" s="17" t="s">
        <v>186</v>
      </c>
      <c r="BE126" s="221">
        <f>IF(N126="základní",J126,0)</f>
        <v>0</v>
      </c>
      <c r="BF126" s="221">
        <f>IF(N126="snížená",J126,0)</f>
        <v>0</v>
      </c>
      <c r="BG126" s="221">
        <f>IF(N126="zákl. přenesená",J126,0)</f>
        <v>0</v>
      </c>
      <c r="BH126" s="221">
        <f>IF(N126="sníž. přenesená",J126,0)</f>
        <v>0</v>
      </c>
      <c r="BI126" s="221">
        <f>IF(N126="nulová",J126,0)</f>
        <v>0</v>
      </c>
      <c r="BJ126" s="17" t="s">
        <v>76</v>
      </c>
      <c r="BK126" s="221">
        <f>ROUND(I126*H126,2)</f>
        <v>0</v>
      </c>
      <c r="BL126" s="17" t="s">
        <v>192</v>
      </c>
      <c r="BM126" s="17" t="s">
        <v>2661</v>
      </c>
    </row>
    <row r="127" s="1" customFormat="1">
      <c r="B127" s="38"/>
      <c r="C127" s="39"/>
      <c r="D127" s="224" t="s">
        <v>831</v>
      </c>
      <c r="E127" s="39"/>
      <c r="F127" s="276" t="s">
        <v>1961</v>
      </c>
      <c r="G127" s="39"/>
      <c r="H127" s="39"/>
      <c r="I127" s="144"/>
      <c r="J127" s="39"/>
      <c r="K127" s="39"/>
      <c r="L127" s="43"/>
      <c r="M127" s="277"/>
      <c r="N127" s="79"/>
      <c r="O127" s="79"/>
      <c r="P127" s="79"/>
      <c r="Q127" s="79"/>
      <c r="R127" s="79"/>
      <c r="S127" s="79"/>
      <c r="T127" s="80"/>
      <c r="AT127" s="17" t="s">
        <v>831</v>
      </c>
      <c r="AU127" s="17" t="s">
        <v>78</v>
      </c>
    </row>
    <row r="128" s="10" customFormat="1" ht="22.8" customHeight="1">
      <c r="B128" s="196"/>
      <c r="C128" s="197"/>
      <c r="D128" s="198" t="s">
        <v>68</v>
      </c>
      <c r="E128" s="290" t="s">
        <v>213</v>
      </c>
      <c r="F128" s="290" t="s">
        <v>2005</v>
      </c>
      <c r="G128" s="197"/>
      <c r="H128" s="197"/>
      <c r="I128" s="200"/>
      <c r="J128" s="291">
        <f>BK128</f>
        <v>0</v>
      </c>
      <c r="K128" s="197"/>
      <c r="L128" s="202"/>
      <c r="M128" s="203"/>
      <c r="N128" s="204"/>
      <c r="O128" s="204"/>
      <c r="P128" s="205">
        <f>SUM(P129:P141)</f>
        <v>0</v>
      </c>
      <c r="Q128" s="204"/>
      <c r="R128" s="205">
        <f>SUM(R129:R141)</f>
        <v>0.60511999999999999</v>
      </c>
      <c r="S128" s="204"/>
      <c r="T128" s="206">
        <f>SUM(T129:T141)</f>
        <v>210.17999999999998</v>
      </c>
      <c r="AR128" s="207" t="s">
        <v>76</v>
      </c>
      <c r="AT128" s="208" t="s">
        <v>68</v>
      </c>
      <c r="AU128" s="208" t="s">
        <v>76</v>
      </c>
      <c r="AY128" s="207" t="s">
        <v>186</v>
      </c>
      <c r="BK128" s="209">
        <f>SUM(BK129:BK141)</f>
        <v>0</v>
      </c>
    </row>
    <row r="129" s="1" customFormat="1" ht="16.5" customHeight="1">
      <c r="B129" s="38"/>
      <c r="C129" s="210" t="s">
        <v>334</v>
      </c>
      <c r="D129" s="210" t="s">
        <v>187</v>
      </c>
      <c r="E129" s="211" t="s">
        <v>2405</v>
      </c>
      <c r="F129" s="212" t="s">
        <v>2406</v>
      </c>
      <c r="G129" s="213" t="s">
        <v>319</v>
      </c>
      <c r="H129" s="214">
        <v>372</v>
      </c>
      <c r="I129" s="215"/>
      <c r="J129" s="216">
        <f>ROUND(I129*H129,2)</f>
        <v>0</v>
      </c>
      <c r="K129" s="212" t="s">
        <v>1</v>
      </c>
      <c r="L129" s="43"/>
      <c r="M129" s="217" t="s">
        <v>1</v>
      </c>
      <c r="N129" s="218" t="s">
        <v>40</v>
      </c>
      <c r="O129" s="79"/>
      <c r="P129" s="219">
        <f>O129*H129</f>
        <v>0</v>
      </c>
      <c r="Q129" s="219">
        <v>0</v>
      </c>
      <c r="R129" s="219">
        <f>Q129*H129</f>
        <v>0</v>
      </c>
      <c r="S129" s="219">
        <v>0</v>
      </c>
      <c r="T129" s="220">
        <f>S129*H129</f>
        <v>0</v>
      </c>
      <c r="AR129" s="17" t="s">
        <v>192</v>
      </c>
      <c r="AT129" s="17" t="s">
        <v>187</v>
      </c>
      <c r="AU129" s="17" t="s">
        <v>78</v>
      </c>
      <c r="AY129" s="17" t="s">
        <v>186</v>
      </c>
      <c r="BE129" s="221">
        <f>IF(N129="základní",J129,0)</f>
        <v>0</v>
      </c>
      <c r="BF129" s="221">
        <f>IF(N129="snížená",J129,0)</f>
        <v>0</v>
      </c>
      <c r="BG129" s="221">
        <f>IF(N129="zákl. přenesená",J129,0)</f>
        <v>0</v>
      </c>
      <c r="BH129" s="221">
        <f>IF(N129="sníž. přenesená",J129,0)</f>
        <v>0</v>
      </c>
      <c r="BI129" s="221">
        <f>IF(N129="nulová",J129,0)</f>
        <v>0</v>
      </c>
      <c r="BJ129" s="17" t="s">
        <v>76</v>
      </c>
      <c r="BK129" s="221">
        <f>ROUND(I129*H129,2)</f>
        <v>0</v>
      </c>
      <c r="BL129" s="17" t="s">
        <v>192</v>
      </c>
      <c r="BM129" s="17" t="s">
        <v>2662</v>
      </c>
    </row>
    <row r="130" s="1" customFormat="1" ht="16.5" customHeight="1">
      <c r="B130" s="38"/>
      <c r="C130" s="210" t="s">
        <v>338</v>
      </c>
      <c r="D130" s="210" t="s">
        <v>187</v>
      </c>
      <c r="E130" s="211" t="s">
        <v>2408</v>
      </c>
      <c r="F130" s="212" t="s">
        <v>2409</v>
      </c>
      <c r="G130" s="213" t="s">
        <v>319</v>
      </c>
      <c r="H130" s="214">
        <v>310</v>
      </c>
      <c r="I130" s="215"/>
      <c r="J130" s="216">
        <f>ROUND(I130*H130,2)</f>
        <v>0</v>
      </c>
      <c r="K130" s="212" t="s">
        <v>1</v>
      </c>
      <c r="L130" s="43"/>
      <c r="M130" s="217" t="s">
        <v>1</v>
      </c>
      <c r="N130" s="218" t="s">
        <v>40</v>
      </c>
      <c r="O130" s="79"/>
      <c r="P130" s="219">
        <f>O130*H130</f>
        <v>0</v>
      </c>
      <c r="Q130" s="219">
        <v>0</v>
      </c>
      <c r="R130" s="219">
        <f>Q130*H130</f>
        <v>0</v>
      </c>
      <c r="S130" s="219">
        <v>0</v>
      </c>
      <c r="T130" s="220">
        <f>S130*H130</f>
        <v>0</v>
      </c>
      <c r="AR130" s="17" t="s">
        <v>192</v>
      </c>
      <c r="AT130" s="17" t="s">
        <v>187</v>
      </c>
      <c r="AU130" s="17" t="s">
        <v>78</v>
      </c>
      <c r="AY130" s="17" t="s">
        <v>186</v>
      </c>
      <c r="BE130" s="221">
        <f>IF(N130="základní",J130,0)</f>
        <v>0</v>
      </c>
      <c r="BF130" s="221">
        <f>IF(N130="snížená",J130,0)</f>
        <v>0</v>
      </c>
      <c r="BG130" s="221">
        <f>IF(N130="zákl. přenesená",J130,0)</f>
        <v>0</v>
      </c>
      <c r="BH130" s="221">
        <f>IF(N130="sníž. přenesená",J130,0)</f>
        <v>0</v>
      </c>
      <c r="BI130" s="221">
        <f>IF(N130="nulová",J130,0)</f>
        <v>0</v>
      </c>
      <c r="BJ130" s="17" t="s">
        <v>76</v>
      </c>
      <c r="BK130" s="221">
        <f>ROUND(I130*H130,2)</f>
        <v>0</v>
      </c>
      <c r="BL130" s="17" t="s">
        <v>192</v>
      </c>
      <c r="BM130" s="17" t="s">
        <v>2663</v>
      </c>
    </row>
    <row r="131" s="1" customFormat="1" ht="16.5" customHeight="1">
      <c r="B131" s="38"/>
      <c r="C131" s="210" t="s">
        <v>342</v>
      </c>
      <c r="D131" s="210" t="s">
        <v>187</v>
      </c>
      <c r="E131" s="211" t="s">
        <v>2517</v>
      </c>
      <c r="F131" s="212" t="s">
        <v>2518</v>
      </c>
      <c r="G131" s="213" t="s">
        <v>319</v>
      </c>
      <c r="H131" s="214">
        <v>310</v>
      </c>
      <c r="I131" s="215"/>
      <c r="J131" s="216">
        <f>ROUND(I131*H131,2)</f>
        <v>0</v>
      </c>
      <c r="K131" s="212" t="s">
        <v>191</v>
      </c>
      <c r="L131" s="43"/>
      <c r="M131" s="217" t="s">
        <v>1</v>
      </c>
      <c r="N131" s="218" t="s">
        <v>40</v>
      </c>
      <c r="O131" s="79"/>
      <c r="P131" s="219">
        <f>O131*H131</f>
        <v>0</v>
      </c>
      <c r="Q131" s="219">
        <v>0</v>
      </c>
      <c r="R131" s="219">
        <f>Q131*H131</f>
        <v>0</v>
      </c>
      <c r="S131" s="219">
        <v>0.098000000000000004</v>
      </c>
      <c r="T131" s="220">
        <f>S131*H131</f>
        <v>30.380000000000003</v>
      </c>
      <c r="AR131" s="17" t="s">
        <v>192</v>
      </c>
      <c r="AT131" s="17" t="s">
        <v>187</v>
      </c>
      <c r="AU131" s="17" t="s">
        <v>78</v>
      </c>
      <c r="AY131" s="17" t="s">
        <v>186</v>
      </c>
      <c r="BE131" s="221">
        <f>IF(N131="základní",J131,0)</f>
        <v>0</v>
      </c>
      <c r="BF131" s="221">
        <f>IF(N131="snížená",J131,0)</f>
        <v>0</v>
      </c>
      <c r="BG131" s="221">
        <f>IF(N131="zákl. přenesená",J131,0)</f>
        <v>0</v>
      </c>
      <c r="BH131" s="221">
        <f>IF(N131="sníž. přenesená",J131,0)</f>
        <v>0</v>
      </c>
      <c r="BI131" s="221">
        <f>IF(N131="nulová",J131,0)</f>
        <v>0</v>
      </c>
      <c r="BJ131" s="17" t="s">
        <v>76</v>
      </c>
      <c r="BK131" s="221">
        <f>ROUND(I131*H131,2)</f>
        <v>0</v>
      </c>
      <c r="BL131" s="17" t="s">
        <v>192</v>
      </c>
      <c r="BM131" s="17" t="s">
        <v>2664</v>
      </c>
    </row>
    <row r="132" s="1" customFormat="1" ht="16.5" customHeight="1">
      <c r="B132" s="38"/>
      <c r="C132" s="210" t="s">
        <v>346</v>
      </c>
      <c r="D132" s="210" t="s">
        <v>187</v>
      </c>
      <c r="E132" s="211" t="s">
        <v>2520</v>
      </c>
      <c r="F132" s="212" t="s">
        <v>2521</v>
      </c>
      <c r="G132" s="213" t="s">
        <v>319</v>
      </c>
      <c r="H132" s="214">
        <v>310</v>
      </c>
      <c r="I132" s="215"/>
      <c r="J132" s="216">
        <f>ROUND(I132*H132,2)</f>
        <v>0</v>
      </c>
      <c r="K132" s="212" t="s">
        <v>191</v>
      </c>
      <c r="L132" s="43"/>
      <c r="M132" s="217" t="s">
        <v>1</v>
      </c>
      <c r="N132" s="218" t="s">
        <v>40</v>
      </c>
      <c r="O132" s="79"/>
      <c r="P132" s="219">
        <f>O132*H132</f>
        <v>0</v>
      </c>
      <c r="Q132" s="219">
        <v>0</v>
      </c>
      <c r="R132" s="219">
        <f>Q132*H132</f>
        <v>0</v>
      </c>
      <c r="S132" s="219">
        <v>0.57999999999999996</v>
      </c>
      <c r="T132" s="220">
        <f>S132*H132</f>
        <v>179.79999999999998</v>
      </c>
      <c r="AR132" s="17" t="s">
        <v>192</v>
      </c>
      <c r="AT132" s="17" t="s">
        <v>187</v>
      </c>
      <c r="AU132" s="17" t="s">
        <v>78</v>
      </c>
      <c r="AY132" s="17" t="s">
        <v>186</v>
      </c>
      <c r="BE132" s="221">
        <f>IF(N132="základní",J132,0)</f>
        <v>0</v>
      </c>
      <c r="BF132" s="221">
        <f>IF(N132="snížená",J132,0)</f>
        <v>0</v>
      </c>
      <c r="BG132" s="221">
        <f>IF(N132="zákl. přenesená",J132,0)</f>
        <v>0</v>
      </c>
      <c r="BH132" s="221">
        <f>IF(N132="sníž. přenesená",J132,0)</f>
        <v>0</v>
      </c>
      <c r="BI132" s="221">
        <f>IF(N132="nulová",J132,0)</f>
        <v>0</v>
      </c>
      <c r="BJ132" s="17" t="s">
        <v>76</v>
      </c>
      <c r="BK132" s="221">
        <f>ROUND(I132*H132,2)</f>
        <v>0</v>
      </c>
      <c r="BL132" s="17" t="s">
        <v>192</v>
      </c>
      <c r="BM132" s="17" t="s">
        <v>2665</v>
      </c>
    </row>
    <row r="133" s="1" customFormat="1" ht="16.5" customHeight="1">
      <c r="B133" s="38"/>
      <c r="C133" s="210" t="s">
        <v>350</v>
      </c>
      <c r="D133" s="210" t="s">
        <v>187</v>
      </c>
      <c r="E133" s="211" t="s">
        <v>2013</v>
      </c>
      <c r="F133" s="212" t="s">
        <v>2014</v>
      </c>
      <c r="G133" s="213" t="s">
        <v>319</v>
      </c>
      <c r="H133" s="214">
        <v>310</v>
      </c>
      <c r="I133" s="215"/>
      <c r="J133" s="216">
        <f>ROUND(I133*H133,2)</f>
        <v>0</v>
      </c>
      <c r="K133" s="212" t="s">
        <v>1965</v>
      </c>
      <c r="L133" s="43"/>
      <c r="M133" s="217" t="s">
        <v>1</v>
      </c>
      <c r="N133" s="218" t="s">
        <v>40</v>
      </c>
      <c r="O133" s="79"/>
      <c r="P133" s="219">
        <f>O133*H133</f>
        <v>0</v>
      </c>
      <c r="Q133" s="219">
        <v>0</v>
      </c>
      <c r="R133" s="219">
        <f>Q133*H133</f>
        <v>0</v>
      </c>
      <c r="S133" s="219">
        <v>0</v>
      </c>
      <c r="T133" s="220">
        <f>S133*H133</f>
        <v>0</v>
      </c>
      <c r="AR133" s="17" t="s">
        <v>192</v>
      </c>
      <c r="AT133" s="17" t="s">
        <v>187</v>
      </c>
      <c r="AU133" s="17" t="s">
        <v>78</v>
      </c>
      <c r="AY133" s="17" t="s">
        <v>186</v>
      </c>
      <c r="BE133" s="221">
        <f>IF(N133="základní",J133,0)</f>
        <v>0</v>
      </c>
      <c r="BF133" s="221">
        <f>IF(N133="snížená",J133,0)</f>
        <v>0</v>
      </c>
      <c r="BG133" s="221">
        <f>IF(N133="zákl. přenesená",J133,0)</f>
        <v>0</v>
      </c>
      <c r="BH133" s="221">
        <f>IF(N133="sníž. přenesená",J133,0)</f>
        <v>0</v>
      </c>
      <c r="BI133" s="221">
        <f>IF(N133="nulová",J133,0)</f>
        <v>0</v>
      </c>
      <c r="BJ133" s="17" t="s">
        <v>76</v>
      </c>
      <c r="BK133" s="221">
        <f>ROUND(I133*H133,2)</f>
        <v>0</v>
      </c>
      <c r="BL133" s="17" t="s">
        <v>192</v>
      </c>
      <c r="BM133" s="17" t="s">
        <v>2666</v>
      </c>
    </row>
    <row r="134" s="1" customFormat="1" ht="16.5" customHeight="1">
      <c r="B134" s="38"/>
      <c r="C134" s="210" t="s">
        <v>355</v>
      </c>
      <c r="D134" s="210" t="s">
        <v>187</v>
      </c>
      <c r="E134" s="211" t="s">
        <v>2019</v>
      </c>
      <c r="F134" s="212" t="s">
        <v>2020</v>
      </c>
      <c r="G134" s="213" t="s">
        <v>319</v>
      </c>
      <c r="H134" s="214">
        <v>310</v>
      </c>
      <c r="I134" s="215"/>
      <c r="J134" s="216">
        <f>ROUND(I134*H134,2)</f>
        <v>0</v>
      </c>
      <c r="K134" s="212" t="s">
        <v>191</v>
      </c>
      <c r="L134" s="43"/>
      <c r="M134" s="217" t="s">
        <v>1</v>
      </c>
      <c r="N134" s="218" t="s">
        <v>40</v>
      </c>
      <c r="O134" s="79"/>
      <c r="P134" s="219">
        <f>O134*H134</f>
        <v>0</v>
      </c>
      <c r="Q134" s="219">
        <v>0</v>
      </c>
      <c r="R134" s="219">
        <f>Q134*H134</f>
        <v>0</v>
      </c>
      <c r="S134" s="219">
        <v>0</v>
      </c>
      <c r="T134" s="220">
        <f>S134*H134</f>
        <v>0</v>
      </c>
      <c r="AR134" s="17" t="s">
        <v>192</v>
      </c>
      <c r="AT134" s="17" t="s">
        <v>187</v>
      </c>
      <c r="AU134" s="17" t="s">
        <v>78</v>
      </c>
      <c r="AY134" s="17" t="s">
        <v>186</v>
      </c>
      <c r="BE134" s="221">
        <f>IF(N134="základní",J134,0)</f>
        <v>0</v>
      </c>
      <c r="BF134" s="221">
        <f>IF(N134="snížená",J134,0)</f>
        <v>0</v>
      </c>
      <c r="BG134" s="221">
        <f>IF(N134="zákl. přenesená",J134,0)</f>
        <v>0</v>
      </c>
      <c r="BH134" s="221">
        <f>IF(N134="sníž. přenesená",J134,0)</f>
        <v>0</v>
      </c>
      <c r="BI134" s="221">
        <f>IF(N134="nulová",J134,0)</f>
        <v>0</v>
      </c>
      <c r="BJ134" s="17" t="s">
        <v>76</v>
      </c>
      <c r="BK134" s="221">
        <f>ROUND(I134*H134,2)</f>
        <v>0</v>
      </c>
      <c r="BL134" s="17" t="s">
        <v>192</v>
      </c>
      <c r="BM134" s="17" t="s">
        <v>2667</v>
      </c>
    </row>
    <row r="135" s="1" customFormat="1" ht="16.5" customHeight="1">
      <c r="B135" s="38"/>
      <c r="C135" s="210" t="s">
        <v>367</v>
      </c>
      <c r="D135" s="210" t="s">
        <v>187</v>
      </c>
      <c r="E135" s="211" t="s">
        <v>2530</v>
      </c>
      <c r="F135" s="212" t="s">
        <v>2531</v>
      </c>
      <c r="G135" s="213" t="s">
        <v>319</v>
      </c>
      <c r="H135" s="214">
        <v>310</v>
      </c>
      <c r="I135" s="215"/>
      <c r="J135" s="216">
        <f>ROUND(I135*H135,2)</f>
        <v>0</v>
      </c>
      <c r="K135" s="212" t="s">
        <v>191</v>
      </c>
      <c r="L135" s="43"/>
      <c r="M135" s="217" t="s">
        <v>1</v>
      </c>
      <c r="N135" s="218" t="s">
        <v>40</v>
      </c>
      <c r="O135" s="79"/>
      <c r="P135" s="219">
        <f>O135*H135</f>
        <v>0</v>
      </c>
      <c r="Q135" s="219">
        <v>0</v>
      </c>
      <c r="R135" s="219">
        <f>Q135*H135</f>
        <v>0</v>
      </c>
      <c r="S135" s="219">
        <v>0</v>
      </c>
      <c r="T135" s="220">
        <f>S135*H135</f>
        <v>0</v>
      </c>
      <c r="AR135" s="17" t="s">
        <v>192</v>
      </c>
      <c r="AT135" s="17" t="s">
        <v>187</v>
      </c>
      <c r="AU135" s="17" t="s">
        <v>78</v>
      </c>
      <c r="AY135" s="17" t="s">
        <v>186</v>
      </c>
      <c r="BE135" s="221">
        <f>IF(N135="základní",J135,0)</f>
        <v>0</v>
      </c>
      <c r="BF135" s="221">
        <f>IF(N135="snížená",J135,0)</f>
        <v>0</v>
      </c>
      <c r="BG135" s="221">
        <f>IF(N135="zákl. přenesená",J135,0)</f>
        <v>0</v>
      </c>
      <c r="BH135" s="221">
        <f>IF(N135="sníž. přenesená",J135,0)</f>
        <v>0</v>
      </c>
      <c r="BI135" s="221">
        <f>IF(N135="nulová",J135,0)</f>
        <v>0</v>
      </c>
      <c r="BJ135" s="17" t="s">
        <v>76</v>
      </c>
      <c r="BK135" s="221">
        <f>ROUND(I135*H135,2)</f>
        <v>0</v>
      </c>
      <c r="BL135" s="17" t="s">
        <v>192</v>
      </c>
      <c r="BM135" s="17" t="s">
        <v>2668</v>
      </c>
    </row>
    <row r="136" s="1" customFormat="1" ht="16.5" customHeight="1">
      <c r="B136" s="38"/>
      <c r="C136" s="210" t="s">
        <v>372</v>
      </c>
      <c r="D136" s="210" t="s">
        <v>187</v>
      </c>
      <c r="E136" s="211" t="s">
        <v>2025</v>
      </c>
      <c r="F136" s="212" t="s">
        <v>2026</v>
      </c>
      <c r="G136" s="213" t="s">
        <v>319</v>
      </c>
      <c r="H136" s="214">
        <v>310</v>
      </c>
      <c r="I136" s="215"/>
      <c r="J136" s="216">
        <f>ROUND(I136*H136,2)</f>
        <v>0</v>
      </c>
      <c r="K136" s="212" t="s">
        <v>191</v>
      </c>
      <c r="L136" s="43"/>
      <c r="M136" s="217" t="s">
        <v>1</v>
      </c>
      <c r="N136" s="218" t="s">
        <v>40</v>
      </c>
      <c r="O136" s="79"/>
      <c r="P136" s="219">
        <f>O136*H136</f>
        <v>0</v>
      </c>
      <c r="Q136" s="219">
        <v>0</v>
      </c>
      <c r="R136" s="219">
        <f>Q136*H136</f>
        <v>0</v>
      </c>
      <c r="S136" s="219">
        <v>0</v>
      </c>
      <c r="T136" s="220">
        <f>S136*H136</f>
        <v>0</v>
      </c>
      <c r="AR136" s="17" t="s">
        <v>192</v>
      </c>
      <c r="AT136" s="17" t="s">
        <v>187</v>
      </c>
      <c r="AU136" s="17" t="s">
        <v>78</v>
      </c>
      <c r="AY136" s="17" t="s">
        <v>186</v>
      </c>
      <c r="BE136" s="221">
        <f>IF(N136="základní",J136,0)</f>
        <v>0</v>
      </c>
      <c r="BF136" s="221">
        <f>IF(N136="snížená",J136,0)</f>
        <v>0</v>
      </c>
      <c r="BG136" s="221">
        <f>IF(N136="zákl. přenesená",J136,0)</f>
        <v>0</v>
      </c>
      <c r="BH136" s="221">
        <f>IF(N136="sníž. přenesená",J136,0)</f>
        <v>0</v>
      </c>
      <c r="BI136" s="221">
        <f>IF(N136="nulová",J136,0)</f>
        <v>0</v>
      </c>
      <c r="BJ136" s="17" t="s">
        <v>76</v>
      </c>
      <c r="BK136" s="221">
        <f>ROUND(I136*H136,2)</f>
        <v>0</v>
      </c>
      <c r="BL136" s="17" t="s">
        <v>192</v>
      </c>
      <c r="BM136" s="17" t="s">
        <v>2669</v>
      </c>
    </row>
    <row r="137" s="1" customFormat="1" ht="16.5" customHeight="1">
      <c r="B137" s="38"/>
      <c r="C137" s="210" t="s">
        <v>378</v>
      </c>
      <c r="D137" s="210" t="s">
        <v>187</v>
      </c>
      <c r="E137" s="211" t="s">
        <v>2523</v>
      </c>
      <c r="F137" s="212" t="s">
        <v>2524</v>
      </c>
      <c r="G137" s="213" t="s">
        <v>319</v>
      </c>
      <c r="H137" s="214">
        <v>372</v>
      </c>
      <c r="I137" s="215"/>
      <c r="J137" s="216">
        <f>ROUND(I137*H137,2)</f>
        <v>0</v>
      </c>
      <c r="K137" s="212" t="s">
        <v>1</v>
      </c>
      <c r="L137" s="43"/>
      <c r="M137" s="217" t="s">
        <v>1</v>
      </c>
      <c r="N137" s="218" t="s">
        <v>40</v>
      </c>
      <c r="O137" s="79"/>
      <c r="P137" s="219">
        <f>O137*H137</f>
        <v>0</v>
      </c>
      <c r="Q137" s="219">
        <v>0</v>
      </c>
      <c r="R137" s="219">
        <f>Q137*H137</f>
        <v>0</v>
      </c>
      <c r="S137" s="219">
        <v>0</v>
      </c>
      <c r="T137" s="220">
        <f>S137*H137</f>
        <v>0</v>
      </c>
      <c r="AR137" s="17" t="s">
        <v>192</v>
      </c>
      <c r="AT137" s="17" t="s">
        <v>187</v>
      </c>
      <c r="AU137" s="17" t="s">
        <v>78</v>
      </c>
      <c r="AY137" s="17" t="s">
        <v>186</v>
      </c>
      <c r="BE137" s="221">
        <f>IF(N137="základní",J137,0)</f>
        <v>0</v>
      </c>
      <c r="BF137" s="221">
        <f>IF(N137="snížená",J137,0)</f>
        <v>0</v>
      </c>
      <c r="BG137" s="221">
        <f>IF(N137="zákl. přenesená",J137,0)</f>
        <v>0</v>
      </c>
      <c r="BH137" s="221">
        <f>IF(N137="sníž. přenesená",J137,0)</f>
        <v>0</v>
      </c>
      <c r="BI137" s="221">
        <f>IF(N137="nulová",J137,0)</f>
        <v>0</v>
      </c>
      <c r="BJ137" s="17" t="s">
        <v>76</v>
      </c>
      <c r="BK137" s="221">
        <f>ROUND(I137*H137,2)</f>
        <v>0</v>
      </c>
      <c r="BL137" s="17" t="s">
        <v>192</v>
      </c>
      <c r="BM137" s="17" t="s">
        <v>2670</v>
      </c>
    </row>
    <row r="138" s="1" customFormat="1" ht="16.5" customHeight="1">
      <c r="B138" s="38"/>
      <c r="C138" s="210" t="s">
        <v>361</v>
      </c>
      <c r="D138" s="210" t="s">
        <v>187</v>
      </c>
      <c r="E138" s="211" t="s">
        <v>2526</v>
      </c>
      <c r="F138" s="212" t="s">
        <v>2527</v>
      </c>
      <c r="G138" s="213" t="s">
        <v>319</v>
      </c>
      <c r="H138" s="214">
        <v>372</v>
      </c>
      <c r="I138" s="215"/>
      <c r="J138" s="216">
        <f>ROUND(I138*H138,2)</f>
        <v>0</v>
      </c>
      <c r="K138" s="212" t="s">
        <v>2173</v>
      </c>
      <c r="L138" s="43"/>
      <c r="M138" s="217" t="s">
        <v>1</v>
      </c>
      <c r="N138" s="218" t="s">
        <v>40</v>
      </c>
      <c r="O138" s="79"/>
      <c r="P138" s="219">
        <f>O138*H138</f>
        <v>0</v>
      </c>
      <c r="Q138" s="219">
        <v>0.00060999999999999997</v>
      </c>
      <c r="R138" s="219">
        <f>Q138*H138</f>
        <v>0.22691999999999998</v>
      </c>
      <c r="S138" s="219">
        <v>0</v>
      </c>
      <c r="T138" s="220">
        <f>S138*H138</f>
        <v>0</v>
      </c>
      <c r="AR138" s="17" t="s">
        <v>192</v>
      </c>
      <c r="AT138" s="17" t="s">
        <v>187</v>
      </c>
      <c r="AU138" s="17" t="s">
        <v>78</v>
      </c>
      <c r="AY138" s="17" t="s">
        <v>186</v>
      </c>
      <c r="BE138" s="221">
        <f>IF(N138="základní",J138,0)</f>
        <v>0</v>
      </c>
      <c r="BF138" s="221">
        <f>IF(N138="snížená",J138,0)</f>
        <v>0</v>
      </c>
      <c r="BG138" s="221">
        <f>IF(N138="zákl. přenesená",J138,0)</f>
        <v>0</v>
      </c>
      <c r="BH138" s="221">
        <f>IF(N138="sníž. přenesená",J138,0)</f>
        <v>0</v>
      </c>
      <c r="BI138" s="221">
        <f>IF(N138="nulová",J138,0)</f>
        <v>0</v>
      </c>
      <c r="BJ138" s="17" t="s">
        <v>76</v>
      </c>
      <c r="BK138" s="221">
        <f>ROUND(I138*H138,2)</f>
        <v>0</v>
      </c>
      <c r="BL138" s="17" t="s">
        <v>192</v>
      </c>
      <c r="BM138" s="17" t="s">
        <v>2671</v>
      </c>
    </row>
    <row r="139" s="1" customFormat="1" ht="16.5" customHeight="1">
      <c r="B139" s="38"/>
      <c r="C139" s="210" t="s">
        <v>412</v>
      </c>
      <c r="D139" s="210" t="s">
        <v>187</v>
      </c>
      <c r="E139" s="211" t="s">
        <v>2672</v>
      </c>
      <c r="F139" s="212" t="s">
        <v>2673</v>
      </c>
      <c r="G139" s="213" t="s">
        <v>319</v>
      </c>
      <c r="H139" s="214">
        <v>310</v>
      </c>
      <c r="I139" s="215"/>
      <c r="J139" s="216">
        <f>ROUND(I139*H139,2)</f>
        <v>0</v>
      </c>
      <c r="K139" s="212" t="s">
        <v>191</v>
      </c>
      <c r="L139" s="43"/>
      <c r="M139" s="217" t="s">
        <v>1</v>
      </c>
      <c r="N139" s="218" t="s">
        <v>40</v>
      </c>
      <c r="O139" s="79"/>
      <c r="P139" s="219">
        <f>O139*H139</f>
        <v>0</v>
      </c>
      <c r="Q139" s="219">
        <v>0</v>
      </c>
      <c r="R139" s="219">
        <f>Q139*H139</f>
        <v>0</v>
      </c>
      <c r="S139" s="219">
        <v>0</v>
      </c>
      <c r="T139" s="220">
        <f>S139*H139</f>
        <v>0</v>
      </c>
      <c r="AR139" s="17" t="s">
        <v>192</v>
      </c>
      <c r="AT139" s="17" t="s">
        <v>187</v>
      </c>
      <c r="AU139" s="17" t="s">
        <v>78</v>
      </c>
      <c r="AY139" s="17" t="s">
        <v>186</v>
      </c>
      <c r="BE139" s="221">
        <f>IF(N139="základní",J139,0)</f>
        <v>0</v>
      </c>
      <c r="BF139" s="221">
        <f>IF(N139="snížená",J139,0)</f>
        <v>0</v>
      </c>
      <c r="BG139" s="221">
        <f>IF(N139="zákl. přenesená",J139,0)</f>
        <v>0</v>
      </c>
      <c r="BH139" s="221">
        <f>IF(N139="sníž. přenesená",J139,0)</f>
        <v>0</v>
      </c>
      <c r="BI139" s="221">
        <f>IF(N139="nulová",J139,0)</f>
        <v>0</v>
      </c>
      <c r="BJ139" s="17" t="s">
        <v>76</v>
      </c>
      <c r="BK139" s="221">
        <f>ROUND(I139*H139,2)</f>
        <v>0</v>
      </c>
      <c r="BL139" s="17" t="s">
        <v>192</v>
      </c>
      <c r="BM139" s="17" t="s">
        <v>2674</v>
      </c>
    </row>
    <row r="140" s="1" customFormat="1" ht="16.5" customHeight="1">
      <c r="B140" s="38"/>
      <c r="C140" s="210" t="s">
        <v>383</v>
      </c>
      <c r="D140" s="210" t="s">
        <v>187</v>
      </c>
      <c r="E140" s="211" t="s">
        <v>2431</v>
      </c>
      <c r="F140" s="212" t="s">
        <v>2432</v>
      </c>
      <c r="G140" s="213" t="s">
        <v>364</v>
      </c>
      <c r="H140" s="214">
        <v>620</v>
      </c>
      <c r="I140" s="215"/>
      <c r="J140" s="216">
        <f>ROUND(I140*H140,2)</f>
        <v>0</v>
      </c>
      <c r="K140" s="212" t="s">
        <v>191</v>
      </c>
      <c r="L140" s="43"/>
      <c r="M140" s="217" t="s">
        <v>1</v>
      </c>
      <c r="N140" s="218" t="s">
        <v>40</v>
      </c>
      <c r="O140" s="79"/>
      <c r="P140" s="219">
        <f>O140*H140</f>
        <v>0</v>
      </c>
      <c r="Q140" s="219">
        <v>0.00060999999999999997</v>
      </c>
      <c r="R140" s="219">
        <f>Q140*H140</f>
        <v>0.37819999999999998</v>
      </c>
      <c r="S140" s="219">
        <v>0</v>
      </c>
      <c r="T140" s="220">
        <f>S140*H140</f>
        <v>0</v>
      </c>
      <c r="AR140" s="17" t="s">
        <v>192</v>
      </c>
      <c r="AT140" s="17" t="s">
        <v>187</v>
      </c>
      <c r="AU140" s="17" t="s">
        <v>78</v>
      </c>
      <c r="AY140" s="17" t="s">
        <v>186</v>
      </c>
      <c r="BE140" s="221">
        <f>IF(N140="základní",J140,0)</f>
        <v>0</v>
      </c>
      <c r="BF140" s="221">
        <f>IF(N140="snížená",J140,0)</f>
        <v>0</v>
      </c>
      <c r="BG140" s="221">
        <f>IF(N140="zákl. přenesená",J140,0)</f>
        <v>0</v>
      </c>
      <c r="BH140" s="221">
        <f>IF(N140="sníž. přenesená",J140,0)</f>
        <v>0</v>
      </c>
      <c r="BI140" s="221">
        <f>IF(N140="nulová",J140,0)</f>
        <v>0</v>
      </c>
      <c r="BJ140" s="17" t="s">
        <v>76</v>
      </c>
      <c r="BK140" s="221">
        <f>ROUND(I140*H140,2)</f>
        <v>0</v>
      </c>
      <c r="BL140" s="17" t="s">
        <v>192</v>
      </c>
      <c r="BM140" s="17" t="s">
        <v>2675</v>
      </c>
    </row>
    <row r="141" s="1" customFormat="1" ht="16.5" customHeight="1">
      <c r="B141" s="38"/>
      <c r="C141" s="210" t="s">
        <v>428</v>
      </c>
      <c r="D141" s="210" t="s">
        <v>187</v>
      </c>
      <c r="E141" s="211" t="s">
        <v>2434</v>
      </c>
      <c r="F141" s="212" t="s">
        <v>2435</v>
      </c>
      <c r="G141" s="213" t="s">
        <v>364</v>
      </c>
      <c r="H141" s="214">
        <v>620</v>
      </c>
      <c r="I141" s="215"/>
      <c r="J141" s="216">
        <f>ROUND(I141*H141,2)</f>
        <v>0</v>
      </c>
      <c r="K141" s="212" t="s">
        <v>191</v>
      </c>
      <c r="L141" s="43"/>
      <c r="M141" s="217" t="s">
        <v>1</v>
      </c>
      <c r="N141" s="218" t="s">
        <v>40</v>
      </c>
      <c r="O141" s="79"/>
      <c r="P141" s="219">
        <f>O141*H141</f>
        <v>0</v>
      </c>
      <c r="Q141" s="219">
        <v>0</v>
      </c>
      <c r="R141" s="219">
        <f>Q141*H141</f>
        <v>0</v>
      </c>
      <c r="S141" s="219">
        <v>0</v>
      </c>
      <c r="T141" s="220">
        <f>S141*H141</f>
        <v>0</v>
      </c>
      <c r="AR141" s="17" t="s">
        <v>192</v>
      </c>
      <c r="AT141" s="17" t="s">
        <v>187</v>
      </c>
      <c r="AU141" s="17" t="s">
        <v>78</v>
      </c>
      <c r="AY141" s="17" t="s">
        <v>186</v>
      </c>
      <c r="BE141" s="221">
        <f>IF(N141="základní",J141,0)</f>
        <v>0</v>
      </c>
      <c r="BF141" s="221">
        <f>IF(N141="snížená",J141,0)</f>
        <v>0</v>
      </c>
      <c r="BG141" s="221">
        <f>IF(N141="zákl. přenesená",J141,0)</f>
        <v>0</v>
      </c>
      <c r="BH141" s="221">
        <f>IF(N141="sníž. přenesená",J141,0)</f>
        <v>0</v>
      </c>
      <c r="BI141" s="221">
        <f>IF(N141="nulová",J141,0)</f>
        <v>0</v>
      </c>
      <c r="BJ141" s="17" t="s">
        <v>76</v>
      </c>
      <c r="BK141" s="221">
        <f>ROUND(I141*H141,2)</f>
        <v>0</v>
      </c>
      <c r="BL141" s="17" t="s">
        <v>192</v>
      </c>
      <c r="BM141" s="17" t="s">
        <v>2676</v>
      </c>
    </row>
    <row r="142" s="10" customFormat="1" ht="22.8" customHeight="1">
      <c r="B142" s="196"/>
      <c r="C142" s="197"/>
      <c r="D142" s="198" t="s">
        <v>68</v>
      </c>
      <c r="E142" s="290" t="s">
        <v>225</v>
      </c>
      <c r="F142" s="290" t="s">
        <v>662</v>
      </c>
      <c r="G142" s="197"/>
      <c r="H142" s="197"/>
      <c r="I142" s="200"/>
      <c r="J142" s="291">
        <f>BK142</f>
        <v>0</v>
      </c>
      <c r="K142" s="197"/>
      <c r="L142" s="202"/>
      <c r="M142" s="203"/>
      <c r="N142" s="204"/>
      <c r="O142" s="204"/>
      <c r="P142" s="205">
        <f>SUM(P143:P148)</f>
        <v>0</v>
      </c>
      <c r="Q142" s="204"/>
      <c r="R142" s="205">
        <f>SUM(R143:R148)</f>
        <v>1.91683</v>
      </c>
      <c r="S142" s="204"/>
      <c r="T142" s="206">
        <f>SUM(T143:T148)</f>
        <v>0</v>
      </c>
      <c r="AR142" s="207" t="s">
        <v>76</v>
      </c>
      <c r="AT142" s="208" t="s">
        <v>68</v>
      </c>
      <c r="AU142" s="208" t="s">
        <v>76</v>
      </c>
      <c r="AY142" s="207" t="s">
        <v>186</v>
      </c>
      <c r="BK142" s="209">
        <f>SUM(BK143:BK148)</f>
        <v>0</v>
      </c>
    </row>
    <row r="143" s="1" customFormat="1" ht="16.5" customHeight="1">
      <c r="B143" s="38"/>
      <c r="C143" s="210" t="s">
        <v>439</v>
      </c>
      <c r="D143" s="210" t="s">
        <v>187</v>
      </c>
      <c r="E143" s="211" t="s">
        <v>2303</v>
      </c>
      <c r="F143" s="212" t="s">
        <v>2304</v>
      </c>
      <c r="G143" s="213" t="s">
        <v>768</v>
      </c>
      <c r="H143" s="214">
        <v>1</v>
      </c>
      <c r="I143" s="215"/>
      <c r="J143" s="216">
        <f>ROUND(I143*H143,2)</f>
        <v>0</v>
      </c>
      <c r="K143" s="212" t="s">
        <v>2173</v>
      </c>
      <c r="L143" s="43"/>
      <c r="M143" s="217" t="s">
        <v>1</v>
      </c>
      <c r="N143" s="218" t="s">
        <v>40</v>
      </c>
      <c r="O143" s="79"/>
      <c r="P143" s="219">
        <f>O143*H143</f>
        <v>0</v>
      </c>
      <c r="Q143" s="219">
        <v>0</v>
      </c>
      <c r="R143" s="219">
        <f>Q143*H143</f>
        <v>0</v>
      </c>
      <c r="S143" s="219">
        <v>0</v>
      </c>
      <c r="T143" s="220">
        <f>S143*H143</f>
        <v>0</v>
      </c>
      <c r="AR143" s="17" t="s">
        <v>545</v>
      </c>
      <c r="AT143" s="17" t="s">
        <v>187</v>
      </c>
      <c r="AU143" s="17" t="s">
        <v>78</v>
      </c>
      <c r="AY143" s="17" t="s">
        <v>186</v>
      </c>
      <c r="BE143" s="221">
        <f>IF(N143="základní",J143,0)</f>
        <v>0</v>
      </c>
      <c r="BF143" s="221">
        <f>IF(N143="snížená",J143,0)</f>
        <v>0</v>
      </c>
      <c r="BG143" s="221">
        <f>IF(N143="zákl. přenesená",J143,0)</f>
        <v>0</v>
      </c>
      <c r="BH143" s="221">
        <f>IF(N143="sníž. přenesená",J143,0)</f>
        <v>0</v>
      </c>
      <c r="BI143" s="221">
        <f>IF(N143="nulová",J143,0)</f>
        <v>0</v>
      </c>
      <c r="BJ143" s="17" t="s">
        <v>76</v>
      </c>
      <c r="BK143" s="221">
        <f>ROUND(I143*H143,2)</f>
        <v>0</v>
      </c>
      <c r="BL143" s="17" t="s">
        <v>545</v>
      </c>
      <c r="BM143" s="17" t="s">
        <v>2677</v>
      </c>
    </row>
    <row r="144" s="1" customFormat="1" ht="16.5" customHeight="1">
      <c r="B144" s="38"/>
      <c r="C144" s="210" t="s">
        <v>462</v>
      </c>
      <c r="D144" s="210" t="s">
        <v>187</v>
      </c>
      <c r="E144" s="211" t="s">
        <v>2306</v>
      </c>
      <c r="F144" s="212" t="s">
        <v>2307</v>
      </c>
      <c r="G144" s="213" t="s">
        <v>364</v>
      </c>
      <c r="H144" s="214">
        <v>463</v>
      </c>
      <c r="I144" s="215"/>
      <c r="J144" s="216">
        <f>ROUND(I144*H144,2)</f>
        <v>0</v>
      </c>
      <c r="K144" s="212" t="s">
        <v>2173</v>
      </c>
      <c r="L144" s="43"/>
      <c r="M144" s="217" t="s">
        <v>1</v>
      </c>
      <c r="N144" s="218" t="s">
        <v>40</v>
      </c>
      <c r="O144" s="79"/>
      <c r="P144" s="219">
        <f>O144*H144</f>
        <v>0</v>
      </c>
      <c r="Q144" s="219">
        <v>0</v>
      </c>
      <c r="R144" s="219">
        <f>Q144*H144</f>
        <v>0</v>
      </c>
      <c r="S144" s="219">
        <v>0</v>
      </c>
      <c r="T144" s="220">
        <f>S144*H144</f>
        <v>0</v>
      </c>
      <c r="AR144" s="17" t="s">
        <v>545</v>
      </c>
      <c r="AT144" s="17" t="s">
        <v>187</v>
      </c>
      <c r="AU144" s="17" t="s">
        <v>78</v>
      </c>
      <c r="AY144" s="17" t="s">
        <v>186</v>
      </c>
      <c r="BE144" s="221">
        <f>IF(N144="základní",J144,0)</f>
        <v>0</v>
      </c>
      <c r="BF144" s="221">
        <f>IF(N144="snížená",J144,0)</f>
        <v>0</v>
      </c>
      <c r="BG144" s="221">
        <f>IF(N144="zákl. přenesená",J144,0)</f>
        <v>0</v>
      </c>
      <c r="BH144" s="221">
        <f>IF(N144="sníž. přenesená",J144,0)</f>
        <v>0</v>
      </c>
      <c r="BI144" s="221">
        <f>IF(N144="nulová",J144,0)</f>
        <v>0</v>
      </c>
      <c r="BJ144" s="17" t="s">
        <v>76</v>
      </c>
      <c r="BK144" s="221">
        <f>ROUND(I144*H144,2)</f>
        <v>0</v>
      </c>
      <c r="BL144" s="17" t="s">
        <v>545</v>
      </c>
      <c r="BM144" s="17" t="s">
        <v>2678</v>
      </c>
    </row>
    <row r="145" s="1" customFormat="1" ht="16.5" customHeight="1">
      <c r="B145" s="38"/>
      <c r="C145" s="210" t="s">
        <v>466</v>
      </c>
      <c r="D145" s="210" t="s">
        <v>187</v>
      </c>
      <c r="E145" s="211" t="s">
        <v>2679</v>
      </c>
      <c r="F145" s="212" t="s">
        <v>2680</v>
      </c>
      <c r="G145" s="213" t="s">
        <v>364</v>
      </c>
      <c r="H145" s="214">
        <v>463</v>
      </c>
      <c r="I145" s="215"/>
      <c r="J145" s="216">
        <f>ROUND(I145*H145,2)</f>
        <v>0</v>
      </c>
      <c r="K145" s="212" t="s">
        <v>191</v>
      </c>
      <c r="L145" s="43"/>
      <c r="M145" s="217" t="s">
        <v>1</v>
      </c>
      <c r="N145" s="218" t="s">
        <v>40</v>
      </c>
      <c r="O145" s="79"/>
      <c r="P145" s="219">
        <f>O145*H145</f>
        <v>0</v>
      </c>
      <c r="Q145" s="219">
        <v>1.0000000000000001E-05</v>
      </c>
      <c r="R145" s="219">
        <f>Q145*H145</f>
        <v>0.0046300000000000004</v>
      </c>
      <c r="S145" s="219">
        <v>0</v>
      </c>
      <c r="T145" s="220">
        <f>S145*H145</f>
        <v>0</v>
      </c>
      <c r="AR145" s="17" t="s">
        <v>192</v>
      </c>
      <c r="AT145" s="17" t="s">
        <v>187</v>
      </c>
      <c r="AU145" s="17" t="s">
        <v>78</v>
      </c>
      <c r="AY145" s="17" t="s">
        <v>186</v>
      </c>
      <c r="BE145" s="221">
        <f>IF(N145="základní",J145,0)</f>
        <v>0</v>
      </c>
      <c r="BF145" s="221">
        <f>IF(N145="snížená",J145,0)</f>
        <v>0</v>
      </c>
      <c r="BG145" s="221">
        <f>IF(N145="zákl. přenesená",J145,0)</f>
        <v>0</v>
      </c>
      <c r="BH145" s="221">
        <f>IF(N145="sníž. přenesená",J145,0)</f>
        <v>0</v>
      </c>
      <c r="BI145" s="221">
        <f>IF(N145="nulová",J145,0)</f>
        <v>0</v>
      </c>
      <c r="BJ145" s="17" t="s">
        <v>76</v>
      </c>
      <c r="BK145" s="221">
        <f>ROUND(I145*H145,2)</f>
        <v>0</v>
      </c>
      <c r="BL145" s="17" t="s">
        <v>192</v>
      </c>
      <c r="BM145" s="17" t="s">
        <v>2681</v>
      </c>
    </row>
    <row r="146" s="1" customFormat="1" ht="16.5" customHeight="1">
      <c r="B146" s="38"/>
      <c r="C146" s="266" t="s">
        <v>443</v>
      </c>
      <c r="D146" s="266" t="s">
        <v>356</v>
      </c>
      <c r="E146" s="267" t="s">
        <v>2682</v>
      </c>
      <c r="F146" s="268" t="s">
        <v>2683</v>
      </c>
      <c r="G146" s="269" t="s">
        <v>364</v>
      </c>
      <c r="H146" s="270">
        <v>463</v>
      </c>
      <c r="I146" s="271"/>
      <c r="J146" s="272">
        <f>ROUND(I146*H146,2)</f>
        <v>0</v>
      </c>
      <c r="K146" s="268" t="s">
        <v>1</v>
      </c>
      <c r="L146" s="273"/>
      <c r="M146" s="274" t="s">
        <v>1</v>
      </c>
      <c r="N146" s="275" t="s">
        <v>40</v>
      </c>
      <c r="O146" s="79"/>
      <c r="P146" s="219">
        <f>O146*H146</f>
        <v>0</v>
      </c>
      <c r="Q146" s="219">
        <v>0.0033</v>
      </c>
      <c r="R146" s="219">
        <f>Q146*H146</f>
        <v>1.5279</v>
      </c>
      <c r="S146" s="219">
        <v>0</v>
      </c>
      <c r="T146" s="220">
        <f>S146*H146</f>
        <v>0</v>
      </c>
      <c r="AR146" s="17" t="s">
        <v>225</v>
      </c>
      <c r="AT146" s="17" t="s">
        <v>356</v>
      </c>
      <c r="AU146" s="17" t="s">
        <v>78</v>
      </c>
      <c r="AY146" s="17" t="s">
        <v>186</v>
      </c>
      <c r="BE146" s="221">
        <f>IF(N146="základní",J146,0)</f>
        <v>0</v>
      </c>
      <c r="BF146" s="221">
        <f>IF(N146="snížená",J146,0)</f>
        <v>0</v>
      </c>
      <c r="BG146" s="221">
        <f>IF(N146="zákl. přenesená",J146,0)</f>
        <v>0</v>
      </c>
      <c r="BH146" s="221">
        <f>IF(N146="sníž. přenesená",J146,0)</f>
        <v>0</v>
      </c>
      <c r="BI146" s="221">
        <f>IF(N146="nulová",J146,0)</f>
        <v>0</v>
      </c>
      <c r="BJ146" s="17" t="s">
        <v>76</v>
      </c>
      <c r="BK146" s="221">
        <f>ROUND(I146*H146,2)</f>
        <v>0</v>
      </c>
      <c r="BL146" s="17" t="s">
        <v>192</v>
      </c>
      <c r="BM146" s="17" t="s">
        <v>2684</v>
      </c>
    </row>
    <row r="147" s="1" customFormat="1" ht="16.5" customHeight="1">
      <c r="B147" s="38"/>
      <c r="C147" s="210" t="s">
        <v>385</v>
      </c>
      <c r="D147" s="210" t="s">
        <v>187</v>
      </c>
      <c r="E147" s="211" t="s">
        <v>2685</v>
      </c>
      <c r="F147" s="212" t="s">
        <v>2686</v>
      </c>
      <c r="G147" s="213" t="s">
        <v>300</v>
      </c>
      <c r="H147" s="214">
        <v>74</v>
      </c>
      <c r="I147" s="215"/>
      <c r="J147" s="216">
        <f>ROUND(I147*H147,2)</f>
        <v>0</v>
      </c>
      <c r="K147" s="212" t="s">
        <v>1</v>
      </c>
      <c r="L147" s="43"/>
      <c r="M147" s="217" t="s">
        <v>1</v>
      </c>
      <c r="N147" s="218" t="s">
        <v>40</v>
      </c>
      <c r="O147" s="79"/>
      <c r="P147" s="219">
        <f>O147*H147</f>
        <v>0</v>
      </c>
      <c r="Q147" s="219">
        <v>0</v>
      </c>
      <c r="R147" s="219">
        <f>Q147*H147</f>
        <v>0</v>
      </c>
      <c r="S147" s="219">
        <v>0</v>
      </c>
      <c r="T147" s="220">
        <f>S147*H147</f>
        <v>0</v>
      </c>
      <c r="AR147" s="17" t="s">
        <v>192</v>
      </c>
      <c r="AT147" s="17" t="s">
        <v>187</v>
      </c>
      <c r="AU147" s="17" t="s">
        <v>78</v>
      </c>
      <c r="AY147" s="17" t="s">
        <v>186</v>
      </c>
      <c r="BE147" s="221">
        <f>IF(N147="základní",J147,0)</f>
        <v>0</v>
      </c>
      <c r="BF147" s="221">
        <f>IF(N147="snížená",J147,0)</f>
        <v>0</v>
      </c>
      <c r="BG147" s="221">
        <f>IF(N147="zákl. přenesená",J147,0)</f>
        <v>0</v>
      </c>
      <c r="BH147" s="221">
        <f>IF(N147="sníž. přenesená",J147,0)</f>
        <v>0</v>
      </c>
      <c r="BI147" s="221">
        <f>IF(N147="nulová",J147,0)</f>
        <v>0</v>
      </c>
      <c r="BJ147" s="17" t="s">
        <v>76</v>
      </c>
      <c r="BK147" s="221">
        <f>ROUND(I147*H147,2)</f>
        <v>0</v>
      </c>
      <c r="BL147" s="17" t="s">
        <v>192</v>
      </c>
      <c r="BM147" s="17" t="s">
        <v>2687</v>
      </c>
    </row>
    <row r="148" s="1" customFormat="1" ht="16.5" customHeight="1">
      <c r="B148" s="38"/>
      <c r="C148" s="210" t="s">
        <v>393</v>
      </c>
      <c r="D148" s="210" t="s">
        <v>187</v>
      </c>
      <c r="E148" s="211" t="s">
        <v>2688</v>
      </c>
      <c r="F148" s="212" t="s">
        <v>2689</v>
      </c>
      <c r="G148" s="213" t="s">
        <v>300</v>
      </c>
      <c r="H148" s="214">
        <v>6</v>
      </c>
      <c r="I148" s="215"/>
      <c r="J148" s="216">
        <f>ROUND(I148*H148,2)</f>
        <v>0</v>
      </c>
      <c r="K148" s="212" t="s">
        <v>1</v>
      </c>
      <c r="L148" s="43"/>
      <c r="M148" s="217" t="s">
        <v>1</v>
      </c>
      <c r="N148" s="218" t="s">
        <v>40</v>
      </c>
      <c r="O148" s="79"/>
      <c r="P148" s="219">
        <f>O148*H148</f>
        <v>0</v>
      </c>
      <c r="Q148" s="219">
        <v>0.064049999999999996</v>
      </c>
      <c r="R148" s="219">
        <f>Q148*H148</f>
        <v>0.38429999999999997</v>
      </c>
      <c r="S148" s="219">
        <v>0</v>
      </c>
      <c r="T148" s="220">
        <f>S148*H148</f>
        <v>0</v>
      </c>
      <c r="AR148" s="17" t="s">
        <v>192</v>
      </c>
      <c r="AT148" s="17" t="s">
        <v>187</v>
      </c>
      <c r="AU148" s="17" t="s">
        <v>78</v>
      </c>
      <c r="AY148" s="17" t="s">
        <v>186</v>
      </c>
      <c r="BE148" s="221">
        <f>IF(N148="základní",J148,0)</f>
        <v>0</v>
      </c>
      <c r="BF148" s="221">
        <f>IF(N148="snížená",J148,0)</f>
        <v>0</v>
      </c>
      <c r="BG148" s="221">
        <f>IF(N148="zákl. přenesená",J148,0)</f>
        <v>0</v>
      </c>
      <c r="BH148" s="221">
        <f>IF(N148="sníž. přenesená",J148,0)</f>
        <v>0</v>
      </c>
      <c r="BI148" s="221">
        <f>IF(N148="nulová",J148,0)</f>
        <v>0</v>
      </c>
      <c r="BJ148" s="17" t="s">
        <v>76</v>
      </c>
      <c r="BK148" s="221">
        <f>ROUND(I148*H148,2)</f>
        <v>0</v>
      </c>
      <c r="BL148" s="17" t="s">
        <v>192</v>
      </c>
      <c r="BM148" s="17" t="s">
        <v>2690</v>
      </c>
    </row>
    <row r="149" s="10" customFormat="1" ht="22.8" customHeight="1">
      <c r="B149" s="196"/>
      <c r="C149" s="197"/>
      <c r="D149" s="198" t="s">
        <v>68</v>
      </c>
      <c r="E149" s="290" t="s">
        <v>712</v>
      </c>
      <c r="F149" s="290" t="s">
        <v>816</v>
      </c>
      <c r="G149" s="197"/>
      <c r="H149" s="197"/>
      <c r="I149" s="200"/>
      <c r="J149" s="291">
        <f>BK149</f>
        <v>0</v>
      </c>
      <c r="K149" s="197"/>
      <c r="L149" s="202"/>
      <c r="M149" s="203"/>
      <c r="N149" s="204"/>
      <c r="O149" s="204"/>
      <c r="P149" s="205">
        <f>P150</f>
        <v>0</v>
      </c>
      <c r="Q149" s="204"/>
      <c r="R149" s="205">
        <f>R150</f>
        <v>0</v>
      </c>
      <c r="S149" s="204"/>
      <c r="T149" s="206">
        <f>T150</f>
        <v>0</v>
      </c>
      <c r="AR149" s="207" t="s">
        <v>76</v>
      </c>
      <c r="AT149" s="208" t="s">
        <v>68</v>
      </c>
      <c r="AU149" s="208" t="s">
        <v>76</v>
      </c>
      <c r="AY149" s="207" t="s">
        <v>186</v>
      </c>
      <c r="BK149" s="209">
        <f>BK150</f>
        <v>0</v>
      </c>
    </row>
    <row r="150" s="1" customFormat="1" ht="16.5" customHeight="1">
      <c r="B150" s="38"/>
      <c r="C150" s="210" t="s">
        <v>400</v>
      </c>
      <c r="D150" s="210" t="s">
        <v>187</v>
      </c>
      <c r="E150" s="211" t="s">
        <v>2374</v>
      </c>
      <c r="F150" s="212" t="s">
        <v>2375</v>
      </c>
      <c r="G150" s="213" t="s">
        <v>277</v>
      </c>
      <c r="H150" s="214">
        <v>1.917</v>
      </c>
      <c r="I150" s="215"/>
      <c r="J150" s="216">
        <f>ROUND(I150*H150,2)</f>
        <v>0</v>
      </c>
      <c r="K150" s="212" t="s">
        <v>228</v>
      </c>
      <c r="L150" s="43"/>
      <c r="M150" s="279" t="s">
        <v>1</v>
      </c>
      <c r="N150" s="280" t="s">
        <v>40</v>
      </c>
      <c r="O150" s="281"/>
      <c r="P150" s="282">
        <f>O150*H150</f>
        <v>0</v>
      </c>
      <c r="Q150" s="282">
        <v>0</v>
      </c>
      <c r="R150" s="282">
        <f>Q150*H150</f>
        <v>0</v>
      </c>
      <c r="S150" s="282">
        <v>0</v>
      </c>
      <c r="T150" s="283">
        <f>S150*H150</f>
        <v>0</v>
      </c>
      <c r="AR150" s="17" t="s">
        <v>192</v>
      </c>
      <c r="AT150" s="17" t="s">
        <v>187</v>
      </c>
      <c r="AU150" s="17" t="s">
        <v>78</v>
      </c>
      <c r="AY150" s="17" t="s">
        <v>186</v>
      </c>
      <c r="BE150" s="221">
        <f>IF(N150="základní",J150,0)</f>
        <v>0</v>
      </c>
      <c r="BF150" s="221">
        <f>IF(N150="snížená",J150,0)</f>
        <v>0</v>
      </c>
      <c r="BG150" s="221">
        <f>IF(N150="zákl. přenesená",J150,0)</f>
        <v>0</v>
      </c>
      <c r="BH150" s="221">
        <f>IF(N150="sníž. přenesená",J150,0)</f>
        <v>0</v>
      </c>
      <c r="BI150" s="221">
        <f>IF(N150="nulová",J150,0)</f>
        <v>0</v>
      </c>
      <c r="BJ150" s="17" t="s">
        <v>76</v>
      </c>
      <c r="BK150" s="221">
        <f>ROUND(I150*H150,2)</f>
        <v>0</v>
      </c>
      <c r="BL150" s="17" t="s">
        <v>192</v>
      </c>
      <c r="BM150" s="17" t="s">
        <v>2691</v>
      </c>
    </row>
    <row r="151" s="1" customFormat="1" ht="6.96" customHeight="1">
      <c r="B151" s="57"/>
      <c r="C151" s="58"/>
      <c r="D151" s="58"/>
      <c r="E151" s="58"/>
      <c r="F151" s="58"/>
      <c r="G151" s="58"/>
      <c r="H151" s="58"/>
      <c r="I151" s="168"/>
      <c r="J151" s="58"/>
      <c r="K151" s="58"/>
      <c r="L151" s="43"/>
    </row>
  </sheetData>
  <sheetProtection sheet="1" autoFilter="0" formatColumns="0" formatRows="0" objects="1" scenarios="1" spinCount="100000" saltValue="LUhMxdxa2hl2MiLfcUSCTiGTqunYOPxw9o1xL4IgfR2xe9f9vlaKNQ1pU/t/SnEzZJPNnrnscW92LtcaX30cgw==" hashValue="m3on0qbYNy36toeJ3dxjpgMMevWGWkcI9PqeUoVcUOwr6w+Mq4PBY6mMKPuMrs6PzsziJ+bfdzwQYEKgrDYVSQ==" algorithmName="SHA-512" password="CC35"/>
  <autoFilter ref="C89:K150"/>
  <mergeCells count="12">
    <mergeCell ref="E7:H7"/>
    <mergeCell ref="E9:H9"/>
    <mergeCell ref="E11:H11"/>
    <mergeCell ref="E20:H20"/>
    <mergeCell ref="E29:H29"/>
    <mergeCell ref="E50:H50"/>
    <mergeCell ref="E52:H52"/>
    <mergeCell ref="E54:H54"/>
    <mergeCell ref="E78:H78"/>
    <mergeCell ref="E80:H80"/>
    <mergeCell ref="E82:H8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124</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s="1" customFormat="1" ht="12" customHeight="1">
      <c r="B8" s="43"/>
      <c r="D8" s="142" t="s">
        <v>132</v>
      </c>
      <c r="I8" s="144"/>
      <c r="L8" s="43"/>
    </row>
    <row r="9" s="1" customFormat="1" ht="36.96" customHeight="1">
      <c r="B9" s="43"/>
      <c r="E9" s="145" t="s">
        <v>2692</v>
      </c>
      <c r="F9" s="1"/>
      <c r="G9" s="1"/>
      <c r="H9" s="1"/>
      <c r="I9" s="144"/>
      <c r="L9" s="43"/>
    </row>
    <row r="10" s="1" customFormat="1">
      <c r="B10" s="43"/>
      <c r="I10" s="144"/>
      <c r="L10" s="43"/>
    </row>
    <row r="11" s="1" customFormat="1" ht="12" customHeight="1">
      <c r="B11" s="43"/>
      <c r="D11" s="142" t="s">
        <v>18</v>
      </c>
      <c r="F11" s="17" t="s">
        <v>1</v>
      </c>
      <c r="I11" s="146" t="s">
        <v>19</v>
      </c>
      <c r="J11" s="17" t="s">
        <v>1</v>
      </c>
      <c r="L11" s="43"/>
    </row>
    <row r="12" s="1" customFormat="1" ht="12" customHeight="1">
      <c r="B12" s="43"/>
      <c r="D12" s="142" t="s">
        <v>20</v>
      </c>
      <c r="F12" s="17" t="s">
        <v>21</v>
      </c>
      <c r="I12" s="146" t="s">
        <v>22</v>
      </c>
      <c r="J12" s="147" t="str">
        <f>'Rekapitulace stavby'!AN8</f>
        <v>15. 7. 2019</v>
      </c>
      <c r="L12" s="43"/>
    </row>
    <row r="13" s="1" customFormat="1" ht="10.8" customHeight="1">
      <c r="B13" s="43"/>
      <c r="I13" s="144"/>
      <c r="L13" s="43"/>
    </row>
    <row r="14" s="1" customFormat="1" ht="12" customHeight="1">
      <c r="B14" s="43"/>
      <c r="D14" s="142" t="s">
        <v>24</v>
      </c>
      <c r="I14" s="146" t="s">
        <v>25</v>
      </c>
      <c r="J14" s="17" t="s">
        <v>1</v>
      </c>
      <c r="L14" s="43"/>
    </row>
    <row r="15" s="1" customFormat="1" ht="18" customHeight="1">
      <c r="B15" s="43"/>
      <c r="E15" s="17" t="s">
        <v>26</v>
      </c>
      <c r="I15" s="146" t="s">
        <v>27</v>
      </c>
      <c r="J15" s="17" t="s">
        <v>1</v>
      </c>
      <c r="L15" s="43"/>
    </row>
    <row r="16" s="1" customFormat="1" ht="6.96" customHeight="1">
      <c r="B16" s="43"/>
      <c r="I16" s="144"/>
      <c r="L16" s="43"/>
    </row>
    <row r="17" s="1" customFormat="1" ht="12" customHeight="1">
      <c r="B17" s="43"/>
      <c r="D17" s="142" t="s">
        <v>28</v>
      </c>
      <c r="I17" s="146" t="s">
        <v>25</v>
      </c>
      <c r="J17" s="33" t="str">
        <f>'Rekapitulace stavby'!AN13</f>
        <v>Vyplň údaj</v>
      </c>
      <c r="L17" s="43"/>
    </row>
    <row r="18" s="1" customFormat="1" ht="18" customHeight="1">
      <c r="B18" s="43"/>
      <c r="E18" s="33" t="str">
        <f>'Rekapitulace stavby'!E14</f>
        <v>Vyplň údaj</v>
      </c>
      <c r="F18" s="17"/>
      <c r="G18" s="17"/>
      <c r="H18" s="17"/>
      <c r="I18" s="146" t="s">
        <v>27</v>
      </c>
      <c r="J18" s="33" t="str">
        <f>'Rekapitulace stavby'!AN14</f>
        <v>Vyplň údaj</v>
      </c>
      <c r="L18" s="43"/>
    </row>
    <row r="19" s="1" customFormat="1" ht="6.96" customHeight="1">
      <c r="B19" s="43"/>
      <c r="I19" s="144"/>
      <c r="L19" s="43"/>
    </row>
    <row r="20" s="1" customFormat="1" ht="12" customHeight="1">
      <c r="B20" s="43"/>
      <c r="D20" s="142" t="s">
        <v>30</v>
      </c>
      <c r="I20" s="146" t="s">
        <v>25</v>
      </c>
      <c r="J20" s="17" t="s">
        <v>1</v>
      </c>
      <c r="L20" s="43"/>
    </row>
    <row r="21" s="1" customFormat="1" ht="18" customHeight="1">
      <c r="B21" s="43"/>
      <c r="E21" s="17" t="s">
        <v>31</v>
      </c>
      <c r="I21" s="146" t="s">
        <v>27</v>
      </c>
      <c r="J21" s="17" t="s">
        <v>1</v>
      </c>
      <c r="L21" s="43"/>
    </row>
    <row r="22" s="1" customFormat="1" ht="6.96" customHeight="1">
      <c r="B22" s="43"/>
      <c r="I22" s="144"/>
      <c r="L22" s="43"/>
    </row>
    <row r="23" s="1" customFormat="1" ht="12" customHeight="1">
      <c r="B23" s="43"/>
      <c r="D23" s="142" t="s">
        <v>33</v>
      </c>
      <c r="I23" s="146" t="s">
        <v>25</v>
      </c>
      <c r="J23" s="17" t="s">
        <v>1</v>
      </c>
      <c r="L23" s="43"/>
    </row>
    <row r="24" s="1" customFormat="1" ht="18" customHeight="1">
      <c r="B24" s="43"/>
      <c r="E24" s="17" t="s">
        <v>31</v>
      </c>
      <c r="I24" s="146" t="s">
        <v>27</v>
      </c>
      <c r="J24" s="17" t="s">
        <v>1</v>
      </c>
      <c r="L24" s="43"/>
    </row>
    <row r="25" s="1" customFormat="1" ht="6.96" customHeight="1">
      <c r="B25" s="43"/>
      <c r="I25" s="144"/>
      <c r="L25" s="43"/>
    </row>
    <row r="26" s="1" customFormat="1" ht="12" customHeight="1">
      <c r="B26" s="43"/>
      <c r="D26" s="142" t="s">
        <v>34</v>
      </c>
      <c r="I26" s="144"/>
      <c r="L26" s="43"/>
    </row>
    <row r="27" s="7" customFormat="1" ht="16.5" customHeight="1">
      <c r="B27" s="148"/>
      <c r="E27" s="149" t="s">
        <v>1</v>
      </c>
      <c r="F27" s="149"/>
      <c r="G27" s="149"/>
      <c r="H27" s="149"/>
      <c r="I27" s="150"/>
      <c r="L27" s="148"/>
    </row>
    <row r="28" s="1" customFormat="1" ht="6.96" customHeight="1">
      <c r="B28" s="43"/>
      <c r="I28" s="144"/>
      <c r="L28" s="43"/>
    </row>
    <row r="29" s="1" customFormat="1" ht="6.96" customHeight="1">
      <c r="B29" s="43"/>
      <c r="D29" s="71"/>
      <c r="E29" s="71"/>
      <c r="F29" s="71"/>
      <c r="G29" s="71"/>
      <c r="H29" s="71"/>
      <c r="I29" s="151"/>
      <c r="J29" s="71"/>
      <c r="K29" s="71"/>
      <c r="L29" s="43"/>
    </row>
    <row r="30" s="1" customFormat="1" ht="25.44" customHeight="1">
      <c r="B30" s="43"/>
      <c r="D30" s="152" t="s">
        <v>35</v>
      </c>
      <c r="I30" s="144"/>
      <c r="J30" s="153">
        <f>ROUND(J81, 2)</f>
        <v>0</v>
      </c>
      <c r="L30" s="43"/>
    </row>
    <row r="31" s="1" customFormat="1" ht="6.96" customHeight="1">
      <c r="B31" s="43"/>
      <c r="D31" s="71"/>
      <c r="E31" s="71"/>
      <c r="F31" s="71"/>
      <c r="G31" s="71"/>
      <c r="H31" s="71"/>
      <c r="I31" s="151"/>
      <c r="J31" s="71"/>
      <c r="K31" s="71"/>
      <c r="L31" s="43"/>
    </row>
    <row r="32" s="1" customFormat="1" ht="14.4" customHeight="1">
      <c r="B32" s="43"/>
      <c r="F32" s="154" t="s">
        <v>37</v>
      </c>
      <c r="I32" s="155" t="s">
        <v>36</v>
      </c>
      <c r="J32" s="154" t="s">
        <v>38</v>
      </c>
      <c r="L32" s="43"/>
    </row>
    <row r="33" s="1" customFormat="1" ht="14.4" customHeight="1">
      <c r="B33" s="43"/>
      <c r="D33" s="142" t="s">
        <v>39</v>
      </c>
      <c r="E33" s="142" t="s">
        <v>40</v>
      </c>
      <c r="F33" s="156">
        <f>ROUND((SUM(BE81:BE161)),  2)</f>
        <v>0</v>
      </c>
      <c r="I33" s="157">
        <v>0.20999999999999999</v>
      </c>
      <c r="J33" s="156">
        <f>ROUND(((SUM(BE81:BE161))*I33),  2)</f>
        <v>0</v>
      </c>
      <c r="L33" s="43"/>
    </row>
    <row r="34" s="1" customFormat="1" ht="14.4" customHeight="1">
      <c r="B34" s="43"/>
      <c r="E34" s="142" t="s">
        <v>41</v>
      </c>
      <c r="F34" s="156">
        <f>ROUND((SUM(BF81:BF161)),  2)</f>
        <v>0</v>
      </c>
      <c r="I34" s="157">
        <v>0.14999999999999999</v>
      </c>
      <c r="J34" s="156">
        <f>ROUND(((SUM(BF81:BF161))*I34),  2)</f>
        <v>0</v>
      </c>
      <c r="L34" s="43"/>
    </row>
    <row r="35" hidden="1" s="1" customFormat="1" ht="14.4" customHeight="1">
      <c r="B35" s="43"/>
      <c r="E35" s="142" t="s">
        <v>42</v>
      </c>
      <c r="F35" s="156">
        <f>ROUND((SUM(BG81:BG161)),  2)</f>
        <v>0</v>
      </c>
      <c r="I35" s="157">
        <v>0.20999999999999999</v>
      </c>
      <c r="J35" s="156">
        <f>0</f>
        <v>0</v>
      </c>
      <c r="L35" s="43"/>
    </row>
    <row r="36" hidden="1" s="1" customFormat="1" ht="14.4" customHeight="1">
      <c r="B36" s="43"/>
      <c r="E36" s="142" t="s">
        <v>43</v>
      </c>
      <c r="F36" s="156">
        <f>ROUND((SUM(BH81:BH161)),  2)</f>
        <v>0</v>
      </c>
      <c r="I36" s="157">
        <v>0.14999999999999999</v>
      </c>
      <c r="J36" s="156">
        <f>0</f>
        <v>0</v>
      </c>
      <c r="L36" s="43"/>
    </row>
    <row r="37" hidden="1" s="1" customFormat="1" ht="14.4" customHeight="1">
      <c r="B37" s="43"/>
      <c r="E37" s="142" t="s">
        <v>44</v>
      </c>
      <c r="F37" s="156">
        <f>ROUND((SUM(BI81:BI161)),  2)</f>
        <v>0</v>
      </c>
      <c r="I37" s="157">
        <v>0</v>
      </c>
      <c r="J37" s="156">
        <f>0</f>
        <v>0</v>
      </c>
      <c r="L37" s="43"/>
    </row>
    <row r="38" s="1" customFormat="1" ht="6.96" customHeight="1">
      <c r="B38" s="43"/>
      <c r="I38" s="144"/>
      <c r="L38" s="43"/>
    </row>
    <row r="39" s="1" customFormat="1" ht="25.44" customHeight="1">
      <c r="B39" s="43"/>
      <c r="C39" s="158"/>
      <c r="D39" s="159" t="s">
        <v>45</v>
      </c>
      <c r="E39" s="160"/>
      <c r="F39" s="160"/>
      <c r="G39" s="161" t="s">
        <v>46</v>
      </c>
      <c r="H39" s="162" t="s">
        <v>47</v>
      </c>
      <c r="I39" s="163"/>
      <c r="J39" s="164">
        <f>SUM(J30:J37)</f>
        <v>0</v>
      </c>
      <c r="K39" s="165"/>
      <c r="L39" s="43"/>
    </row>
    <row r="40" s="1" customFormat="1" ht="14.4" customHeight="1">
      <c r="B40" s="166"/>
      <c r="C40" s="167"/>
      <c r="D40" s="167"/>
      <c r="E40" s="167"/>
      <c r="F40" s="167"/>
      <c r="G40" s="167"/>
      <c r="H40" s="167"/>
      <c r="I40" s="168"/>
      <c r="J40" s="167"/>
      <c r="K40" s="167"/>
      <c r="L40" s="43"/>
    </row>
    <row r="44" hidden="1" s="1" customFormat="1" ht="6.96" customHeight="1">
      <c r="B44" s="169"/>
      <c r="C44" s="170"/>
      <c r="D44" s="170"/>
      <c r="E44" s="170"/>
      <c r="F44" s="170"/>
      <c r="G44" s="170"/>
      <c r="H44" s="170"/>
      <c r="I44" s="171"/>
      <c r="J44" s="170"/>
      <c r="K44" s="170"/>
      <c r="L44" s="43"/>
    </row>
    <row r="45" hidden="1" s="1" customFormat="1" ht="24.96" customHeight="1">
      <c r="B45" s="38"/>
      <c r="C45" s="23" t="s">
        <v>138</v>
      </c>
      <c r="D45" s="39"/>
      <c r="E45" s="39"/>
      <c r="F45" s="39"/>
      <c r="G45" s="39"/>
      <c r="H45" s="39"/>
      <c r="I45" s="144"/>
      <c r="J45" s="39"/>
      <c r="K45" s="39"/>
      <c r="L45" s="43"/>
    </row>
    <row r="46" hidden="1" s="1" customFormat="1" ht="6.96" customHeight="1">
      <c r="B46" s="38"/>
      <c r="C46" s="39"/>
      <c r="D46" s="39"/>
      <c r="E46" s="39"/>
      <c r="F46" s="39"/>
      <c r="G46" s="39"/>
      <c r="H46" s="39"/>
      <c r="I46" s="144"/>
      <c r="J46" s="39"/>
      <c r="K46" s="39"/>
      <c r="L46" s="43"/>
    </row>
    <row r="47" hidden="1" s="1" customFormat="1" ht="12" customHeight="1">
      <c r="B47" s="38"/>
      <c r="C47" s="32" t="s">
        <v>16</v>
      </c>
      <c r="D47" s="39"/>
      <c r="E47" s="39"/>
      <c r="F47" s="39"/>
      <c r="G47" s="39"/>
      <c r="H47" s="39"/>
      <c r="I47" s="144"/>
      <c r="J47" s="39"/>
      <c r="K47" s="39"/>
      <c r="L47" s="43"/>
    </row>
    <row r="48" hidden="1" s="1" customFormat="1" ht="16.5" customHeight="1">
      <c r="B48" s="38"/>
      <c r="C48" s="39"/>
      <c r="D48" s="39"/>
      <c r="E48" s="172" t="str">
        <f>E7</f>
        <v>000035_KČOV-Modlíkov</v>
      </c>
      <c r="F48" s="32"/>
      <c r="G48" s="32"/>
      <c r="H48" s="32"/>
      <c r="I48" s="144"/>
      <c r="J48" s="39"/>
      <c r="K48" s="39"/>
      <c r="L48" s="43"/>
    </row>
    <row r="49" hidden="1" s="1" customFormat="1" ht="12" customHeight="1">
      <c r="B49" s="38"/>
      <c r="C49" s="32" t="s">
        <v>132</v>
      </c>
      <c r="D49" s="39"/>
      <c r="E49" s="39"/>
      <c r="F49" s="39"/>
      <c r="G49" s="39"/>
      <c r="H49" s="39"/>
      <c r="I49" s="144"/>
      <c r="J49" s="39"/>
      <c r="K49" s="39"/>
      <c r="L49" s="43"/>
    </row>
    <row r="50" hidden="1" s="1" customFormat="1" ht="16.5" customHeight="1">
      <c r="B50" s="38"/>
      <c r="C50" s="39"/>
      <c r="D50" s="39"/>
      <c r="E50" s="64" t="str">
        <f>E9</f>
        <v xml:space="preserve">PS 01 - PS 01 ČOV Strojně-technologická část </v>
      </c>
      <c r="F50" s="39"/>
      <c r="G50" s="39"/>
      <c r="H50" s="39"/>
      <c r="I50" s="144"/>
      <c r="J50" s="39"/>
      <c r="K50" s="39"/>
      <c r="L50" s="43"/>
    </row>
    <row r="51" hidden="1" s="1" customFormat="1" ht="6.96" customHeight="1">
      <c r="B51" s="38"/>
      <c r="C51" s="39"/>
      <c r="D51" s="39"/>
      <c r="E51" s="39"/>
      <c r="F51" s="39"/>
      <c r="G51" s="39"/>
      <c r="H51" s="39"/>
      <c r="I51" s="144"/>
      <c r="J51" s="39"/>
      <c r="K51" s="39"/>
      <c r="L51" s="43"/>
    </row>
    <row r="52" hidden="1" s="1" customFormat="1" ht="12" customHeight="1">
      <c r="B52" s="38"/>
      <c r="C52" s="32" t="s">
        <v>20</v>
      </c>
      <c r="D52" s="39"/>
      <c r="E52" s="39"/>
      <c r="F52" s="27" t="str">
        <f>F12</f>
        <v>Modlíkov</v>
      </c>
      <c r="G52" s="39"/>
      <c r="H52" s="39"/>
      <c r="I52" s="146" t="s">
        <v>22</v>
      </c>
      <c r="J52" s="67" t="str">
        <f>IF(J12="","",J12)</f>
        <v>15. 7. 2019</v>
      </c>
      <c r="K52" s="39"/>
      <c r="L52" s="43"/>
    </row>
    <row r="53" hidden="1" s="1" customFormat="1" ht="6.96" customHeight="1">
      <c r="B53" s="38"/>
      <c r="C53" s="39"/>
      <c r="D53" s="39"/>
      <c r="E53" s="39"/>
      <c r="F53" s="39"/>
      <c r="G53" s="39"/>
      <c r="H53" s="39"/>
      <c r="I53" s="144"/>
      <c r="J53" s="39"/>
      <c r="K53" s="39"/>
      <c r="L53" s="43"/>
    </row>
    <row r="54" hidden="1" s="1" customFormat="1" ht="13.65" customHeight="1">
      <c r="B54" s="38"/>
      <c r="C54" s="32" t="s">
        <v>24</v>
      </c>
      <c r="D54" s="39"/>
      <c r="E54" s="39"/>
      <c r="F54" s="27" t="str">
        <f>E15</f>
        <v>OBEC MODLÍKOV, MODLÍKOV 60 582 22 PŘIB.</v>
      </c>
      <c r="G54" s="39"/>
      <c r="H54" s="39"/>
      <c r="I54" s="146" t="s">
        <v>30</v>
      </c>
      <c r="J54" s="36" t="str">
        <f>E21</f>
        <v>PROfi</v>
      </c>
      <c r="K54" s="39"/>
      <c r="L54" s="43"/>
    </row>
    <row r="55" hidden="1" s="1" customFormat="1" ht="13.65" customHeight="1">
      <c r="B55" s="38"/>
      <c r="C55" s="32" t="s">
        <v>28</v>
      </c>
      <c r="D55" s="39"/>
      <c r="E55" s="39"/>
      <c r="F55" s="27" t="str">
        <f>IF(E18="","",E18)</f>
        <v>Vyplň údaj</v>
      </c>
      <c r="G55" s="39"/>
      <c r="H55" s="39"/>
      <c r="I55" s="146" t="s">
        <v>33</v>
      </c>
      <c r="J55" s="36" t="str">
        <f>E24</f>
        <v>PROfi</v>
      </c>
      <c r="K55" s="39"/>
      <c r="L55" s="43"/>
    </row>
    <row r="56" hidden="1" s="1" customFormat="1" ht="10.32" customHeight="1">
      <c r="B56" s="38"/>
      <c r="C56" s="39"/>
      <c r="D56" s="39"/>
      <c r="E56" s="39"/>
      <c r="F56" s="39"/>
      <c r="G56" s="39"/>
      <c r="H56" s="39"/>
      <c r="I56" s="144"/>
      <c r="J56" s="39"/>
      <c r="K56" s="39"/>
      <c r="L56" s="43"/>
    </row>
    <row r="57" hidden="1" s="1" customFormat="1" ht="29.28" customHeight="1">
      <c r="B57" s="38"/>
      <c r="C57" s="173" t="s">
        <v>139</v>
      </c>
      <c r="D57" s="174"/>
      <c r="E57" s="174"/>
      <c r="F57" s="174"/>
      <c r="G57" s="174"/>
      <c r="H57" s="174"/>
      <c r="I57" s="175"/>
      <c r="J57" s="176" t="s">
        <v>140</v>
      </c>
      <c r="K57" s="174"/>
      <c r="L57" s="43"/>
    </row>
    <row r="58" hidden="1" s="1" customFormat="1" ht="10.32" customHeight="1">
      <c r="B58" s="38"/>
      <c r="C58" s="39"/>
      <c r="D58" s="39"/>
      <c r="E58" s="39"/>
      <c r="F58" s="39"/>
      <c r="G58" s="39"/>
      <c r="H58" s="39"/>
      <c r="I58" s="144"/>
      <c r="J58" s="39"/>
      <c r="K58" s="39"/>
      <c r="L58" s="43"/>
    </row>
    <row r="59" hidden="1" s="1" customFormat="1" ht="22.8" customHeight="1">
      <c r="B59" s="38"/>
      <c r="C59" s="177" t="s">
        <v>141</v>
      </c>
      <c r="D59" s="39"/>
      <c r="E59" s="39"/>
      <c r="F59" s="39"/>
      <c r="G59" s="39"/>
      <c r="H59" s="39"/>
      <c r="I59" s="144"/>
      <c r="J59" s="98">
        <f>J81</f>
        <v>0</v>
      </c>
      <c r="K59" s="39"/>
      <c r="L59" s="43"/>
      <c r="AU59" s="17" t="s">
        <v>142</v>
      </c>
    </row>
    <row r="60" hidden="1" s="8" customFormat="1" ht="24.96" customHeight="1">
      <c r="B60" s="178"/>
      <c r="C60" s="179"/>
      <c r="D60" s="180" t="s">
        <v>2693</v>
      </c>
      <c r="E60" s="181"/>
      <c r="F60" s="181"/>
      <c r="G60" s="181"/>
      <c r="H60" s="181"/>
      <c r="I60" s="182"/>
      <c r="J60" s="183">
        <f>J82</f>
        <v>0</v>
      </c>
      <c r="K60" s="179"/>
      <c r="L60" s="184"/>
    </row>
    <row r="61" hidden="1" s="15" customFormat="1" ht="19.92" customHeight="1">
      <c r="B61" s="284"/>
      <c r="C61" s="121"/>
      <c r="D61" s="285" t="s">
        <v>2694</v>
      </c>
      <c r="E61" s="286"/>
      <c r="F61" s="286"/>
      <c r="G61" s="286"/>
      <c r="H61" s="286"/>
      <c r="I61" s="287"/>
      <c r="J61" s="288">
        <f>J161</f>
        <v>0</v>
      </c>
      <c r="K61" s="121"/>
      <c r="L61" s="289"/>
    </row>
    <row r="62" hidden="1" s="1" customFormat="1" ht="21.84" customHeight="1">
      <c r="B62" s="38"/>
      <c r="C62" s="39"/>
      <c r="D62" s="39"/>
      <c r="E62" s="39"/>
      <c r="F62" s="39"/>
      <c r="G62" s="39"/>
      <c r="H62" s="39"/>
      <c r="I62" s="144"/>
      <c r="J62" s="39"/>
      <c r="K62" s="39"/>
      <c r="L62" s="43"/>
    </row>
    <row r="63" hidden="1" s="1" customFormat="1" ht="6.96" customHeight="1">
      <c r="B63" s="57"/>
      <c r="C63" s="58"/>
      <c r="D63" s="58"/>
      <c r="E63" s="58"/>
      <c r="F63" s="58"/>
      <c r="G63" s="58"/>
      <c r="H63" s="58"/>
      <c r="I63" s="168"/>
      <c r="J63" s="58"/>
      <c r="K63" s="58"/>
      <c r="L63" s="43"/>
    </row>
    <row r="64" hidden="1"/>
    <row r="65" hidden="1"/>
    <row r="66" hidden="1"/>
    <row r="67" s="1" customFormat="1" ht="6.96" customHeight="1">
      <c r="B67" s="59"/>
      <c r="C67" s="60"/>
      <c r="D67" s="60"/>
      <c r="E67" s="60"/>
      <c r="F67" s="60"/>
      <c r="G67" s="60"/>
      <c r="H67" s="60"/>
      <c r="I67" s="171"/>
      <c r="J67" s="60"/>
      <c r="K67" s="60"/>
      <c r="L67" s="43"/>
    </row>
    <row r="68" s="1" customFormat="1" ht="24.96" customHeight="1">
      <c r="B68" s="38"/>
      <c r="C68" s="23" t="s">
        <v>172</v>
      </c>
      <c r="D68" s="39"/>
      <c r="E68" s="39"/>
      <c r="F68" s="39"/>
      <c r="G68" s="39"/>
      <c r="H68" s="39"/>
      <c r="I68" s="144"/>
      <c r="J68" s="39"/>
      <c r="K68" s="39"/>
      <c r="L68" s="43"/>
    </row>
    <row r="69" s="1" customFormat="1" ht="6.96" customHeight="1">
      <c r="B69" s="38"/>
      <c r="C69" s="39"/>
      <c r="D69" s="39"/>
      <c r="E69" s="39"/>
      <c r="F69" s="39"/>
      <c r="G69" s="39"/>
      <c r="H69" s="39"/>
      <c r="I69" s="144"/>
      <c r="J69" s="39"/>
      <c r="K69" s="39"/>
      <c r="L69" s="43"/>
    </row>
    <row r="70" s="1" customFormat="1" ht="12" customHeight="1">
      <c r="B70" s="38"/>
      <c r="C70" s="32" t="s">
        <v>16</v>
      </c>
      <c r="D70" s="39"/>
      <c r="E70" s="39"/>
      <c r="F70" s="39"/>
      <c r="G70" s="39"/>
      <c r="H70" s="39"/>
      <c r="I70" s="144"/>
      <c r="J70" s="39"/>
      <c r="K70" s="39"/>
      <c r="L70" s="43"/>
    </row>
    <row r="71" s="1" customFormat="1" ht="16.5" customHeight="1">
      <c r="B71" s="38"/>
      <c r="C71" s="39"/>
      <c r="D71" s="39"/>
      <c r="E71" s="172" t="str">
        <f>E7</f>
        <v>000035_KČOV-Modlíkov</v>
      </c>
      <c r="F71" s="32"/>
      <c r="G71" s="32"/>
      <c r="H71" s="32"/>
      <c r="I71" s="144"/>
      <c r="J71" s="39"/>
      <c r="K71" s="39"/>
      <c r="L71" s="43"/>
    </row>
    <row r="72" s="1" customFormat="1" ht="12" customHeight="1">
      <c r="B72" s="38"/>
      <c r="C72" s="32" t="s">
        <v>132</v>
      </c>
      <c r="D72" s="39"/>
      <c r="E72" s="39"/>
      <c r="F72" s="39"/>
      <c r="G72" s="39"/>
      <c r="H72" s="39"/>
      <c r="I72" s="144"/>
      <c r="J72" s="39"/>
      <c r="K72" s="39"/>
      <c r="L72" s="43"/>
    </row>
    <row r="73" s="1" customFormat="1" ht="16.5" customHeight="1">
      <c r="B73" s="38"/>
      <c r="C73" s="39"/>
      <c r="D73" s="39"/>
      <c r="E73" s="64" t="str">
        <f>E9</f>
        <v xml:space="preserve">PS 01 - PS 01 ČOV Strojně-technologická část </v>
      </c>
      <c r="F73" s="39"/>
      <c r="G73" s="39"/>
      <c r="H73" s="39"/>
      <c r="I73" s="144"/>
      <c r="J73" s="39"/>
      <c r="K73" s="39"/>
      <c r="L73" s="43"/>
    </row>
    <row r="74" s="1" customFormat="1" ht="6.96" customHeight="1">
      <c r="B74" s="38"/>
      <c r="C74" s="39"/>
      <c r="D74" s="39"/>
      <c r="E74" s="39"/>
      <c r="F74" s="39"/>
      <c r="G74" s="39"/>
      <c r="H74" s="39"/>
      <c r="I74" s="144"/>
      <c r="J74" s="39"/>
      <c r="K74" s="39"/>
      <c r="L74" s="43"/>
    </row>
    <row r="75" s="1" customFormat="1" ht="12" customHeight="1">
      <c r="B75" s="38"/>
      <c r="C75" s="32" t="s">
        <v>20</v>
      </c>
      <c r="D75" s="39"/>
      <c r="E75" s="39"/>
      <c r="F75" s="27" t="str">
        <f>F12</f>
        <v>Modlíkov</v>
      </c>
      <c r="G75" s="39"/>
      <c r="H75" s="39"/>
      <c r="I75" s="146" t="s">
        <v>22</v>
      </c>
      <c r="J75" s="67" t="str">
        <f>IF(J12="","",J12)</f>
        <v>15. 7. 2019</v>
      </c>
      <c r="K75" s="39"/>
      <c r="L75" s="43"/>
    </row>
    <row r="76" s="1" customFormat="1" ht="6.96" customHeight="1">
      <c r="B76" s="38"/>
      <c r="C76" s="39"/>
      <c r="D76" s="39"/>
      <c r="E76" s="39"/>
      <c r="F76" s="39"/>
      <c r="G76" s="39"/>
      <c r="H76" s="39"/>
      <c r="I76" s="144"/>
      <c r="J76" s="39"/>
      <c r="K76" s="39"/>
      <c r="L76" s="43"/>
    </row>
    <row r="77" s="1" customFormat="1" ht="13.65" customHeight="1">
      <c r="B77" s="38"/>
      <c r="C77" s="32" t="s">
        <v>24</v>
      </c>
      <c r="D77" s="39"/>
      <c r="E77" s="39"/>
      <c r="F77" s="27" t="str">
        <f>E15</f>
        <v>OBEC MODLÍKOV, MODLÍKOV 60 582 22 PŘIB.</v>
      </c>
      <c r="G77" s="39"/>
      <c r="H77" s="39"/>
      <c r="I77" s="146" t="s">
        <v>30</v>
      </c>
      <c r="J77" s="36" t="str">
        <f>E21</f>
        <v>PROfi</v>
      </c>
      <c r="K77" s="39"/>
      <c r="L77" s="43"/>
    </row>
    <row r="78" s="1" customFormat="1" ht="13.65" customHeight="1">
      <c r="B78" s="38"/>
      <c r="C78" s="32" t="s">
        <v>28</v>
      </c>
      <c r="D78" s="39"/>
      <c r="E78" s="39"/>
      <c r="F78" s="27" t="str">
        <f>IF(E18="","",E18)</f>
        <v>Vyplň údaj</v>
      </c>
      <c r="G78" s="39"/>
      <c r="H78" s="39"/>
      <c r="I78" s="146" t="s">
        <v>33</v>
      </c>
      <c r="J78" s="36" t="str">
        <f>E24</f>
        <v>PROfi</v>
      </c>
      <c r="K78" s="39"/>
      <c r="L78" s="43"/>
    </row>
    <row r="79" s="1" customFormat="1" ht="10.32" customHeight="1">
      <c r="B79" s="38"/>
      <c r="C79" s="39"/>
      <c r="D79" s="39"/>
      <c r="E79" s="39"/>
      <c r="F79" s="39"/>
      <c r="G79" s="39"/>
      <c r="H79" s="39"/>
      <c r="I79" s="144"/>
      <c r="J79" s="39"/>
      <c r="K79" s="39"/>
      <c r="L79" s="43"/>
    </row>
    <row r="80" s="9" customFormat="1" ht="29.28" customHeight="1">
      <c r="B80" s="185"/>
      <c r="C80" s="186" t="s">
        <v>173</v>
      </c>
      <c r="D80" s="187" t="s">
        <v>54</v>
      </c>
      <c r="E80" s="187" t="s">
        <v>50</v>
      </c>
      <c r="F80" s="187" t="s">
        <v>51</v>
      </c>
      <c r="G80" s="187" t="s">
        <v>174</v>
      </c>
      <c r="H80" s="187" t="s">
        <v>175</v>
      </c>
      <c r="I80" s="188" t="s">
        <v>176</v>
      </c>
      <c r="J80" s="189" t="s">
        <v>140</v>
      </c>
      <c r="K80" s="190" t="s">
        <v>177</v>
      </c>
      <c r="L80" s="191"/>
      <c r="M80" s="88" t="s">
        <v>1</v>
      </c>
      <c r="N80" s="89" t="s">
        <v>39</v>
      </c>
      <c r="O80" s="89" t="s">
        <v>178</v>
      </c>
      <c r="P80" s="89" t="s">
        <v>179</v>
      </c>
      <c r="Q80" s="89" t="s">
        <v>180</v>
      </c>
      <c r="R80" s="89" t="s">
        <v>181</v>
      </c>
      <c r="S80" s="89" t="s">
        <v>182</v>
      </c>
      <c r="T80" s="90" t="s">
        <v>183</v>
      </c>
    </row>
    <row r="81" s="1" customFormat="1" ht="22.8" customHeight="1">
      <c r="B81" s="38"/>
      <c r="C81" s="95" t="s">
        <v>184</v>
      </c>
      <c r="D81" s="39"/>
      <c r="E81" s="39"/>
      <c r="F81" s="39"/>
      <c r="G81" s="39"/>
      <c r="H81" s="39"/>
      <c r="I81" s="144"/>
      <c r="J81" s="192">
        <f>BK81</f>
        <v>0</v>
      </c>
      <c r="K81" s="39"/>
      <c r="L81" s="43"/>
      <c r="M81" s="91"/>
      <c r="N81" s="92"/>
      <c r="O81" s="92"/>
      <c r="P81" s="193">
        <f>P82</f>
        <v>0</v>
      </c>
      <c r="Q81" s="92"/>
      <c r="R81" s="193">
        <f>R82</f>
        <v>0</v>
      </c>
      <c r="S81" s="92"/>
      <c r="T81" s="194">
        <f>T82</f>
        <v>0</v>
      </c>
      <c r="AT81" s="17" t="s">
        <v>68</v>
      </c>
      <c r="AU81" s="17" t="s">
        <v>142</v>
      </c>
      <c r="BK81" s="195">
        <f>BK82</f>
        <v>0</v>
      </c>
    </row>
    <row r="82" s="10" customFormat="1" ht="25.92" customHeight="1">
      <c r="B82" s="196"/>
      <c r="C82" s="197"/>
      <c r="D82" s="198" t="s">
        <v>68</v>
      </c>
      <c r="E82" s="199" t="s">
        <v>73</v>
      </c>
      <c r="F82" s="199" t="s">
        <v>2695</v>
      </c>
      <c r="G82" s="197"/>
      <c r="H82" s="197"/>
      <c r="I82" s="200"/>
      <c r="J82" s="201">
        <f>BK82</f>
        <v>0</v>
      </c>
      <c r="K82" s="197"/>
      <c r="L82" s="202"/>
      <c r="M82" s="203"/>
      <c r="N82" s="204"/>
      <c r="O82" s="204"/>
      <c r="P82" s="205">
        <f>SUM(P83:P161)</f>
        <v>0</v>
      </c>
      <c r="Q82" s="204"/>
      <c r="R82" s="205">
        <f>SUM(R83:R161)</f>
        <v>0</v>
      </c>
      <c r="S82" s="204"/>
      <c r="T82" s="206">
        <f>SUM(T83:T161)</f>
        <v>0</v>
      </c>
      <c r="AR82" s="207" t="s">
        <v>76</v>
      </c>
      <c r="AT82" s="208" t="s">
        <v>68</v>
      </c>
      <c r="AU82" s="208" t="s">
        <v>69</v>
      </c>
      <c r="AY82" s="207" t="s">
        <v>186</v>
      </c>
      <c r="BK82" s="209">
        <f>SUM(BK83:BK161)</f>
        <v>0</v>
      </c>
    </row>
    <row r="83" s="1" customFormat="1" ht="16.5" customHeight="1">
      <c r="B83" s="38"/>
      <c r="C83" s="210" t="s">
        <v>76</v>
      </c>
      <c r="D83" s="210" t="s">
        <v>187</v>
      </c>
      <c r="E83" s="211" t="s">
        <v>2696</v>
      </c>
      <c r="F83" s="212" t="s">
        <v>2697</v>
      </c>
      <c r="G83" s="213" t="s">
        <v>1752</v>
      </c>
      <c r="H83" s="214">
        <v>1</v>
      </c>
      <c r="I83" s="215"/>
      <c r="J83" s="216">
        <f>ROUND(I83*H83,2)</f>
        <v>0</v>
      </c>
      <c r="K83" s="212" t="s">
        <v>1</v>
      </c>
      <c r="L83" s="43"/>
      <c r="M83" s="217" t="s">
        <v>1</v>
      </c>
      <c r="N83" s="218" t="s">
        <v>40</v>
      </c>
      <c r="O83" s="79"/>
      <c r="P83" s="219">
        <f>O83*H83</f>
        <v>0</v>
      </c>
      <c r="Q83" s="219">
        <v>0</v>
      </c>
      <c r="R83" s="219">
        <f>Q83*H83</f>
        <v>0</v>
      </c>
      <c r="S83" s="219">
        <v>0</v>
      </c>
      <c r="T83" s="220">
        <f>S83*H83</f>
        <v>0</v>
      </c>
      <c r="AR83" s="17" t="s">
        <v>192</v>
      </c>
      <c r="AT83" s="17" t="s">
        <v>187</v>
      </c>
      <c r="AU83" s="17" t="s">
        <v>76</v>
      </c>
      <c r="AY83" s="17" t="s">
        <v>186</v>
      </c>
      <c r="BE83" s="221">
        <f>IF(N83="základní",J83,0)</f>
        <v>0</v>
      </c>
      <c r="BF83" s="221">
        <f>IF(N83="snížená",J83,0)</f>
        <v>0</v>
      </c>
      <c r="BG83" s="221">
        <f>IF(N83="zákl. přenesená",J83,0)</f>
        <v>0</v>
      </c>
      <c r="BH83" s="221">
        <f>IF(N83="sníž. přenesená",J83,0)</f>
        <v>0</v>
      </c>
      <c r="BI83" s="221">
        <f>IF(N83="nulová",J83,0)</f>
        <v>0</v>
      </c>
      <c r="BJ83" s="17" t="s">
        <v>76</v>
      </c>
      <c r="BK83" s="221">
        <f>ROUND(I83*H83,2)</f>
        <v>0</v>
      </c>
      <c r="BL83" s="17" t="s">
        <v>192</v>
      </c>
      <c r="BM83" s="17" t="s">
        <v>78</v>
      </c>
    </row>
    <row r="84" s="1" customFormat="1">
      <c r="B84" s="38"/>
      <c r="C84" s="39"/>
      <c r="D84" s="224" t="s">
        <v>831</v>
      </c>
      <c r="E84" s="39"/>
      <c r="F84" s="276" t="s">
        <v>2698</v>
      </c>
      <c r="G84" s="39"/>
      <c r="H84" s="39"/>
      <c r="I84" s="144"/>
      <c r="J84" s="39"/>
      <c r="K84" s="39"/>
      <c r="L84" s="43"/>
      <c r="M84" s="277"/>
      <c r="N84" s="79"/>
      <c r="O84" s="79"/>
      <c r="P84" s="79"/>
      <c r="Q84" s="79"/>
      <c r="R84" s="79"/>
      <c r="S84" s="79"/>
      <c r="T84" s="80"/>
      <c r="AT84" s="17" t="s">
        <v>831</v>
      </c>
      <c r="AU84" s="17" t="s">
        <v>76</v>
      </c>
    </row>
    <row r="85" s="1" customFormat="1" ht="16.5" customHeight="1">
      <c r="B85" s="38"/>
      <c r="C85" s="210" t="s">
        <v>78</v>
      </c>
      <c r="D85" s="210" t="s">
        <v>187</v>
      </c>
      <c r="E85" s="211" t="s">
        <v>2699</v>
      </c>
      <c r="F85" s="212" t="s">
        <v>2700</v>
      </c>
      <c r="G85" s="213" t="s">
        <v>1752</v>
      </c>
      <c r="H85" s="214">
        <v>1</v>
      </c>
      <c r="I85" s="215"/>
      <c r="J85" s="216">
        <f>ROUND(I85*H85,2)</f>
        <v>0</v>
      </c>
      <c r="K85" s="212" t="s">
        <v>1</v>
      </c>
      <c r="L85" s="43"/>
      <c r="M85" s="217" t="s">
        <v>1</v>
      </c>
      <c r="N85" s="218" t="s">
        <v>40</v>
      </c>
      <c r="O85" s="79"/>
      <c r="P85" s="219">
        <f>O85*H85</f>
        <v>0</v>
      </c>
      <c r="Q85" s="219">
        <v>0</v>
      </c>
      <c r="R85" s="219">
        <f>Q85*H85</f>
        <v>0</v>
      </c>
      <c r="S85" s="219">
        <v>0</v>
      </c>
      <c r="T85" s="220">
        <f>S85*H85</f>
        <v>0</v>
      </c>
      <c r="AR85" s="17" t="s">
        <v>192</v>
      </c>
      <c r="AT85" s="17" t="s">
        <v>187</v>
      </c>
      <c r="AU85" s="17" t="s">
        <v>76</v>
      </c>
      <c r="AY85" s="17" t="s">
        <v>186</v>
      </c>
      <c r="BE85" s="221">
        <f>IF(N85="základní",J85,0)</f>
        <v>0</v>
      </c>
      <c r="BF85" s="221">
        <f>IF(N85="snížená",J85,0)</f>
        <v>0</v>
      </c>
      <c r="BG85" s="221">
        <f>IF(N85="zákl. přenesená",J85,0)</f>
        <v>0</v>
      </c>
      <c r="BH85" s="221">
        <f>IF(N85="sníž. přenesená",J85,0)</f>
        <v>0</v>
      </c>
      <c r="BI85" s="221">
        <f>IF(N85="nulová",J85,0)</f>
        <v>0</v>
      </c>
      <c r="BJ85" s="17" t="s">
        <v>76</v>
      </c>
      <c r="BK85" s="221">
        <f>ROUND(I85*H85,2)</f>
        <v>0</v>
      </c>
      <c r="BL85" s="17" t="s">
        <v>192</v>
      </c>
      <c r="BM85" s="17" t="s">
        <v>192</v>
      </c>
    </row>
    <row r="86" s="1" customFormat="1">
      <c r="B86" s="38"/>
      <c r="C86" s="39"/>
      <c r="D86" s="224" t="s">
        <v>831</v>
      </c>
      <c r="E86" s="39"/>
      <c r="F86" s="276" t="s">
        <v>2701</v>
      </c>
      <c r="G86" s="39"/>
      <c r="H86" s="39"/>
      <c r="I86" s="144"/>
      <c r="J86" s="39"/>
      <c r="K86" s="39"/>
      <c r="L86" s="43"/>
      <c r="M86" s="277"/>
      <c r="N86" s="79"/>
      <c r="O86" s="79"/>
      <c r="P86" s="79"/>
      <c r="Q86" s="79"/>
      <c r="R86" s="79"/>
      <c r="S86" s="79"/>
      <c r="T86" s="80"/>
      <c r="AT86" s="17" t="s">
        <v>831</v>
      </c>
      <c r="AU86" s="17" t="s">
        <v>76</v>
      </c>
    </row>
    <row r="87" s="1" customFormat="1" ht="16.5" customHeight="1">
      <c r="B87" s="38"/>
      <c r="C87" s="210" t="s">
        <v>86</v>
      </c>
      <c r="D87" s="210" t="s">
        <v>187</v>
      </c>
      <c r="E87" s="211" t="s">
        <v>2702</v>
      </c>
      <c r="F87" s="212" t="s">
        <v>2703</v>
      </c>
      <c r="G87" s="213" t="s">
        <v>1752</v>
      </c>
      <c r="H87" s="214">
        <v>2</v>
      </c>
      <c r="I87" s="215"/>
      <c r="J87" s="216">
        <f>ROUND(I87*H87,2)</f>
        <v>0</v>
      </c>
      <c r="K87" s="212" t="s">
        <v>1</v>
      </c>
      <c r="L87" s="43"/>
      <c r="M87" s="217" t="s">
        <v>1</v>
      </c>
      <c r="N87" s="218" t="s">
        <v>40</v>
      </c>
      <c r="O87" s="79"/>
      <c r="P87" s="219">
        <f>O87*H87</f>
        <v>0</v>
      </c>
      <c r="Q87" s="219">
        <v>0</v>
      </c>
      <c r="R87" s="219">
        <f>Q87*H87</f>
        <v>0</v>
      </c>
      <c r="S87" s="219">
        <v>0</v>
      </c>
      <c r="T87" s="220">
        <f>S87*H87</f>
        <v>0</v>
      </c>
      <c r="AR87" s="17" t="s">
        <v>192</v>
      </c>
      <c r="AT87" s="17" t="s">
        <v>187</v>
      </c>
      <c r="AU87" s="17" t="s">
        <v>76</v>
      </c>
      <c r="AY87" s="17" t="s">
        <v>186</v>
      </c>
      <c r="BE87" s="221">
        <f>IF(N87="základní",J87,0)</f>
        <v>0</v>
      </c>
      <c r="BF87" s="221">
        <f>IF(N87="snížená",J87,0)</f>
        <v>0</v>
      </c>
      <c r="BG87" s="221">
        <f>IF(N87="zákl. přenesená",J87,0)</f>
        <v>0</v>
      </c>
      <c r="BH87" s="221">
        <f>IF(N87="sníž. přenesená",J87,0)</f>
        <v>0</v>
      </c>
      <c r="BI87" s="221">
        <f>IF(N87="nulová",J87,0)</f>
        <v>0</v>
      </c>
      <c r="BJ87" s="17" t="s">
        <v>76</v>
      </c>
      <c r="BK87" s="221">
        <f>ROUND(I87*H87,2)</f>
        <v>0</v>
      </c>
      <c r="BL87" s="17" t="s">
        <v>192</v>
      </c>
      <c r="BM87" s="17" t="s">
        <v>217</v>
      </c>
    </row>
    <row r="88" s="1" customFormat="1">
      <c r="B88" s="38"/>
      <c r="C88" s="39"/>
      <c r="D88" s="224" t="s">
        <v>831</v>
      </c>
      <c r="E88" s="39"/>
      <c r="F88" s="276" t="s">
        <v>2704</v>
      </c>
      <c r="G88" s="39"/>
      <c r="H88" s="39"/>
      <c r="I88" s="144"/>
      <c r="J88" s="39"/>
      <c r="K88" s="39"/>
      <c r="L88" s="43"/>
      <c r="M88" s="277"/>
      <c r="N88" s="79"/>
      <c r="O88" s="79"/>
      <c r="P88" s="79"/>
      <c r="Q88" s="79"/>
      <c r="R88" s="79"/>
      <c r="S88" s="79"/>
      <c r="T88" s="80"/>
      <c r="AT88" s="17" t="s">
        <v>831</v>
      </c>
      <c r="AU88" s="17" t="s">
        <v>76</v>
      </c>
    </row>
    <row r="89" s="1" customFormat="1" ht="16.5" customHeight="1">
      <c r="B89" s="38"/>
      <c r="C89" s="210" t="s">
        <v>192</v>
      </c>
      <c r="D89" s="210" t="s">
        <v>187</v>
      </c>
      <c r="E89" s="211" t="s">
        <v>2705</v>
      </c>
      <c r="F89" s="212" t="s">
        <v>2706</v>
      </c>
      <c r="G89" s="213" t="s">
        <v>1752</v>
      </c>
      <c r="H89" s="214">
        <v>3</v>
      </c>
      <c r="I89" s="215"/>
      <c r="J89" s="216">
        <f>ROUND(I89*H89,2)</f>
        <v>0</v>
      </c>
      <c r="K89" s="212" t="s">
        <v>1</v>
      </c>
      <c r="L89" s="43"/>
      <c r="M89" s="217" t="s">
        <v>1</v>
      </c>
      <c r="N89" s="218" t="s">
        <v>40</v>
      </c>
      <c r="O89" s="79"/>
      <c r="P89" s="219">
        <f>O89*H89</f>
        <v>0</v>
      </c>
      <c r="Q89" s="219">
        <v>0</v>
      </c>
      <c r="R89" s="219">
        <f>Q89*H89</f>
        <v>0</v>
      </c>
      <c r="S89" s="219">
        <v>0</v>
      </c>
      <c r="T89" s="220">
        <f>S89*H89</f>
        <v>0</v>
      </c>
      <c r="AR89" s="17" t="s">
        <v>192</v>
      </c>
      <c r="AT89" s="17" t="s">
        <v>187</v>
      </c>
      <c r="AU89" s="17" t="s">
        <v>76</v>
      </c>
      <c r="AY89" s="17" t="s">
        <v>186</v>
      </c>
      <c r="BE89" s="221">
        <f>IF(N89="základní",J89,0)</f>
        <v>0</v>
      </c>
      <c r="BF89" s="221">
        <f>IF(N89="snížená",J89,0)</f>
        <v>0</v>
      </c>
      <c r="BG89" s="221">
        <f>IF(N89="zákl. přenesená",J89,0)</f>
        <v>0</v>
      </c>
      <c r="BH89" s="221">
        <f>IF(N89="sníž. přenesená",J89,0)</f>
        <v>0</v>
      </c>
      <c r="BI89" s="221">
        <f>IF(N89="nulová",J89,0)</f>
        <v>0</v>
      </c>
      <c r="BJ89" s="17" t="s">
        <v>76</v>
      </c>
      <c r="BK89" s="221">
        <f>ROUND(I89*H89,2)</f>
        <v>0</v>
      </c>
      <c r="BL89" s="17" t="s">
        <v>192</v>
      </c>
      <c r="BM89" s="17" t="s">
        <v>225</v>
      </c>
    </row>
    <row r="90" s="1" customFormat="1">
      <c r="B90" s="38"/>
      <c r="C90" s="39"/>
      <c r="D90" s="224" t="s">
        <v>831</v>
      </c>
      <c r="E90" s="39"/>
      <c r="F90" s="276" t="s">
        <v>2707</v>
      </c>
      <c r="G90" s="39"/>
      <c r="H90" s="39"/>
      <c r="I90" s="144"/>
      <c r="J90" s="39"/>
      <c r="K90" s="39"/>
      <c r="L90" s="43"/>
      <c r="M90" s="277"/>
      <c r="N90" s="79"/>
      <c r="O90" s="79"/>
      <c r="P90" s="79"/>
      <c r="Q90" s="79"/>
      <c r="R90" s="79"/>
      <c r="S90" s="79"/>
      <c r="T90" s="80"/>
      <c r="AT90" s="17" t="s">
        <v>831</v>
      </c>
      <c r="AU90" s="17" t="s">
        <v>76</v>
      </c>
    </row>
    <row r="91" s="1" customFormat="1" ht="16.5" customHeight="1">
      <c r="B91" s="38"/>
      <c r="C91" s="210" t="s">
        <v>213</v>
      </c>
      <c r="D91" s="210" t="s">
        <v>187</v>
      </c>
      <c r="E91" s="211" t="s">
        <v>2708</v>
      </c>
      <c r="F91" s="212" t="s">
        <v>2709</v>
      </c>
      <c r="G91" s="213" t="s">
        <v>1752</v>
      </c>
      <c r="H91" s="214">
        <v>1</v>
      </c>
      <c r="I91" s="215"/>
      <c r="J91" s="216">
        <f>ROUND(I91*H91,2)</f>
        <v>0</v>
      </c>
      <c r="K91" s="212" t="s">
        <v>1</v>
      </c>
      <c r="L91" s="43"/>
      <c r="M91" s="217" t="s">
        <v>1</v>
      </c>
      <c r="N91" s="218" t="s">
        <v>40</v>
      </c>
      <c r="O91" s="79"/>
      <c r="P91" s="219">
        <f>O91*H91</f>
        <v>0</v>
      </c>
      <c r="Q91" s="219">
        <v>0</v>
      </c>
      <c r="R91" s="219">
        <f>Q91*H91</f>
        <v>0</v>
      </c>
      <c r="S91" s="219">
        <v>0</v>
      </c>
      <c r="T91" s="220">
        <f>S91*H91</f>
        <v>0</v>
      </c>
      <c r="AR91" s="17" t="s">
        <v>192</v>
      </c>
      <c r="AT91" s="17" t="s">
        <v>187</v>
      </c>
      <c r="AU91" s="17" t="s">
        <v>76</v>
      </c>
      <c r="AY91" s="17" t="s">
        <v>186</v>
      </c>
      <c r="BE91" s="221">
        <f>IF(N91="základní",J91,0)</f>
        <v>0</v>
      </c>
      <c r="BF91" s="221">
        <f>IF(N91="snížená",J91,0)</f>
        <v>0</v>
      </c>
      <c r="BG91" s="221">
        <f>IF(N91="zákl. přenesená",J91,0)</f>
        <v>0</v>
      </c>
      <c r="BH91" s="221">
        <f>IF(N91="sníž. přenesená",J91,0)</f>
        <v>0</v>
      </c>
      <c r="BI91" s="221">
        <f>IF(N91="nulová",J91,0)</f>
        <v>0</v>
      </c>
      <c r="BJ91" s="17" t="s">
        <v>76</v>
      </c>
      <c r="BK91" s="221">
        <f>ROUND(I91*H91,2)</f>
        <v>0</v>
      </c>
      <c r="BL91" s="17" t="s">
        <v>192</v>
      </c>
      <c r="BM91" s="17" t="s">
        <v>237</v>
      </c>
    </row>
    <row r="92" s="1" customFormat="1">
      <c r="B92" s="38"/>
      <c r="C92" s="39"/>
      <c r="D92" s="224" t="s">
        <v>831</v>
      </c>
      <c r="E92" s="39"/>
      <c r="F92" s="276" t="s">
        <v>2710</v>
      </c>
      <c r="G92" s="39"/>
      <c r="H92" s="39"/>
      <c r="I92" s="144"/>
      <c r="J92" s="39"/>
      <c r="K92" s="39"/>
      <c r="L92" s="43"/>
      <c r="M92" s="277"/>
      <c r="N92" s="79"/>
      <c r="O92" s="79"/>
      <c r="P92" s="79"/>
      <c r="Q92" s="79"/>
      <c r="R92" s="79"/>
      <c r="S92" s="79"/>
      <c r="T92" s="80"/>
      <c r="AT92" s="17" t="s">
        <v>831</v>
      </c>
      <c r="AU92" s="17" t="s">
        <v>76</v>
      </c>
    </row>
    <row r="93" s="1" customFormat="1" ht="16.5" customHeight="1">
      <c r="B93" s="38"/>
      <c r="C93" s="210" t="s">
        <v>217</v>
      </c>
      <c r="D93" s="210" t="s">
        <v>187</v>
      </c>
      <c r="E93" s="211" t="s">
        <v>2711</v>
      </c>
      <c r="F93" s="212" t="s">
        <v>2712</v>
      </c>
      <c r="G93" s="213" t="s">
        <v>1752</v>
      </c>
      <c r="H93" s="214">
        <v>2</v>
      </c>
      <c r="I93" s="215"/>
      <c r="J93" s="216">
        <f>ROUND(I93*H93,2)</f>
        <v>0</v>
      </c>
      <c r="K93" s="212" t="s">
        <v>1</v>
      </c>
      <c r="L93" s="43"/>
      <c r="M93" s="217" t="s">
        <v>1</v>
      </c>
      <c r="N93" s="218" t="s">
        <v>40</v>
      </c>
      <c r="O93" s="79"/>
      <c r="P93" s="219">
        <f>O93*H93</f>
        <v>0</v>
      </c>
      <c r="Q93" s="219">
        <v>0</v>
      </c>
      <c r="R93" s="219">
        <f>Q93*H93</f>
        <v>0</v>
      </c>
      <c r="S93" s="219">
        <v>0</v>
      </c>
      <c r="T93" s="220">
        <f>S93*H93</f>
        <v>0</v>
      </c>
      <c r="AR93" s="17" t="s">
        <v>192</v>
      </c>
      <c r="AT93" s="17" t="s">
        <v>187</v>
      </c>
      <c r="AU93" s="17" t="s">
        <v>76</v>
      </c>
      <c r="AY93" s="17" t="s">
        <v>186</v>
      </c>
      <c r="BE93" s="221">
        <f>IF(N93="základní",J93,0)</f>
        <v>0</v>
      </c>
      <c r="BF93" s="221">
        <f>IF(N93="snížená",J93,0)</f>
        <v>0</v>
      </c>
      <c r="BG93" s="221">
        <f>IF(N93="zákl. přenesená",J93,0)</f>
        <v>0</v>
      </c>
      <c r="BH93" s="221">
        <f>IF(N93="sníž. přenesená",J93,0)</f>
        <v>0</v>
      </c>
      <c r="BI93" s="221">
        <f>IF(N93="nulová",J93,0)</f>
        <v>0</v>
      </c>
      <c r="BJ93" s="17" t="s">
        <v>76</v>
      </c>
      <c r="BK93" s="221">
        <f>ROUND(I93*H93,2)</f>
        <v>0</v>
      </c>
      <c r="BL93" s="17" t="s">
        <v>192</v>
      </c>
      <c r="BM93" s="17" t="s">
        <v>280</v>
      </c>
    </row>
    <row r="94" s="1" customFormat="1">
      <c r="B94" s="38"/>
      <c r="C94" s="39"/>
      <c r="D94" s="224" t="s">
        <v>831</v>
      </c>
      <c r="E94" s="39"/>
      <c r="F94" s="276" t="s">
        <v>2713</v>
      </c>
      <c r="G94" s="39"/>
      <c r="H94" s="39"/>
      <c r="I94" s="144"/>
      <c r="J94" s="39"/>
      <c r="K94" s="39"/>
      <c r="L94" s="43"/>
      <c r="M94" s="277"/>
      <c r="N94" s="79"/>
      <c r="O94" s="79"/>
      <c r="P94" s="79"/>
      <c r="Q94" s="79"/>
      <c r="R94" s="79"/>
      <c r="S94" s="79"/>
      <c r="T94" s="80"/>
      <c r="AT94" s="17" t="s">
        <v>831</v>
      </c>
      <c r="AU94" s="17" t="s">
        <v>76</v>
      </c>
    </row>
    <row r="95" s="1" customFormat="1" ht="22.5" customHeight="1">
      <c r="B95" s="38"/>
      <c r="C95" s="210" t="s">
        <v>221</v>
      </c>
      <c r="D95" s="210" t="s">
        <v>187</v>
      </c>
      <c r="E95" s="211" t="s">
        <v>2714</v>
      </c>
      <c r="F95" s="212" t="s">
        <v>2715</v>
      </c>
      <c r="G95" s="213" t="s">
        <v>1752</v>
      </c>
      <c r="H95" s="214">
        <v>2</v>
      </c>
      <c r="I95" s="215"/>
      <c r="J95" s="216">
        <f>ROUND(I95*H95,2)</f>
        <v>0</v>
      </c>
      <c r="K95" s="212" t="s">
        <v>1</v>
      </c>
      <c r="L95" s="43"/>
      <c r="M95" s="217" t="s">
        <v>1</v>
      </c>
      <c r="N95" s="218" t="s">
        <v>40</v>
      </c>
      <c r="O95" s="79"/>
      <c r="P95" s="219">
        <f>O95*H95</f>
        <v>0</v>
      </c>
      <c r="Q95" s="219">
        <v>0</v>
      </c>
      <c r="R95" s="219">
        <f>Q95*H95</f>
        <v>0</v>
      </c>
      <c r="S95" s="219">
        <v>0</v>
      </c>
      <c r="T95" s="220">
        <f>S95*H95</f>
        <v>0</v>
      </c>
      <c r="AR95" s="17" t="s">
        <v>192</v>
      </c>
      <c r="AT95" s="17" t="s">
        <v>187</v>
      </c>
      <c r="AU95" s="17" t="s">
        <v>76</v>
      </c>
      <c r="AY95" s="17" t="s">
        <v>186</v>
      </c>
      <c r="BE95" s="221">
        <f>IF(N95="základní",J95,0)</f>
        <v>0</v>
      </c>
      <c r="BF95" s="221">
        <f>IF(N95="snížená",J95,0)</f>
        <v>0</v>
      </c>
      <c r="BG95" s="221">
        <f>IF(N95="zákl. přenesená",J95,0)</f>
        <v>0</v>
      </c>
      <c r="BH95" s="221">
        <f>IF(N95="sníž. přenesená",J95,0)</f>
        <v>0</v>
      </c>
      <c r="BI95" s="221">
        <f>IF(N95="nulová",J95,0)</f>
        <v>0</v>
      </c>
      <c r="BJ95" s="17" t="s">
        <v>76</v>
      </c>
      <c r="BK95" s="221">
        <f>ROUND(I95*H95,2)</f>
        <v>0</v>
      </c>
      <c r="BL95" s="17" t="s">
        <v>192</v>
      </c>
      <c r="BM95" s="17" t="s">
        <v>266</v>
      </c>
    </row>
    <row r="96" s="1" customFormat="1">
      <c r="B96" s="38"/>
      <c r="C96" s="39"/>
      <c r="D96" s="224" t="s">
        <v>831</v>
      </c>
      <c r="E96" s="39"/>
      <c r="F96" s="276" t="s">
        <v>2716</v>
      </c>
      <c r="G96" s="39"/>
      <c r="H96" s="39"/>
      <c r="I96" s="144"/>
      <c r="J96" s="39"/>
      <c r="K96" s="39"/>
      <c r="L96" s="43"/>
      <c r="M96" s="277"/>
      <c r="N96" s="79"/>
      <c r="O96" s="79"/>
      <c r="P96" s="79"/>
      <c r="Q96" s="79"/>
      <c r="R96" s="79"/>
      <c r="S96" s="79"/>
      <c r="T96" s="80"/>
      <c r="AT96" s="17" t="s">
        <v>831</v>
      </c>
      <c r="AU96" s="17" t="s">
        <v>76</v>
      </c>
    </row>
    <row r="97" s="1" customFormat="1" ht="16.5" customHeight="1">
      <c r="B97" s="38"/>
      <c r="C97" s="210" t="s">
        <v>225</v>
      </c>
      <c r="D97" s="210" t="s">
        <v>187</v>
      </c>
      <c r="E97" s="211" t="s">
        <v>2717</v>
      </c>
      <c r="F97" s="212" t="s">
        <v>2718</v>
      </c>
      <c r="G97" s="213" t="s">
        <v>1752</v>
      </c>
      <c r="H97" s="214">
        <v>1</v>
      </c>
      <c r="I97" s="215"/>
      <c r="J97" s="216">
        <f>ROUND(I97*H97,2)</f>
        <v>0</v>
      </c>
      <c r="K97" s="212" t="s">
        <v>1</v>
      </c>
      <c r="L97" s="43"/>
      <c r="M97" s="217" t="s">
        <v>1</v>
      </c>
      <c r="N97" s="218" t="s">
        <v>40</v>
      </c>
      <c r="O97" s="79"/>
      <c r="P97" s="219">
        <f>O97*H97</f>
        <v>0</v>
      </c>
      <c r="Q97" s="219">
        <v>0</v>
      </c>
      <c r="R97" s="219">
        <f>Q97*H97</f>
        <v>0</v>
      </c>
      <c r="S97" s="219">
        <v>0</v>
      </c>
      <c r="T97" s="220">
        <f>S97*H97</f>
        <v>0</v>
      </c>
      <c r="AR97" s="17" t="s">
        <v>192</v>
      </c>
      <c r="AT97" s="17" t="s">
        <v>187</v>
      </c>
      <c r="AU97" s="17" t="s">
        <v>76</v>
      </c>
      <c r="AY97" s="17" t="s">
        <v>186</v>
      </c>
      <c r="BE97" s="221">
        <f>IF(N97="základní",J97,0)</f>
        <v>0</v>
      </c>
      <c r="BF97" s="221">
        <f>IF(N97="snížená",J97,0)</f>
        <v>0</v>
      </c>
      <c r="BG97" s="221">
        <f>IF(N97="zákl. přenesená",J97,0)</f>
        <v>0</v>
      </c>
      <c r="BH97" s="221">
        <f>IF(N97="sníž. přenesená",J97,0)</f>
        <v>0</v>
      </c>
      <c r="BI97" s="221">
        <f>IF(N97="nulová",J97,0)</f>
        <v>0</v>
      </c>
      <c r="BJ97" s="17" t="s">
        <v>76</v>
      </c>
      <c r="BK97" s="221">
        <f>ROUND(I97*H97,2)</f>
        <v>0</v>
      </c>
      <c r="BL97" s="17" t="s">
        <v>192</v>
      </c>
      <c r="BM97" s="17" t="s">
        <v>257</v>
      </c>
    </row>
    <row r="98" s="1" customFormat="1">
      <c r="B98" s="38"/>
      <c r="C98" s="39"/>
      <c r="D98" s="224" t="s">
        <v>831</v>
      </c>
      <c r="E98" s="39"/>
      <c r="F98" s="276" t="s">
        <v>2719</v>
      </c>
      <c r="G98" s="39"/>
      <c r="H98" s="39"/>
      <c r="I98" s="144"/>
      <c r="J98" s="39"/>
      <c r="K98" s="39"/>
      <c r="L98" s="43"/>
      <c r="M98" s="277"/>
      <c r="N98" s="79"/>
      <c r="O98" s="79"/>
      <c r="P98" s="79"/>
      <c r="Q98" s="79"/>
      <c r="R98" s="79"/>
      <c r="S98" s="79"/>
      <c r="T98" s="80"/>
      <c r="AT98" s="17" t="s">
        <v>831</v>
      </c>
      <c r="AU98" s="17" t="s">
        <v>76</v>
      </c>
    </row>
    <row r="99" s="1" customFormat="1" ht="16.5" customHeight="1">
      <c r="B99" s="38"/>
      <c r="C99" s="210" t="s">
        <v>233</v>
      </c>
      <c r="D99" s="210" t="s">
        <v>187</v>
      </c>
      <c r="E99" s="211" t="s">
        <v>2720</v>
      </c>
      <c r="F99" s="212" t="s">
        <v>2721</v>
      </c>
      <c r="G99" s="213" t="s">
        <v>1752</v>
      </c>
      <c r="H99" s="214">
        <v>1</v>
      </c>
      <c r="I99" s="215"/>
      <c r="J99" s="216">
        <f>ROUND(I99*H99,2)</f>
        <v>0</v>
      </c>
      <c r="K99" s="212" t="s">
        <v>1</v>
      </c>
      <c r="L99" s="43"/>
      <c r="M99" s="217" t="s">
        <v>1</v>
      </c>
      <c r="N99" s="218" t="s">
        <v>40</v>
      </c>
      <c r="O99" s="79"/>
      <c r="P99" s="219">
        <f>O99*H99</f>
        <v>0</v>
      </c>
      <c r="Q99" s="219">
        <v>0</v>
      </c>
      <c r="R99" s="219">
        <f>Q99*H99</f>
        <v>0</v>
      </c>
      <c r="S99" s="219">
        <v>0</v>
      </c>
      <c r="T99" s="220">
        <f>S99*H99</f>
        <v>0</v>
      </c>
      <c r="AR99" s="17" t="s">
        <v>192</v>
      </c>
      <c r="AT99" s="17" t="s">
        <v>187</v>
      </c>
      <c r="AU99" s="17" t="s">
        <v>76</v>
      </c>
      <c r="AY99" s="17" t="s">
        <v>186</v>
      </c>
      <c r="BE99" s="221">
        <f>IF(N99="základní",J99,0)</f>
        <v>0</v>
      </c>
      <c r="BF99" s="221">
        <f>IF(N99="snížená",J99,0)</f>
        <v>0</v>
      </c>
      <c r="BG99" s="221">
        <f>IF(N99="zákl. přenesená",J99,0)</f>
        <v>0</v>
      </c>
      <c r="BH99" s="221">
        <f>IF(N99="sníž. přenesená",J99,0)</f>
        <v>0</v>
      </c>
      <c r="BI99" s="221">
        <f>IF(N99="nulová",J99,0)</f>
        <v>0</v>
      </c>
      <c r="BJ99" s="17" t="s">
        <v>76</v>
      </c>
      <c r="BK99" s="221">
        <f>ROUND(I99*H99,2)</f>
        <v>0</v>
      </c>
      <c r="BL99" s="17" t="s">
        <v>192</v>
      </c>
      <c r="BM99" s="17" t="s">
        <v>274</v>
      </c>
    </row>
    <row r="100" s="1" customFormat="1">
      <c r="B100" s="38"/>
      <c r="C100" s="39"/>
      <c r="D100" s="224" t="s">
        <v>831</v>
      </c>
      <c r="E100" s="39"/>
      <c r="F100" s="276" t="s">
        <v>2722</v>
      </c>
      <c r="G100" s="39"/>
      <c r="H100" s="39"/>
      <c r="I100" s="144"/>
      <c r="J100" s="39"/>
      <c r="K100" s="39"/>
      <c r="L100" s="43"/>
      <c r="M100" s="277"/>
      <c r="N100" s="79"/>
      <c r="O100" s="79"/>
      <c r="P100" s="79"/>
      <c r="Q100" s="79"/>
      <c r="R100" s="79"/>
      <c r="S100" s="79"/>
      <c r="T100" s="80"/>
      <c r="AT100" s="17" t="s">
        <v>831</v>
      </c>
      <c r="AU100" s="17" t="s">
        <v>76</v>
      </c>
    </row>
    <row r="101" s="1" customFormat="1" ht="16.5" customHeight="1">
      <c r="B101" s="38"/>
      <c r="C101" s="210" t="s">
        <v>237</v>
      </c>
      <c r="D101" s="210" t="s">
        <v>187</v>
      </c>
      <c r="E101" s="211" t="s">
        <v>2723</v>
      </c>
      <c r="F101" s="212" t="s">
        <v>2724</v>
      </c>
      <c r="G101" s="213" t="s">
        <v>1752</v>
      </c>
      <c r="H101" s="214">
        <v>1</v>
      </c>
      <c r="I101" s="215"/>
      <c r="J101" s="216">
        <f>ROUND(I101*H101,2)</f>
        <v>0</v>
      </c>
      <c r="K101" s="212" t="s">
        <v>1</v>
      </c>
      <c r="L101" s="43"/>
      <c r="M101" s="217" t="s">
        <v>1</v>
      </c>
      <c r="N101" s="218" t="s">
        <v>40</v>
      </c>
      <c r="O101" s="79"/>
      <c r="P101" s="219">
        <f>O101*H101</f>
        <v>0</v>
      </c>
      <c r="Q101" s="219">
        <v>0</v>
      </c>
      <c r="R101" s="219">
        <f>Q101*H101</f>
        <v>0</v>
      </c>
      <c r="S101" s="219">
        <v>0</v>
      </c>
      <c r="T101" s="220">
        <f>S101*H101</f>
        <v>0</v>
      </c>
      <c r="AR101" s="17" t="s">
        <v>192</v>
      </c>
      <c r="AT101" s="17" t="s">
        <v>187</v>
      </c>
      <c r="AU101" s="17" t="s">
        <v>76</v>
      </c>
      <c r="AY101" s="17" t="s">
        <v>186</v>
      </c>
      <c r="BE101" s="221">
        <f>IF(N101="základní",J101,0)</f>
        <v>0</v>
      </c>
      <c r="BF101" s="221">
        <f>IF(N101="snížená",J101,0)</f>
        <v>0</v>
      </c>
      <c r="BG101" s="221">
        <f>IF(N101="zákl. přenesená",J101,0)</f>
        <v>0</v>
      </c>
      <c r="BH101" s="221">
        <f>IF(N101="sníž. přenesená",J101,0)</f>
        <v>0</v>
      </c>
      <c r="BI101" s="221">
        <f>IF(N101="nulová",J101,0)</f>
        <v>0</v>
      </c>
      <c r="BJ101" s="17" t="s">
        <v>76</v>
      </c>
      <c r="BK101" s="221">
        <f>ROUND(I101*H101,2)</f>
        <v>0</v>
      </c>
      <c r="BL101" s="17" t="s">
        <v>192</v>
      </c>
      <c r="BM101" s="17" t="s">
        <v>297</v>
      </c>
    </row>
    <row r="102" s="1" customFormat="1">
      <c r="B102" s="38"/>
      <c r="C102" s="39"/>
      <c r="D102" s="224" t="s">
        <v>831</v>
      </c>
      <c r="E102" s="39"/>
      <c r="F102" s="276" t="s">
        <v>2725</v>
      </c>
      <c r="G102" s="39"/>
      <c r="H102" s="39"/>
      <c r="I102" s="144"/>
      <c r="J102" s="39"/>
      <c r="K102" s="39"/>
      <c r="L102" s="43"/>
      <c r="M102" s="277"/>
      <c r="N102" s="79"/>
      <c r="O102" s="79"/>
      <c r="P102" s="79"/>
      <c r="Q102" s="79"/>
      <c r="R102" s="79"/>
      <c r="S102" s="79"/>
      <c r="T102" s="80"/>
      <c r="AT102" s="17" t="s">
        <v>831</v>
      </c>
      <c r="AU102" s="17" t="s">
        <v>76</v>
      </c>
    </row>
    <row r="103" s="1" customFormat="1" ht="16.5" customHeight="1">
      <c r="B103" s="38"/>
      <c r="C103" s="210" t="s">
        <v>241</v>
      </c>
      <c r="D103" s="210" t="s">
        <v>187</v>
      </c>
      <c r="E103" s="211" t="s">
        <v>2726</v>
      </c>
      <c r="F103" s="212" t="s">
        <v>2727</v>
      </c>
      <c r="G103" s="213" t="s">
        <v>1752</v>
      </c>
      <c r="H103" s="214">
        <v>1</v>
      </c>
      <c r="I103" s="215"/>
      <c r="J103" s="216">
        <f>ROUND(I103*H103,2)</f>
        <v>0</v>
      </c>
      <c r="K103" s="212" t="s">
        <v>1</v>
      </c>
      <c r="L103" s="43"/>
      <c r="M103" s="217" t="s">
        <v>1</v>
      </c>
      <c r="N103" s="218" t="s">
        <v>40</v>
      </c>
      <c r="O103" s="79"/>
      <c r="P103" s="219">
        <f>O103*H103</f>
        <v>0</v>
      </c>
      <c r="Q103" s="219">
        <v>0</v>
      </c>
      <c r="R103" s="219">
        <f>Q103*H103</f>
        <v>0</v>
      </c>
      <c r="S103" s="219">
        <v>0</v>
      </c>
      <c r="T103" s="220">
        <f>S103*H103</f>
        <v>0</v>
      </c>
      <c r="AR103" s="17" t="s">
        <v>192</v>
      </c>
      <c r="AT103" s="17" t="s">
        <v>187</v>
      </c>
      <c r="AU103" s="17" t="s">
        <v>76</v>
      </c>
      <c r="AY103" s="17" t="s">
        <v>186</v>
      </c>
      <c r="BE103" s="221">
        <f>IF(N103="základní",J103,0)</f>
        <v>0</v>
      </c>
      <c r="BF103" s="221">
        <f>IF(N103="snížená",J103,0)</f>
        <v>0</v>
      </c>
      <c r="BG103" s="221">
        <f>IF(N103="zákl. přenesená",J103,0)</f>
        <v>0</v>
      </c>
      <c r="BH103" s="221">
        <f>IF(N103="sníž. přenesená",J103,0)</f>
        <v>0</v>
      </c>
      <c r="BI103" s="221">
        <f>IF(N103="nulová",J103,0)</f>
        <v>0</v>
      </c>
      <c r="BJ103" s="17" t="s">
        <v>76</v>
      </c>
      <c r="BK103" s="221">
        <f>ROUND(I103*H103,2)</f>
        <v>0</v>
      </c>
      <c r="BL103" s="17" t="s">
        <v>192</v>
      </c>
      <c r="BM103" s="17" t="s">
        <v>306</v>
      </c>
    </row>
    <row r="104" s="1" customFormat="1">
      <c r="B104" s="38"/>
      <c r="C104" s="39"/>
      <c r="D104" s="224" t="s">
        <v>831</v>
      </c>
      <c r="E104" s="39"/>
      <c r="F104" s="276" t="s">
        <v>2728</v>
      </c>
      <c r="G104" s="39"/>
      <c r="H104" s="39"/>
      <c r="I104" s="144"/>
      <c r="J104" s="39"/>
      <c r="K104" s="39"/>
      <c r="L104" s="43"/>
      <c r="M104" s="277"/>
      <c r="N104" s="79"/>
      <c r="O104" s="79"/>
      <c r="P104" s="79"/>
      <c r="Q104" s="79"/>
      <c r="R104" s="79"/>
      <c r="S104" s="79"/>
      <c r="T104" s="80"/>
      <c r="AT104" s="17" t="s">
        <v>831</v>
      </c>
      <c r="AU104" s="17" t="s">
        <v>76</v>
      </c>
    </row>
    <row r="105" s="1" customFormat="1" ht="16.5" customHeight="1">
      <c r="B105" s="38"/>
      <c r="C105" s="210" t="s">
        <v>280</v>
      </c>
      <c r="D105" s="210" t="s">
        <v>187</v>
      </c>
      <c r="E105" s="211" t="s">
        <v>2729</v>
      </c>
      <c r="F105" s="212" t="s">
        <v>2730</v>
      </c>
      <c r="G105" s="213" t="s">
        <v>1752</v>
      </c>
      <c r="H105" s="214">
        <v>1</v>
      </c>
      <c r="I105" s="215"/>
      <c r="J105" s="216">
        <f>ROUND(I105*H105,2)</f>
        <v>0</v>
      </c>
      <c r="K105" s="212" t="s">
        <v>1</v>
      </c>
      <c r="L105" s="43"/>
      <c r="M105" s="217" t="s">
        <v>1</v>
      </c>
      <c r="N105" s="218" t="s">
        <v>40</v>
      </c>
      <c r="O105" s="79"/>
      <c r="P105" s="219">
        <f>O105*H105</f>
        <v>0</v>
      </c>
      <c r="Q105" s="219">
        <v>0</v>
      </c>
      <c r="R105" s="219">
        <f>Q105*H105</f>
        <v>0</v>
      </c>
      <c r="S105" s="219">
        <v>0</v>
      </c>
      <c r="T105" s="220">
        <f>S105*H105</f>
        <v>0</v>
      </c>
      <c r="AR105" s="17" t="s">
        <v>192</v>
      </c>
      <c r="AT105" s="17" t="s">
        <v>187</v>
      </c>
      <c r="AU105" s="17" t="s">
        <v>76</v>
      </c>
      <c r="AY105" s="17" t="s">
        <v>186</v>
      </c>
      <c r="BE105" s="221">
        <f>IF(N105="základní",J105,0)</f>
        <v>0</v>
      </c>
      <c r="BF105" s="221">
        <f>IF(N105="snížená",J105,0)</f>
        <v>0</v>
      </c>
      <c r="BG105" s="221">
        <f>IF(N105="zákl. přenesená",J105,0)</f>
        <v>0</v>
      </c>
      <c r="BH105" s="221">
        <f>IF(N105="sníž. přenesená",J105,0)</f>
        <v>0</v>
      </c>
      <c r="BI105" s="221">
        <f>IF(N105="nulová",J105,0)</f>
        <v>0</v>
      </c>
      <c r="BJ105" s="17" t="s">
        <v>76</v>
      </c>
      <c r="BK105" s="221">
        <f>ROUND(I105*H105,2)</f>
        <v>0</v>
      </c>
      <c r="BL105" s="17" t="s">
        <v>192</v>
      </c>
      <c r="BM105" s="17" t="s">
        <v>316</v>
      </c>
    </row>
    <row r="106" s="1" customFormat="1">
      <c r="B106" s="38"/>
      <c r="C106" s="39"/>
      <c r="D106" s="224" t="s">
        <v>831</v>
      </c>
      <c r="E106" s="39"/>
      <c r="F106" s="276" t="s">
        <v>2731</v>
      </c>
      <c r="G106" s="39"/>
      <c r="H106" s="39"/>
      <c r="I106" s="144"/>
      <c r="J106" s="39"/>
      <c r="K106" s="39"/>
      <c r="L106" s="43"/>
      <c r="M106" s="277"/>
      <c r="N106" s="79"/>
      <c r="O106" s="79"/>
      <c r="P106" s="79"/>
      <c r="Q106" s="79"/>
      <c r="R106" s="79"/>
      <c r="S106" s="79"/>
      <c r="T106" s="80"/>
      <c r="AT106" s="17" t="s">
        <v>831</v>
      </c>
      <c r="AU106" s="17" t="s">
        <v>76</v>
      </c>
    </row>
    <row r="107" s="1" customFormat="1" ht="16.5" customHeight="1">
      <c r="B107" s="38"/>
      <c r="C107" s="210" t="s">
        <v>262</v>
      </c>
      <c r="D107" s="210" t="s">
        <v>187</v>
      </c>
      <c r="E107" s="211" t="s">
        <v>2732</v>
      </c>
      <c r="F107" s="212" t="s">
        <v>2733</v>
      </c>
      <c r="G107" s="213" t="s">
        <v>1752</v>
      </c>
      <c r="H107" s="214">
        <v>1</v>
      </c>
      <c r="I107" s="215"/>
      <c r="J107" s="216">
        <f>ROUND(I107*H107,2)</f>
        <v>0</v>
      </c>
      <c r="K107" s="212" t="s">
        <v>1</v>
      </c>
      <c r="L107" s="43"/>
      <c r="M107" s="217" t="s">
        <v>1</v>
      </c>
      <c r="N107" s="218" t="s">
        <v>40</v>
      </c>
      <c r="O107" s="79"/>
      <c r="P107" s="219">
        <f>O107*H107</f>
        <v>0</v>
      </c>
      <c r="Q107" s="219">
        <v>0</v>
      </c>
      <c r="R107" s="219">
        <f>Q107*H107</f>
        <v>0</v>
      </c>
      <c r="S107" s="219">
        <v>0</v>
      </c>
      <c r="T107" s="220">
        <f>S107*H107</f>
        <v>0</v>
      </c>
      <c r="AR107" s="17" t="s">
        <v>192</v>
      </c>
      <c r="AT107" s="17" t="s">
        <v>187</v>
      </c>
      <c r="AU107" s="17" t="s">
        <v>76</v>
      </c>
      <c r="AY107" s="17" t="s">
        <v>186</v>
      </c>
      <c r="BE107" s="221">
        <f>IF(N107="základní",J107,0)</f>
        <v>0</v>
      </c>
      <c r="BF107" s="221">
        <f>IF(N107="snížená",J107,0)</f>
        <v>0</v>
      </c>
      <c r="BG107" s="221">
        <f>IF(N107="zákl. přenesená",J107,0)</f>
        <v>0</v>
      </c>
      <c r="BH107" s="221">
        <f>IF(N107="sníž. přenesená",J107,0)</f>
        <v>0</v>
      </c>
      <c r="BI107" s="221">
        <f>IF(N107="nulová",J107,0)</f>
        <v>0</v>
      </c>
      <c r="BJ107" s="17" t="s">
        <v>76</v>
      </c>
      <c r="BK107" s="221">
        <f>ROUND(I107*H107,2)</f>
        <v>0</v>
      </c>
      <c r="BL107" s="17" t="s">
        <v>192</v>
      </c>
      <c r="BM107" s="17" t="s">
        <v>330</v>
      </c>
    </row>
    <row r="108" s="1" customFormat="1">
      <c r="B108" s="38"/>
      <c r="C108" s="39"/>
      <c r="D108" s="224" t="s">
        <v>831</v>
      </c>
      <c r="E108" s="39"/>
      <c r="F108" s="276" t="s">
        <v>2734</v>
      </c>
      <c r="G108" s="39"/>
      <c r="H108" s="39"/>
      <c r="I108" s="144"/>
      <c r="J108" s="39"/>
      <c r="K108" s="39"/>
      <c r="L108" s="43"/>
      <c r="M108" s="277"/>
      <c r="N108" s="79"/>
      <c r="O108" s="79"/>
      <c r="P108" s="79"/>
      <c r="Q108" s="79"/>
      <c r="R108" s="79"/>
      <c r="S108" s="79"/>
      <c r="T108" s="80"/>
      <c r="AT108" s="17" t="s">
        <v>831</v>
      </c>
      <c r="AU108" s="17" t="s">
        <v>76</v>
      </c>
    </row>
    <row r="109" s="1" customFormat="1" ht="16.5" customHeight="1">
      <c r="B109" s="38"/>
      <c r="C109" s="210" t="s">
        <v>266</v>
      </c>
      <c r="D109" s="210" t="s">
        <v>187</v>
      </c>
      <c r="E109" s="211" t="s">
        <v>2735</v>
      </c>
      <c r="F109" s="212" t="s">
        <v>2736</v>
      </c>
      <c r="G109" s="213" t="s">
        <v>1752</v>
      </c>
      <c r="H109" s="214">
        <v>1</v>
      </c>
      <c r="I109" s="215"/>
      <c r="J109" s="216">
        <f>ROUND(I109*H109,2)</f>
        <v>0</v>
      </c>
      <c r="K109" s="212" t="s">
        <v>1</v>
      </c>
      <c r="L109" s="43"/>
      <c r="M109" s="217" t="s">
        <v>1</v>
      </c>
      <c r="N109" s="218" t="s">
        <v>40</v>
      </c>
      <c r="O109" s="79"/>
      <c r="P109" s="219">
        <f>O109*H109</f>
        <v>0</v>
      </c>
      <c r="Q109" s="219">
        <v>0</v>
      </c>
      <c r="R109" s="219">
        <f>Q109*H109</f>
        <v>0</v>
      </c>
      <c r="S109" s="219">
        <v>0</v>
      </c>
      <c r="T109" s="220">
        <f>S109*H109</f>
        <v>0</v>
      </c>
      <c r="AR109" s="17" t="s">
        <v>192</v>
      </c>
      <c r="AT109" s="17" t="s">
        <v>187</v>
      </c>
      <c r="AU109" s="17" t="s">
        <v>76</v>
      </c>
      <c r="AY109" s="17" t="s">
        <v>186</v>
      </c>
      <c r="BE109" s="221">
        <f>IF(N109="základní",J109,0)</f>
        <v>0</v>
      </c>
      <c r="BF109" s="221">
        <f>IF(N109="snížená",J109,0)</f>
        <v>0</v>
      </c>
      <c r="BG109" s="221">
        <f>IF(N109="zákl. přenesená",J109,0)</f>
        <v>0</v>
      </c>
      <c r="BH109" s="221">
        <f>IF(N109="sníž. přenesená",J109,0)</f>
        <v>0</v>
      </c>
      <c r="BI109" s="221">
        <f>IF(N109="nulová",J109,0)</f>
        <v>0</v>
      </c>
      <c r="BJ109" s="17" t="s">
        <v>76</v>
      </c>
      <c r="BK109" s="221">
        <f>ROUND(I109*H109,2)</f>
        <v>0</v>
      </c>
      <c r="BL109" s="17" t="s">
        <v>192</v>
      </c>
      <c r="BM109" s="17" t="s">
        <v>338</v>
      </c>
    </row>
    <row r="110" s="1" customFormat="1">
      <c r="B110" s="38"/>
      <c r="C110" s="39"/>
      <c r="D110" s="224" t="s">
        <v>831</v>
      </c>
      <c r="E110" s="39"/>
      <c r="F110" s="276" t="s">
        <v>2737</v>
      </c>
      <c r="G110" s="39"/>
      <c r="H110" s="39"/>
      <c r="I110" s="144"/>
      <c r="J110" s="39"/>
      <c r="K110" s="39"/>
      <c r="L110" s="43"/>
      <c r="M110" s="277"/>
      <c r="N110" s="79"/>
      <c r="O110" s="79"/>
      <c r="P110" s="79"/>
      <c r="Q110" s="79"/>
      <c r="R110" s="79"/>
      <c r="S110" s="79"/>
      <c r="T110" s="80"/>
      <c r="AT110" s="17" t="s">
        <v>831</v>
      </c>
      <c r="AU110" s="17" t="s">
        <v>76</v>
      </c>
    </row>
    <row r="111" s="1" customFormat="1" ht="16.5" customHeight="1">
      <c r="B111" s="38"/>
      <c r="C111" s="210" t="s">
        <v>8</v>
      </c>
      <c r="D111" s="210" t="s">
        <v>187</v>
      </c>
      <c r="E111" s="211" t="s">
        <v>2738</v>
      </c>
      <c r="F111" s="212" t="s">
        <v>2739</v>
      </c>
      <c r="G111" s="213" t="s">
        <v>1752</v>
      </c>
      <c r="H111" s="214">
        <v>2</v>
      </c>
      <c r="I111" s="215"/>
      <c r="J111" s="216">
        <f>ROUND(I111*H111,2)</f>
        <v>0</v>
      </c>
      <c r="K111" s="212" t="s">
        <v>1</v>
      </c>
      <c r="L111" s="43"/>
      <c r="M111" s="217" t="s">
        <v>1</v>
      </c>
      <c r="N111" s="218" t="s">
        <v>40</v>
      </c>
      <c r="O111" s="79"/>
      <c r="P111" s="219">
        <f>O111*H111</f>
        <v>0</v>
      </c>
      <c r="Q111" s="219">
        <v>0</v>
      </c>
      <c r="R111" s="219">
        <f>Q111*H111</f>
        <v>0</v>
      </c>
      <c r="S111" s="219">
        <v>0</v>
      </c>
      <c r="T111" s="220">
        <f>S111*H111</f>
        <v>0</v>
      </c>
      <c r="AR111" s="17" t="s">
        <v>192</v>
      </c>
      <c r="AT111" s="17" t="s">
        <v>187</v>
      </c>
      <c r="AU111" s="17" t="s">
        <v>76</v>
      </c>
      <c r="AY111" s="17" t="s">
        <v>186</v>
      </c>
      <c r="BE111" s="221">
        <f>IF(N111="základní",J111,0)</f>
        <v>0</v>
      </c>
      <c r="BF111" s="221">
        <f>IF(N111="snížená",J111,0)</f>
        <v>0</v>
      </c>
      <c r="BG111" s="221">
        <f>IF(N111="zákl. přenesená",J111,0)</f>
        <v>0</v>
      </c>
      <c r="BH111" s="221">
        <f>IF(N111="sníž. přenesená",J111,0)</f>
        <v>0</v>
      </c>
      <c r="BI111" s="221">
        <f>IF(N111="nulová",J111,0)</f>
        <v>0</v>
      </c>
      <c r="BJ111" s="17" t="s">
        <v>76</v>
      </c>
      <c r="BK111" s="221">
        <f>ROUND(I111*H111,2)</f>
        <v>0</v>
      </c>
      <c r="BL111" s="17" t="s">
        <v>192</v>
      </c>
      <c r="BM111" s="17" t="s">
        <v>346</v>
      </c>
    </row>
    <row r="112" s="1" customFormat="1">
      <c r="B112" s="38"/>
      <c r="C112" s="39"/>
      <c r="D112" s="224" t="s">
        <v>831</v>
      </c>
      <c r="E112" s="39"/>
      <c r="F112" s="276" t="s">
        <v>2740</v>
      </c>
      <c r="G112" s="39"/>
      <c r="H112" s="39"/>
      <c r="I112" s="144"/>
      <c r="J112" s="39"/>
      <c r="K112" s="39"/>
      <c r="L112" s="43"/>
      <c r="M112" s="277"/>
      <c r="N112" s="79"/>
      <c r="O112" s="79"/>
      <c r="P112" s="79"/>
      <c r="Q112" s="79"/>
      <c r="R112" s="79"/>
      <c r="S112" s="79"/>
      <c r="T112" s="80"/>
      <c r="AT112" s="17" t="s">
        <v>831</v>
      </c>
      <c r="AU112" s="17" t="s">
        <v>76</v>
      </c>
    </row>
    <row r="113" s="1" customFormat="1" ht="16.5" customHeight="1">
      <c r="B113" s="38"/>
      <c r="C113" s="210" t="s">
        <v>257</v>
      </c>
      <c r="D113" s="210" t="s">
        <v>187</v>
      </c>
      <c r="E113" s="211" t="s">
        <v>2741</v>
      </c>
      <c r="F113" s="212" t="s">
        <v>2742</v>
      </c>
      <c r="G113" s="213" t="s">
        <v>1752</v>
      </c>
      <c r="H113" s="214">
        <v>1</v>
      </c>
      <c r="I113" s="215"/>
      <c r="J113" s="216">
        <f>ROUND(I113*H113,2)</f>
        <v>0</v>
      </c>
      <c r="K113" s="212" t="s">
        <v>1</v>
      </c>
      <c r="L113" s="43"/>
      <c r="M113" s="217" t="s">
        <v>1</v>
      </c>
      <c r="N113" s="218" t="s">
        <v>40</v>
      </c>
      <c r="O113" s="79"/>
      <c r="P113" s="219">
        <f>O113*H113</f>
        <v>0</v>
      </c>
      <c r="Q113" s="219">
        <v>0</v>
      </c>
      <c r="R113" s="219">
        <f>Q113*H113</f>
        <v>0</v>
      </c>
      <c r="S113" s="219">
        <v>0</v>
      </c>
      <c r="T113" s="220">
        <f>S113*H113</f>
        <v>0</v>
      </c>
      <c r="AR113" s="17" t="s">
        <v>192</v>
      </c>
      <c r="AT113" s="17" t="s">
        <v>187</v>
      </c>
      <c r="AU113" s="17" t="s">
        <v>76</v>
      </c>
      <c r="AY113" s="17" t="s">
        <v>186</v>
      </c>
      <c r="BE113" s="221">
        <f>IF(N113="základní",J113,0)</f>
        <v>0</v>
      </c>
      <c r="BF113" s="221">
        <f>IF(N113="snížená",J113,0)</f>
        <v>0</v>
      </c>
      <c r="BG113" s="221">
        <f>IF(N113="zákl. přenesená",J113,0)</f>
        <v>0</v>
      </c>
      <c r="BH113" s="221">
        <f>IF(N113="sníž. přenesená",J113,0)</f>
        <v>0</v>
      </c>
      <c r="BI113" s="221">
        <f>IF(N113="nulová",J113,0)</f>
        <v>0</v>
      </c>
      <c r="BJ113" s="17" t="s">
        <v>76</v>
      </c>
      <c r="BK113" s="221">
        <f>ROUND(I113*H113,2)</f>
        <v>0</v>
      </c>
      <c r="BL113" s="17" t="s">
        <v>192</v>
      </c>
      <c r="BM113" s="17" t="s">
        <v>355</v>
      </c>
    </row>
    <row r="114" s="1" customFormat="1">
      <c r="B114" s="38"/>
      <c r="C114" s="39"/>
      <c r="D114" s="224" t="s">
        <v>831</v>
      </c>
      <c r="E114" s="39"/>
      <c r="F114" s="276" t="s">
        <v>2743</v>
      </c>
      <c r="G114" s="39"/>
      <c r="H114" s="39"/>
      <c r="I114" s="144"/>
      <c r="J114" s="39"/>
      <c r="K114" s="39"/>
      <c r="L114" s="43"/>
      <c r="M114" s="277"/>
      <c r="N114" s="79"/>
      <c r="O114" s="79"/>
      <c r="P114" s="79"/>
      <c r="Q114" s="79"/>
      <c r="R114" s="79"/>
      <c r="S114" s="79"/>
      <c r="T114" s="80"/>
      <c r="AT114" s="17" t="s">
        <v>831</v>
      </c>
      <c r="AU114" s="17" t="s">
        <v>76</v>
      </c>
    </row>
    <row r="115" s="1" customFormat="1" ht="16.5" customHeight="1">
      <c r="B115" s="38"/>
      <c r="C115" s="210" t="s">
        <v>270</v>
      </c>
      <c r="D115" s="210" t="s">
        <v>187</v>
      </c>
      <c r="E115" s="211" t="s">
        <v>2744</v>
      </c>
      <c r="F115" s="212" t="s">
        <v>2745</v>
      </c>
      <c r="G115" s="213" t="s">
        <v>1752</v>
      </c>
      <c r="H115" s="214">
        <v>1</v>
      </c>
      <c r="I115" s="215"/>
      <c r="J115" s="216">
        <f>ROUND(I115*H115,2)</f>
        <v>0</v>
      </c>
      <c r="K115" s="212" t="s">
        <v>1</v>
      </c>
      <c r="L115" s="43"/>
      <c r="M115" s="217" t="s">
        <v>1</v>
      </c>
      <c r="N115" s="218" t="s">
        <v>40</v>
      </c>
      <c r="O115" s="79"/>
      <c r="P115" s="219">
        <f>O115*H115</f>
        <v>0</v>
      </c>
      <c r="Q115" s="219">
        <v>0</v>
      </c>
      <c r="R115" s="219">
        <f>Q115*H115</f>
        <v>0</v>
      </c>
      <c r="S115" s="219">
        <v>0</v>
      </c>
      <c r="T115" s="220">
        <f>S115*H115</f>
        <v>0</v>
      </c>
      <c r="AR115" s="17" t="s">
        <v>192</v>
      </c>
      <c r="AT115" s="17" t="s">
        <v>187</v>
      </c>
      <c r="AU115" s="17" t="s">
        <v>76</v>
      </c>
      <c r="AY115" s="17" t="s">
        <v>186</v>
      </c>
      <c r="BE115" s="221">
        <f>IF(N115="základní",J115,0)</f>
        <v>0</v>
      </c>
      <c r="BF115" s="221">
        <f>IF(N115="snížená",J115,0)</f>
        <v>0</v>
      </c>
      <c r="BG115" s="221">
        <f>IF(N115="zákl. přenesená",J115,0)</f>
        <v>0</v>
      </c>
      <c r="BH115" s="221">
        <f>IF(N115="sníž. přenesená",J115,0)</f>
        <v>0</v>
      </c>
      <c r="BI115" s="221">
        <f>IF(N115="nulová",J115,0)</f>
        <v>0</v>
      </c>
      <c r="BJ115" s="17" t="s">
        <v>76</v>
      </c>
      <c r="BK115" s="221">
        <f>ROUND(I115*H115,2)</f>
        <v>0</v>
      </c>
      <c r="BL115" s="17" t="s">
        <v>192</v>
      </c>
      <c r="BM115" s="17" t="s">
        <v>372</v>
      </c>
    </row>
    <row r="116" s="1" customFormat="1">
      <c r="B116" s="38"/>
      <c r="C116" s="39"/>
      <c r="D116" s="224" t="s">
        <v>831</v>
      </c>
      <c r="E116" s="39"/>
      <c r="F116" s="276" t="s">
        <v>2746</v>
      </c>
      <c r="G116" s="39"/>
      <c r="H116" s="39"/>
      <c r="I116" s="144"/>
      <c r="J116" s="39"/>
      <c r="K116" s="39"/>
      <c r="L116" s="43"/>
      <c r="M116" s="277"/>
      <c r="N116" s="79"/>
      <c r="O116" s="79"/>
      <c r="P116" s="79"/>
      <c r="Q116" s="79"/>
      <c r="R116" s="79"/>
      <c r="S116" s="79"/>
      <c r="T116" s="80"/>
      <c r="AT116" s="17" t="s">
        <v>831</v>
      </c>
      <c r="AU116" s="17" t="s">
        <v>76</v>
      </c>
    </row>
    <row r="117" s="1" customFormat="1" ht="16.5" customHeight="1">
      <c r="B117" s="38"/>
      <c r="C117" s="210" t="s">
        <v>274</v>
      </c>
      <c r="D117" s="210" t="s">
        <v>187</v>
      </c>
      <c r="E117" s="211" t="s">
        <v>2747</v>
      </c>
      <c r="F117" s="212" t="s">
        <v>2748</v>
      </c>
      <c r="G117" s="213" t="s">
        <v>1752</v>
      </c>
      <c r="H117" s="214">
        <v>2</v>
      </c>
      <c r="I117" s="215"/>
      <c r="J117" s="216">
        <f>ROUND(I117*H117,2)</f>
        <v>0</v>
      </c>
      <c r="K117" s="212" t="s">
        <v>1</v>
      </c>
      <c r="L117" s="43"/>
      <c r="M117" s="217" t="s">
        <v>1</v>
      </c>
      <c r="N117" s="218" t="s">
        <v>40</v>
      </c>
      <c r="O117" s="79"/>
      <c r="P117" s="219">
        <f>O117*H117</f>
        <v>0</v>
      </c>
      <c r="Q117" s="219">
        <v>0</v>
      </c>
      <c r="R117" s="219">
        <f>Q117*H117</f>
        <v>0</v>
      </c>
      <c r="S117" s="219">
        <v>0</v>
      </c>
      <c r="T117" s="220">
        <f>S117*H117</f>
        <v>0</v>
      </c>
      <c r="AR117" s="17" t="s">
        <v>192</v>
      </c>
      <c r="AT117" s="17" t="s">
        <v>187</v>
      </c>
      <c r="AU117" s="17" t="s">
        <v>76</v>
      </c>
      <c r="AY117" s="17" t="s">
        <v>186</v>
      </c>
      <c r="BE117" s="221">
        <f>IF(N117="základní",J117,0)</f>
        <v>0</v>
      </c>
      <c r="BF117" s="221">
        <f>IF(N117="snížená",J117,0)</f>
        <v>0</v>
      </c>
      <c r="BG117" s="221">
        <f>IF(N117="zákl. přenesená",J117,0)</f>
        <v>0</v>
      </c>
      <c r="BH117" s="221">
        <f>IF(N117="sníž. přenesená",J117,0)</f>
        <v>0</v>
      </c>
      <c r="BI117" s="221">
        <f>IF(N117="nulová",J117,0)</f>
        <v>0</v>
      </c>
      <c r="BJ117" s="17" t="s">
        <v>76</v>
      </c>
      <c r="BK117" s="221">
        <f>ROUND(I117*H117,2)</f>
        <v>0</v>
      </c>
      <c r="BL117" s="17" t="s">
        <v>192</v>
      </c>
      <c r="BM117" s="17" t="s">
        <v>361</v>
      </c>
    </row>
    <row r="118" s="1" customFormat="1">
      <c r="B118" s="38"/>
      <c r="C118" s="39"/>
      <c r="D118" s="224" t="s">
        <v>831</v>
      </c>
      <c r="E118" s="39"/>
      <c r="F118" s="276" t="s">
        <v>2749</v>
      </c>
      <c r="G118" s="39"/>
      <c r="H118" s="39"/>
      <c r="I118" s="144"/>
      <c r="J118" s="39"/>
      <c r="K118" s="39"/>
      <c r="L118" s="43"/>
      <c r="M118" s="277"/>
      <c r="N118" s="79"/>
      <c r="O118" s="79"/>
      <c r="P118" s="79"/>
      <c r="Q118" s="79"/>
      <c r="R118" s="79"/>
      <c r="S118" s="79"/>
      <c r="T118" s="80"/>
      <c r="AT118" s="17" t="s">
        <v>831</v>
      </c>
      <c r="AU118" s="17" t="s">
        <v>76</v>
      </c>
    </row>
    <row r="119" s="1" customFormat="1" ht="16.5" customHeight="1">
      <c r="B119" s="38"/>
      <c r="C119" s="210" t="s">
        <v>291</v>
      </c>
      <c r="D119" s="210" t="s">
        <v>187</v>
      </c>
      <c r="E119" s="211" t="s">
        <v>2750</v>
      </c>
      <c r="F119" s="212" t="s">
        <v>2751</v>
      </c>
      <c r="G119" s="213" t="s">
        <v>1752</v>
      </c>
      <c r="H119" s="214">
        <v>1</v>
      </c>
      <c r="I119" s="215"/>
      <c r="J119" s="216">
        <f>ROUND(I119*H119,2)</f>
        <v>0</v>
      </c>
      <c r="K119" s="212" t="s">
        <v>1</v>
      </c>
      <c r="L119" s="43"/>
      <c r="M119" s="217" t="s">
        <v>1</v>
      </c>
      <c r="N119" s="218" t="s">
        <v>40</v>
      </c>
      <c r="O119" s="79"/>
      <c r="P119" s="219">
        <f>O119*H119</f>
        <v>0</v>
      </c>
      <c r="Q119" s="219">
        <v>0</v>
      </c>
      <c r="R119" s="219">
        <f>Q119*H119</f>
        <v>0</v>
      </c>
      <c r="S119" s="219">
        <v>0</v>
      </c>
      <c r="T119" s="220">
        <f>S119*H119</f>
        <v>0</v>
      </c>
      <c r="AR119" s="17" t="s">
        <v>192</v>
      </c>
      <c r="AT119" s="17" t="s">
        <v>187</v>
      </c>
      <c r="AU119" s="17" t="s">
        <v>76</v>
      </c>
      <c r="AY119" s="17" t="s">
        <v>186</v>
      </c>
      <c r="BE119" s="221">
        <f>IF(N119="základní",J119,0)</f>
        <v>0</v>
      </c>
      <c r="BF119" s="221">
        <f>IF(N119="snížená",J119,0)</f>
        <v>0</v>
      </c>
      <c r="BG119" s="221">
        <f>IF(N119="zákl. přenesená",J119,0)</f>
        <v>0</v>
      </c>
      <c r="BH119" s="221">
        <f>IF(N119="sníž. přenesená",J119,0)</f>
        <v>0</v>
      </c>
      <c r="BI119" s="221">
        <f>IF(N119="nulová",J119,0)</f>
        <v>0</v>
      </c>
      <c r="BJ119" s="17" t="s">
        <v>76</v>
      </c>
      <c r="BK119" s="221">
        <f>ROUND(I119*H119,2)</f>
        <v>0</v>
      </c>
      <c r="BL119" s="17" t="s">
        <v>192</v>
      </c>
      <c r="BM119" s="17" t="s">
        <v>383</v>
      </c>
    </row>
    <row r="120" s="1" customFormat="1">
      <c r="B120" s="38"/>
      <c r="C120" s="39"/>
      <c r="D120" s="224" t="s">
        <v>831</v>
      </c>
      <c r="E120" s="39"/>
      <c r="F120" s="276" t="s">
        <v>2752</v>
      </c>
      <c r="G120" s="39"/>
      <c r="H120" s="39"/>
      <c r="I120" s="144"/>
      <c r="J120" s="39"/>
      <c r="K120" s="39"/>
      <c r="L120" s="43"/>
      <c r="M120" s="277"/>
      <c r="N120" s="79"/>
      <c r="O120" s="79"/>
      <c r="P120" s="79"/>
      <c r="Q120" s="79"/>
      <c r="R120" s="79"/>
      <c r="S120" s="79"/>
      <c r="T120" s="80"/>
      <c r="AT120" s="17" t="s">
        <v>831</v>
      </c>
      <c r="AU120" s="17" t="s">
        <v>76</v>
      </c>
    </row>
    <row r="121" s="1" customFormat="1" ht="16.5" customHeight="1">
      <c r="B121" s="38"/>
      <c r="C121" s="210" t="s">
        <v>297</v>
      </c>
      <c r="D121" s="210" t="s">
        <v>187</v>
      </c>
      <c r="E121" s="211" t="s">
        <v>2753</v>
      </c>
      <c r="F121" s="212" t="s">
        <v>2754</v>
      </c>
      <c r="G121" s="213" t="s">
        <v>1752</v>
      </c>
      <c r="H121" s="214">
        <v>1</v>
      </c>
      <c r="I121" s="215"/>
      <c r="J121" s="216">
        <f>ROUND(I121*H121,2)</f>
        <v>0</v>
      </c>
      <c r="K121" s="212" t="s">
        <v>1</v>
      </c>
      <c r="L121" s="43"/>
      <c r="M121" s="217" t="s">
        <v>1</v>
      </c>
      <c r="N121" s="218" t="s">
        <v>40</v>
      </c>
      <c r="O121" s="79"/>
      <c r="P121" s="219">
        <f>O121*H121</f>
        <v>0</v>
      </c>
      <c r="Q121" s="219">
        <v>0</v>
      </c>
      <c r="R121" s="219">
        <f>Q121*H121</f>
        <v>0</v>
      </c>
      <c r="S121" s="219">
        <v>0</v>
      </c>
      <c r="T121" s="220">
        <f>S121*H121</f>
        <v>0</v>
      </c>
      <c r="AR121" s="17" t="s">
        <v>192</v>
      </c>
      <c r="AT121" s="17" t="s">
        <v>187</v>
      </c>
      <c r="AU121" s="17" t="s">
        <v>76</v>
      </c>
      <c r="AY121" s="17" t="s">
        <v>186</v>
      </c>
      <c r="BE121" s="221">
        <f>IF(N121="základní",J121,0)</f>
        <v>0</v>
      </c>
      <c r="BF121" s="221">
        <f>IF(N121="snížená",J121,0)</f>
        <v>0</v>
      </c>
      <c r="BG121" s="221">
        <f>IF(N121="zákl. přenesená",J121,0)</f>
        <v>0</v>
      </c>
      <c r="BH121" s="221">
        <f>IF(N121="sníž. přenesená",J121,0)</f>
        <v>0</v>
      </c>
      <c r="BI121" s="221">
        <f>IF(N121="nulová",J121,0)</f>
        <v>0</v>
      </c>
      <c r="BJ121" s="17" t="s">
        <v>76</v>
      </c>
      <c r="BK121" s="221">
        <f>ROUND(I121*H121,2)</f>
        <v>0</v>
      </c>
      <c r="BL121" s="17" t="s">
        <v>192</v>
      </c>
      <c r="BM121" s="17" t="s">
        <v>439</v>
      </c>
    </row>
    <row r="122" s="1" customFormat="1">
      <c r="B122" s="38"/>
      <c r="C122" s="39"/>
      <c r="D122" s="224" t="s">
        <v>831</v>
      </c>
      <c r="E122" s="39"/>
      <c r="F122" s="276" t="s">
        <v>2755</v>
      </c>
      <c r="G122" s="39"/>
      <c r="H122" s="39"/>
      <c r="I122" s="144"/>
      <c r="J122" s="39"/>
      <c r="K122" s="39"/>
      <c r="L122" s="43"/>
      <c r="M122" s="277"/>
      <c r="N122" s="79"/>
      <c r="O122" s="79"/>
      <c r="P122" s="79"/>
      <c r="Q122" s="79"/>
      <c r="R122" s="79"/>
      <c r="S122" s="79"/>
      <c r="T122" s="80"/>
      <c r="AT122" s="17" t="s">
        <v>831</v>
      </c>
      <c r="AU122" s="17" t="s">
        <v>76</v>
      </c>
    </row>
    <row r="123" s="1" customFormat="1" ht="16.5" customHeight="1">
      <c r="B123" s="38"/>
      <c r="C123" s="210" t="s">
        <v>7</v>
      </c>
      <c r="D123" s="210" t="s">
        <v>187</v>
      </c>
      <c r="E123" s="211" t="s">
        <v>2756</v>
      </c>
      <c r="F123" s="212" t="s">
        <v>2757</v>
      </c>
      <c r="G123" s="213" t="s">
        <v>1752</v>
      </c>
      <c r="H123" s="214">
        <v>1</v>
      </c>
      <c r="I123" s="215"/>
      <c r="J123" s="216">
        <f>ROUND(I123*H123,2)</f>
        <v>0</v>
      </c>
      <c r="K123" s="212" t="s">
        <v>1</v>
      </c>
      <c r="L123" s="43"/>
      <c r="M123" s="217" t="s">
        <v>1</v>
      </c>
      <c r="N123" s="218" t="s">
        <v>40</v>
      </c>
      <c r="O123" s="79"/>
      <c r="P123" s="219">
        <f>O123*H123</f>
        <v>0</v>
      </c>
      <c r="Q123" s="219">
        <v>0</v>
      </c>
      <c r="R123" s="219">
        <f>Q123*H123</f>
        <v>0</v>
      </c>
      <c r="S123" s="219">
        <v>0</v>
      </c>
      <c r="T123" s="220">
        <f>S123*H123</f>
        <v>0</v>
      </c>
      <c r="AR123" s="17" t="s">
        <v>192</v>
      </c>
      <c r="AT123" s="17" t="s">
        <v>187</v>
      </c>
      <c r="AU123" s="17" t="s">
        <v>76</v>
      </c>
      <c r="AY123" s="17" t="s">
        <v>186</v>
      </c>
      <c r="BE123" s="221">
        <f>IF(N123="základní",J123,0)</f>
        <v>0</v>
      </c>
      <c r="BF123" s="221">
        <f>IF(N123="snížená",J123,0)</f>
        <v>0</v>
      </c>
      <c r="BG123" s="221">
        <f>IF(N123="zákl. přenesená",J123,0)</f>
        <v>0</v>
      </c>
      <c r="BH123" s="221">
        <f>IF(N123="sníž. přenesená",J123,0)</f>
        <v>0</v>
      </c>
      <c r="BI123" s="221">
        <f>IF(N123="nulová",J123,0)</f>
        <v>0</v>
      </c>
      <c r="BJ123" s="17" t="s">
        <v>76</v>
      </c>
      <c r="BK123" s="221">
        <f>ROUND(I123*H123,2)</f>
        <v>0</v>
      </c>
      <c r="BL123" s="17" t="s">
        <v>192</v>
      </c>
      <c r="BM123" s="17" t="s">
        <v>466</v>
      </c>
    </row>
    <row r="124" s="1" customFormat="1">
      <c r="B124" s="38"/>
      <c r="C124" s="39"/>
      <c r="D124" s="224" t="s">
        <v>831</v>
      </c>
      <c r="E124" s="39"/>
      <c r="F124" s="276" t="s">
        <v>2758</v>
      </c>
      <c r="G124" s="39"/>
      <c r="H124" s="39"/>
      <c r="I124" s="144"/>
      <c r="J124" s="39"/>
      <c r="K124" s="39"/>
      <c r="L124" s="43"/>
      <c r="M124" s="277"/>
      <c r="N124" s="79"/>
      <c r="O124" s="79"/>
      <c r="P124" s="79"/>
      <c r="Q124" s="79"/>
      <c r="R124" s="79"/>
      <c r="S124" s="79"/>
      <c r="T124" s="80"/>
      <c r="AT124" s="17" t="s">
        <v>831</v>
      </c>
      <c r="AU124" s="17" t="s">
        <v>76</v>
      </c>
    </row>
    <row r="125" s="1" customFormat="1" ht="16.5" customHeight="1">
      <c r="B125" s="38"/>
      <c r="C125" s="210" t="s">
        <v>306</v>
      </c>
      <c r="D125" s="210" t="s">
        <v>187</v>
      </c>
      <c r="E125" s="211" t="s">
        <v>2759</v>
      </c>
      <c r="F125" s="212" t="s">
        <v>2760</v>
      </c>
      <c r="G125" s="213" t="s">
        <v>1752</v>
      </c>
      <c r="H125" s="214">
        <v>1</v>
      </c>
      <c r="I125" s="215"/>
      <c r="J125" s="216">
        <f>ROUND(I125*H125,2)</f>
        <v>0</v>
      </c>
      <c r="K125" s="212" t="s">
        <v>1</v>
      </c>
      <c r="L125" s="43"/>
      <c r="M125" s="217" t="s">
        <v>1</v>
      </c>
      <c r="N125" s="218" t="s">
        <v>40</v>
      </c>
      <c r="O125" s="79"/>
      <c r="P125" s="219">
        <f>O125*H125</f>
        <v>0</v>
      </c>
      <c r="Q125" s="219">
        <v>0</v>
      </c>
      <c r="R125" s="219">
        <f>Q125*H125</f>
        <v>0</v>
      </c>
      <c r="S125" s="219">
        <v>0</v>
      </c>
      <c r="T125" s="220">
        <f>S125*H125</f>
        <v>0</v>
      </c>
      <c r="AR125" s="17" t="s">
        <v>192</v>
      </c>
      <c r="AT125" s="17" t="s">
        <v>187</v>
      </c>
      <c r="AU125" s="17" t="s">
        <v>76</v>
      </c>
      <c r="AY125" s="17" t="s">
        <v>186</v>
      </c>
      <c r="BE125" s="221">
        <f>IF(N125="základní",J125,0)</f>
        <v>0</v>
      </c>
      <c r="BF125" s="221">
        <f>IF(N125="snížená",J125,0)</f>
        <v>0</v>
      </c>
      <c r="BG125" s="221">
        <f>IF(N125="zákl. přenesená",J125,0)</f>
        <v>0</v>
      </c>
      <c r="BH125" s="221">
        <f>IF(N125="sníž. přenesená",J125,0)</f>
        <v>0</v>
      </c>
      <c r="BI125" s="221">
        <f>IF(N125="nulová",J125,0)</f>
        <v>0</v>
      </c>
      <c r="BJ125" s="17" t="s">
        <v>76</v>
      </c>
      <c r="BK125" s="221">
        <f>ROUND(I125*H125,2)</f>
        <v>0</v>
      </c>
      <c r="BL125" s="17" t="s">
        <v>192</v>
      </c>
      <c r="BM125" s="17" t="s">
        <v>385</v>
      </c>
    </row>
    <row r="126" s="1" customFormat="1">
      <c r="B126" s="38"/>
      <c r="C126" s="39"/>
      <c r="D126" s="224" t="s">
        <v>831</v>
      </c>
      <c r="E126" s="39"/>
      <c r="F126" s="276" t="s">
        <v>2761</v>
      </c>
      <c r="G126" s="39"/>
      <c r="H126" s="39"/>
      <c r="I126" s="144"/>
      <c r="J126" s="39"/>
      <c r="K126" s="39"/>
      <c r="L126" s="43"/>
      <c r="M126" s="277"/>
      <c r="N126" s="79"/>
      <c r="O126" s="79"/>
      <c r="P126" s="79"/>
      <c r="Q126" s="79"/>
      <c r="R126" s="79"/>
      <c r="S126" s="79"/>
      <c r="T126" s="80"/>
      <c r="AT126" s="17" t="s">
        <v>831</v>
      </c>
      <c r="AU126" s="17" t="s">
        <v>76</v>
      </c>
    </row>
    <row r="127" s="1" customFormat="1" ht="16.5" customHeight="1">
      <c r="B127" s="38"/>
      <c r="C127" s="210" t="s">
        <v>311</v>
      </c>
      <c r="D127" s="210" t="s">
        <v>187</v>
      </c>
      <c r="E127" s="211" t="s">
        <v>2762</v>
      </c>
      <c r="F127" s="212" t="s">
        <v>2763</v>
      </c>
      <c r="G127" s="213" t="s">
        <v>1752</v>
      </c>
      <c r="H127" s="214">
        <v>1</v>
      </c>
      <c r="I127" s="215"/>
      <c r="J127" s="216">
        <f>ROUND(I127*H127,2)</f>
        <v>0</v>
      </c>
      <c r="K127" s="212" t="s">
        <v>1</v>
      </c>
      <c r="L127" s="43"/>
      <c r="M127" s="217" t="s">
        <v>1</v>
      </c>
      <c r="N127" s="218" t="s">
        <v>40</v>
      </c>
      <c r="O127" s="79"/>
      <c r="P127" s="219">
        <f>O127*H127</f>
        <v>0</v>
      </c>
      <c r="Q127" s="219">
        <v>0</v>
      </c>
      <c r="R127" s="219">
        <f>Q127*H127</f>
        <v>0</v>
      </c>
      <c r="S127" s="219">
        <v>0</v>
      </c>
      <c r="T127" s="220">
        <f>S127*H127</f>
        <v>0</v>
      </c>
      <c r="AR127" s="17" t="s">
        <v>192</v>
      </c>
      <c r="AT127" s="17" t="s">
        <v>187</v>
      </c>
      <c r="AU127" s="17" t="s">
        <v>76</v>
      </c>
      <c r="AY127" s="17" t="s">
        <v>186</v>
      </c>
      <c r="BE127" s="221">
        <f>IF(N127="základní",J127,0)</f>
        <v>0</v>
      </c>
      <c r="BF127" s="221">
        <f>IF(N127="snížená",J127,0)</f>
        <v>0</v>
      </c>
      <c r="BG127" s="221">
        <f>IF(N127="zákl. přenesená",J127,0)</f>
        <v>0</v>
      </c>
      <c r="BH127" s="221">
        <f>IF(N127="sníž. přenesená",J127,0)</f>
        <v>0</v>
      </c>
      <c r="BI127" s="221">
        <f>IF(N127="nulová",J127,0)</f>
        <v>0</v>
      </c>
      <c r="BJ127" s="17" t="s">
        <v>76</v>
      </c>
      <c r="BK127" s="221">
        <f>ROUND(I127*H127,2)</f>
        <v>0</v>
      </c>
      <c r="BL127" s="17" t="s">
        <v>192</v>
      </c>
      <c r="BM127" s="17" t="s">
        <v>400</v>
      </c>
    </row>
    <row r="128" s="1" customFormat="1">
      <c r="B128" s="38"/>
      <c r="C128" s="39"/>
      <c r="D128" s="224" t="s">
        <v>831</v>
      </c>
      <c r="E128" s="39"/>
      <c r="F128" s="276" t="s">
        <v>2764</v>
      </c>
      <c r="G128" s="39"/>
      <c r="H128" s="39"/>
      <c r="I128" s="144"/>
      <c r="J128" s="39"/>
      <c r="K128" s="39"/>
      <c r="L128" s="43"/>
      <c r="M128" s="277"/>
      <c r="N128" s="79"/>
      <c r="O128" s="79"/>
      <c r="P128" s="79"/>
      <c r="Q128" s="79"/>
      <c r="R128" s="79"/>
      <c r="S128" s="79"/>
      <c r="T128" s="80"/>
      <c r="AT128" s="17" t="s">
        <v>831</v>
      </c>
      <c r="AU128" s="17" t="s">
        <v>76</v>
      </c>
    </row>
    <row r="129" s="1" customFormat="1" ht="16.5" customHeight="1">
      <c r="B129" s="38"/>
      <c r="C129" s="210" t="s">
        <v>316</v>
      </c>
      <c r="D129" s="210" t="s">
        <v>187</v>
      </c>
      <c r="E129" s="211" t="s">
        <v>2765</v>
      </c>
      <c r="F129" s="212" t="s">
        <v>2766</v>
      </c>
      <c r="G129" s="213" t="s">
        <v>1752</v>
      </c>
      <c r="H129" s="214">
        <v>1</v>
      </c>
      <c r="I129" s="215"/>
      <c r="J129" s="216">
        <f>ROUND(I129*H129,2)</f>
        <v>0</v>
      </c>
      <c r="K129" s="212" t="s">
        <v>1</v>
      </c>
      <c r="L129" s="43"/>
      <c r="M129" s="217" t="s">
        <v>1</v>
      </c>
      <c r="N129" s="218" t="s">
        <v>40</v>
      </c>
      <c r="O129" s="79"/>
      <c r="P129" s="219">
        <f>O129*H129</f>
        <v>0</v>
      </c>
      <c r="Q129" s="219">
        <v>0</v>
      </c>
      <c r="R129" s="219">
        <f>Q129*H129</f>
        <v>0</v>
      </c>
      <c r="S129" s="219">
        <v>0</v>
      </c>
      <c r="T129" s="220">
        <f>S129*H129</f>
        <v>0</v>
      </c>
      <c r="AR129" s="17" t="s">
        <v>192</v>
      </c>
      <c r="AT129" s="17" t="s">
        <v>187</v>
      </c>
      <c r="AU129" s="17" t="s">
        <v>76</v>
      </c>
      <c r="AY129" s="17" t="s">
        <v>186</v>
      </c>
      <c r="BE129" s="221">
        <f>IF(N129="základní",J129,0)</f>
        <v>0</v>
      </c>
      <c r="BF129" s="221">
        <f>IF(N129="snížená",J129,0)</f>
        <v>0</v>
      </c>
      <c r="BG129" s="221">
        <f>IF(N129="zákl. přenesená",J129,0)</f>
        <v>0</v>
      </c>
      <c r="BH129" s="221">
        <f>IF(N129="sníž. přenesená",J129,0)</f>
        <v>0</v>
      </c>
      <c r="BI129" s="221">
        <f>IF(N129="nulová",J129,0)</f>
        <v>0</v>
      </c>
      <c r="BJ129" s="17" t="s">
        <v>76</v>
      </c>
      <c r="BK129" s="221">
        <f>ROUND(I129*H129,2)</f>
        <v>0</v>
      </c>
      <c r="BL129" s="17" t="s">
        <v>192</v>
      </c>
      <c r="BM129" s="17" t="s">
        <v>470</v>
      </c>
    </row>
    <row r="130" s="1" customFormat="1">
      <c r="B130" s="38"/>
      <c r="C130" s="39"/>
      <c r="D130" s="224" t="s">
        <v>831</v>
      </c>
      <c r="E130" s="39"/>
      <c r="F130" s="276" t="s">
        <v>2767</v>
      </c>
      <c r="G130" s="39"/>
      <c r="H130" s="39"/>
      <c r="I130" s="144"/>
      <c r="J130" s="39"/>
      <c r="K130" s="39"/>
      <c r="L130" s="43"/>
      <c r="M130" s="277"/>
      <c r="N130" s="79"/>
      <c r="O130" s="79"/>
      <c r="P130" s="79"/>
      <c r="Q130" s="79"/>
      <c r="R130" s="79"/>
      <c r="S130" s="79"/>
      <c r="T130" s="80"/>
      <c r="AT130" s="17" t="s">
        <v>831</v>
      </c>
      <c r="AU130" s="17" t="s">
        <v>76</v>
      </c>
    </row>
    <row r="131" s="1" customFormat="1" ht="16.5" customHeight="1">
      <c r="B131" s="38"/>
      <c r="C131" s="210" t="s">
        <v>323</v>
      </c>
      <c r="D131" s="210" t="s">
        <v>187</v>
      </c>
      <c r="E131" s="211" t="s">
        <v>2768</v>
      </c>
      <c r="F131" s="212" t="s">
        <v>2769</v>
      </c>
      <c r="G131" s="213" t="s">
        <v>1752</v>
      </c>
      <c r="H131" s="214">
        <v>1</v>
      </c>
      <c r="I131" s="215"/>
      <c r="J131" s="216">
        <f>ROUND(I131*H131,2)</f>
        <v>0</v>
      </c>
      <c r="K131" s="212" t="s">
        <v>1</v>
      </c>
      <c r="L131" s="43"/>
      <c r="M131" s="217" t="s">
        <v>1</v>
      </c>
      <c r="N131" s="218" t="s">
        <v>40</v>
      </c>
      <c r="O131" s="79"/>
      <c r="P131" s="219">
        <f>O131*H131</f>
        <v>0</v>
      </c>
      <c r="Q131" s="219">
        <v>0</v>
      </c>
      <c r="R131" s="219">
        <f>Q131*H131</f>
        <v>0</v>
      </c>
      <c r="S131" s="219">
        <v>0</v>
      </c>
      <c r="T131" s="220">
        <f>S131*H131</f>
        <v>0</v>
      </c>
      <c r="AR131" s="17" t="s">
        <v>192</v>
      </c>
      <c r="AT131" s="17" t="s">
        <v>187</v>
      </c>
      <c r="AU131" s="17" t="s">
        <v>76</v>
      </c>
      <c r="AY131" s="17" t="s">
        <v>186</v>
      </c>
      <c r="BE131" s="221">
        <f>IF(N131="základní",J131,0)</f>
        <v>0</v>
      </c>
      <c r="BF131" s="221">
        <f>IF(N131="snížená",J131,0)</f>
        <v>0</v>
      </c>
      <c r="BG131" s="221">
        <f>IF(N131="zákl. přenesená",J131,0)</f>
        <v>0</v>
      </c>
      <c r="BH131" s="221">
        <f>IF(N131="sníž. přenesená",J131,0)</f>
        <v>0</v>
      </c>
      <c r="BI131" s="221">
        <f>IF(N131="nulová",J131,0)</f>
        <v>0</v>
      </c>
      <c r="BJ131" s="17" t="s">
        <v>76</v>
      </c>
      <c r="BK131" s="221">
        <f>ROUND(I131*H131,2)</f>
        <v>0</v>
      </c>
      <c r="BL131" s="17" t="s">
        <v>192</v>
      </c>
      <c r="BM131" s="17" t="s">
        <v>486</v>
      </c>
    </row>
    <row r="132" s="1" customFormat="1">
      <c r="B132" s="38"/>
      <c r="C132" s="39"/>
      <c r="D132" s="224" t="s">
        <v>831</v>
      </c>
      <c r="E132" s="39"/>
      <c r="F132" s="276" t="s">
        <v>2770</v>
      </c>
      <c r="G132" s="39"/>
      <c r="H132" s="39"/>
      <c r="I132" s="144"/>
      <c r="J132" s="39"/>
      <c r="K132" s="39"/>
      <c r="L132" s="43"/>
      <c r="M132" s="277"/>
      <c r="N132" s="79"/>
      <c r="O132" s="79"/>
      <c r="P132" s="79"/>
      <c r="Q132" s="79"/>
      <c r="R132" s="79"/>
      <c r="S132" s="79"/>
      <c r="T132" s="80"/>
      <c r="AT132" s="17" t="s">
        <v>831</v>
      </c>
      <c r="AU132" s="17" t="s">
        <v>76</v>
      </c>
    </row>
    <row r="133" s="1" customFormat="1" ht="16.5" customHeight="1">
      <c r="B133" s="38"/>
      <c r="C133" s="210" t="s">
        <v>330</v>
      </c>
      <c r="D133" s="210" t="s">
        <v>187</v>
      </c>
      <c r="E133" s="211" t="s">
        <v>2771</v>
      </c>
      <c r="F133" s="212" t="s">
        <v>2772</v>
      </c>
      <c r="G133" s="213" t="s">
        <v>1752</v>
      </c>
      <c r="H133" s="214">
        <v>1</v>
      </c>
      <c r="I133" s="215"/>
      <c r="J133" s="216">
        <f>ROUND(I133*H133,2)</f>
        <v>0</v>
      </c>
      <c r="K133" s="212" t="s">
        <v>1</v>
      </c>
      <c r="L133" s="43"/>
      <c r="M133" s="217" t="s">
        <v>1</v>
      </c>
      <c r="N133" s="218" t="s">
        <v>40</v>
      </c>
      <c r="O133" s="79"/>
      <c r="P133" s="219">
        <f>O133*H133</f>
        <v>0</v>
      </c>
      <c r="Q133" s="219">
        <v>0</v>
      </c>
      <c r="R133" s="219">
        <f>Q133*H133</f>
        <v>0</v>
      </c>
      <c r="S133" s="219">
        <v>0</v>
      </c>
      <c r="T133" s="220">
        <f>S133*H133</f>
        <v>0</v>
      </c>
      <c r="AR133" s="17" t="s">
        <v>192</v>
      </c>
      <c r="AT133" s="17" t="s">
        <v>187</v>
      </c>
      <c r="AU133" s="17" t="s">
        <v>76</v>
      </c>
      <c r="AY133" s="17" t="s">
        <v>186</v>
      </c>
      <c r="BE133" s="221">
        <f>IF(N133="základní",J133,0)</f>
        <v>0</v>
      </c>
      <c r="BF133" s="221">
        <f>IF(N133="snížená",J133,0)</f>
        <v>0</v>
      </c>
      <c r="BG133" s="221">
        <f>IF(N133="zákl. přenesená",J133,0)</f>
        <v>0</v>
      </c>
      <c r="BH133" s="221">
        <f>IF(N133="sníž. přenesená",J133,0)</f>
        <v>0</v>
      </c>
      <c r="BI133" s="221">
        <f>IF(N133="nulová",J133,0)</f>
        <v>0</v>
      </c>
      <c r="BJ133" s="17" t="s">
        <v>76</v>
      </c>
      <c r="BK133" s="221">
        <f>ROUND(I133*H133,2)</f>
        <v>0</v>
      </c>
      <c r="BL133" s="17" t="s">
        <v>192</v>
      </c>
      <c r="BM133" s="17" t="s">
        <v>496</v>
      </c>
    </row>
    <row r="134" s="1" customFormat="1">
      <c r="B134" s="38"/>
      <c r="C134" s="39"/>
      <c r="D134" s="224" t="s">
        <v>831</v>
      </c>
      <c r="E134" s="39"/>
      <c r="F134" s="276" t="s">
        <v>2773</v>
      </c>
      <c r="G134" s="39"/>
      <c r="H134" s="39"/>
      <c r="I134" s="144"/>
      <c r="J134" s="39"/>
      <c r="K134" s="39"/>
      <c r="L134" s="43"/>
      <c r="M134" s="277"/>
      <c r="N134" s="79"/>
      <c r="O134" s="79"/>
      <c r="P134" s="79"/>
      <c r="Q134" s="79"/>
      <c r="R134" s="79"/>
      <c r="S134" s="79"/>
      <c r="T134" s="80"/>
      <c r="AT134" s="17" t="s">
        <v>831</v>
      </c>
      <c r="AU134" s="17" t="s">
        <v>76</v>
      </c>
    </row>
    <row r="135" s="1" customFormat="1" ht="16.5" customHeight="1">
      <c r="B135" s="38"/>
      <c r="C135" s="210" t="s">
        <v>334</v>
      </c>
      <c r="D135" s="210" t="s">
        <v>187</v>
      </c>
      <c r="E135" s="211" t="s">
        <v>2774</v>
      </c>
      <c r="F135" s="212" t="s">
        <v>2775</v>
      </c>
      <c r="G135" s="213" t="s">
        <v>1752</v>
      </c>
      <c r="H135" s="214">
        <v>1</v>
      </c>
      <c r="I135" s="215"/>
      <c r="J135" s="216">
        <f>ROUND(I135*H135,2)</f>
        <v>0</v>
      </c>
      <c r="K135" s="212" t="s">
        <v>1</v>
      </c>
      <c r="L135" s="43"/>
      <c r="M135" s="217" t="s">
        <v>1</v>
      </c>
      <c r="N135" s="218" t="s">
        <v>40</v>
      </c>
      <c r="O135" s="79"/>
      <c r="P135" s="219">
        <f>O135*H135</f>
        <v>0</v>
      </c>
      <c r="Q135" s="219">
        <v>0</v>
      </c>
      <c r="R135" s="219">
        <f>Q135*H135</f>
        <v>0</v>
      </c>
      <c r="S135" s="219">
        <v>0</v>
      </c>
      <c r="T135" s="220">
        <f>S135*H135</f>
        <v>0</v>
      </c>
      <c r="AR135" s="17" t="s">
        <v>192</v>
      </c>
      <c r="AT135" s="17" t="s">
        <v>187</v>
      </c>
      <c r="AU135" s="17" t="s">
        <v>76</v>
      </c>
      <c r="AY135" s="17" t="s">
        <v>186</v>
      </c>
      <c r="BE135" s="221">
        <f>IF(N135="základní",J135,0)</f>
        <v>0</v>
      </c>
      <c r="BF135" s="221">
        <f>IF(N135="snížená",J135,0)</f>
        <v>0</v>
      </c>
      <c r="BG135" s="221">
        <f>IF(N135="zákl. přenesená",J135,0)</f>
        <v>0</v>
      </c>
      <c r="BH135" s="221">
        <f>IF(N135="sníž. přenesená",J135,0)</f>
        <v>0</v>
      </c>
      <c r="BI135" s="221">
        <f>IF(N135="nulová",J135,0)</f>
        <v>0</v>
      </c>
      <c r="BJ135" s="17" t="s">
        <v>76</v>
      </c>
      <c r="BK135" s="221">
        <f>ROUND(I135*H135,2)</f>
        <v>0</v>
      </c>
      <c r="BL135" s="17" t="s">
        <v>192</v>
      </c>
      <c r="BM135" s="17" t="s">
        <v>519</v>
      </c>
    </row>
    <row r="136" s="1" customFormat="1">
      <c r="B136" s="38"/>
      <c r="C136" s="39"/>
      <c r="D136" s="224" t="s">
        <v>831</v>
      </c>
      <c r="E136" s="39"/>
      <c r="F136" s="276" t="s">
        <v>2776</v>
      </c>
      <c r="G136" s="39"/>
      <c r="H136" s="39"/>
      <c r="I136" s="144"/>
      <c r="J136" s="39"/>
      <c r="K136" s="39"/>
      <c r="L136" s="43"/>
      <c r="M136" s="277"/>
      <c r="N136" s="79"/>
      <c r="O136" s="79"/>
      <c r="P136" s="79"/>
      <c r="Q136" s="79"/>
      <c r="R136" s="79"/>
      <c r="S136" s="79"/>
      <c r="T136" s="80"/>
      <c r="AT136" s="17" t="s">
        <v>831</v>
      </c>
      <c r="AU136" s="17" t="s">
        <v>76</v>
      </c>
    </row>
    <row r="137" s="1" customFormat="1" ht="16.5" customHeight="1">
      <c r="B137" s="38"/>
      <c r="C137" s="210" t="s">
        <v>338</v>
      </c>
      <c r="D137" s="210" t="s">
        <v>187</v>
      </c>
      <c r="E137" s="211" t="s">
        <v>2777</v>
      </c>
      <c r="F137" s="212" t="s">
        <v>2778</v>
      </c>
      <c r="G137" s="213" t="s">
        <v>1845</v>
      </c>
      <c r="H137" s="214">
        <v>1</v>
      </c>
      <c r="I137" s="215"/>
      <c r="J137" s="216">
        <f>ROUND(I137*H137,2)</f>
        <v>0</v>
      </c>
      <c r="K137" s="212" t="s">
        <v>1</v>
      </c>
      <c r="L137" s="43"/>
      <c r="M137" s="217" t="s">
        <v>1</v>
      </c>
      <c r="N137" s="218" t="s">
        <v>40</v>
      </c>
      <c r="O137" s="79"/>
      <c r="P137" s="219">
        <f>O137*H137</f>
        <v>0</v>
      </c>
      <c r="Q137" s="219">
        <v>0</v>
      </c>
      <c r="R137" s="219">
        <f>Q137*H137</f>
        <v>0</v>
      </c>
      <c r="S137" s="219">
        <v>0</v>
      </c>
      <c r="T137" s="220">
        <f>S137*H137</f>
        <v>0</v>
      </c>
      <c r="AR137" s="17" t="s">
        <v>192</v>
      </c>
      <c r="AT137" s="17" t="s">
        <v>187</v>
      </c>
      <c r="AU137" s="17" t="s">
        <v>76</v>
      </c>
      <c r="AY137" s="17" t="s">
        <v>186</v>
      </c>
      <c r="BE137" s="221">
        <f>IF(N137="základní",J137,0)</f>
        <v>0</v>
      </c>
      <c r="BF137" s="221">
        <f>IF(N137="snížená",J137,0)</f>
        <v>0</v>
      </c>
      <c r="BG137" s="221">
        <f>IF(N137="zákl. přenesená",J137,0)</f>
        <v>0</v>
      </c>
      <c r="BH137" s="221">
        <f>IF(N137="sníž. přenesená",J137,0)</f>
        <v>0</v>
      </c>
      <c r="BI137" s="221">
        <f>IF(N137="nulová",J137,0)</f>
        <v>0</v>
      </c>
      <c r="BJ137" s="17" t="s">
        <v>76</v>
      </c>
      <c r="BK137" s="221">
        <f>ROUND(I137*H137,2)</f>
        <v>0</v>
      </c>
      <c r="BL137" s="17" t="s">
        <v>192</v>
      </c>
      <c r="BM137" s="17" t="s">
        <v>508</v>
      </c>
    </row>
    <row r="138" s="1" customFormat="1">
      <c r="B138" s="38"/>
      <c r="C138" s="39"/>
      <c r="D138" s="224" t="s">
        <v>831</v>
      </c>
      <c r="E138" s="39"/>
      <c r="F138" s="276" t="s">
        <v>2779</v>
      </c>
      <c r="G138" s="39"/>
      <c r="H138" s="39"/>
      <c r="I138" s="144"/>
      <c r="J138" s="39"/>
      <c r="K138" s="39"/>
      <c r="L138" s="43"/>
      <c r="M138" s="277"/>
      <c r="N138" s="79"/>
      <c r="O138" s="79"/>
      <c r="P138" s="79"/>
      <c r="Q138" s="79"/>
      <c r="R138" s="79"/>
      <c r="S138" s="79"/>
      <c r="T138" s="80"/>
      <c r="AT138" s="17" t="s">
        <v>831</v>
      </c>
      <c r="AU138" s="17" t="s">
        <v>76</v>
      </c>
    </row>
    <row r="139" s="1" customFormat="1" ht="16.5" customHeight="1">
      <c r="B139" s="38"/>
      <c r="C139" s="210" t="s">
        <v>342</v>
      </c>
      <c r="D139" s="210" t="s">
        <v>187</v>
      </c>
      <c r="E139" s="211" t="s">
        <v>2780</v>
      </c>
      <c r="F139" s="212" t="s">
        <v>2781</v>
      </c>
      <c r="G139" s="213" t="s">
        <v>1845</v>
      </c>
      <c r="H139" s="214">
        <v>1</v>
      </c>
      <c r="I139" s="215"/>
      <c r="J139" s="216">
        <f>ROUND(I139*H139,2)</f>
        <v>0</v>
      </c>
      <c r="K139" s="212" t="s">
        <v>1</v>
      </c>
      <c r="L139" s="43"/>
      <c r="M139" s="217" t="s">
        <v>1</v>
      </c>
      <c r="N139" s="218" t="s">
        <v>40</v>
      </c>
      <c r="O139" s="79"/>
      <c r="P139" s="219">
        <f>O139*H139</f>
        <v>0</v>
      </c>
      <c r="Q139" s="219">
        <v>0</v>
      </c>
      <c r="R139" s="219">
        <f>Q139*H139</f>
        <v>0</v>
      </c>
      <c r="S139" s="219">
        <v>0</v>
      </c>
      <c r="T139" s="220">
        <f>S139*H139</f>
        <v>0</v>
      </c>
      <c r="AR139" s="17" t="s">
        <v>192</v>
      </c>
      <c r="AT139" s="17" t="s">
        <v>187</v>
      </c>
      <c r="AU139" s="17" t="s">
        <v>76</v>
      </c>
      <c r="AY139" s="17" t="s">
        <v>186</v>
      </c>
      <c r="BE139" s="221">
        <f>IF(N139="základní",J139,0)</f>
        <v>0</v>
      </c>
      <c r="BF139" s="221">
        <f>IF(N139="snížená",J139,0)</f>
        <v>0</v>
      </c>
      <c r="BG139" s="221">
        <f>IF(N139="zákl. přenesená",J139,0)</f>
        <v>0</v>
      </c>
      <c r="BH139" s="221">
        <f>IF(N139="sníž. přenesená",J139,0)</f>
        <v>0</v>
      </c>
      <c r="BI139" s="221">
        <f>IF(N139="nulová",J139,0)</f>
        <v>0</v>
      </c>
      <c r="BJ139" s="17" t="s">
        <v>76</v>
      </c>
      <c r="BK139" s="221">
        <f>ROUND(I139*H139,2)</f>
        <v>0</v>
      </c>
      <c r="BL139" s="17" t="s">
        <v>192</v>
      </c>
      <c r="BM139" s="17" t="s">
        <v>528</v>
      </c>
    </row>
    <row r="140" s="1" customFormat="1">
      <c r="B140" s="38"/>
      <c r="C140" s="39"/>
      <c r="D140" s="224" t="s">
        <v>831</v>
      </c>
      <c r="E140" s="39"/>
      <c r="F140" s="276" t="s">
        <v>2782</v>
      </c>
      <c r="G140" s="39"/>
      <c r="H140" s="39"/>
      <c r="I140" s="144"/>
      <c r="J140" s="39"/>
      <c r="K140" s="39"/>
      <c r="L140" s="43"/>
      <c r="M140" s="277"/>
      <c r="N140" s="79"/>
      <c r="O140" s="79"/>
      <c r="P140" s="79"/>
      <c r="Q140" s="79"/>
      <c r="R140" s="79"/>
      <c r="S140" s="79"/>
      <c r="T140" s="80"/>
      <c r="AT140" s="17" t="s">
        <v>831</v>
      </c>
      <c r="AU140" s="17" t="s">
        <v>76</v>
      </c>
    </row>
    <row r="141" s="1" customFormat="1" ht="16.5" customHeight="1">
      <c r="B141" s="38"/>
      <c r="C141" s="210" t="s">
        <v>346</v>
      </c>
      <c r="D141" s="210" t="s">
        <v>187</v>
      </c>
      <c r="E141" s="211" t="s">
        <v>2783</v>
      </c>
      <c r="F141" s="212" t="s">
        <v>2784</v>
      </c>
      <c r="G141" s="213" t="s">
        <v>1845</v>
      </c>
      <c r="H141" s="214">
        <v>1</v>
      </c>
      <c r="I141" s="215"/>
      <c r="J141" s="216">
        <f>ROUND(I141*H141,2)</f>
        <v>0</v>
      </c>
      <c r="K141" s="212" t="s">
        <v>1</v>
      </c>
      <c r="L141" s="43"/>
      <c r="M141" s="217" t="s">
        <v>1</v>
      </c>
      <c r="N141" s="218" t="s">
        <v>40</v>
      </c>
      <c r="O141" s="79"/>
      <c r="P141" s="219">
        <f>O141*H141</f>
        <v>0</v>
      </c>
      <c r="Q141" s="219">
        <v>0</v>
      </c>
      <c r="R141" s="219">
        <f>Q141*H141</f>
        <v>0</v>
      </c>
      <c r="S141" s="219">
        <v>0</v>
      </c>
      <c r="T141" s="220">
        <f>S141*H141</f>
        <v>0</v>
      </c>
      <c r="AR141" s="17" t="s">
        <v>192</v>
      </c>
      <c r="AT141" s="17" t="s">
        <v>187</v>
      </c>
      <c r="AU141" s="17" t="s">
        <v>76</v>
      </c>
      <c r="AY141" s="17" t="s">
        <v>186</v>
      </c>
      <c r="BE141" s="221">
        <f>IF(N141="základní",J141,0)</f>
        <v>0</v>
      </c>
      <c r="BF141" s="221">
        <f>IF(N141="snížená",J141,0)</f>
        <v>0</v>
      </c>
      <c r="BG141" s="221">
        <f>IF(N141="zákl. přenesená",J141,0)</f>
        <v>0</v>
      </c>
      <c r="BH141" s="221">
        <f>IF(N141="sníž. přenesená",J141,0)</f>
        <v>0</v>
      </c>
      <c r="BI141" s="221">
        <f>IF(N141="nulová",J141,0)</f>
        <v>0</v>
      </c>
      <c r="BJ141" s="17" t="s">
        <v>76</v>
      </c>
      <c r="BK141" s="221">
        <f>ROUND(I141*H141,2)</f>
        <v>0</v>
      </c>
      <c r="BL141" s="17" t="s">
        <v>192</v>
      </c>
      <c r="BM141" s="17" t="s">
        <v>540</v>
      </c>
    </row>
    <row r="142" s="1" customFormat="1">
      <c r="B142" s="38"/>
      <c r="C142" s="39"/>
      <c r="D142" s="224" t="s">
        <v>831</v>
      </c>
      <c r="E142" s="39"/>
      <c r="F142" s="276" t="s">
        <v>2785</v>
      </c>
      <c r="G142" s="39"/>
      <c r="H142" s="39"/>
      <c r="I142" s="144"/>
      <c r="J142" s="39"/>
      <c r="K142" s="39"/>
      <c r="L142" s="43"/>
      <c r="M142" s="277"/>
      <c r="N142" s="79"/>
      <c r="O142" s="79"/>
      <c r="P142" s="79"/>
      <c r="Q142" s="79"/>
      <c r="R142" s="79"/>
      <c r="S142" s="79"/>
      <c r="T142" s="80"/>
      <c r="AT142" s="17" t="s">
        <v>831</v>
      </c>
      <c r="AU142" s="17" t="s">
        <v>76</v>
      </c>
    </row>
    <row r="143" s="1" customFormat="1" ht="16.5" customHeight="1">
      <c r="B143" s="38"/>
      <c r="C143" s="210" t="s">
        <v>350</v>
      </c>
      <c r="D143" s="210" t="s">
        <v>187</v>
      </c>
      <c r="E143" s="211" t="s">
        <v>2786</v>
      </c>
      <c r="F143" s="212" t="s">
        <v>2787</v>
      </c>
      <c r="G143" s="213" t="s">
        <v>1845</v>
      </c>
      <c r="H143" s="214">
        <v>1</v>
      </c>
      <c r="I143" s="215"/>
      <c r="J143" s="216">
        <f>ROUND(I143*H143,2)</f>
        <v>0</v>
      </c>
      <c r="K143" s="212" t="s">
        <v>1</v>
      </c>
      <c r="L143" s="43"/>
      <c r="M143" s="217" t="s">
        <v>1</v>
      </c>
      <c r="N143" s="218" t="s">
        <v>40</v>
      </c>
      <c r="O143" s="79"/>
      <c r="P143" s="219">
        <f>O143*H143</f>
        <v>0</v>
      </c>
      <c r="Q143" s="219">
        <v>0</v>
      </c>
      <c r="R143" s="219">
        <f>Q143*H143</f>
        <v>0</v>
      </c>
      <c r="S143" s="219">
        <v>0</v>
      </c>
      <c r="T143" s="220">
        <f>S143*H143</f>
        <v>0</v>
      </c>
      <c r="AR143" s="17" t="s">
        <v>192</v>
      </c>
      <c r="AT143" s="17" t="s">
        <v>187</v>
      </c>
      <c r="AU143" s="17" t="s">
        <v>76</v>
      </c>
      <c r="AY143" s="17" t="s">
        <v>186</v>
      </c>
      <c r="BE143" s="221">
        <f>IF(N143="základní",J143,0)</f>
        <v>0</v>
      </c>
      <c r="BF143" s="221">
        <f>IF(N143="snížená",J143,0)</f>
        <v>0</v>
      </c>
      <c r="BG143" s="221">
        <f>IF(N143="zákl. přenesená",J143,0)</f>
        <v>0</v>
      </c>
      <c r="BH143" s="221">
        <f>IF(N143="sníž. přenesená",J143,0)</f>
        <v>0</v>
      </c>
      <c r="BI143" s="221">
        <f>IF(N143="nulová",J143,0)</f>
        <v>0</v>
      </c>
      <c r="BJ143" s="17" t="s">
        <v>76</v>
      </c>
      <c r="BK143" s="221">
        <f>ROUND(I143*H143,2)</f>
        <v>0</v>
      </c>
      <c r="BL143" s="17" t="s">
        <v>192</v>
      </c>
      <c r="BM143" s="17" t="s">
        <v>556</v>
      </c>
    </row>
    <row r="144" s="1" customFormat="1">
      <c r="B144" s="38"/>
      <c r="C144" s="39"/>
      <c r="D144" s="224" t="s">
        <v>831</v>
      </c>
      <c r="E144" s="39"/>
      <c r="F144" s="276" t="s">
        <v>2788</v>
      </c>
      <c r="G144" s="39"/>
      <c r="H144" s="39"/>
      <c r="I144" s="144"/>
      <c r="J144" s="39"/>
      <c r="K144" s="39"/>
      <c r="L144" s="43"/>
      <c r="M144" s="277"/>
      <c r="N144" s="79"/>
      <c r="O144" s="79"/>
      <c r="P144" s="79"/>
      <c r="Q144" s="79"/>
      <c r="R144" s="79"/>
      <c r="S144" s="79"/>
      <c r="T144" s="80"/>
      <c r="AT144" s="17" t="s">
        <v>831</v>
      </c>
      <c r="AU144" s="17" t="s">
        <v>76</v>
      </c>
    </row>
    <row r="145" s="1" customFormat="1" ht="16.5" customHeight="1">
      <c r="B145" s="38"/>
      <c r="C145" s="210" t="s">
        <v>355</v>
      </c>
      <c r="D145" s="210" t="s">
        <v>187</v>
      </c>
      <c r="E145" s="211" t="s">
        <v>2789</v>
      </c>
      <c r="F145" s="212" t="s">
        <v>2790</v>
      </c>
      <c r="G145" s="213" t="s">
        <v>1845</v>
      </c>
      <c r="H145" s="214">
        <v>1</v>
      </c>
      <c r="I145" s="215"/>
      <c r="J145" s="216">
        <f>ROUND(I145*H145,2)</f>
        <v>0</v>
      </c>
      <c r="K145" s="212" t="s">
        <v>1</v>
      </c>
      <c r="L145" s="43"/>
      <c r="M145" s="217" t="s">
        <v>1</v>
      </c>
      <c r="N145" s="218" t="s">
        <v>40</v>
      </c>
      <c r="O145" s="79"/>
      <c r="P145" s="219">
        <f>O145*H145</f>
        <v>0</v>
      </c>
      <c r="Q145" s="219">
        <v>0</v>
      </c>
      <c r="R145" s="219">
        <f>Q145*H145</f>
        <v>0</v>
      </c>
      <c r="S145" s="219">
        <v>0</v>
      </c>
      <c r="T145" s="220">
        <f>S145*H145</f>
        <v>0</v>
      </c>
      <c r="AR145" s="17" t="s">
        <v>192</v>
      </c>
      <c r="AT145" s="17" t="s">
        <v>187</v>
      </c>
      <c r="AU145" s="17" t="s">
        <v>76</v>
      </c>
      <c r="AY145" s="17" t="s">
        <v>186</v>
      </c>
      <c r="BE145" s="221">
        <f>IF(N145="základní",J145,0)</f>
        <v>0</v>
      </c>
      <c r="BF145" s="221">
        <f>IF(N145="snížená",J145,0)</f>
        <v>0</v>
      </c>
      <c r="BG145" s="221">
        <f>IF(N145="zákl. přenesená",J145,0)</f>
        <v>0</v>
      </c>
      <c r="BH145" s="221">
        <f>IF(N145="sníž. přenesená",J145,0)</f>
        <v>0</v>
      </c>
      <c r="BI145" s="221">
        <f>IF(N145="nulová",J145,0)</f>
        <v>0</v>
      </c>
      <c r="BJ145" s="17" t="s">
        <v>76</v>
      </c>
      <c r="BK145" s="221">
        <f>ROUND(I145*H145,2)</f>
        <v>0</v>
      </c>
      <c r="BL145" s="17" t="s">
        <v>192</v>
      </c>
      <c r="BM145" s="17" t="s">
        <v>545</v>
      </c>
    </row>
    <row r="146" s="1" customFormat="1">
      <c r="B146" s="38"/>
      <c r="C146" s="39"/>
      <c r="D146" s="224" t="s">
        <v>831</v>
      </c>
      <c r="E146" s="39"/>
      <c r="F146" s="276" t="s">
        <v>2791</v>
      </c>
      <c r="G146" s="39"/>
      <c r="H146" s="39"/>
      <c r="I146" s="144"/>
      <c r="J146" s="39"/>
      <c r="K146" s="39"/>
      <c r="L146" s="43"/>
      <c r="M146" s="277"/>
      <c r="N146" s="79"/>
      <c r="O146" s="79"/>
      <c r="P146" s="79"/>
      <c r="Q146" s="79"/>
      <c r="R146" s="79"/>
      <c r="S146" s="79"/>
      <c r="T146" s="80"/>
      <c r="AT146" s="17" t="s">
        <v>831</v>
      </c>
      <c r="AU146" s="17" t="s">
        <v>76</v>
      </c>
    </row>
    <row r="147" s="1" customFormat="1" ht="16.5" customHeight="1">
      <c r="B147" s="38"/>
      <c r="C147" s="210" t="s">
        <v>367</v>
      </c>
      <c r="D147" s="210" t="s">
        <v>187</v>
      </c>
      <c r="E147" s="211" t="s">
        <v>2792</v>
      </c>
      <c r="F147" s="212" t="s">
        <v>2793</v>
      </c>
      <c r="G147" s="213" t="s">
        <v>1845</v>
      </c>
      <c r="H147" s="214">
        <v>1</v>
      </c>
      <c r="I147" s="215"/>
      <c r="J147" s="216">
        <f>ROUND(I147*H147,2)</f>
        <v>0</v>
      </c>
      <c r="K147" s="212" t="s">
        <v>1</v>
      </c>
      <c r="L147" s="43"/>
      <c r="M147" s="217" t="s">
        <v>1</v>
      </c>
      <c r="N147" s="218" t="s">
        <v>40</v>
      </c>
      <c r="O147" s="79"/>
      <c r="P147" s="219">
        <f>O147*H147</f>
        <v>0</v>
      </c>
      <c r="Q147" s="219">
        <v>0</v>
      </c>
      <c r="R147" s="219">
        <f>Q147*H147</f>
        <v>0</v>
      </c>
      <c r="S147" s="219">
        <v>0</v>
      </c>
      <c r="T147" s="220">
        <f>S147*H147</f>
        <v>0</v>
      </c>
      <c r="AR147" s="17" t="s">
        <v>192</v>
      </c>
      <c r="AT147" s="17" t="s">
        <v>187</v>
      </c>
      <c r="AU147" s="17" t="s">
        <v>76</v>
      </c>
      <c r="AY147" s="17" t="s">
        <v>186</v>
      </c>
      <c r="BE147" s="221">
        <f>IF(N147="základní",J147,0)</f>
        <v>0</v>
      </c>
      <c r="BF147" s="221">
        <f>IF(N147="snížená",J147,0)</f>
        <v>0</v>
      </c>
      <c r="BG147" s="221">
        <f>IF(N147="zákl. přenesená",J147,0)</f>
        <v>0</v>
      </c>
      <c r="BH147" s="221">
        <f>IF(N147="sníž. přenesená",J147,0)</f>
        <v>0</v>
      </c>
      <c r="BI147" s="221">
        <f>IF(N147="nulová",J147,0)</f>
        <v>0</v>
      </c>
      <c r="BJ147" s="17" t="s">
        <v>76</v>
      </c>
      <c r="BK147" s="221">
        <f>ROUND(I147*H147,2)</f>
        <v>0</v>
      </c>
      <c r="BL147" s="17" t="s">
        <v>192</v>
      </c>
      <c r="BM147" s="17" t="s">
        <v>594</v>
      </c>
    </row>
    <row r="148" s="1" customFormat="1">
      <c r="B148" s="38"/>
      <c r="C148" s="39"/>
      <c r="D148" s="224" t="s">
        <v>831</v>
      </c>
      <c r="E148" s="39"/>
      <c r="F148" s="276" t="s">
        <v>2794</v>
      </c>
      <c r="G148" s="39"/>
      <c r="H148" s="39"/>
      <c r="I148" s="144"/>
      <c r="J148" s="39"/>
      <c r="K148" s="39"/>
      <c r="L148" s="43"/>
      <c r="M148" s="277"/>
      <c r="N148" s="79"/>
      <c r="O148" s="79"/>
      <c r="P148" s="79"/>
      <c r="Q148" s="79"/>
      <c r="R148" s="79"/>
      <c r="S148" s="79"/>
      <c r="T148" s="80"/>
      <c r="AT148" s="17" t="s">
        <v>831</v>
      </c>
      <c r="AU148" s="17" t="s">
        <v>76</v>
      </c>
    </row>
    <row r="149" s="1" customFormat="1" ht="22.5" customHeight="1">
      <c r="B149" s="38"/>
      <c r="C149" s="210" t="s">
        <v>372</v>
      </c>
      <c r="D149" s="210" t="s">
        <v>187</v>
      </c>
      <c r="E149" s="211" t="s">
        <v>2795</v>
      </c>
      <c r="F149" s="212" t="s">
        <v>2796</v>
      </c>
      <c r="G149" s="213" t="s">
        <v>1845</v>
      </c>
      <c r="H149" s="214">
        <v>1</v>
      </c>
      <c r="I149" s="215"/>
      <c r="J149" s="216">
        <f>ROUND(I149*H149,2)</f>
        <v>0</v>
      </c>
      <c r="K149" s="212" t="s">
        <v>1</v>
      </c>
      <c r="L149" s="43"/>
      <c r="M149" s="217" t="s">
        <v>1</v>
      </c>
      <c r="N149" s="218" t="s">
        <v>40</v>
      </c>
      <c r="O149" s="79"/>
      <c r="P149" s="219">
        <f>O149*H149</f>
        <v>0</v>
      </c>
      <c r="Q149" s="219">
        <v>0</v>
      </c>
      <c r="R149" s="219">
        <f>Q149*H149</f>
        <v>0</v>
      </c>
      <c r="S149" s="219">
        <v>0</v>
      </c>
      <c r="T149" s="220">
        <f>S149*H149</f>
        <v>0</v>
      </c>
      <c r="AR149" s="17" t="s">
        <v>192</v>
      </c>
      <c r="AT149" s="17" t="s">
        <v>187</v>
      </c>
      <c r="AU149" s="17" t="s">
        <v>76</v>
      </c>
      <c r="AY149" s="17" t="s">
        <v>186</v>
      </c>
      <c r="BE149" s="221">
        <f>IF(N149="základní",J149,0)</f>
        <v>0</v>
      </c>
      <c r="BF149" s="221">
        <f>IF(N149="snížená",J149,0)</f>
        <v>0</v>
      </c>
      <c r="BG149" s="221">
        <f>IF(N149="zákl. přenesená",J149,0)</f>
        <v>0</v>
      </c>
      <c r="BH149" s="221">
        <f>IF(N149="sníž. přenesená",J149,0)</f>
        <v>0</v>
      </c>
      <c r="BI149" s="221">
        <f>IF(N149="nulová",J149,0)</f>
        <v>0</v>
      </c>
      <c r="BJ149" s="17" t="s">
        <v>76</v>
      </c>
      <c r="BK149" s="221">
        <f>ROUND(I149*H149,2)</f>
        <v>0</v>
      </c>
      <c r="BL149" s="17" t="s">
        <v>192</v>
      </c>
      <c r="BM149" s="17" t="s">
        <v>599</v>
      </c>
    </row>
    <row r="150" s="1" customFormat="1">
      <c r="B150" s="38"/>
      <c r="C150" s="39"/>
      <c r="D150" s="224" t="s">
        <v>831</v>
      </c>
      <c r="E150" s="39"/>
      <c r="F150" s="276" t="s">
        <v>2797</v>
      </c>
      <c r="G150" s="39"/>
      <c r="H150" s="39"/>
      <c r="I150" s="144"/>
      <c r="J150" s="39"/>
      <c r="K150" s="39"/>
      <c r="L150" s="43"/>
      <c r="M150" s="277"/>
      <c r="N150" s="79"/>
      <c r="O150" s="79"/>
      <c r="P150" s="79"/>
      <c r="Q150" s="79"/>
      <c r="R150" s="79"/>
      <c r="S150" s="79"/>
      <c r="T150" s="80"/>
      <c r="AT150" s="17" t="s">
        <v>831</v>
      </c>
      <c r="AU150" s="17" t="s">
        <v>76</v>
      </c>
    </row>
    <row r="151" s="1" customFormat="1" ht="16.5" customHeight="1">
      <c r="B151" s="38"/>
      <c r="C151" s="210" t="s">
        <v>378</v>
      </c>
      <c r="D151" s="210" t="s">
        <v>187</v>
      </c>
      <c r="E151" s="211" t="s">
        <v>2798</v>
      </c>
      <c r="F151" s="212" t="s">
        <v>2799</v>
      </c>
      <c r="G151" s="213" t="s">
        <v>1845</v>
      </c>
      <c r="H151" s="214">
        <v>1</v>
      </c>
      <c r="I151" s="215"/>
      <c r="J151" s="216">
        <f>ROUND(I151*H151,2)</f>
        <v>0</v>
      </c>
      <c r="K151" s="212" t="s">
        <v>1</v>
      </c>
      <c r="L151" s="43"/>
      <c r="M151" s="217" t="s">
        <v>1</v>
      </c>
      <c r="N151" s="218" t="s">
        <v>40</v>
      </c>
      <c r="O151" s="79"/>
      <c r="P151" s="219">
        <f>O151*H151</f>
        <v>0</v>
      </c>
      <c r="Q151" s="219">
        <v>0</v>
      </c>
      <c r="R151" s="219">
        <f>Q151*H151</f>
        <v>0</v>
      </c>
      <c r="S151" s="219">
        <v>0</v>
      </c>
      <c r="T151" s="220">
        <f>S151*H151</f>
        <v>0</v>
      </c>
      <c r="AR151" s="17" t="s">
        <v>192</v>
      </c>
      <c r="AT151" s="17" t="s">
        <v>187</v>
      </c>
      <c r="AU151" s="17" t="s">
        <v>76</v>
      </c>
      <c r="AY151" s="17" t="s">
        <v>186</v>
      </c>
      <c r="BE151" s="221">
        <f>IF(N151="základní",J151,0)</f>
        <v>0</v>
      </c>
      <c r="BF151" s="221">
        <f>IF(N151="snížená",J151,0)</f>
        <v>0</v>
      </c>
      <c r="BG151" s="221">
        <f>IF(N151="zákl. přenesená",J151,0)</f>
        <v>0</v>
      </c>
      <c r="BH151" s="221">
        <f>IF(N151="sníž. přenesená",J151,0)</f>
        <v>0</v>
      </c>
      <c r="BI151" s="221">
        <f>IF(N151="nulová",J151,0)</f>
        <v>0</v>
      </c>
      <c r="BJ151" s="17" t="s">
        <v>76</v>
      </c>
      <c r="BK151" s="221">
        <f>ROUND(I151*H151,2)</f>
        <v>0</v>
      </c>
      <c r="BL151" s="17" t="s">
        <v>192</v>
      </c>
      <c r="BM151" s="17" t="s">
        <v>625</v>
      </c>
    </row>
    <row r="152" s="1" customFormat="1">
      <c r="B152" s="38"/>
      <c r="C152" s="39"/>
      <c r="D152" s="224" t="s">
        <v>831</v>
      </c>
      <c r="E152" s="39"/>
      <c r="F152" s="276" t="s">
        <v>2800</v>
      </c>
      <c r="G152" s="39"/>
      <c r="H152" s="39"/>
      <c r="I152" s="144"/>
      <c r="J152" s="39"/>
      <c r="K152" s="39"/>
      <c r="L152" s="43"/>
      <c r="M152" s="277"/>
      <c r="N152" s="79"/>
      <c r="O152" s="79"/>
      <c r="P152" s="79"/>
      <c r="Q152" s="79"/>
      <c r="R152" s="79"/>
      <c r="S152" s="79"/>
      <c r="T152" s="80"/>
      <c r="AT152" s="17" t="s">
        <v>831</v>
      </c>
      <c r="AU152" s="17" t="s">
        <v>76</v>
      </c>
    </row>
    <row r="153" s="1" customFormat="1" ht="16.5" customHeight="1">
      <c r="B153" s="38"/>
      <c r="C153" s="210" t="s">
        <v>361</v>
      </c>
      <c r="D153" s="210" t="s">
        <v>187</v>
      </c>
      <c r="E153" s="211" t="s">
        <v>2801</v>
      </c>
      <c r="F153" s="212" t="s">
        <v>2802</v>
      </c>
      <c r="G153" s="213" t="s">
        <v>1845</v>
      </c>
      <c r="H153" s="214">
        <v>1</v>
      </c>
      <c r="I153" s="215"/>
      <c r="J153" s="216">
        <f>ROUND(I153*H153,2)</f>
        <v>0</v>
      </c>
      <c r="K153" s="212" t="s">
        <v>1</v>
      </c>
      <c r="L153" s="43"/>
      <c r="M153" s="217" t="s">
        <v>1</v>
      </c>
      <c r="N153" s="218" t="s">
        <v>40</v>
      </c>
      <c r="O153" s="79"/>
      <c r="P153" s="219">
        <f>O153*H153</f>
        <v>0</v>
      </c>
      <c r="Q153" s="219">
        <v>0</v>
      </c>
      <c r="R153" s="219">
        <f>Q153*H153</f>
        <v>0</v>
      </c>
      <c r="S153" s="219">
        <v>0</v>
      </c>
      <c r="T153" s="220">
        <f>S153*H153</f>
        <v>0</v>
      </c>
      <c r="AR153" s="17" t="s">
        <v>192</v>
      </c>
      <c r="AT153" s="17" t="s">
        <v>187</v>
      </c>
      <c r="AU153" s="17" t="s">
        <v>76</v>
      </c>
      <c r="AY153" s="17" t="s">
        <v>186</v>
      </c>
      <c r="BE153" s="221">
        <f>IF(N153="základní",J153,0)</f>
        <v>0</v>
      </c>
      <c r="BF153" s="221">
        <f>IF(N153="snížená",J153,0)</f>
        <v>0</v>
      </c>
      <c r="BG153" s="221">
        <f>IF(N153="zákl. přenesená",J153,0)</f>
        <v>0</v>
      </c>
      <c r="BH153" s="221">
        <f>IF(N153="sníž. přenesená",J153,0)</f>
        <v>0</v>
      </c>
      <c r="BI153" s="221">
        <f>IF(N153="nulová",J153,0)</f>
        <v>0</v>
      </c>
      <c r="BJ153" s="17" t="s">
        <v>76</v>
      </c>
      <c r="BK153" s="221">
        <f>ROUND(I153*H153,2)</f>
        <v>0</v>
      </c>
      <c r="BL153" s="17" t="s">
        <v>192</v>
      </c>
      <c r="BM153" s="17" t="s">
        <v>575</v>
      </c>
    </row>
    <row r="154" s="1" customFormat="1">
      <c r="B154" s="38"/>
      <c r="C154" s="39"/>
      <c r="D154" s="224" t="s">
        <v>831</v>
      </c>
      <c r="E154" s="39"/>
      <c r="F154" s="276" t="s">
        <v>2803</v>
      </c>
      <c r="G154" s="39"/>
      <c r="H154" s="39"/>
      <c r="I154" s="144"/>
      <c r="J154" s="39"/>
      <c r="K154" s="39"/>
      <c r="L154" s="43"/>
      <c r="M154" s="277"/>
      <c r="N154" s="79"/>
      <c r="O154" s="79"/>
      <c r="P154" s="79"/>
      <c r="Q154" s="79"/>
      <c r="R154" s="79"/>
      <c r="S154" s="79"/>
      <c r="T154" s="80"/>
      <c r="AT154" s="17" t="s">
        <v>831</v>
      </c>
      <c r="AU154" s="17" t="s">
        <v>76</v>
      </c>
    </row>
    <row r="155" s="1" customFormat="1" ht="16.5" customHeight="1">
      <c r="B155" s="38"/>
      <c r="C155" s="210" t="s">
        <v>412</v>
      </c>
      <c r="D155" s="210" t="s">
        <v>187</v>
      </c>
      <c r="E155" s="211" t="s">
        <v>2804</v>
      </c>
      <c r="F155" s="212" t="s">
        <v>2805</v>
      </c>
      <c r="G155" s="213" t="s">
        <v>1845</v>
      </c>
      <c r="H155" s="214">
        <v>1</v>
      </c>
      <c r="I155" s="215"/>
      <c r="J155" s="216">
        <f>ROUND(I155*H155,2)</f>
        <v>0</v>
      </c>
      <c r="K155" s="212" t="s">
        <v>1</v>
      </c>
      <c r="L155" s="43"/>
      <c r="M155" s="217" t="s">
        <v>1</v>
      </c>
      <c r="N155" s="218" t="s">
        <v>40</v>
      </c>
      <c r="O155" s="79"/>
      <c r="P155" s="219">
        <f>O155*H155</f>
        <v>0</v>
      </c>
      <c r="Q155" s="219">
        <v>0</v>
      </c>
      <c r="R155" s="219">
        <f>Q155*H155</f>
        <v>0</v>
      </c>
      <c r="S155" s="219">
        <v>0</v>
      </c>
      <c r="T155" s="220">
        <f>S155*H155</f>
        <v>0</v>
      </c>
      <c r="AR155" s="17" t="s">
        <v>192</v>
      </c>
      <c r="AT155" s="17" t="s">
        <v>187</v>
      </c>
      <c r="AU155" s="17" t="s">
        <v>76</v>
      </c>
      <c r="AY155" s="17" t="s">
        <v>186</v>
      </c>
      <c r="BE155" s="221">
        <f>IF(N155="základní",J155,0)</f>
        <v>0</v>
      </c>
      <c r="BF155" s="221">
        <f>IF(N155="snížená",J155,0)</f>
        <v>0</v>
      </c>
      <c r="BG155" s="221">
        <f>IF(N155="zákl. přenesená",J155,0)</f>
        <v>0</v>
      </c>
      <c r="BH155" s="221">
        <f>IF(N155="sníž. přenesená",J155,0)</f>
        <v>0</v>
      </c>
      <c r="BI155" s="221">
        <f>IF(N155="nulová",J155,0)</f>
        <v>0</v>
      </c>
      <c r="BJ155" s="17" t="s">
        <v>76</v>
      </c>
      <c r="BK155" s="221">
        <f>ROUND(I155*H155,2)</f>
        <v>0</v>
      </c>
      <c r="BL155" s="17" t="s">
        <v>192</v>
      </c>
      <c r="BM155" s="17" t="s">
        <v>638</v>
      </c>
    </row>
    <row r="156" s="1" customFormat="1">
      <c r="B156" s="38"/>
      <c r="C156" s="39"/>
      <c r="D156" s="224" t="s">
        <v>831</v>
      </c>
      <c r="E156" s="39"/>
      <c r="F156" s="276" t="s">
        <v>2806</v>
      </c>
      <c r="G156" s="39"/>
      <c r="H156" s="39"/>
      <c r="I156" s="144"/>
      <c r="J156" s="39"/>
      <c r="K156" s="39"/>
      <c r="L156" s="43"/>
      <c r="M156" s="277"/>
      <c r="N156" s="79"/>
      <c r="O156" s="79"/>
      <c r="P156" s="79"/>
      <c r="Q156" s="79"/>
      <c r="R156" s="79"/>
      <c r="S156" s="79"/>
      <c r="T156" s="80"/>
      <c r="AT156" s="17" t="s">
        <v>831</v>
      </c>
      <c r="AU156" s="17" t="s">
        <v>76</v>
      </c>
    </row>
    <row r="157" s="1" customFormat="1" ht="16.5" customHeight="1">
      <c r="B157" s="38"/>
      <c r="C157" s="210" t="s">
        <v>383</v>
      </c>
      <c r="D157" s="210" t="s">
        <v>187</v>
      </c>
      <c r="E157" s="211" t="s">
        <v>2807</v>
      </c>
      <c r="F157" s="212" t="s">
        <v>2808</v>
      </c>
      <c r="G157" s="213" t="s">
        <v>1752</v>
      </c>
      <c r="H157" s="214">
        <v>1</v>
      </c>
      <c r="I157" s="215"/>
      <c r="J157" s="216">
        <f>ROUND(I157*H157,2)</f>
        <v>0</v>
      </c>
      <c r="K157" s="212" t="s">
        <v>1</v>
      </c>
      <c r="L157" s="43"/>
      <c r="M157" s="217" t="s">
        <v>1</v>
      </c>
      <c r="N157" s="218" t="s">
        <v>40</v>
      </c>
      <c r="O157" s="79"/>
      <c r="P157" s="219">
        <f>O157*H157</f>
        <v>0</v>
      </c>
      <c r="Q157" s="219">
        <v>0</v>
      </c>
      <c r="R157" s="219">
        <f>Q157*H157</f>
        <v>0</v>
      </c>
      <c r="S157" s="219">
        <v>0</v>
      </c>
      <c r="T157" s="220">
        <f>S157*H157</f>
        <v>0</v>
      </c>
      <c r="AR157" s="17" t="s">
        <v>192</v>
      </c>
      <c r="AT157" s="17" t="s">
        <v>187</v>
      </c>
      <c r="AU157" s="17" t="s">
        <v>76</v>
      </c>
      <c r="AY157" s="17" t="s">
        <v>186</v>
      </c>
      <c r="BE157" s="221">
        <f>IF(N157="základní",J157,0)</f>
        <v>0</v>
      </c>
      <c r="BF157" s="221">
        <f>IF(N157="snížená",J157,0)</f>
        <v>0</v>
      </c>
      <c r="BG157" s="221">
        <f>IF(N157="zákl. přenesená",J157,0)</f>
        <v>0</v>
      </c>
      <c r="BH157" s="221">
        <f>IF(N157="sníž. přenesená",J157,0)</f>
        <v>0</v>
      </c>
      <c r="BI157" s="221">
        <f>IF(N157="nulová",J157,0)</f>
        <v>0</v>
      </c>
      <c r="BJ157" s="17" t="s">
        <v>76</v>
      </c>
      <c r="BK157" s="221">
        <f>ROUND(I157*H157,2)</f>
        <v>0</v>
      </c>
      <c r="BL157" s="17" t="s">
        <v>192</v>
      </c>
      <c r="BM157" s="17" t="s">
        <v>645</v>
      </c>
    </row>
    <row r="158" s="1" customFormat="1">
      <c r="B158" s="38"/>
      <c r="C158" s="39"/>
      <c r="D158" s="224" t="s">
        <v>831</v>
      </c>
      <c r="E158" s="39"/>
      <c r="F158" s="276" t="s">
        <v>2809</v>
      </c>
      <c r="G158" s="39"/>
      <c r="H158" s="39"/>
      <c r="I158" s="144"/>
      <c r="J158" s="39"/>
      <c r="K158" s="39"/>
      <c r="L158" s="43"/>
      <c r="M158" s="277"/>
      <c r="N158" s="79"/>
      <c r="O158" s="79"/>
      <c r="P158" s="79"/>
      <c r="Q158" s="79"/>
      <c r="R158" s="79"/>
      <c r="S158" s="79"/>
      <c r="T158" s="80"/>
      <c r="AT158" s="17" t="s">
        <v>831</v>
      </c>
      <c r="AU158" s="17" t="s">
        <v>76</v>
      </c>
    </row>
    <row r="159" s="1" customFormat="1" ht="16.5" customHeight="1">
      <c r="B159" s="38"/>
      <c r="C159" s="210" t="s">
        <v>69</v>
      </c>
      <c r="D159" s="210" t="s">
        <v>187</v>
      </c>
      <c r="E159" s="211" t="s">
        <v>2810</v>
      </c>
      <c r="F159" s="212" t="s">
        <v>2811</v>
      </c>
      <c r="G159" s="213" t="s">
        <v>1</v>
      </c>
      <c r="H159" s="214">
        <v>1</v>
      </c>
      <c r="I159" s="215"/>
      <c r="J159" s="216">
        <f>ROUND(I159*H159,2)</f>
        <v>0</v>
      </c>
      <c r="K159" s="212" t="s">
        <v>1</v>
      </c>
      <c r="L159" s="43"/>
      <c r="M159" s="217" t="s">
        <v>1</v>
      </c>
      <c r="N159" s="218" t="s">
        <v>40</v>
      </c>
      <c r="O159" s="79"/>
      <c r="P159" s="219">
        <f>O159*H159</f>
        <v>0</v>
      </c>
      <c r="Q159" s="219">
        <v>0</v>
      </c>
      <c r="R159" s="219">
        <f>Q159*H159</f>
        <v>0</v>
      </c>
      <c r="S159" s="219">
        <v>0</v>
      </c>
      <c r="T159" s="220">
        <f>S159*H159</f>
        <v>0</v>
      </c>
      <c r="AR159" s="17" t="s">
        <v>192</v>
      </c>
      <c r="AT159" s="17" t="s">
        <v>187</v>
      </c>
      <c r="AU159" s="17" t="s">
        <v>76</v>
      </c>
      <c r="AY159" s="17" t="s">
        <v>186</v>
      </c>
      <c r="BE159" s="221">
        <f>IF(N159="základní",J159,0)</f>
        <v>0</v>
      </c>
      <c r="BF159" s="221">
        <f>IF(N159="snížená",J159,0)</f>
        <v>0</v>
      </c>
      <c r="BG159" s="221">
        <f>IF(N159="zákl. přenesená",J159,0)</f>
        <v>0</v>
      </c>
      <c r="BH159" s="221">
        <f>IF(N159="sníž. přenesená",J159,0)</f>
        <v>0</v>
      </c>
      <c r="BI159" s="221">
        <f>IF(N159="nulová",J159,0)</f>
        <v>0</v>
      </c>
      <c r="BJ159" s="17" t="s">
        <v>76</v>
      </c>
      <c r="BK159" s="221">
        <f>ROUND(I159*H159,2)</f>
        <v>0</v>
      </c>
      <c r="BL159" s="17" t="s">
        <v>192</v>
      </c>
      <c r="BM159" s="17" t="s">
        <v>654</v>
      </c>
    </row>
    <row r="160" s="1" customFormat="1" ht="22.5" customHeight="1">
      <c r="B160" s="38"/>
      <c r="C160" s="210" t="s">
        <v>69</v>
      </c>
      <c r="D160" s="210" t="s">
        <v>187</v>
      </c>
      <c r="E160" s="211" t="s">
        <v>2812</v>
      </c>
      <c r="F160" s="212" t="s">
        <v>2813</v>
      </c>
      <c r="G160" s="213" t="s">
        <v>1</v>
      </c>
      <c r="H160" s="214">
        <v>1</v>
      </c>
      <c r="I160" s="215"/>
      <c r="J160" s="216">
        <f>ROUND(I160*H160,2)</f>
        <v>0</v>
      </c>
      <c r="K160" s="212" t="s">
        <v>1</v>
      </c>
      <c r="L160" s="43"/>
      <c r="M160" s="217" t="s">
        <v>1</v>
      </c>
      <c r="N160" s="218" t="s">
        <v>40</v>
      </c>
      <c r="O160" s="79"/>
      <c r="P160" s="219">
        <f>O160*H160</f>
        <v>0</v>
      </c>
      <c r="Q160" s="219">
        <v>0</v>
      </c>
      <c r="R160" s="219">
        <f>Q160*H160</f>
        <v>0</v>
      </c>
      <c r="S160" s="219">
        <v>0</v>
      </c>
      <c r="T160" s="220">
        <f>S160*H160</f>
        <v>0</v>
      </c>
      <c r="AR160" s="17" t="s">
        <v>192</v>
      </c>
      <c r="AT160" s="17" t="s">
        <v>187</v>
      </c>
      <c r="AU160" s="17" t="s">
        <v>76</v>
      </c>
      <c r="AY160" s="17" t="s">
        <v>186</v>
      </c>
      <c r="BE160" s="221">
        <f>IF(N160="základní",J160,0)</f>
        <v>0</v>
      </c>
      <c r="BF160" s="221">
        <f>IF(N160="snížená",J160,0)</f>
        <v>0</v>
      </c>
      <c r="BG160" s="221">
        <f>IF(N160="zákl. přenesená",J160,0)</f>
        <v>0</v>
      </c>
      <c r="BH160" s="221">
        <f>IF(N160="sníž. přenesená",J160,0)</f>
        <v>0</v>
      </c>
      <c r="BI160" s="221">
        <f>IF(N160="nulová",J160,0)</f>
        <v>0</v>
      </c>
      <c r="BJ160" s="17" t="s">
        <v>76</v>
      </c>
      <c r="BK160" s="221">
        <f>ROUND(I160*H160,2)</f>
        <v>0</v>
      </c>
      <c r="BL160" s="17" t="s">
        <v>192</v>
      </c>
      <c r="BM160" s="17" t="s">
        <v>663</v>
      </c>
    </row>
    <row r="161" s="10" customFormat="1" ht="22.8" customHeight="1">
      <c r="B161" s="196"/>
      <c r="C161" s="197"/>
      <c r="D161" s="198" t="s">
        <v>68</v>
      </c>
      <c r="E161" s="290" t="s">
        <v>73</v>
      </c>
      <c r="F161" s="290" t="s">
        <v>2695</v>
      </c>
      <c r="G161" s="197"/>
      <c r="H161" s="197"/>
      <c r="I161" s="200"/>
      <c r="J161" s="291">
        <f>BK161</f>
        <v>0</v>
      </c>
      <c r="K161" s="197"/>
      <c r="L161" s="202"/>
      <c r="M161" s="294"/>
      <c r="N161" s="295"/>
      <c r="O161" s="295"/>
      <c r="P161" s="296">
        <v>0</v>
      </c>
      <c r="Q161" s="295"/>
      <c r="R161" s="296">
        <v>0</v>
      </c>
      <c r="S161" s="295"/>
      <c r="T161" s="297">
        <v>0</v>
      </c>
      <c r="AR161" s="207" t="s">
        <v>76</v>
      </c>
      <c r="AT161" s="208" t="s">
        <v>68</v>
      </c>
      <c r="AU161" s="208" t="s">
        <v>76</v>
      </c>
      <c r="AY161" s="207" t="s">
        <v>186</v>
      </c>
      <c r="BK161" s="209">
        <v>0</v>
      </c>
    </row>
    <row r="162" s="1" customFormat="1" ht="6.96" customHeight="1">
      <c r="B162" s="57"/>
      <c r="C162" s="58"/>
      <c r="D162" s="58"/>
      <c r="E162" s="58"/>
      <c r="F162" s="58"/>
      <c r="G162" s="58"/>
      <c r="H162" s="58"/>
      <c r="I162" s="168"/>
      <c r="J162" s="58"/>
      <c r="K162" s="58"/>
      <c r="L162" s="43"/>
    </row>
  </sheetData>
  <sheetProtection sheet="1" autoFilter="0" formatColumns="0" formatRows="0" objects="1" scenarios="1" spinCount="100000" saltValue="mV4zM3nZ9wUU24+Rt6vC1EsZYbULBrglr3ehc9t3Mtq350f5kNbh2g9ERs7/UVJAXELHQv4Wct9pXo+NKiNZ2w==" hashValue="quQLDhCWcW3rHpJ7mhDbMdiEwuvHaqGuk5yl8poyEqtSizYDkbYNFDTcM3KK88EQvn2dtXK8WRUgqtP2qGMXrg==" algorithmName="SHA-512" password="CC35"/>
  <autoFilter ref="C80:K161"/>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127</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s="1" customFormat="1" ht="12" customHeight="1">
      <c r="B8" s="43"/>
      <c r="D8" s="142" t="s">
        <v>132</v>
      </c>
      <c r="I8" s="144"/>
      <c r="L8" s="43"/>
    </row>
    <row r="9" s="1" customFormat="1" ht="36.96" customHeight="1">
      <c r="B9" s="43"/>
      <c r="E9" s="145" t="s">
        <v>2814</v>
      </c>
      <c r="F9" s="1"/>
      <c r="G9" s="1"/>
      <c r="H9" s="1"/>
      <c r="I9" s="144"/>
      <c r="L9" s="43"/>
    </row>
    <row r="10" s="1" customFormat="1">
      <c r="B10" s="43"/>
      <c r="I10" s="144"/>
      <c r="L10" s="43"/>
    </row>
    <row r="11" s="1" customFormat="1" ht="12" customHeight="1">
      <c r="B11" s="43"/>
      <c r="D11" s="142" t="s">
        <v>18</v>
      </c>
      <c r="F11" s="17" t="s">
        <v>1</v>
      </c>
      <c r="I11" s="146" t="s">
        <v>19</v>
      </c>
      <c r="J11" s="17" t="s">
        <v>1</v>
      </c>
      <c r="L11" s="43"/>
    </row>
    <row r="12" s="1" customFormat="1" ht="12" customHeight="1">
      <c r="B12" s="43"/>
      <c r="D12" s="142" t="s">
        <v>20</v>
      </c>
      <c r="F12" s="17" t="s">
        <v>21</v>
      </c>
      <c r="I12" s="146" t="s">
        <v>22</v>
      </c>
      <c r="J12" s="147" t="str">
        <f>'Rekapitulace stavby'!AN8</f>
        <v>15. 7. 2019</v>
      </c>
      <c r="L12" s="43"/>
    </row>
    <row r="13" s="1" customFormat="1" ht="10.8" customHeight="1">
      <c r="B13" s="43"/>
      <c r="I13" s="144"/>
      <c r="L13" s="43"/>
    </row>
    <row r="14" s="1" customFormat="1" ht="12" customHeight="1">
      <c r="B14" s="43"/>
      <c r="D14" s="142" t="s">
        <v>24</v>
      </c>
      <c r="I14" s="146" t="s">
        <v>25</v>
      </c>
      <c r="J14" s="17" t="s">
        <v>1</v>
      </c>
      <c r="L14" s="43"/>
    </row>
    <row r="15" s="1" customFormat="1" ht="18" customHeight="1">
      <c r="B15" s="43"/>
      <c r="E15" s="17" t="s">
        <v>26</v>
      </c>
      <c r="I15" s="146" t="s">
        <v>27</v>
      </c>
      <c r="J15" s="17" t="s">
        <v>1</v>
      </c>
      <c r="L15" s="43"/>
    </row>
    <row r="16" s="1" customFormat="1" ht="6.96" customHeight="1">
      <c r="B16" s="43"/>
      <c r="I16" s="144"/>
      <c r="L16" s="43"/>
    </row>
    <row r="17" s="1" customFormat="1" ht="12" customHeight="1">
      <c r="B17" s="43"/>
      <c r="D17" s="142" t="s">
        <v>28</v>
      </c>
      <c r="I17" s="146" t="s">
        <v>25</v>
      </c>
      <c r="J17" s="33" t="str">
        <f>'Rekapitulace stavby'!AN13</f>
        <v>Vyplň údaj</v>
      </c>
      <c r="L17" s="43"/>
    </row>
    <row r="18" s="1" customFormat="1" ht="18" customHeight="1">
      <c r="B18" s="43"/>
      <c r="E18" s="33" t="str">
        <f>'Rekapitulace stavby'!E14</f>
        <v>Vyplň údaj</v>
      </c>
      <c r="F18" s="17"/>
      <c r="G18" s="17"/>
      <c r="H18" s="17"/>
      <c r="I18" s="146" t="s">
        <v>27</v>
      </c>
      <c r="J18" s="33" t="str">
        <f>'Rekapitulace stavby'!AN14</f>
        <v>Vyplň údaj</v>
      </c>
      <c r="L18" s="43"/>
    </row>
    <row r="19" s="1" customFormat="1" ht="6.96" customHeight="1">
      <c r="B19" s="43"/>
      <c r="I19" s="144"/>
      <c r="L19" s="43"/>
    </row>
    <row r="20" s="1" customFormat="1" ht="12" customHeight="1">
      <c r="B20" s="43"/>
      <c r="D20" s="142" t="s">
        <v>30</v>
      </c>
      <c r="I20" s="146" t="s">
        <v>25</v>
      </c>
      <c r="J20" s="17" t="s">
        <v>1</v>
      </c>
      <c r="L20" s="43"/>
    </row>
    <row r="21" s="1" customFormat="1" ht="18" customHeight="1">
      <c r="B21" s="43"/>
      <c r="E21" s="17" t="s">
        <v>31</v>
      </c>
      <c r="I21" s="146" t="s">
        <v>27</v>
      </c>
      <c r="J21" s="17" t="s">
        <v>1</v>
      </c>
      <c r="L21" s="43"/>
    </row>
    <row r="22" s="1" customFormat="1" ht="6.96" customHeight="1">
      <c r="B22" s="43"/>
      <c r="I22" s="144"/>
      <c r="L22" s="43"/>
    </row>
    <row r="23" s="1" customFormat="1" ht="12" customHeight="1">
      <c r="B23" s="43"/>
      <c r="D23" s="142" t="s">
        <v>33</v>
      </c>
      <c r="I23" s="146" t="s">
        <v>25</v>
      </c>
      <c r="J23" s="17" t="s">
        <v>1</v>
      </c>
      <c r="L23" s="43"/>
    </row>
    <row r="24" s="1" customFormat="1" ht="18" customHeight="1">
      <c r="B24" s="43"/>
      <c r="E24" s="17" t="s">
        <v>31</v>
      </c>
      <c r="I24" s="146" t="s">
        <v>27</v>
      </c>
      <c r="J24" s="17" t="s">
        <v>1</v>
      </c>
      <c r="L24" s="43"/>
    </row>
    <row r="25" s="1" customFormat="1" ht="6.96" customHeight="1">
      <c r="B25" s="43"/>
      <c r="I25" s="144"/>
      <c r="L25" s="43"/>
    </row>
    <row r="26" s="1" customFormat="1" ht="12" customHeight="1">
      <c r="B26" s="43"/>
      <c r="D26" s="142" t="s">
        <v>34</v>
      </c>
      <c r="I26" s="144"/>
      <c r="L26" s="43"/>
    </row>
    <row r="27" s="7" customFormat="1" ht="16.5" customHeight="1">
      <c r="B27" s="148"/>
      <c r="E27" s="149" t="s">
        <v>1</v>
      </c>
      <c r="F27" s="149"/>
      <c r="G27" s="149"/>
      <c r="H27" s="149"/>
      <c r="I27" s="150"/>
      <c r="L27" s="148"/>
    </row>
    <row r="28" s="1" customFormat="1" ht="6.96" customHeight="1">
      <c r="B28" s="43"/>
      <c r="I28" s="144"/>
      <c r="L28" s="43"/>
    </row>
    <row r="29" s="1" customFormat="1" ht="6.96" customHeight="1">
      <c r="B29" s="43"/>
      <c r="D29" s="71"/>
      <c r="E29" s="71"/>
      <c r="F29" s="71"/>
      <c r="G29" s="71"/>
      <c r="H29" s="71"/>
      <c r="I29" s="151"/>
      <c r="J29" s="71"/>
      <c r="K29" s="71"/>
      <c r="L29" s="43"/>
    </row>
    <row r="30" s="1" customFormat="1" ht="25.44" customHeight="1">
      <c r="B30" s="43"/>
      <c r="D30" s="152" t="s">
        <v>35</v>
      </c>
      <c r="I30" s="144"/>
      <c r="J30" s="153">
        <f>ROUND(J79, 2)</f>
        <v>0</v>
      </c>
      <c r="L30" s="43"/>
    </row>
    <row r="31" s="1" customFormat="1" ht="6.96" customHeight="1">
      <c r="B31" s="43"/>
      <c r="D31" s="71"/>
      <c r="E31" s="71"/>
      <c r="F31" s="71"/>
      <c r="G31" s="71"/>
      <c r="H31" s="71"/>
      <c r="I31" s="151"/>
      <c r="J31" s="71"/>
      <c r="K31" s="71"/>
      <c r="L31" s="43"/>
    </row>
    <row r="32" s="1" customFormat="1" ht="14.4" customHeight="1">
      <c r="B32" s="43"/>
      <c r="F32" s="154" t="s">
        <v>37</v>
      </c>
      <c r="I32" s="155" t="s">
        <v>36</v>
      </c>
      <c r="J32" s="154" t="s">
        <v>38</v>
      </c>
      <c r="L32" s="43"/>
    </row>
    <row r="33" s="1" customFormat="1" ht="14.4" customHeight="1">
      <c r="B33" s="43"/>
      <c r="D33" s="142" t="s">
        <v>39</v>
      </c>
      <c r="E33" s="142" t="s">
        <v>40</v>
      </c>
      <c r="F33" s="156">
        <f>ROUND((SUM(BE79:BE163)),  2)</f>
        <v>0</v>
      </c>
      <c r="I33" s="157">
        <v>0.20999999999999999</v>
      </c>
      <c r="J33" s="156">
        <f>ROUND(((SUM(BE79:BE163))*I33),  2)</f>
        <v>0</v>
      </c>
      <c r="L33" s="43"/>
    </row>
    <row r="34" s="1" customFormat="1" ht="14.4" customHeight="1">
      <c r="B34" s="43"/>
      <c r="E34" s="142" t="s">
        <v>41</v>
      </c>
      <c r="F34" s="156">
        <f>ROUND((SUM(BF79:BF163)),  2)</f>
        <v>0</v>
      </c>
      <c r="I34" s="157">
        <v>0.14999999999999999</v>
      </c>
      <c r="J34" s="156">
        <f>ROUND(((SUM(BF79:BF163))*I34),  2)</f>
        <v>0</v>
      </c>
      <c r="L34" s="43"/>
    </row>
    <row r="35" hidden="1" s="1" customFormat="1" ht="14.4" customHeight="1">
      <c r="B35" s="43"/>
      <c r="E35" s="142" t="s">
        <v>42</v>
      </c>
      <c r="F35" s="156">
        <f>ROUND((SUM(BG79:BG163)),  2)</f>
        <v>0</v>
      </c>
      <c r="I35" s="157">
        <v>0.20999999999999999</v>
      </c>
      <c r="J35" s="156">
        <f>0</f>
        <v>0</v>
      </c>
      <c r="L35" s="43"/>
    </row>
    <row r="36" hidden="1" s="1" customFormat="1" ht="14.4" customHeight="1">
      <c r="B36" s="43"/>
      <c r="E36" s="142" t="s">
        <v>43</v>
      </c>
      <c r="F36" s="156">
        <f>ROUND((SUM(BH79:BH163)),  2)</f>
        <v>0</v>
      </c>
      <c r="I36" s="157">
        <v>0.14999999999999999</v>
      </c>
      <c r="J36" s="156">
        <f>0</f>
        <v>0</v>
      </c>
      <c r="L36" s="43"/>
    </row>
    <row r="37" hidden="1" s="1" customFormat="1" ht="14.4" customHeight="1">
      <c r="B37" s="43"/>
      <c r="E37" s="142" t="s">
        <v>44</v>
      </c>
      <c r="F37" s="156">
        <f>ROUND((SUM(BI79:BI163)),  2)</f>
        <v>0</v>
      </c>
      <c r="I37" s="157">
        <v>0</v>
      </c>
      <c r="J37" s="156">
        <f>0</f>
        <v>0</v>
      </c>
      <c r="L37" s="43"/>
    </row>
    <row r="38" s="1" customFormat="1" ht="6.96" customHeight="1">
      <c r="B38" s="43"/>
      <c r="I38" s="144"/>
      <c r="L38" s="43"/>
    </row>
    <row r="39" s="1" customFormat="1" ht="25.44" customHeight="1">
      <c r="B39" s="43"/>
      <c r="C39" s="158"/>
      <c r="D39" s="159" t="s">
        <v>45</v>
      </c>
      <c r="E39" s="160"/>
      <c r="F39" s="160"/>
      <c r="G39" s="161" t="s">
        <v>46</v>
      </c>
      <c r="H39" s="162" t="s">
        <v>47</v>
      </c>
      <c r="I39" s="163"/>
      <c r="J39" s="164">
        <f>SUM(J30:J37)</f>
        <v>0</v>
      </c>
      <c r="K39" s="165"/>
      <c r="L39" s="43"/>
    </row>
    <row r="40" s="1" customFormat="1" ht="14.4" customHeight="1">
      <c r="B40" s="166"/>
      <c r="C40" s="167"/>
      <c r="D40" s="167"/>
      <c r="E40" s="167"/>
      <c r="F40" s="167"/>
      <c r="G40" s="167"/>
      <c r="H40" s="167"/>
      <c r="I40" s="168"/>
      <c r="J40" s="167"/>
      <c r="K40" s="167"/>
      <c r="L40" s="43"/>
    </row>
    <row r="44" hidden="1" s="1" customFormat="1" ht="6.96" customHeight="1">
      <c r="B44" s="169"/>
      <c r="C44" s="170"/>
      <c r="D44" s="170"/>
      <c r="E44" s="170"/>
      <c r="F44" s="170"/>
      <c r="G44" s="170"/>
      <c r="H44" s="170"/>
      <c r="I44" s="171"/>
      <c r="J44" s="170"/>
      <c r="K44" s="170"/>
      <c r="L44" s="43"/>
    </row>
    <row r="45" hidden="1" s="1" customFormat="1" ht="24.96" customHeight="1">
      <c r="B45" s="38"/>
      <c r="C45" s="23" t="s">
        <v>138</v>
      </c>
      <c r="D45" s="39"/>
      <c r="E45" s="39"/>
      <c r="F45" s="39"/>
      <c r="G45" s="39"/>
      <c r="H45" s="39"/>
      <c r="I45" s="144"/>
      <c r="J45" s="39"/>
      <c r="K45" s="39"/>
      <c r="L45" s="43"/>
    </row>
    <row r="46" hidden="1" s="1" customFormat="1" ht="6.96" customHeight="1">
      <c r="B46" s="38"/>
      <c r="C46" s="39"/>
      <c r="D46" s="39"/>
      <c r="E46" s="39"/>
      <c r="F46" s="39"/>
      <c r="G46" s="39"/>
      <c r="H46" s="39"/>
      <c r="I46" s="144"/>
      <c r="J46" s="39"/>
      <c r="K46" s="39"/>
      <c r="L46" s="43"/>
    </row>
    <row r="47" hidden="1" s="1" customFormat="1" ht="12" customHeight="1">
      <c r="B47" s="38"/>
      <c r="C47" s="32" t="s">
        <v>16</v>
      </c>
      <c r="D47" s="39"/>
      <c r="E47" s="39"/>
      <c r="F47" s="39"/>
      <c r="G47" s="39"/>
      <c r="H47" s="39"/>
      <c r="I47" s="144"/>
      <c r="J47" s="39"/>
      <c r="K47" s="39"/>
      <c r="L47" s="43"/>
    </row>
    <row r="48" hidden="1" s="1" customFormat="1" ht="16.5" customHeight="1">
      <c r="B48" s="38"/>
      <c r="C48" s="39"/>
      <c r="D48" s="39"/>
      <c r="E48" s="172" t="str">
        <f>E7</f>
        <v>000035_KČOV-Modlíkov</v>
      </c>
      <c r="F48" s="32"/>
      <c r="G48" s="32"/>
      <c r="H48" s="32"/>
      <c r="I48" s="144"/>
      <c r="J48" s="39"/>
      <c r="K48" s="39"/>
      <c r="L48" s="43"/>
    </row>
    <row r="49" hidden="1" s="1" customFormat="1" ht="12" customHeight="1">
      <c r="B49" s="38"/>
      <c r="C49" s="32" t="s">
        <v>132</v>
      </c>
      <c r="D49" s="39"/>
      <c r="E49" s="39"/>
      <c r="F49" s="39"/>
      <c r="G49" s="39"/>
      <c r="H49" s="39"/>
      <c r="I49" s="144"/>
      <c r="J49" s="39"/>
      <c r="K49" s="39"/>
      <c r="L49" s="43"/>
    </row>
    <row r="50" hidden="1" s="1" customFormat="1" ht="16.5" customHeight="1">
      <c r="B50" s="38"/>
      <c r="C50" s="39"/>
      <c r="D50" s="39"/>
      <c r="E50" s="64" t="str">
        <f>E9</f>
        <v xml:space="preserve">PS 02 - PS 02 ČOV Elektrotechnická část a MaR </v>
      </c>
      <c r="F50" s="39"/>
      <c r="G50" s="39"/>
      <c r="H50" s="39"/>
      <c r="I50" s="144"/>
      <c r="J50" s="39"/>
      <c r="K50" s="39"/>
      <c r="L50" s="43"/>
    </row>
    <row r="51" hidden="1" s="1" customFormat="1" ht="6.96" customHeight="1">
      <c r="B51" s="38"/>
      <c r="C51" s="39"/>
      <c r="D51" s="39"/>
      <c r="E51" s="39"/>
      <c r="F51" s="39"/>
      <c r="G51" s="39"/>
      <c r="H51" s="39"/>
      <c r="I51" s="144"/>
      <c r="J51" s="39"/>
      <c r="K51" s="39"/>
      <c r="L51" s="43"/>
    </row>
    <row r="52" hidden="1" s="1" customFormat="1" ht="12" customHeight="1">
      <c r="B52" s="38"/>
      <c r="C52" s="32" t="s">
        <v>20</v>
      </c>
      <c r="D52" s="39"/>
      <c r="E52" s="39"/>
      <c r="F52" s="27" t="str">
        <f>F12</f>
        <v>Modlíkov</v>
      </c>
      <c r="G52" s="39"/>
      <c r="H52" s="39"/>
      <c r="I52" s="146" t="s">
        <v>22</v>
      </c>
      <c r="J52" s="67" t="str">
        <f>IF(J12="","",J12)</f>
        <v>15. 7. 2019</v>
      </c>
      <c r="K52" s="39"/>
      <c r="L52" s="43"/>
    </row>
    <row r="53" hidden="1" s="1" customFormat="1" ht="6.96" customHeight="1">
      <c r="B53" s="38"/>
      <c r="C53" s="39"/>
      <c r="D53" s="39"/>
      <c r="E53" s="39"/>
      <c r="F53" s="39"/>
      <c r="G53" s="39"/>
      <c r="H53" s="39"/>
      <c r="I53" s="144"/>
      <c r="J53" s="39"/>
      <c r="K53" s="39"/>
      <c r="L53" s="43"/>
    </row>
    <row r="54" hidden="1" s="1" customFormat="1" ht="13.65" customHeight="1">
      <c r="B54" s="38"/>
      <c r="C54" s="32" t="s">
        <v>24</v>
      </c>
      <c r="D54" s="39"/>
      <c r="E54" s="39"/>
      <c r="F54" s="27" t="str">
        <f>E15</f>
        <v>OBEC MODLÍKOV, MODLÍKOV 60 582 22 PŘIB.</v>
      </c>
      <c r="G54" s="39"/>
      <c r="H54" s="39"/>
      <c r="I54" s="146" t="s">
        <v>30</v>
      </c>
      <c r="J54" s="36" t="str">
        <f>E21</f>
        <v>PROfi</v>
      </c>
      <c r="K54" s="39"/>
      <c r="L54" s="43"/>
    </row>
    <row r="55" hidden="1" s="1" customFormat="1" ht="13.65" customHeight="1">
      <c r="B55" s="38"/>
      <c r="C55" s="32" t="s">
        <v>28</v>
      </c>
      <c r="D55" s="39"/>
      <c r="E55" s="39"/>
      <c r="F55" s="27" t="str">
        <f>IF(E18="","",E18)</f>
        <v>Vyplň údaj</v>
      </c>
      <c r="G55" s="39"/>
      <c r="H55" s="39"/>
      <c r="I55" s="146" t="s">
        <v>33</v>
      </c>
      <c r="J55" s="36" t="str">
        <f>E24</f>
        <v>PROfi</v>
      </c>
      <c r="K55" s="39"/>
      <c r="L55" s="43"/>
    </row>
    <row r="56" hidden="1" s="1" customFormat="1" ht="10.32" customHeight="1">
      <c r="B56" s="38"/>
      <c r="C56" s="39"/>
      <c r="D56" s="39"/>
      <c r="E56" s="39"/>
      <c r="F56" s="39"/>
      <c r="G56" s="39"/>
      <c r="H56" s="39"/>
      <c r="I56" s="144"/>
      <c r="J56" s="39"/>
      <c r="K56" s="39"/>
      <c r="L56" s="43"/>
    </row>
    <row r="57" hidden="1" s="1" customFormat="1" ht="29.28" customHeight="1">
      <c r="B57" s="38"/>
      <c r="C57" s="173" t="s">
        <v>139</v>
      </c>
      <c r="D57" s="174"/>
      <c r="E57" s="174"/>
      <c r="F57" s="174"/>
      <c r="G57" s="174"/>
      <c r="H57" s="174"/>
      <c r="I57" s="175"/>
      <c r="J57" s="176" t="s">
        <v>140</v>
      </c>
      <c r="K57" s="174"/>
      <c r="L57" s="43"/>
    </row>
    <row r="58" hidden="1" s="1" customFormat="1" ht="10.32" customHeight="1">
      <c r="B58" s="38"/>
      <c r="C58" s="39"/>
      <c r="D58" s="39"/>
      <c r="E58" s="39"/>
      <c r="F58" s="39"/>
      <c r="G58" s="39"/>
      <c r="H58" s="39"/>
      <c r="I58" s="144"/>
      <c r="J58" s="39"/>
      <c r="K58" s="39"/>
      <c r="L58" s="43"/>
    </row>
    <row r="59" hidden="1" s="1" customFormat="1" ht="22.8" customHeight="1">
      <c r="B59" s="38"/>
      <c r="C59" s="177" t="s">
        <v>141</v>
      </c>
      <c r="D59" s="39"/>
      <c r="E59" s="39"/>
      <c r="F59" s="39"/>
      <c r="G59" s="39"/>
      <c r="H59" s="39"/>
      <c r="I59" s="144"/>
      <c r="J59" s="98">
        <f>J79</f>
        <v>0</v>
      </c>
      <c r="K59" s="39"/>
      <c r="L59" s="43"/>
      <c r="AU59" s="17" t="s">
        <v>142</v>
      </c>
    </row>
    <row r="60" hidden="1" s="1" customFormat="1" ht="21.84" customHeight="1">
      <c r="B60" s="38"/>
      <c r="C60" s="39"/>
      <c r="D60" s="39"/>
      <c r="E60" s="39"/>
      <c r="F60" s="39"/>
      <c r="G60" s="39"/>
      <c r="H60" s="39"/>
      <c r="I60" s="144"/>
      <c r="J60" s="39"/>
      <c r="K60" s="39"/>
      <c r="L60" s="43"/>
    </row>
    <row r="61" hidden="1" s="1" customFormat="1" ht="6.96" customHeight="1">
      <c r="B61" s="57"/>
      <c r="C61" s="58"/>
      <c r="D61" s="58"/>
      <c r="E61" s="58"/>
      <c r="F61" s="58"/>
      <c r="G61" s="58"/>
      <c r="H61" s="58"/>
      <c r="I61" s="168"/>
      <c r="J61" s="58"/>
      <c r="K61" s="58"/>
      <c r="L61" s="43"/>
    </row>
    <row r="62" hidden="1"/>
    <row r="63" hidden="1"/>
    <row r="64" hidden="1"/>
    <row r="65" s="1" customFormat="1" ht="6.96" customHeight="1">
      <c r="B65" s="59"/>
      <c r="C65" s="60"/>
      <c r="D65" s="60"/>
      <c r="E65" s="60"/>
      <c r="F65" s="60"/>
      <c r="G65" s="60"/>
      <c r="H65" s="60"/>
      <c r="I65" s="171"/>
      <c r="J65" s="60"/>
      <c r="K65" s="60"/>
      <c r="L65" s="43"/>
    </row>
    <row r="66" s="1" customFormat="1" ht="24.96" customHeight="1">
      <c r="B66" s="38"/>
      <c r="C66" s="23" t="s">
        <v>172</v>
      </c>
      <c r="D66" s="39"/>
      <c r="E66" s="39"/>
      <c r="F66" s="39"/>
      <c r="G66" s="39"/>
      <c r="H66" s="39"/>
      <c r="I66" s="144"/>
      <c r="J66" s="39"/>
      <c r="K66" s="39"/>
      <c r="L66" s="43"/>
    </row>
    <row r="67" s="1" customFormat="1" ht="6.96" customHeight="1">
      <c r="B67" s="38"/>
      <c r="C67" s="39"/>
      <c r="D67" s="39"/>
      <c r="E67" s="39"/>
      <c r="F67" s="39"/>
      <c r="G67" s="39"/>
      <c r="H67" s="39"/>
      <c r="I67" s="144"/>
      <c r="J67" s="39"/>
      <c r="K67" s="39"/>
      <c r="L67" s="43"/>
    </row>
    <row r="68" s="1" customFormat="1" ht="12" customHeight="1">
      <c r="B68" s="38"/>
      <c r="C68" s="32" t="s">
        <v>16</v>
      </c>
      <c r="D68" s="39"/>
      <c r="E68" s="39"/>
      <c r="F68" s="39"/>
      <c r="G68" s="39"/>
      <c r="H68" s="39"/>
      <c r="I68" s="144"/>
      <c r="J68" s="39"/>
      <c r="K68" s="39"/>
      <c r="L68" s="43"/>
    </row>
    <row r="69" s="1" customFormat="1" ht="16.5" customHeight="1">
      <c r="B69" s="38"/>
      <c r="C69" s="39"/>
      <c r="D69" s="39"/>
      <c r="E69" s="172" t="str">
        <f>E7</f>
        <v>000035_KČOV-Modlíkov</v>
      </c>
      <c r="F69" s="32"/>
      <c r="G69" s="32"/>
      <c r="H69" s="32"/>
      <c r="I69" s="144"/>
      <c r="J69" s="39"/>
      <c r="K69" s="39"/>
      <c r="L69" s="43"/>
    </row>
    <row r="70" s="1" customFormat="1" ht="12" customHeight="1">
      <c r="B70" s="38"/>
      <c r="C70" s="32" t="s">
        <v>132</v>
      </c>
      <c r="D70" s="39"/>
      <c r="E70" s="39"/>
      <c r="F70" s="39"/>
      <c r="G70" s="39"/>
      <c r="H70" s="39"/>
      <c r="I70" s="144"/>
      <c r="J70" s="39"/>
      <c r="K70" s="39"/>
      <c r="L70" s="43"/>
    </row>
    <row r="71" s="1" customFormat="1" ht="16.5" customHeight="1">
      <c r="B71" s="38"/>
      <c r="C71" s="39"/>
      <c r="D71" s="39"/>
      <c r="E71" s="64" t="str">
        <f>E9</f>
        <v xml:space="preserve">PS 02 - PS 02 ČOV Elektrotechnická část a MaR </v>
      </c>
      <c r="F71" s="39"/>
      <c r="G71" s="39"/>
      <c r="H71" s="39"/>
      <c r="I71" s="144"/>
      <c r="J71" s="39"/>
      <c r="K71" s="39"/>
      <c r="L71" s="43"/>
    </row>
    <row r="72" s="1" customFormat="1" ht="6.96" customHeight="1">
      <c r="B72" s="38"/>
      <c r="C72" s="39"/>
      <c r="D72" s="39"/>
      <c r="E72" s="39"/>
      <c r="F72" s="39"/>
      <c r="G72" s="39"/>
      <c r="H72" s="39"/>
      <c r="I72" s="144"/>
      <c r="J72" s="39"/>
      <c r="K72" s="39"/>
      <c r="L72" s="43"/>
    </row>
    <row r="73" s="1" customFormat="1" ht="12" customHeight="1">
      <c r="B73" s="38"/>
      <c r="C73" s="32" t="s">
        <v>20</v>
      </c>
      <c r="D73" s="39"/>
      <c r="E73" s="39"/>
      <c r="F73" s="27" t="str">
        <f>F12</f>
        <v>Modlíkov</v>
      </c>
      <c r="G73" s="39"/>
      <c r="H73" s="39"/>
      <c r="I73" s="146" t="s">
        <v>22</v>
      </c>
      <c r="J73" s="67" t="str">
        <f>IF(J12="","",J12)</f>
        <v>15. 7. 2019</v>
      </c>
      <c r="K73" s="39"/>
      <c r="L73" s="43"/>
    </row>
    <row r="74" s="1" customFormat="1" ht="6.96" customHeight="1">
      <c r="B74" s="38"/>
      <c r="C74" s="39"/>
      <c r="D74" s="39"/>
      <c r="E74" s="39"/>
      <c r="F74" s="39"/>
      <c r="G74" s="39"/>
      <c r="H74" s="39"/>
      <c r="I74" s="144"/>
      <c r="J74" s="39"/>
      <c r="K74" s="39"/>
      <c r="L74" s="43"/>
    </row>
    <row r="75" s="1" customFormat="1" ht="13.65" customHeight="1">
      <c r="B75" s="38"/>
      <c r="C75" s="32" t="s">
        <v>24</v>
      </c>
      <c r="D75" s="39"/>
      <c r="E75" s="39"/>
      <c r="F75" s="27" t="str">
        <f>E15</f>
        <v>OBEC MODLÍKOV, MODLÍKOV 60 582 22 PŘIB.</v>
      </c>
      <c r="G75" s="39"/>
      <c r="H75" s="39"/>
      <c r="I75" s="146" t="s">
        <v>30</v>
      </c>
      <c r="J75" s="36" t="str">
        <f>E21</f>
        <v>PROfi</v>
      </c>
      <c r="K75" s="39"/>
      <c r="L75" s="43"/>
    </row>
    <row r="76" s="1" customFormat="1" ht="13.65" customHeight="1">
      <c r="B76" s="38"/>
      <c r="C76" s="32" t="s">
        <v>28</v>
      </c>
      <c r="D76" s="39"/>
      <c r="E76" s="39"/>
      <c r="F76" s="27" t="str">
        <f>IF(E18="","",E18)</f>
        <v>Vyplň údaj</v>
      </c>
      <c r="G76" s="39"/>
      <c r="H76" s="39"/>
      <c r="I76" s="146" t="s">
        <v>33</v>
      </c>
      <c r="J76" s="36" t="str">
        <f>E24</f>
        <v>PROfi</v>
      </c>
      <c r="K76" s="39"/>
      <c r="L76" s="43"/>
    </row>
    <row r="77" s="1" customFormat="1" ht="10.32" customHeight="1">
      <c r="B77" s="38"/>
      <c r="C77" s="39"/>
      <c r="D77" s="39"/>
      <c r="E77" s="39"/>
      <c r="F77" s="39"/>
      <c r="G77" s="39"/>
      <c r="H77" s="39"/>
      <c r="I77" s="144"/>
      <c r="J77" s="39"/>
      <c r="K77" s="39"/>
      <c r="L77" s="43"/>
    </row>
    <row r="78" s="9" customFormat="1" ht="29.28" customHeight="1">
      <c r="B78" s="185"/>
      <c r="C78" s="186" t="s">
        <v>173</v>
      </c>
      <c r="D78" s="187" t="s">
        <v>54</v>
      </c>
      <c r="E78" s="187" t="s">
        <v>50</v>
      </c>
      <c r="F78" s="187" t="s">
        <v>51</v>
      </c>
      <c r="G78" s="187" t="s">
        <v>174</v>
      </c>
      <c r="H78" s="187" t="s">
        <v>175</v>
      </c>
      <c r="I78" s="188" t="s">
        <v>176</v>
      </c>
      <c r="J78" s="189" t="s">
        <v>140</v>
      </c>
      <c r="K78" s="190" t="s">
        <v>177</v>
      </c>
      <c r="L78" s="191"/>
      <c r="M78" s="88" t="s">
        <v>1</v>
      </c>
      <c r="N78" s="89" t="s">
        <v>39</v>
      </c>
      <c r="O78" s="89" t="s">
        <v>178</v>
      </c>
      <c r="P78" s="89" t="s">
        <v>179</v>
      </c>
      <c r="Q78" s="89" t="s">
        <v>180</v>
      </c>
      <c r="R78" s="89" t="s">
        <v>181</v>
      </c>
      <c r="S78" s="89" t="s">
        <v>182</v>
      </c>
      <c r="T78" s="90" t="s">
        <v>183</v>
      </c>
    </row>
    <row r="79" s="1" customFormat="1" ht="22.8" customHeight="1">
      <c r="B79" s="38"/>
      <c r="C79" s="95" t="s">
        <v>184</v>
      </c>
      <c r="D79" s="39"/>
      <c r="E79" s="39"/>
      <c r="F79" s="39"/>
      <c r="G79" s="39"/>
      <c r="H79" s="39"/>
      <c r="I79" s="144"/>
      <c r="J79" s="192">
        <f>BK79</f>
        <v>0</v>
      </c>
      <c r="K79" s="39"/>
      <c r="L79" s="43"/>
      <c r="M79" s="91"/>
      <c r="N79" s="92"/>
      <c r="O79" s="92"/>
      <c r="P79" s="193">
        <f>SUM(P80:P163)</f>
        <v>0</v>
      </c>
      <c r="Q79" s="92"/>
      <c r="R79" s="193">
        <f>SUM(R80:R163)</f>
        <v>0</v>
      </c>
      <c r="S79" s="92"/>
      <c r="T79" s="194">
        <f>SUM(T80:T163)</f>
        <v>0</v>
      </c>
      <c r="AT79" s="17" t="s">
        <v>68</v>
      </c>
      <c r="AU79" s="17" t="s">
        <v>142</v>
      </c>
      <c r="BK79" s="195">
        <f>SUM(BK80:BK163)</f>
        <v>0</v>
      </c>
    </row>
    <row r="80" s="1" customFormat="1" ht="33.75" customHeight="1">
      <c r="B80" s="38"/>
      <c r="C80" s="210" t="s">
        <v>76</v>
      </c>
      <c r="D80" s="210" t="s">
        <v>187</v>
      </c>
      <c r="E80" s="211" t="s">
        <v>2815</v>
      </c>
      <c r="F80" s="212" t="s">
        <v>2816</v>
      </c>
      <c r="G80" s="213" t="s">
        <v>1845</v>
      </c>
      <c r="H80" s="214">
        <v>1</v>
      </c>
      <c r="I80" s="215"/>
      <c r="J80" s="216">
        <f>ROUND(I80*H80,2)</f>
        <v>0</v>
      </c>
      <c r="K80" s="212" t="s">
        <v>1</v>
      </c>
      <c r="L80" s="43"/>
      <c r="M80" s="217" t="s">
        <v>1</v>
      </c>
      <c r="N80" s="218" t="s">
        <v>40</v>
      </c>
      <c r="O80" s="79"/>
      <c r="P80" s="219">
        <f>O80*H80</f>
        <v>0</v>
      </c>
      <c r="Q80" s="219">
        <v>0</v>
      </c>
      <c r="R80" s="219">
        <f>Q80*H80</f>
        <v>0</v>
      </c>
      <c r="S80" s="219">
        <v>0</v>
      </c>
      <c r="T80" s="220">
        <f>S80*H80</f>
        <v>0</v>
      </c>
      <c r="AR80" s="17" t="s">
        <v>192</v>
      </c>
      <c r="AT80" s="17" t="s">
        <v>187</v>
      </c>
      <c r="AU80" s="17" t="s">
        <v>69</v>
      </c>
      <c r="AY80" s="17" t="s">
        <v>186</v>
      </c>
      <c r="BE80" s="221">
        <f>IF(N80="základní",J80,0)</f>
        <v>0</v>
      </c>
      <c r="BF80" s="221">
        <f>IF(N80="snížená",J80,0)</f>
        <v>0</v>
      </c>
      <c r="BG80" s="221">
        <f>IF(N80="zákl. přenesená",J80,0)</f>
        <v>0</v>
      </c>
      <c r="BH80" s="221">
        <f>IF(N80="sníž. přenesená",J80,0)</f>
        <v>0</v>
      </c>
      <c r="BI80" s="221">
        <f>IF(N80="nulová",J80,0)</f>
        <v>0</v>
      </c>
      <c r="BJ80" s="17" t="s">
        <v>76</v>
      </c>
      <c r="BK80" s="221">
        <f>ROUND(I80*H80,2)</f>
        <v>0</v>
      </c>
      <c r="BL80" s="17" t="s">
        <v>192</v>
      </c>
      <c r="BM80" s="17" t="s">
        <v>78</v>
      </c>
    </row>
    <row r="81" s="1" customFormat="1" ht="22.5" customHeight="1">
      <c r="B81" s="38"/>
      <c r="C81" s="210" t="s">
        <v>78</v>
      </c>
      <c r="D81" s="210" t="s">
        <v>187</v>
      </c>
      <c r="E81" s="211" t="s">
        <v>2817</v>
      </c>
      <c r="F81" s="212" t="s">
        <v>2818</v>
      </c>
      <c r="G81" s="213" t="s">
        <v>300</v>
      </c>
      <c r="H81" s="214">
        <v>2</v>
      </c>
      <c r="I81" s="215"/>
      <c r="J81" s="216">
        <f>ROUND(I81*H81,2)</f>
        <v>0</v>
      </c>
      <c r="K81" s="212" t="s">
        <v>1</v>
      </c>
      <c r="L81" s="43"/>
      <c r="M81" s="217" t="s">
        <v>1</v>
      </c>
      <c r="N81" s="218" t="s">
        <v>40</v>
      </c>
      <c r="O81" s="79"/>
      <c r="P81" s="219">
        <f>O81*H81</f>
        <v>0</v>
      </c>
      <c r="Q81" s="219">
        <v>0</v>
      </c>
      <c r="R81" s="219">
        <f>Q81*H81</f>
        <v>0</v>
      </c>
      <c r="S81" s="219">
        <v>0</v>
      </c>
      <c r="T81" s="220">
        <f>S81*H81</f>
        <v>0</v>
      </c>
      <c r="AR81" s="17" t="s">
        <v>192</v>
      </c>
      <c r="AT81" s="17" t="s">
        <v>187</v>
      </c>
      <c r="AU81" s="17" t="s">
        <v>69</v>
      </c>
      <c r="AY81" s="17" t="s">
        <v>186</v>
      </c>
      <c r="BE81" s="221">
        <f>IF(N81="základní",J81,0)</f>
        <v>0</v>
      </c>
      <c r="BF81" s="221">
        <f>IF(N81="snížená",J81,0)</f>
        <v>0</v>
      </c>
      <c r="BG81" s="221">
        <f>IF(N81="zákl. přenesená",J81,0)</f>
        <v>0</v>
      </c>
      <c r="BH81" s="221">
        <f>IF(N81="sníž. přenesená",J81,0)</f>
        <v>0</v>
      </c>
      <c r="BI81" s="221">
        <f>IF(N81="nulová",J81,0)</f>
        <v>0</v>
      </c>
      <c r="BJ81" s="17" t="s">
        <v>76</v>
      </c>
      <c r="BK81" s="221">
        <f>ROUND(I81*H81,2)</f>
        <v>0</v>
      </c>
      <c r="BL81" s="17" t="s">
        <v>192</v>
      </c>
      <c r="BM81" s="17" t="s">
        <v>192</v>
      </c>
    </row>
    <row r="82" s="1" customFormat="1" ht="22.5" customHeight="1">
      <c r="B82" s="38"/>
      <c r="C82" s="210" t="s">
        <v>86</v>
      </c>
      <c r="D82" s="210" t="s">
        <v>187</v>
      </c>
      <c r="E82" s="211" t="s">
        <v>2819</v>
      </c>
      <c r="F82" s="212" t="s">
        <v>2820</v>
      </c>
      <c r="G82" s="213" t="s">
        <v>300</v>
      </c>
      <c r="H82" s="214">
        <v>2</v>
      </c>
      <c r="I82" s="215"/>
      <c r="J82" s="216">
        <f>ROUND(I82*H82,2)</f>
        <v>0</v>
      </c>
      <c r="K82" s="212" t="s">
        <v>1</v>
      </c>
      <c r="L82" s="43"/>
      <c r="M82" s="217" t="s">
        <v>1</v>
      </c>
      <c r="N82" s="218" t="s">
        <v>40</v>
      </c>
      <c r="O82" s="79"/>
      <c r="P82" s="219">
        <f>O82*H82</f>
        <v>0</v>
      </c>
      <c r="Q82" s="219">
        <v>0</v>
      </c>
      <c r="R82" s="219">
        <f>Q82*H82</f>
        <v>0</v>
      </c>
      <c r="S82" s="219">
        <v>0</v>
      </c>
      <c r="T82" s="220">
        <f>S82*H82</f>
        <v>0</v>
      </c>
      <c r="AR82" s="17" t="s">
        <v>192</v>
      </c>
      <c r="AT82" s="17" t="s">
        <v>187</v>
      </c>
      <c r="AU82" s="17" t="s">
        <v>69</v>
      </c>
      <c r="AY82" s="17" t="s">
        <v>186</v>
      </c>
      <c r="BE82" s="221">
        <f>IF(N82="základní",J82,0)</f>
        <v>0</v>
      </c>
      <c r="BF82" s="221">
        <f>IF(N82="snížená",J82,0)</f>
        <v>0</v>
      </c>
      <c r="BG82" s="221">
        <f>IF(N82="zákl. přenesená",J82,0)</f>
        <v>0</v>
      </c>
      <c r="BH82" s="221">
        <f>IF(N82="sníž. přenesená",J82,0)</f>
        <v>0</v>
      </c>
      <c r="BI82" s="221">
        <f>IF(N82="nulová",J82,0)</f>
        <v>0</v>
      </c>
      <c r="BJ82" s="17" t="s">
        <v>76</v>
      </c>
      <c r="BK82" s="221">
        <f>ROUND(I82*H82,2)</f>
        <v>0</v>
      </c>
      <c r="BL82" s="17" t="s">
        <v>192</v>
      </c>
      <c r="BM82" s="17" t="s">
        <v>217</v>
      </c>
    </row>
    <row r="83" s="1" customFormat="1" ht="22.5" customHeight="1">
      <c r="B83" s="38"/>
      <c r="C83" s="210" t="s">
        <v>192</v>
      </c>
      <c r="D83" s="210" t="s">
        <v>187</v>
      </c>
      <c r="E83" s="211" t="s">
        <v>2821</v>
      </c>
      <c r="F83" s="212" t="s">
        <v>2822</v>
      </c>
      <c r="G83" s="213" t="s">
        <v>1845</v>
      </c>
      <c r="H83" s="214">
        <v>1</v>
      </c>
      <c r="I83" s="215"/>
      <c r="J83" s="216">
        <f>ROUND(I83*H83,2)</f>
        <v>0</v>
      </c>
      <c r="K83" s="212" t="s">
        <v>1</v>
      </c>
      <c r="L83" s="43"/>
      <c r="M83" s="217" t="s">
        <v>1</v>
      </c>
      <c r="N83" s="218" t="s">
        <v>40</v>
      </c>
      <c r="O83" s="79"/>
      <c r="P83" s="219">
        <f>O83*H83</f>
        <v>0</v>
      </c>
      <c r="Q83" s="219">
        <v>0</v>
      </c>
      <c r="R83" s="219">
        <f>Q83*H83</f>
        <v>0</v>
      </c>
      <c r="S83" s="219">
        <v>0</v>
      </c>
      <c r="T83" s="220">
        <f>S83*H83</f>
        <v>0</v>
      </c>
      <c r="AR83" s="17" t="s">
        <v>192</v>
      </c>
      <c r="AT83" s="17" t="s">
        <v>187</v>
      </c>
      <c r="AU83" s="17" t="s">
        <v>69</v>
      </c>
      <c r="AY83" s="17" t="s">
        <v>186</v>
      </c>
      <c r="BE83" s="221">
        <f>IF(N83="základní",J83,0)</f>
        <v>0</v>
      </c>
      <c r="BF83" s="221">
        <f>IF(N83="snížená",J83,0)</f>
        <v>0</v>
      </c>
      <c r="BG83" s="221">
        <f>IF(N83="zákl. přenesená",J83,0)</f>
        <v>0</v>
      </c>
      <c r="BH83" s="221">
        <f>IF(N83="sníž. přenesená",J83,0)</f>
        <v>0</v>
      </c>
      <c r="BI83" s="221">
        <f>IF(N83="nulová",J83,0)</f>
        <v>0</v>
      </c>
      <c r="BJ83" s="17" t="s">
        <v>76</v>
      </c>
      <c r="BK83" s="221">
        <f>ROUND(I83*H83,2)</f>
        <v>0</v>
      </c>
      <c r="BL83" s="17" t="s">
        <v>192</v>
      </c>
      <c r="BM83" s="17" t="s">
        <v>225</v>
      </c>
    </row>
    <row r="84" s="1" customFormat="1" ht="22.5" customHeight="1">
      <c r="B84" s="38"/>
      <c r="C84" s="210" t="s">
        <v>213</v>
      </c>
      <c r="D84" s="210" t="s">
        <v>187</v>
      </c>
      <c r="E84" s="211" t="s">
        <v>2823</v>
      </c>
      <c r="F84" s="212" t="s">
        <v>2824</v>
      </c>
      <c r="G84" s="213" t="s">
        <v>1845</v>
      </c>
      <c r="H84" s="214">
        <v>1</v>
      </c>
      <c r="I84" s="215"/>
      <c r="J84" s="216">
        <f>ROUND(I84*H84,2)</f>
        <v>0</v>
      </c>
      <c r="K84" s="212" t="s">
        <v>1</v>
      </c>
      <c r="L84" s="43"/>
      <c r="M84" s="217" t="s">
        <v>1</v>
      </c>
      <c r="N84" s="218" t="s">
        <v>40</v>
      </c>
      <c r="O84" s="79"/>
      <c r="P84" s="219">
        <f>O84*H84</f>
        <v>0</v>
      </c>
      <c r="Q84" s="219">
        <v>0</v>
      </c>
      <c r="R84" s="219">
        <f>Q84*H84</f>
        <v>0</v>
      </c>
      <c r="S84" s="219">
        <v>0</v>
      </c>
      <c r="T84" s="220">
        <f>S84*H84</f>
        <v>0</v>
      </c>
      <c r="AR84" s="17" t="s">
        <v>192</v>
      </c>
      <c r="AT84" s="17" t="s">
        <v>187</v>
      </c>
      <c r="AU84" s="17" t="s">
        <v>69</v>
      </c>
      <c r="AY84" s="17" t="s">
        <v>186</v>
      </c>
      <c r="BE84" s="221">
        <f>IF(N84="základní",J84,0)</f>
        <v>0</v>
      </c>
      <c r="BF84" s="221">
        <f>IF(N84="snížená",J84,0)</f>
        <v>0</v>
      </c>
      <c r="BG84" s="221">
        <f>IF(N84="zákl. přenesená",J84,0)</f>
        <v>0</v>
      </c>
      <c r="BH84" s="221">
        <f>IF(N84="sníž. přenesená",J84,0)</f>
        <v>0</v>
      </c>
      <c r="BI84" s="221">
        <f>IF(N84="nulová",J84,0)</f>
        <v>0</v>
      </c>
      <c r="BJ84" s="17" t="s">
        <v>76</v>
      </c>
      <c r="BK84" s="221">
        <f>ROUND(I84*H84,2)</f>
        <v>0</v>
      </c>
      <c r="BL84" s="17" t="s">
        <v>192</v>
      </c>
      <c r="BM84" s="17" t="s">
        <v>237</v>
      </c>
    </row>
    <row r="85" s="1" customFormat="1" ht="16.5" customHeight="1">
      <c r="B85" s="38"/>
      <c r="C85" s="210" t="s">
        <v>217</v>
      </c>
      <c r="D85" s="210" t="s">
        <v>187</v>
      </c>
      <c r="E85" s="211" t="s">
        <v>2825</v>
      </c>
      <c r="F85" s="212" t="s">
        <v>2826</v>
      </c>
      <c r="G85" s="213" t="s">
        <v>1845</v>
      </c>
      <c r="H85" s="214">
        <v>1</v>
      </c>
      <c r="I85" s="215"/>
      <c r="J85" s="216">
        <f>ROUND(I85*H85,2)</f>
        <v>0</v>
      </c>
      <c r="K85" s="212" t="s">
        <v>1</v>
      </c>
      <c r="L85" s="43"/>
      <c r="M85" s="217" t="s">
        <v>1</v>
      </c>
      <c r="N85" s="218" t="s">
        <v>40</v>
      </c>
      <c r="O85" s="79"/>
      <c r="P85" s="219">
        <f>O85*H85</f>
        <v>0</v>
      </c>
      <c r="Q85" s="219">
        <v>0</v>
      </c>
      <c r="R85" s="219">
        <f>Q85*H85</f>
        <v>0</v>
      </c>
      <c r="S85" s="219">
        <v>0</v>
      </c>
      <c r="T85" s="220">
        <f>S85*H85</f>
        <v>0</v>
      </c>
      <c r="AR85" s="17" t="s">
        <v>192</v>
      </c>
      <c r="AT85" s="17" t="s">
        <v>187</v>
      </c>
      <c r="AU85" s="17" t="s">
        <v>69</v>
      </c>
      <c r="AY85" s="17" t="s">
        <v>186</v>
      </c>
      <c r="BE85" s="221">
        <f>IF(N85="základní",J85,0)</f>
        <v>0</v>
      </c>
      <c r="BF85" s="221">
        <f>IF(N85="snížená",J85,0)</f>
        <v>0</v>
      </c>
      <c r="BG85" s="221">
        <f>IF(N85="zákl. přenesená",J85,0)</f>
        <v>0</v>
      </c>
      <c r="BH85" s="221">
        <f>IF(N85="sníž. přenesená",J85,0)</f>
        <v>0</v>
      </c>
      <c r="BI85" s="221">
        <f>IF(N85="nulová",J85,0)</f>
        <v>0</v>
      </c>
      <c r="BJ85" s="17" t="s">
        <v>76</v>
      </c>
      <c r="BK85" s="221">
        <f>ROUND(I85*H85,2)</f>
        <v>0</v>
      </c>
      <c r="BL85" s="17" t="s">
        <v>192</v>
      </c>
      <c r="BM85" s="17" t="s">
        <v>280</v>
      </c>
    </row>
    <row r="86" s="1" customFormat="1" ht="16.5" customHeight="1">
      <c r="B86" s="38"/>
      <c r="C86" s="210" t="s">
        <v>221</v>
      </c>
      <c r="D86" s="210" t="s">
        <v>187</v>
      </c>
      <c r="E86" s="211" t="s">
        <v>2827</v>
      </c>
      <c r="F86" s="212" t="s">
        <v>2828</v>
      </c>
      <c r="G86" s="213" t="s">
        <v>300</v>
      </c>
      <c r="H86" s="214">
        <v>1</v>
      </c>
      <c r="I86" s="215"/>
      <c r="J86" s="216">
        <f>ROUND(I86*H86,2)</f>
        <v>0</v>
      </c>
      <c r="K86" s="212" t="s">
        <v>1</v>
      </c>
      <c r="L86" s="43"/>
      <c r="M86" s="217" t="s">
        <v>1</v>
      </c>
      <c r="N86" s="218" t="s">
        <v>40</v>
      </c>
      <c r="O86" s="79"/>
      <c r="P86" s="219">
        <f>O86*H86</f>
        <v>0</v>
      </c>
      <c r="Q86" s="219">
        <v>0</v>
      </c>
      <c r="R86" s="219">
        <f>Q86*H86</f>
        <v>0</v>
      </c>
      <c r="S86" s="219">
        <v>0</v>
      </c>
      <c r="T86" s="220">
        <f>S86*H86</f>
        <v>0</v>
      </c>
      <c r="AR86" s="17" t="s">
        <v>192</v>
      </c>
      <c r="AT86" s="17" t="s">
        <v>187</v>
      </c>
      <c r="AU86" s="17" t="s">
        <v>69</v>
      </c>
      <c r="AY86" s="17" t="s">
        <v>186</v>
      </c>
      <c r="BE86" s="221">
        <f>IF(N86="základní",J86,0)</f>
        <v>0</v>
      </c>
      <c r="BF86" s="221">
        <f>IF(N86="snížená",J86,0)</f>
        <v>0</v>
      </c>
      <c r="BG86" s="221">
        <f>IF(N86="zákl. přenesená",J86,0)</f>
        <v>0</v>
      </c>
      <c r="BH86" s="221">
        <f>IF(N86="sníž. přenesená",J86,0)</f>
        <v>0</v>
      </c>
      <c r="BI86" s="221">
        <f>IF(N86="nulová",J86,0)</f>
        <v>0</v>
      </c>
      <c r="BJ86" s="17" t="s">
        <v>76</v>
      </c>
      <c r="BK86" s="221">
        <f>ROUND(I86*H86,2)</f>
        <v>0</v>
      </c>
      <c r="BL86" s="17" t="s">
        <v>192</v>
      </c>
      <c r="BM86" s="17" t="s">
        <v>266</v>
      </c>
    </row>
    <row r="87" s="1" customFormat="1" ht="16.5" customHeight="1">
      <c r="B87" s="38"/>
      <c r="C87" s="210" t="s">
        <v>225</v>
      </c>
      <c r="D87" s="210" t="s">
        <v>187</v>
      </c>
      <c r="E87" s="211" t="s">
        <v>2829</v>
      </c>
      <c r="F87" s="212" t="s">
        <v>2830</v>
      </c>
      <c r="G87" s="213" t="s">
        <v>300</v>
      </c>
      <c r="H87" s="214">
        <v>1</v>
      </c>
      <c r="I87" s="215"/>
      <c r="J87" s="216">
        <f>ROUND(I87*H87,2)</f>
        <v>0</v>
      </c>
      <c r="K87" s="212" t="s">
        <v>1</v>
      </c>
      <c r="L87" s="43"/>
      <c r="M87" s="217" t="s">
        <v>1</v>
      </c>
      <c r="N87" s="218" t="s">
        <v>40</v>
      </c>
      <c r="O87" s="79"/>
      <c r="P87" s="219">
        <f>O87*H87</f>
        <v>0</v>
      </c>
      <c r="Q87" s="219">
        <v>0</v>
      </c>
      <c r="R87" s="219">
        <f>Q87*H87</f>
        <v>0</v>
      </c>
      <c r="S87" s="219">
        <v>0</v>
      </c>
      <c r="T87" s="220">
        <f>S87*H87</f>
        <v>0</v>
      </c>
      <c r="AR87" s="17" t="s">
        <v>192</v>
      </c>
      <c r="AT87" s="17" t="s">
        <v>187</v>
      </c>
      <c r="AU87" s="17" t="s">
        <v>69</v>
      </c>
      <c r="AY87" s="17" t="s">
        <v>186</v>
      </c>
      <c r="BE87" s="221">
        <f>IF(N87="základní",J87,0)</f>
        <v>0</v>
      </c>
      <c r="BF87" s="221">
        <f>IF(N87="snížená",J87,0)</f>
        <v>0</v>
      </c>
      <c r="BG87" s="221">
        <f>IF(N87="zákl. přenesená",J87,0)</f>
        <v>0</v>
      </c>
      <c r="BH87" s="221">
        <f>IF(N87="sníž. přenesená",J87,0)</f>
        <v>0</v>
      </c>
      <c r="BI87" s="221">
        <f>IF(N87="nulová",J87,0)</f>
        <v>0</v>
      </c>
      <c r="BJ87" s="17" t="s">
        <v>76</v>
      </c>
      <c r="BK87" s="221">
        <f>ROUND(I87*H87,2)</f>
        <v>0</v>
      </c>
      <c r="BL87" s="17" t="s">
        <v>192</v>
      </c>
      <c r="BM87" s="17" t="s">
        <v>257</v>
      </c>
    </row>
    <row r="88" s="1" customFormat="1" ht="16.5" customHeight="1">
      <c r="B88" s="38"/>
      <c r="C88" s="210" t="s">
        <v>233</v>
      </c>
      <c r="D88" s="210" t="s">
        <v>187</v>
      </c>
      <c r="E88" s="211" t="s">
        <v>2831</v>
      </c>
      <c r="F88" s="212" t="s">
        <v>2832</v>
      </c>
      <c r="G88" s="213" t="s">
        <v>300</v>
      </c>
      <c r="H88" s="214">
        <v>1</v>
      </c>
      <c r="I88" s="215"/>
      <c r="J88" s="216">
        <f>ROUND(I88*H88,2)</f>
        <v>0</v>
      </c>
      <c r="K88" s="212" t="s">
        <v>1</v>
      </c>
      <c r="L88" s="43"/>
      <c r="M88" s="217" t="s">
        <v>1</v>
      </c>
      <c r="N88" s="218" t="s">
        <v>40</v>
      </c>
      <c r="O88" s="79"/>
      <c r="P88" s="219">
        <f>O88*H88</f>
        <v>0</v>
      </c>
      <c r="Q88" s="219">
        <v>0</v>
      </c>
      <c r="R88" s="219">
        <f>Q88*H88</f>
        <v>0</v>
      </c>
      <c r="S88" s="219">
        <v>0</v>
      </c>
      <c r="T88" s="220">
        <f>S88*H88</f>
        <v>0</v>
      </c>
      <c r="AR88" s="17" t="s">
        <v>192</v>
      </c>
      <c r="AT88" s="17" t="s">
        <v>187</v>
      </c>
      <c r="AU88" s="17" t="s">
        <v>69</v>
      </c>
      <c r="AY88" s="17" t="s">
        <v>186</v>
      </c>
      <c r="BE88" s="221">
        <f>IF(N88="základní",J88,0)</f>
        <v>0</v>
      </c>
      <c r="BF88" s="221">
        <f>IF(N88="snížená",J88,0)</f>
        <v>0</v>
      </c>
      <c r="BG88" s="221">
        <f>IF(N88="zákl. přenesená",J88,0)</f>
        <v>0</v>
      </c>
      <c r="BH88" s="221">
        <f>IF(N88="sníž. přenesená",J88,0)</f>
        <v>0</v>
      </c>
      <c r="BI88" s="221">
        <f>IF(N88="nulová",J88,0)</f>
        <v>0</v>
      </c>
      <c r="BJ88" s="17" t="s">
        <v>76</v>
      </c>
      <c r="BK88" s="221">
        <f>ROUND(I88*H88,2)</f>
        <v>0</v>
      </c>
      <c r="BL88" s="17" t="s">
        <v>192</v>
      </c>
      <c r="BM88" s="17" t="s">
        <v>274</v>
      </c>
    </row>
    <row r="89" s="1" customFormat="1" ht="16.5" customHeight="1">
      <c r="B89" s="38"/>
      <c r="C89" s="210" t="s">
        <v>237</v>
      </c>
      <c r="D89" s="210" t="s">
        <v>187</v>
      </c>
      <c r="E89" s="211" t="s">
        <v>2833</v>
      </c>
      <c r="F89" s="212" t="s">
        <v>2834</v>
      </c>
      <c r="G89" s="213" t="s">
        <v>300</v>
      </c>
      <c r="H89" s="214">
        <v>1</v>
      </c>
      <c r="I89" s="215"/>
      <c r="J89" s="216">
        <f>ROUND(I89*H89,2)</f>
        <v>0</v>
      </c>
      <c r="K89" s="212" t="s">
        <v>1</v>
      </c>
      <c r="L89" s="43"/>
      <c r="M89" s="217" t="s">
        <v>1</v>
      </c>
      <c r="N89" s="218" t="s">
        <v>40</v>
      </c>
      <c r="O89" s="79"/>
      <c r="P89" s="219">
        <f>O89*H89</f>
        <v>0</v>
      </c>
      <c r="Q89" s="219">
        <v>0</v>
      </c>
      <c r="R89" s="219">
        <f>Q89*H89</f>
        <v>0</v>
      </c>
      <c r="S89" s="219">
        <v>0</v>
      </c>
      <c r="T89" s="220">
        <f>S89*H89</f>
        <v>0</v>
      </c>
      <c r="AR89" s="17" t="s">
        <v>192</v>
      </c>
      <c r="AT89" s="17" t="s">
        <v>187</v>
      </c>
      <c r="AU89" s="17" t="s">
        <v>69</v>
      </c>
      <c r="AY89" s="17" t="s">
        <v>186</v>
      </c>
      <c r="BE89" s="221">
        <f>IF(N89="základní",J89,0)</f>
        <v>0</v>
      </c>
      <c r="BF89" s="221">
        <f>IF(N89="snížená",J89,0)</f>
        <v>0</v>
      </c>
      <c r="BG89" s="221">
        <f>IF(N89="zákl. přenesená",J89,0)</f>
        <v>0</v>
      </c>
      <c r="BH89" s="221">
        <f>IF(N89="sníž. přenesená",J89,0)</f>
        <v>0</v>
      </c>
      <c r="BI89" s="221">
        <f>IF(N89="nulová",J89,0)</f>
        <v>0</v>
      </c>
      <c r="BJ89" s="17" t="s">
        <v>76</v>
      </c>
      <c r="BK89" s="221">
        <f>ROUND(I89*H89,2)</f>
        <v>0</v>
      </c>
      <c r="BL89" s="17" t="s">
        <v>192</v>
      </c>
      <c r="BM89" s="17" t="s">
        <v>297</v>
      </c>
    </row>
    <row r="90" s="1" customFormat="1" ht="16.5" customHeight="1">
      <c r="B90" s="38"/>
      <c r="C90" s="210" t="s">
        <v>241</v>
      </c>
      <c r="D90" s="210" t="s">
        <v>187</v>
      </c>
      <c r="E90" s="211" t="s">
        <v>2835</v>
      </c>
      <c r="F90" s="212" t="s">
        <v>2836</v>
      </c>
      <c r="G90" s="213" t="s">
        <v>300</v>
      </c>
      <c r="H90" s="214">
        <v>1</v>
      </c>
      <c r="I90" s="215"/>
      <c r="J90" s="216">
        <f>ROUND(I90*H90,2)</f>
        <v>0</v>
      </c>
      <c r="K90" s="212" t="s">
        <v>1</v>
      </c>
      <c r="L90" s="43"/>
      <c r="M90" s="217" t="s">
        <v>1</v>
      </c>
      <c r="N90" s="218" t="s">
        <v>40</v>
      </c>
      <c r="O90" s="79"/>
      <c r="P90" s="219">
        <f>O90*H90</f>
        <v>0</v>
      </c>
      <c r="Q90" s="219">
        <v>0</v>
      </c>
      <c r="R90" s="219">
        <f>Q90*H90</f>
        <v>0</v>
      </c>
      <c r="S90" s="219">
        <v>0</v>
      </c>
      <c r="T90" s="220">
        <f>S90*H90</f>
        <v>0</v>
      </c>
      <c r="AR90" s="17" t="s">
        <v>192</v>
      </c>
      <c r="AT90" s="17" t="s">
        <v>187</v>
      </c>
      <c r="AU90" s="17" t="s">
        <v>69</v>
      </c>
      <c r="AY90" s="17" t="s">
        <v>186</v>
      </c>
      <c r="BE90" s="221">
        <f>IF(N90="základní",J90,0)</f>
        <v>0</v>
      </c>
      <c r="BF90" s="221">
        <f>IF(N90="snížená",J90,0)</f>
        <v>0</v>
      </c>
      <c r="BG90" s="221">
        <f>IF(N90="zákl. přenesená",J90,0)</f>
        <v>0</v>
      </c>
      <c r="BH90" s="221">
        <f>IF(N90="sníž. přenesená",J90,0)</f>
        <v>0</v>
      </c>
      <c r="BI90" s="221">
        <f>IF(N90="nulová",J90,0)</f>
        <v>0</v>
      </c>
      <c r="BJ90" s="17" t="s">
        <v>76</v>
      </c>
      <c r="BK90" s="221">
        <f>ROUND(I90*H90,2)</f>
        <v>0</v>
      </c>
      <c r="BL90" s="17" t="s">
        <v>192</v>
      </c>
      <c r="BM90" s="17" t="s">
        <v>306</v>
      </c>
    </row>
    <row r="91" s="1" customFormat="1" ht="16.5" customHeight="1">
      <c r="B91" s="38"/>
      <c r="C91" s="210" t="s">
        <v>280</v>
      </c>
      <c r="D91" s="210" t="s">
        <v>187</v>
      </c>
      <c r="E91" s="211" t="s">
        <v>2837</v>
      </c>
      <c r="F91" s="212" t="s">
        <v>2838</v>
      </c>
      <c r="G91" s="213" t="s">
        <v>300</v>
      </c>
      <c r="H91" s="214">
        <v>2</v>
      </c>
      <c r="I91" s="215"/>
      <c r="J91" s="216">
        <f>ROUND(I91*H91,2)</f>
        <v>0</v>
      </c>
      <c r="K91" s="212" t="s">
        <v>1</v>
      </c>
      <c r="L91" s="43"/>
      <c r="M91" s="217" t="s">
        <v>1</v>
      </c>
      <c r="N91" s="218" t="s">
        <v>40</v>
      </c>
      <c r="O91" s="79"/>
      <c r="P91" s="219">
        <f>O91*H91</f>
        <v>0</v>
      </c>
      <c r="Q91" s="219">
        <v>0</v>
      </c>
      <c r="R91" s="219">
        <f>Q91*H91</f>
        <v>0</v>
      </c>
      <c r="S91" s="219">
        <v>0</v>
      </c>
      <c r="T91" s="220">
        <f>S91*H91</f>
        <v>0</v>
      </c>
      <c r="AR91" s="17" t="s">
        <v>192</v>
      </c>
      <c r="AT91" s="17" t="s">
        <v>187</v>
      </c>
      <c r="AU91" s="17" t="s">
        <v>69</v>
      </c>
      <c r="AY91" s="17" t="s">
        <v>186</v>
      </c>
      <c r="BE91" s="221">
        <f>IF(N91="základní",J91,0)</f>
        <v>0</v>
      </c>
      <c r="BF91" s="221">
        <f>IF(N91="snížená",J91,0)</f>
        <v>0</v>
      </c>
      <c r="BG91" s="221">
        <f>IF(N91="zákl. přenesená",J91,0)</f>
        <v>0</v>
      </c>
      <c r="BH91" s="221">
        <f>IF(N91="sníž. přenesená",J91,0)</f>
        <v>0</v>
      </c>
      <c r="BI91" s="221">
        <f>IF(N91="nulová",J91,0)</f>
        <v>0</v>
      </c>
      <c r="BJ91" s="17" t="s">
        <v>76</v>
      </c>
      <c r="BK91" s="221">
        <f>ROUND(I91*H91,2)</f>
        <v>0</v>
      </c>
      <c r="BL91" s="17" t="s">
        <v>192</v>
      </c>
      <c r="BM91" s="17" t="s">
        <v>316</v>
      </c>
    </row>
    <row r="92" s="1" customFormat="1" ht="16.5" customHeight="1">
      <c r="B92" s="38"/>
      <c r="C92" s="210" t="s">
        <v>262</v>
      </c>
      <c r="D92" s="210" t="s">
        <v>187</v>
      </c>
      <c r="E92" s="211" t="s">
        <v>2839</v>
      </c>
      <c r="F92" s="212" t="s">
        <v>2840</v>
      </c>
      <c r="G92" s="213" t="s">
        <v>300</v>
      </c>
      <c r="H92" s="214">
        <v>1</v>
      </c>
      <c r="I92" s="215"/>
      <c r="J92" s="216">
        <f>ROUND(I92*H92,2)</f>
        <v>0</v>
      </c>
      <c r="K92" s="212" t="s">
        <v>1</v>
      </c>
      <c r="L92" s="43"/>
      <c r="M92" s="217" t="s">
        <v>1</v>
      </c>
      <c r="N92" s="218" t="s">
        <v>40</v>
      </c>
      <c r="O92" s="79"/>
      <c r="P92" s="219">
        <f>O92*H92</f>
        <v>0</v>
      </c>
      <c r="Q92" s="219">
        <v>0</v>
      </c>
      <c r="R92" s="219">
        <f>Q92*H92</f>
        <v>0</v>
      </c>
      <c r="S92" s="219">
        <v>0</v>
      </c>
      <c r="T92" s="220">
        <f>S92*H92</f>
        <v>0</v>
      </c>
      <c r="AR92" s="17" t="s">
        <v>192</v>
      </c>
      <c r="AT92" s="17" t="s">
        <v>187</v>
      </c>
      <c r="AU92" s="17" t="s">
        <v>69</v>
      </c>
      <c r="AY92" s="17" t="s">
        <v>186</v>
      </c>
      <c r="BE92" s="221">
        <f>IF(N92="základní",J92,0)</f>
        <v>0</v>
      </c>
      <c r="BF92" s="221">
        <f>IF(N92="snížená",J92,0)</f>
        <v>0</v>
      </c>
      <c r="BG92" s="221">
        <f>IF(N92="zákl. přenesená",J92,0)</f>
        <v>0</v>
      </c>
      <c r="BH92" s="221">
        <f>IF(N92="sníž. přenesená",J92,0)</f>
        <v>0</v>
      </c>
      <c r="BI92" s="221">
        <f>IF(N92="nulová",J92,0)</f>
        <v>0</v>
      </c>
      <c r="BJ92" s="17" t="s">
        <v>76</v>
      </c>
      <c r="BK92" s="221">
        <f>ROUND(I92*H92,2)</f>
        <v>0</v>
      </c>
      <c r="BL92" s="17" t="s">
        <v>192</v>
      </c>
      <c r="BM92" s="17" t="s">
        <v>330</v>
      </c>
    </row>
    <row r="93" s="1" customFormat="1" ht="16.5" customHeight="1">
      <c r="B93" s="38"/>
      <c r="C93" s="210" t="s">
        <v>266</v>
      </c>
      <c r="D93" s="210" t="s">
        <v>187</v>
      </c>
      <c r="E93" s="211" t="s">
        <v>2841</v>
      </c>
      <c r="F93" s="212" t="s">
        <v>2842</v>
      </c>
      <c r="G93" s="213" t="s">
        <v>300</v>
      </c>
      <c r="H93" s="214">
        <v>1</v>
      </c>
      <c r="I93" s="215"/>
      <c r="J93" s="216">
        <f>ROUND(I93*H93,2)</f>
        <v>0</v>
      </c>
      <c r="K93" s="212" t="s">
        <v>1</v>
      </c>
      <c r="L93" s="43"/>
      <c r="M93" s="217" t="s">
        <v>1</v>
      </c>
      <c r="N93" s="218" t="s">
        <v>40</v>
      </c>
      <c r="O93" s="79"/>
      <c r="P93" s="219">
        <f>O93*H93</f>
        <v>0</v>
      </c>
      <c r="Q93" s="219">
        <v>0</v>
      </c>
      <c r="R93" s="219">
        <f>Q93*H93</f>
        <v>0</v>
      </c>
      <c r="S93" s="219">
        <v>0</v>
      </c>
      <c r="T93" s="220">
        <f>S93*H93</f>
        <v>0</v>
      </c>
      <c r="AR93" s="17" t="s">
        <v>192</v>
      </c>
      <c r="AT93" s="17" t="s">
        <v>187</v>
      </c>
      <c r="AU93" s="17" t="s">
        <v>69</v>
      </c>
      <c r="AY93" s="17" t="s">
        <v>186</v>
      </c>
      <c r="BE93" s="221">
        <f>IF(N93="základní",J93,0)</f>
        <v>0</v>
      </c>
      <c r="BF93" s="221">
        <f>IF(N93="snížená",J93,0)</f>
        <v>0</v>
      </c>
      <c r="BG93" s="221">
        <f>IF(N93="zákl. přenesená",J93,0)</f>
        <v>0</v>
      </c>
      <c r="BH93" s="221">
        <f>IF(N93="sníž. přenesená",J93,0)</f>
        <v>0</v>
      </c>
      <c r="BI93" s="221">
        <f>IF(N93="nulová",J93,0)</f>
        <v>0</v>
      </c>
      <c r="BJ93" s="17" t="s">
        <v>76</v>
      </c>
      <c r="BK93" s="221">
        <f>ROUND(I93*H93,2)</f>
        <v>0</v>
      </c>
      <c r="BL93" s="17" t="s">
        <v>192</v>
      </c>
      <c r="BM93" s="17" t="s">
        <v>338</v>
      </c>
    </row>
    <row r="94" s="1" customFormat="1" ht="16.5" customHeight="1">
      <c r="B94" s="38"/>
      <c r="C94" s="210" t="s">
        <v>8</v>
      </c>
      <c r="D94" s="210" t="s">
        <v>187</v>
      </c>
      <c r="E94" s="211" t="s">
        <v>2843</v>
      </c>
      <c r="F94" s="212" t="s">
        <v>2844</v>
      </c>
      <c r="G94" s="213" t="s">
        <v>300</v>
      </c>
      <c r="H94" s="214">
        <v>3</v>
      </c>
      <c r="I94" s="215"/>
      <c r="J94" s="216">
        <f>ROUND(I94*H94,2)</f>
        <v>0</v>
      </c>
      <c r="K94" s="212" t="s">
        <v>1</v>
      </c>
      <c r="L94" s="43"/>
      <c r="M94" s="217" t="s">
        <v>1</v>
      </c>
      <c r="N94" s="218" t="s">
        <v>40</v>
      </c>
      <c r="O94" s="79"/>
      <c r="P94" s="219">
        <f>O94*H94</f>
        <v>0</v>
      </c>
      <c r="Q94" s="219">
        <v>0</v>
      </c>
      <c r="R94" s="219">
        <f>Q94*H94</f>
        <v>0</v>
      </c>
      <c r="S94" s="219">
        <v>0</v>
      </c>
      <c r="T94" s="220">
        <f>S94*H94</f>
        <v>0</v>
      </c>
      <c r="AR94" s="17" t="s">
        <v>192</v>
      </c>
      <c r="AT94" s="17" t="s">
        <v>187</v>
      </c>
      <c r="AU94" s="17" t="s">
        <v>69</v>
      </c>
      <c r="AY94" s="17" t="s">
        <v>186</v>
      </c>
      <c r="BE94" s="221">
        <f>IF(N94="základní",J94,0)</f>
        <v>0</v>
      </c>
      <c r="BF94" s="221">
        <f>IF(N94="snížená",J94,0)</f>
        <v>0</v>
      </c>
      <c r="BG94" s="221">
        <f>IF(N94="zákl. přenesená",J94,0)</f>
        <v>0</v>
      </c>
      <c r="BH94" s="221">
        <f>IF(N94="sníž. přenesená",J94,0)</f>
        <v>0</v>
      </c>
      <c r="BI94" s="221">
        <f>IF(N94="nulová",J94,0)</f>
        <v>0</v>
      </c>
      <c r="BJ94" s="17" t="s">
        <v>76</v>
      </c>
      <c r="BK94" s="221">
        <f>ROUND(I94*H94,2)</f>
        <v>0</v>
      </c>
      <c r="BL94" s="17" t="s">
        <v>192</v>
      </c>
      <c r="BM94" s="17" t="s">
        <v>346</v>
      </c>
    </row>
    <row r="95" s="1" customFormat="1" ht="16.5" customHeight="1">
      <c r="B95" s="38"/>
      <c r="C95" s="210" t="s">
        <v>257</v>
      </c>
      <c r="D95" s="210" t="s">
        <v>187</v>
      </c>
      <c r="E95" s="211" t="s">
        <v>2845</v>
      </c>
      <c r="F95" s="212" t="s">
        <v>2846</v>
      </c>
      <c r="G95" s="213" t="s">
        <v>1752</v>
      </c>
      <c r="H95" s="214">
        <v>1</v>
      </c>
      <c r="I95" s="215"/>
      <c r="J95" s="216">
        <f>ROUND(I95*H95,2)</f>
        <v>0</v>
      </c>
      <c r="K95" s="212" t="s">
        <v>1</v>
      </c>
      <c r="L95" s="43"/>
      <c r="M95" s="217" t="s">
        <v>1</v>
      </c>
      <c r="N95" s="218" t="s">
        <v>40</v>
      </c>
      <c r="O95" s="79"/>
      <c r="P95" s="219">
        <f>O95*H95</f>
        <v>0</v>
      </c>
      <c r="Q95" s="219">
        <v>0</v>
      </c>
      <c r="R95" s="219">
        <f>Q95*H95</f>
        <v>0</v>
      </c>
      <c r="S95" s="219">
        <v>0</v>
      </c>
      <c r="T95" s="220">
        <f>S95*H95</f>
        <v>0</v>
      </c>
      <c r="AR95" s="17" t="s">
        <v>192</v>
      </c>
      <c r="AT95" s="17" t="s">
        <v>187</v>
      </c>
      <c r="AU95" s="17" t="s">
        <v>69</v>
      </c>
      <c r="AY95" s="17" t="s">
        <v>186</v>
      </c>
      <c r="BE95" s="221">
        <f>IF(N95="základní",J95,0)</f>
        <v>0</v>
      </c>
      <c r="BF95" s="221">
        <f>IF(N95="snížená",J95,0)</f>
        <v>0</v>
      </c>
      <c r="BG95" s="221">
        <f>IF(N95="zákl. přenesená",J95,0)</f>
        <v>0</v>
      </c>
      <c r="BH95" s="221">
        <f>IF(N95="sníž. přenesená",J95,0)</f>
        <v>0</v>
      </c>
      <c r="BI95" s="221">
        <f>IF(N95="nulová",J95,0)</f>
        <v>0</v>
      </c>
      <c r="BJ95" s="17" t="s">
        <v>76</v>
      </c>
      <c r="BK95" s="221">
        <f>ROUND(I95*H95,2)</f>
        <v>0</v>
      </c>
      <c r="BL95" s="17" t="s">
        <v>192</v>
      </c>
      <c r="BM95" s="17" t="s">
        <v>355</v>
      </c>
    </row>
    <row r="96" s="1" customFormat="1" ht="16.5" customHeight="1">
      <c r="B96" s="38"/>
      <c r="C96" s="210" t="s">
        <v>270</v>
      </c>
      <c r="D96" s="210" t="s">
        <v>187</v>
      </c>
      <c r="E96" s="211" t="s">
        <v>2847</v>
      </c>
      <c r="F96" s="212" t="s">
        <v>2848</v>
      </c>
      <c r="G96" s="213" t="s">
        <v>364</v>
      </c>
      <c r="H96" s="214">
        <v>12</v>
      </c>
      <c r="I96" s="215"/>
      <c r="J96" s="216">
        <f>ROUND(I96*H96,2)</f>
        <v>0</v>
      </c>
      <c r="K96" s="212" t="s">
        <v>1</v>
      </c>
      <c r="L96" s="43"/>
      <c r="M96" s="217" t="s">
        <v>1</v>
      </c>
      <c r="N96" s="218" t="s">
        <v>40</v>
      </c>
      <c r="O96" s="79"/>
      <c r="P96" s="219">
        <f>O96*H96</f>
        <v>0</v>
      </c>
      <c r="Q96" s="219">
        <v>0</v>
      </c>
      <c r="R96" s="219">
        <f>Q96*H96</f>
        <v>0</v>
      </c>
      <c r="S96" s="219">
        <v>0</v>
      </c>
      <c r="T96" s="220">
        <f>S96*H96</f>
        <v>0</v>
      </c>
      <c r="AR96" s="17" t="s">
        <v>192</v>
      </c>
      <c r="AT96" s="17" t="s">
        <v>187</v>
      </c>
      <c r="AU96" s="17" t="s">
        <v>69</v>
      </c>
      <c r="AY96" s="17" t="s">
        <v>186</v>
      </c>
      <c r="BE96" s="221">
        <f>IF(N96="základní",J96,0)</f>
        <v>0</v>
      </c>
      <c r="BF96" s="221">
        <f>IF(N96="snížená",J96,0)</f>
        <v>0</v>
      </c>
      <c r="BG96" s="221">
        <f>IF(N96="zákl. přenesená",J96,0)</f>
        <v>0</v>
      </c>
      <c r="BH96" s="221">
        <f>IF(N96="sníž. přenesená",J96,0)</f>
        <v>0</v>
      </c>
      <c r="BI96" s="221">
        <f>IF(N96="nulová",J96,0)</f>
        <v>0</v>
      </c>
      <c r="BJ96" s="17" t="s">
        <v>76</v>
      </c>
      <c r="BK96" s="221">
        <f>ROUND(I96*H96,2)</f>
        <v>0</v>
      </c>
      <c r="BL96" s="17" t="s">
        <v>192</v>
      </c>
      <c r="BM96" s="17" t="s">
        <v>372</v>
      </c>
    </row>
    <row r="97" s="1" customFormat="1" ht="16.5" customHeight="1">
      <c r="B97" s="38"/>
      <c r="C97" s="210" t="s">
        <v>274</v>
      </c>
      <c r="D97" s="210" t="s">
        <v>187</v>
      </c>
      <c r="E97" s="211" t="s">
        <v>2849</v>
      </c>
      <c r="F97" s="212" t="s">
        <v>2850</v>
      </c>
      <c r="G97" s="213" t="s">
        <v>364</v>
      </c>
      <c r="H97" s="214">
        <v>4</v>
      </c>
      <c r="I97" s="215"/>
      <c r="J97" s="216">
        <f>ROUND(I97*H97,2)</f>
        <v>0</v>
      </c>
      <c r="K97" s="212" t="s">
        <v>1</v>
      </c>
      <c r="L97" s="43"/>
      <c r="M97" s="217" t="s">
        <v>1</v>
      </c>
      <c r="N97" s="218" t="s">
        <v>40</v>
      </c>
      <c r="O97" s="79"/>
      <c r="P97" s="219">
        <f>O97*H97</f>
        <v>0</v>
      </c>
      <c r="Q97" s="219">
        <v>0</v>
      </c>
      <c r="R97" s="219">
        <f>Q97*H97</f>
        <v>0</v>
      </c>
      <c r="S97" s="219">
        <v>0</v>
      </c>
      <c r="T97" s="220">
        <f>S97*H97</f>
        <v>0</v>
      </c>
      <c r="AR97" s="17" t="s">
        <v>192</v>
      </c>
      <c r="AT97" s="17" t="s">
        <v>187</v>
      </c>
      <c r="AU97" s="17" t="s">
        <v>69</v>
      </c>
      <c r="AY97" s="17" t="s">
        <v>186</v>
      </c>
      <c r="BE97" s="221">
        <f>IF(N97="základní",J97,0)</f>
        <v>0</v>
      </c>
      <c r="BF97" s="221">
        <f>IF(N97="snížená",J97,0)</f>
        <v>0</v>
      </c>
      <c r="BG97" s="221">
        <f>IF(N97="zákl. přenesená",J97,0)</f>
        <v>0</v>
      </c>
      <c r="BH97" s="221">
        <f>IF(N97="sníž. přenesená",J97,0)</f>
        <v>0</v>
      </c>
      <c r="BI97" s="221">
        <f>IF(N97="nulová",J97,0)</f>
        <v>0</v>
      </c>
      <c r="BJ97" s="17" t="s">
        <v>76</v>
      </c>
      <c r="BK97" s="221">
        <f>ROUND(I97*H97,2)</f>
        <v>0</v>
      </c>
      <c r="BL97" s="17" t="s">
        <v>192</v>
      </c>
      <c r="BM97" s="17" t="s">
        <v>361</v>
      </c>
    </row>
    <row r="98" s="1" customFormat="1" ht="16.5" customHeight="1">
      <c r="B98" s="38"/>
      <c r="C98" s="210" t="s">
        <v>291</v>
      </c>
      <c r="D98" s="210" t="s">
        <v>187</v>
      </c>
      <c r="E98" s="211" t="s">
        <v>2851</v>
      </c>
      <c r="F98" s="212" t="s">
        <v>2852</v>
      </c>
      <c r="G98" s="213" t="s">
        <v>364</v>
      </c>
      <c r="H98" s="214">
        <v>8</v>
      </c>
      <c r="I98" s="215"/>
      <c r="J98" s="216">
        <f>ROUND(I98*H98,2)</f>
        <v>0</v>
      </c>
      <c r="K98" s="212" t="s">
        <v>1</v>
      </c>
      <c r="L98" s="43"/>
      <c r="M98" s="217" t="s">
        <v>1</v>
      </c>
      <c r="N98" s="218" t="s">
        <v>40</v>
      </c>
      <c r="O98" s="79"/>
      <c r="P98" s="219">
        <f>O98*H98</f>
        <v>0</v>
      </c>
      <c r="Q98" s="219">
        <v>0</v>
      </c>
      <c r="R98" s="219">
        <f>Q98*H98</f>
        <v>0</v>
      </c>
      <c r="S98" s="219">
        <v>0</v>
      </c>
      <c r="T98" s="220">
        <f>S98*H98</f>
        <v>0</v>
      </c>
      <c r="AR98" s="17" t="s">
        <v>192</v>
      </c>
      <c r="AT98" s="17" t="s">
        <v>187</v>
      </c>
      <c r="AU98" s="17" t="s">
        <v>69</v>
      </c>
      <c r="AY98" s="17" t="s">
        <v>186</v>
      </c>
      <c r="BE98" s="221">
        <f>IF(N98="základní",J98,0)</f>
        <v>0</v>
      </c>
      <c r="BF98" s="221">
        <f>IF(N98="snížená",J98,0)</f>
        <v>0</v>
      </c>
      <c r="BG98" s="221">
        <f>IF(N98="zákl. přenesená",J98,0)</f>
        <v>0</v>
      </c>
      <c r="BH98" s="221">
        <f>IF(N98="sníž. přenesená",J98,0)</f>
        <v>0</v>
      </c>
      <c r="BI98" s="221">
        <f>IF(N98="nulová",J98,0)</f>
        <v>0</v>
      </c>
      <c r="BJ98" s="17" t="s">
        <v>76</v>
      </c>
      <c r="BK98" s="221">
        <f>ROUND(I98*H98,2)</f>
        <v>0</v>
      </c>
      <c r="BL98" s="17" t="s">
        <v>192</v>
      </c>
      <c r="BM98" s="17" t="s">
        <v>383</v>
      </c>
    </row>
    <row r="99" s="1" customFormat="1" ht="16.5" customHeight="1">
      <c r="B99" s="38"/>
      <c r="C99" s="210" t="s">
        <v>297</v>
      </c>
      <c r="D99" s="210" t="s">
        <v>187</v>
      </c>
      <c r="E99" s="211" t="s">
        <v>2853</v>
      </c>
      <c r="F99" s="212" t="s">
        <v>2854</v>
      </c>
      <c r="G99" s="213" t="s">
        <v>364</v>
      </c>
      <c r="H99" s="214">
        <v>6</v>
      </c>
      <c r="I99" s="215"/>
      <c r="J99" s="216">
        <f>ROUND(I99*H99,2)</f>
        <v>0</v>
      </c>
      <c r="K99" s="212" t="s">
        <v>1</v>
      </c>
      <c r="L99" s="43"/>
      <c r="M99" s="217" t="s">
        <v>1</v>
      </c>
      <c r="N99" s="218" t="s">
        <v>40</v>
      </c>
      <c r="O99" s="79"/>
      <c r="P99" s="219">
        <f>O99*H99</f>
        <v>0</v>
      </c>
      <c r="Q99" s="219">
        <v>0</v>
      </c>
      <c r="R99" s="219">
        <f>Q99*H99</f>
        <v>0</v>
      </c>
      <c r="S99" s="219">
        <v>0</v>
      </c>
      <c r="T99" s="220">
        <f>S99*H99</f>
        <v>0</v>
      </c>
      <c r="AR99" s="17" t="s">
        <v>192</v>
      </c>
      <c r="AT99" s="17" t="s">
        <v>187</v>
      </c>
      <c r="AU99" s="17" t="s">
        <v>69</v>
      </c>
      <c r="AY99" s="17" t="s">
        <v>186</v>
      </c>
      <c r="BE99" s="221">
        <f>IF(N99="základní",J99,0)</f>
        <v>0</v>
      </c>
      <c r="BF99" s="221">
        <f>IF(N99="snížená",J99,0)</f>
        <v>0</v>
      </c>
      <c r="BG99" s="221">
        <f>IF(N99="zákl. přenesená",J99,0)</f>
        <v>0</v>
      </c>
      <c r="BH99" s="221">
        <f>IF(N99="sníž. přenesená",J99,0)</f>
        <v>0</v>
      </c>
      <c r="BI99" s="221">
        <f>IF(N99="nulová",J99,0)</f>
        <v>0</v>
      </c>
      <c r="BJ99" s="17" t="s">
        <v>76</v>
      </c>
      <c r="BK99" s="221">
        <f>ROUND(I99*H99,2)</f>
        <v>0</v>
      </c>
      <c r="BL99" s="17" t="s">
        <v>192</v>
      </c>
      <c r="BM99" s="17" t="s">
        <v>439</v>
      </c>
    </row>
    <row r="100" s="1" customFormat="1" ht="16.5" customHeight="1">
      <c r="B100" s="38"/>
      <c r="C100" s="210" t="s">
        <v>7</v>
      </c>
      <c r="D100" s="210" t="s">
        <v>187</v>
      </c>
      <c r="E100" s="211" t="s">
        <v>2855</v>
      </c>
      <c r="F100" s="212" t="s">
        <v>2856</v>
      </c>
      <c r="G100" s="213" t="s">
        <v>364</v>
      </c>
      <c r="H100" s="214">
        <v>12</v>
      </c>
      <c r="I100" s="215"/>
      <c r="J100" s="216">
        <f>ROUND(I100*H100,2)</f>
        <v>0</v>
      </c>
      <c r="K100" s="212" t="s">
        <v>1</v>
      </c>
      <c r="L100" s="43"/>
      <c r="M100" s="217" t="s">
        <v>1</v>
      </c>
      <c r="N100" s="218" t="s">
        <v>40</v>
      </c>
      <c r="O100" s="79"/>
      <c r="P100" s="219">
        <f>O100*H100</f>
        <v>0</v>
      </c>
      <c r="Q100" s="219">
        <v>0</v>
      </c>
      <c r="R100" s="219">
        <f>Q100*H100</f>
        <v>0</v>
      </c>
      <c r="S100" s="219">
        <v>0</v>
      </c>
      <c r="T100" s="220">
        <f>S100*H100</f>
        <v>0</v>
      </c>
      <c r="AR100" s="17" t="s">
        <v>192</v>
      </c>
      <c r="AT100" s="17" t="s">
        <v>187</v>
      </c>
      <c r="AU100" s="17" t="s">
        <v>69</v>
      </c>
      <c r="AY100" s="17" t="s">
        <v>186</v>
      </c>
      <c r="BE100" s="221">
        <f>IF(N100="základní",J100,0)</f>
        <v>0</v>
      </c>
      <c r="BF100" s="221">
        <f>IF(N100="snížená",J100,0)</f>
        <v>0</v>
      </c>
      <c r="BG100" s="221">
        <f>IF(N100="zákl. přenesená",J100,0)</f>
        <v>0</v>
      </c>
      <c r="BH100" s="221">
        <f>IF(N100="sníž. přenesená",J100,0)</f>
        <v>0</v>
      </c>
      <c r="BI100" s="221">
        <f>IF(N100="nulová",J100,0)</f>
        <v>0</v>
      </c>
      <c r="BJ100" s="17" t="s">
        <v>76</v>
      </c>
      <c r="BK100" s="221">
        <f>ROUND(I100*H100,2)</f>
        <v>0</v>
      </c>
      <c r="BL100" s="17" t="s">
        <v>192</v>
      </c>
      <c r="BM100" s="17" t="s">
        <v>466</v>
      </c>
    </row>
    <row r="101" s="1" customFormat="1" ht="16.5" customHeight="1">
      <c r="B101" s="38"/>
      <c r="C101" s="210" t="s">
        <v>306</v>
      </c>
      <c r="D101" s="210" t="s">
        <v>187</v>
      </c>
      <c r="E101" s="211" t="s">
        <v>2857</v>
      </c>
      <c r="F101" s="212" t="s">
        <v>2858</v>
      </c>
      <c r="G101" s="213" t="s">
        <v>364</v>
      </c>
      <c r="H101" s="214">
        <v>20</v>
      </c>
      <c r="I101" s="215"/>
      <c r="J101" s="216">
        <f>ROUND(I101*H101,2)</f>
        <v>0</v>
      </c>
      <c r="K101" s="212" t="s">
        <v>1</v>
      </c>
      <c r="L101" s="43"/>
      <c r="M101" s="217" t="s">
        <v>1</v>
      </c>
      <c r="N101" s="218" t="s">
        <v>40</v>
      </c>
      <c r="O101" s="79"/>
      <c r="P101" s="219">
        <f>O101*H101</f>
        <v>0</v>
      </c>
      <c r="Q101" s="219">
        <v>0</v>
      </c>
      <c r="R101" s="219">
        <f>Q101*H101</f>
        <v>0</v>
      </c>
      <c r="S101" s="219">
        <v>0</v>
      </c>
      <c r="T101" s="220">
        <f>S101*H101</f>
        <v>0</v>
      </c>
      <c r="AR101" s="17" t="s">
        <v>192</v>
      </c>
      <c r="AT101" s="17" t="s">
        <v>187</v>
      </c>
      <c r="AU101" s="17" t="s">
        <v>69</v>
      </c>
      <c r="AY101" s="17" t="s">
        <v>186</v>
      </c>
      <c r="BE101" s="221">
        <f>IF(N101="základní",J101,0)</f>
        <v>0</v>
      </c>
      <c r="BF101" s="221">
        <f>IF(N101="snížená",J101,0)</f>
        <v>0</v>
      </c>
      <c r="BG101" s="221">
        <f>IF(N101="zákl. přenesená",J101,0)</f>
        <v>0</v>
      </c>
      <c r="BH101" s="221">
        <f>IF(N101="sníž. přenesená",J101,0)</f>
        <v>0</v>
      </c>
      <c r="BI101" s="221">
        <f>IF(N101="nulová",J101,0)</f>
        <v>0</v>
      </c>
      <c r="BJ101" s="17" t="s">
        <v>76</v>
      </c>
      <c r="BK101" s="221">
        <f>ROUND(I101*H101,2)</f>
        <v>0</v>
      </c>
      <c r="BL101" s="17" t="s">
        <v>192</v>
      </c>
      <c r="BM101" s="17" t="s">
        <v>385</v>
      </c>
    </row>
    <row r="102" s="1" customFormat="1" ht="16.5" customHeight="1">
      <c r="B102" s="38"/>
      <c r="C102" s="210" t="s">
        <v>311</v>
      </c>
      <c r="D102" s="210" t="s">
        <v>187</v>
      </c>
      <c r="E102" s="211" t="s">
        <v>2859</v>
      </c>
      <c r="F102" s="212" t="s">
        <v>2860</v>
      </c>
      <c r="G102" s="213" t="s">
        <v>364</v>
      </c>
      <c r="H102" s="214">
        <v>30</v>
      </c>
      <c r="I102" s="215"/>
      <c r="J102" s="216">
        <f>ROUND(I102*H102,2)</f>
        <v>0</v>
      </c>
      <c r="K102" s="212" t="s">
        <v>1</v>
      </c>
      <c r="L102" s="43"/>
      <c r="M102" s="217" t="s">
        <v>1</v>
      </c>
      <c r="N102" s="218" t="s">
        <v>40</v>
      </c>
      <c r="O102" s="79"/>
      <c r="P102" s="219">
        <f>O102*H102</f>
        <v>0</v>
      </c>
      <c r="Q102" s="219">
        <v>0</v>
      </c>
      <c r="R102" s="219">
        <f>Q102*H102</f>
        <v>0</v>
      </c>
      <c r="S102" s="219">
        <v>0</v>
      </c>
      <c r="T102" s="220">
        <f>S102*H102</f>
        <v>0</v>
      </c>
      <c r="AR102" s="17" t="s">
        <v>192</v>
      </c>
      <c r="AT102" s="17" t="s">
        <v>187</v>
      </c>
      <c r="AU102" s="17" t="s">
        <v>69</v>
      </c>
      <c r="AY102" s="17" t="s">
        <v>186</v>
      </c>
      <c r="BE102" s="221">
        <f>IF(N102="základní",J102,0)</f>
        <v>0</v>
      </c>
      <c r="BF102" s="221">
        <f>IF(N102="snížená",J102,0)</f>
        <v>0</v>
      </c>
      <c r="BG102" s="221">
        <f>IF(N102="zákl. přenesená",J102,0)</f>
        <v>0</v>
      </c>
      <c r="BH102" s="221">
        <f>IF(N102="sníž. přenesená",J102,0)</f>
        <v>0</v>
      </c>
      <c r="BI102" s="221">
        <f>IF(N102="nulová",J102,0)</f>
        <v>0</v>
      </c>
      <c r="BJ102" s="17" t="s">
        <v>76</v>
      </c>
      <c r="BK102" s="221">
        <f>ROUND(I102*H102,2)</f>
        <v>0</v>
      </c>
      <c r="BL102" s="17" t="s">
        <v>192</v>
      </c>
      <c r="BM102" s="17" t="s">
        <v>400</v>
      </c>
    </row>
    <row r="103" s="1" customFormat="1" ht="16.5" customHeight="1">
      <c r="B103" s="38"/>
      <c r="C103" s="210" t="s">
        <v>316</v>
      </c>
      <c r="D103" s="210" t="s">
        <v>187</v>
      </c>
      <c r="E103" s="211" t="s">
        <v>2861</v>
      </c>
      <c r="F103" s="212" t="s">
        <v>2862</v>
      </c>
      <c r="G103" s="213" t="s">
        <v>364</v>
      </c>
      <c r="H103" s="214">
        <v>14</v>
      </c>
      <c r="I103" s="215"/>
      <c r="J103" s="216">
        <f>ROUND(I103*H103,2)</f>
        <v>0</v>
      </c>
      <c r="K103" s="212" t="s">
        <v>1</v>
      </c>
      <c r="L103" s="43"/>
      <c r="M103" s="217" t="s">
        <v>1</v>
      </c>
      <c r="N103" s="218" t="s">
        <v>40</v>
      </c>
      <c r="O103" s="79"/>
      <c r="P103" s="219">
        <f>O103*H103</f>
        <v>0</v>
      </c>
      <c r="Q103" s="219">
        <v>0</v>
      </c>
      <c r="R103" s="219">
        <f>Q103*H103</f>
        <v>0</v>
      </c>
      <c r="S103" s="219">
        <v>0</v>
      </c>
      <c r="T103" s="220">
        <f>S103*H103</f>
        <v>0</v>
      </c>
      <c r="AR103" s="17" t="s">
        <v>192</v>
      </c>
      <c r="AT103" s="17" t="s">
        <v>187</v>
      </c>
      <c r="AU103" s="17" t="s">
        <v>69</v>
      </c>
      <c r="AY103" s="17" t="s">
        <v>186</v>
      </c>
      <c r="BE103" s="221">
        <f>IF(N103="základní",J103,0)</f>
        <v>0</v>
      </c>
      <c r="BF103" s="221">
        <f>IF(N103="snížená",J103,0)</f>
        <v>0</v>
      </c>
      <c r="BG103" s="221">
        <f>IF(N103="zákl. přenesená",J103,0)</f>
        <v>0</v>
      </c>
      <c r="BH103" s="221">
        <f>IF(N103="sníž. přenesená",J103,0)</f>
        <v>0</v>
      </c>
      <c r="BI103" s="221">
        <f>IF(N103="nulová",J103,0)</f>
        <v>0</v>
      </c>
      <c r="BJ103" s="17" t="s">
        <v>76</v>
      </c>
      <c r="BK103" s="221">
        <f>ROUND(I103*H103,2)</f>
        <v>0</v>
      </c>
      <c r="BL103" s="17" t="s">
        <v>192</v>
      </c>
      <c r="BM103" s="17" t="s">
        <v>470</v>
      </c>
    </row>
    <row r="104" s="1" customFormat="1" ht="16.5" customHeight="1">
      <c r="B104" s="38"/>
      <c r="C104" s="210" t="s">
        <v>323</v>
      </c>
      <c r="D104" s="210" t="s">
        <v>187</v>
      </c>
      <c r="E104" s="211" t="s">
        <v>2863</v>
      </c>
      <c r="F104" s="212" t="s">
        <v>2864</v>
      </c>
      <c r="G104" s="213" t="s">
        <v>364</v>
      </c>
      <c r="H104" s="214">
        <v>8</v>
      </c>
      <c r="I104" s="215"/>
      <c r="J104" s="216">
        <f>ROUND(I104*H104,2)</f>
        <v>0</v>
      </c>
      <c r="K104" s="212" t="s">
        <v>1</v>
      </c>
      <c r="L104" s="43"/>
      <c r="M104" s="217" t="s">
        <v>1</v>
      </c>
      <c r="N104" s="218" t="s">
        <v>40</v>
      </c>
      <c r="O104" s="79"/>
      <c r="P104" s="219">
        <f>O104*H104</f>
        <v>0</v>
      </c>
      <c r="Q104" s="219">
        <v>0</v>
      </c>
      <c r="R104" s="219">
        <f>Q104*H104</f>
        <v>0</v>
      </c>
      <c r="S104" s="219">
        <v>0</v>
      </c>
      <c r="T104" s="220">
        <f>S104*H104</f>
        <v>0</v>
      </c>
      <c r="AR104" s="17" t="s">
        <v>192</v>
      </c>
      <c r="AT104" s="17" t="s">
        <v>187</v>
      </c>
      <c r="AU104" s="17" t="s">
        <v>69</v>
      </c>
      <c r="AY104" s="17" t="s">
        <v>186</v>
      </c>
      <c r="BE104" s="221">
        <f>IF(N104="základní",J104,0)</f>
        <v>0</v>
      </c>
      <c r="BF104" s="221">
        <f>IF(N104="snížená",J104,0)</f>
        <v>0</v>
      </c>
      <c r="BG104" s="221">
        <f>IF(N104="zákl. přenesená",J104,0)</f>
        <v>0</v>
      </c>
      <c r="BH104" s="221">
        <f>IF(N104="sníž. přenesená",J104,0)</f>
        <v>0</v>
      </c>
      <c r="BI104" s="221">
        <f>IF(N104="nulová",J104,0)</f>
        <v>0</v>
      </c>
      <c r="BJ104" s="17" t="s">
        <v>76</v>
      </c>
      <c r="BK104" s="221">
        <f>ROUND(I104*H104,2)</f>
        <v>0</v>
      </c>
      <c r="BL104" s="17" t="s">
        <v>192</v>
      </c>
      <c r="BM104" s="17" t="s">
        <v>486</v>
      </c>
    </row>
    <row r="105" s="1" customFormat="1" ht="16.5" customHeight="1">
      <c r="B105" s="38"/>
      <c r="C105" s="210" t="s">
        <v>330</v>
      </c>
      <c r="D105" s="210" t="s">
        <v>187</v>
      </c>
      <c r="E105" s="211" t="s">
        <v>2865</v>
      </c>
      <c r="F105" s="212" t="s">
        <v>2866</v>
      </c>
      <c r="G105" s="213" t="s">
        <v>364</v>
      </c>
      <c r="H105" s="214">
        <v>30</v>
      </c>
      <c r="I105" s="215"/>
      <c r="J105" s="216">
        <f>ROUND(I105*H105,2)</f>
        <v>0</v>
      </c>
      <c r="K105" s="212" t="s">
        <v>1</v>
      </c>
      <c r="L105" s="43"/>
      <c r="M105" s="217" t="s">
        <v>1</v>
      </c>
      <c r="N105" s="218" t="s">
        <v>40</v>
      </c>
      <c r="O105" s="79"/>
      <c r="P105" s="219">
        <f>O105*H105</f>
        <v>0</v>
      </c>
      <c r="Q105" s="219">
        <v>0</v>
      </c>
      <c r="R105" s="219">
        <f>Q105*H105</f>
        <v>0</v>
      </c>
      <c r="S105" s="219">
        <v>0</v>
      </c>
      <c r="T105" s="220">
        <f>S105*H105</f>
        <v>0</v>
      </c>
      <c r="AR105" s="17" t="s">
        <v>192</v>
      </c>
      <c r="AT105" s="17" t="s">
        <v>187</v>
      </c>
      <c r="AU105" s="17" t="s">
        <v>69</v>
      </c>
      <c r="AY105" s="17" t="s">
        <v>186</v>
      </c>
      <c r="BE105" s="221">
        <f>IF(N105="základní",J105,0)</f>
        <v>0</v>
      </c>
      <c r="BF105" s="221">
        <f>IF(N105="snížená",J105,0)</f>
        <v>0</v>
      </c>
      <c r="BG105" s="221">
        <f>IF(N105="zákl. přenesená",J105,0)</f>
        <v>0</v>
      </c>
      <c r="BH105" s="221">
        <f>IF(N105="sníž. přenesená",J105,0)</f>
        <v>0</v>
      </c>
      <c r="BI105" s="221">
        <f>IF(N105="nulová",J105,0)</f>
        <v>0</v>
      </c>
      <c r="BJ105" s="17" t="s">
        <v>76</v>
      </c>
      <c r="BK105" s="221">
        <f>ROUND(I105*H105,2)</f>
        <v>0</v>
      </c>
      <c r="BL105" s="17" t="s">
        <v>192</v>
      </c>
      <c r="BM105" s="17" t="s">
        <v>496</v>
      </c>
    </row>
    <row r="106" s="1" customFormat="1" ht="16.5" customHeight="1">
      <c r="B106" s="38"/>
      <c r="C106" s="210" t="s">
        <v>334</v>
      </c>
      <c r="D106" s="210" t="s">
        <v>187</v>
      </c>
      <c r="E106" s="211" t="s">
        <v>2867</v>
      </c>
      <c r="F106" s="212" t="s">
        <v>2868</v>
      </c>
      <c r="G106" s="213" t="s">
        <v>364</v>
      </c>
      <c r="H106" s="214">
        <v>50</v>
      </c>
      <c r="I106" s="215"/>
      <c r="J106" s="216">
        <f>ROUND(I106*H106,2)</f>
        <v>0</v>
      </c>
      <c r="K106" s="212" t="s">
        <v>1</v>
      </c>
      <c r="L106" s="43"/>
      <c r="M106" s="217" t="s">
        <v>1</v>
      </c>
      <c r="N106" s="218" t="s">
        <v>40</v>
      </c>
      <c r="O106" s="79"/>
      <c r="P106" s="219">
        <f>O106*H106</f>
        <v>0</v>
      </c>
      <c r="Q106" s="219">
        <v>0</v>
      </c>
      <c r="R106" s="219">
        <f>Q106*H106</f>
        <v>0</v>
      </c>
      <c r="S106" s="219">
        <v>0</v>
      </c>
      <c r="T106" s="220">
        <f>S106*H106</f>
        <v>0</v>
      </c>
      <c r="AR106" s="17" t="s">
        <v>192</v>
      </c>
      <c r="AT106" s="17" t="s">
        <v>187</v>
      </c>
      <c r="AU106" s="17" t="s">
        <v>69</v>
      </c>
      <c r="AY106" s="17" t="s">
        <v>186</v>
      </c>
      <c r="BE106" s="221">
        <f>IF(N106="základní",J106,0)</f>
        <v>0</v>
      </c>
      <c r="BF106" s="221">
        <f>IF(N106="snížená",J106,0)</f>
        <v>0</v>
      </c>
      <c r="BG106" s="221">
        <f>IF(N106="zákl. přenesená",J106,0)</f>
        <v>0</v>
      </c>
      <c r="BH106" s="221">
        <f>IF(N106="sníž. přenesená",J106,0)</f>
        <v>0</v>
      </c>
      <c r="BI106" s="221">
        <f>IF(N106="nulová",J106,0)</f>
        <v>0</v>
      </c>
      <c r="BJ106" s="17" t="s">
        <v>76</v>
      </c>
      <c r="BK106" s="221">
        <f>ROUND(I106*H106,2)</f>
        <v>0</v>
      </c>
      <c r="BL106" s="17" t="s">
        <v>192</v>
      </c>
      <c r="BM106" s="17" t="s">
        <v>519</v>
      </c>
    </row>
    <row r="107" s="1" customFormat="1" ht="16.5" customHeight="1">
      <c r="B107" s="38"/>
      <c r="C107" s="210" t="s">
        <v>338</v>
      </c>
      <c r="D107" s="210" t="s">
        <v>187</v>
      </c>
      <c r="E107" s="211" t="s">
        <v>2869</v>
      </c>
      <c r="F107" s="212" t="s">
        <v>2870</v>
      </c>
      <c r="G107" s="213" t="s">
        <v>364</v>
      </c>
      <c r="H107" s="214">
        <v>60</v>
      </c>
      <c r="I107" s="215"/>
      <c r="J107" s="216">
        <f>ROUND(I107*H107,2)</f>
        <v>0</v>
      </c>
      <c r="K107" s="212" t="s">
        <v>1</v>
      </c>
      <c r="L107" s="43"/>
      <c r="M107" s="217" t="s">
        <v>1</v>
      </c>
      <c r="N107" s="218" t="s">
        <v>40</v>
      </c>
      <c r="O107" s="79"/>
      <c r="P107" s="219">
        <f>O107*H107</f>
        <v>0</v>
      </c>
      <c r="Q107" s="219">
        <v>0</v>
      </c>
      <c r="R107" s="219">
        <f>Q107*H107</f>
        <v>0</v>
      </c>
      <c r="S107" s="219">
        <v>0</v>
      </c>
      <c r="T107" s="220">
        <f>S107*H107</f>
        <v>0</v>
      </c>
      <c r="AR107" s="17" t="s">
        <v>192</v>
      </c>
      <c r="AT107" s="17" t="s">
        <v>187</v>
      </c>
      <c r="AU107" s="17" t="s">
        <v>69</v>
      </c>
      <c r="AY107" s="17" t="s">
        <v>186</v>
      </c>
      <c r="BE107" s="221">
        <f>IF(N107="základní",J107,0)</f>
        <v>0</v>
      </c>
      <c r="BF107" s="221">
        <f>IF(N107="snížená",J107,0)</f>
        <v>0</v>
      </c>
      <c r="BG107" s="221">
        <f>IF(N107="zákl. přenesená",J107,0)</f>
        <v>0</v>
      </c>
      <c r="BH107" s="221">
        <f>IF(N107="sníž. přenesená",J107,0)</f>
        <v>0</v>
      </c>
      <c r="BI107" s="221">
        <f>IF(N107="nulová",J107,0)</f>
        <v>0</v>
      </c>
      <c r="BJ107" s="17" t="s">
        <v>76</v>
      </c>
      <c r="BK107" s="221">
        <f>ROUND(I107*H107,2)</f>
        <v>0</v>
      </c>
      <c r="BL107" s="17" t="s">
        <v>192</v>
      </c>
      <c r="BM107" s="17" t="s">
        <v>508</v>
      </c>
    </row>
    <row r="108" s="1" customFormat="1" ht="16.5" customHeight="1">
      <c r="B108" s="38"/>
      <c r="C108" s="210" t="s">
        <v>342</v>
      </c>
      <c r="D108" s="210" t="s">
        <v>187</v>
      </c>
      <c r="E108" s="211" t="s">
        <v>2871</v>
      </c>
      <c r="F108" s="212" t="s">
        <v>2872</v>
      </c>
      <c r="G108" s="213" t="s">
        <v>364</v>
      </c>
      <c r="H108" s="214">
        <v>20</v>
      </c>
      <c r="I108" s="215"/>
      <c r="J108" s="216">
        <f>ROUND(I108*H108,2)</f>
        <v>0</v>
      </c>
      <c r="K108" s="212" t="s">
        <v>1</v>
      </c>
      <c r="L108" s="43"/>
      <c r="M108" s="217" t="s">
        <v>1</v>
      </c>
      <c r="N108" s="218" t="s">
        <v>40</v>
      </c>
      <c r="O108" s="79"/>
      <c r="P108" s="219">
        <f>O108*H108</f>
        <v>0</v>
      </c>
      <c r="Q108" s="219">
        <v>0</v>
      </c>
      <c r="R108" s="219">
        <f>Q108*H108</f>
        <v>0</v>
      </c>
      <c r="S108" s="219">
        <v>0</v>
      </c>
      <c r="T108" s="220">
        <f>S108*H108</f>
        <v>0</v>
      </c>
      <c r="AR108" s="17" t="s">
        <v>192</v>
      </c>
      <c r="AT108" s="17" t="s">
        <v>187</v>
      </c>
      <c r="AU108" s="17" t="s">
        <v>69</v>
      </c>
      <c r="AY108" s="17" t="s">
        <v>186</v>
      </c>
      <c r="BE108" s="221">
        <f>IF(N108="základní",J108,0)</f>
        <v>0</v>
      </c>
      <c r="BF108" s="221">
        <f>IF(N108="snížená",J108,0)</f>
        <v>0</v>
      </c>
      <c r="BG108" s="221">
        <f>IF(N108="zákl. přenesená",J108,0)</f>
        <v>0</v>
      </c>
      <c r="BH108" s="221">
        <f>IF(N108="sníž. přenesená",J108,0)</f>
        <v>0</v>
      </c>
      <c r="BI108" s="221">
        <f>IF(N108="nulová",J108,0)</f>
        <v>0</v>
      </c>
      <c r="BJ108" s="17" t="s">
        <v>76</v>
      </c>
      <c r="BK108" s="221">
        <f>ROUND(I108*H108,2)</f>
        <v>0</v>
      </c>
      <c r="BL108" s="17" t="s">
        <v>192</v>
      </c>
      <c r="BM108" s="17" t="s">
        <v>528</v>
      </c>
    </row>
    <row r="109" s="1" customFormat="1" ht="16.5" customHeight="1">
      <c r="B109" s="38"/>
      <c r="C109" s="210" t="s">
        <v>346</v>
      </c>
      <c r="D109" s="210" t="s">
        <v>187</v>
      </c>
      <c r="E109" s="211" t="s">
        <v>2873</v>
      </c>
      <c r="F109" s="212" t="s">
        <v>2874</v>
      </c>
      <c r="G109" s="213" t="s">
        <v>364</v>
      </c>
      <c r="H109" s="214">
        <v>24</v>
      </c>
      <c r="I109" s="215"/>
      <c r="J109" s="216">
        <f>ROUND(I109*H109,2)</f>
        <v>0</v>
      </c>
      <c r="K109" s="212" t="s">
        <v>1</v>
      </c>
      <c r="L109" s="43"/>
      <c r="M109" s="217" t="s">
        <v>1</v>
      </c>
      <c r="N109" s="218" t="s">
        <v>40</v>
      </c>
      <c r="O109" s="79"/>
      <c r="P109" s="219">
        <f>O109*H109</f>
        <v>0</v>
      </c>
      <c r="Q109" s="219">
        <v>0</v>
      </c>
      <c r="R109" s="219">
        <f>Q109*H109</f>
        <v>0</v>
      </c>
      <c r="S109" s="219">
        <v>0</v>
      </c>
      <c r="T109" s="220">
        <f>S109*H109</f>
        <v>0</v>
      </c>
      <c r="AR109" s="17" t="s">
        <v>192</v>
      </c>
      <c r="AT109" s="17" t="s">
        <v>187</v>
      </c>
      <c r="AU109" s="17" t="s">
        <v>69</v>
      </c>
      <c r="AY109" s="17" t="s">
        <v>186</v>
      </c>
      <c r="BE109" s="221">
        <f>IF(N109="základní",J109,0)</f>
        <v>0</v>
      </c>
      <c r="BF109" s="221">
        <f>IF(N109="snížená",J109,0)</f>
        <v>0</v>
      </c>
      <c r="BG109" s="221">
        <f>IF(N109="zákl. přenesená",J109,0)</f>
        <v>0</v>
      </c>
      <c r="BH109" s="221">
        <f>IF(N109="sníž. přenesená",J109,0)</f>
        <v>0</v>
      </c>
      <c r="BI109" s="221">
        <f>IF(N109="nulová",J109,0)</f>
        <v>0</v>
      </c>
      <c r="BJ109" s="17" t="s">
        <v>76</v>
      </c>
      <c r="BK109" s="221">
        <f>ROUND(I109*H109,2)</f>
        <v>0</v>
      </c>
      <c r="BL109" s="17" t="s">
        <v>192</v>
      </c>
      <c r="BM109" s="17" t="s">
        <v>540</v>
      </c>
    </row>
    <row r="110" s="1" customFormat="1" ht="16.5" customHeight="1">
      <c r="B110" s="38"/>
      <c r="C110" s="210" t="s">
        <v>350</v>
      </c>
      <c r="D110" s="210" t="s">
        <v>187</v>
      </c>
      <c r="E110" s="211" t="s">
        <v>2875</v>
      </c>
      <c r="F110" s="212" t="s">
        <v>2876</v>
      </c>
      <c r="G110" s="213" t="s">
        <v>364</v>
      </c>
      <c r="H110" s="214">
        <v>12</v>
      </c>
      <c r="I110" s="215"/>
      <c r="J110" s="216">
        <f>ROUND(I110*H110,2)</f>
        <v>0</v>
      </c>
      <c r="K110" s="212" t="s">
        <v>1</v>
      </c>
      <c r="L110" s="43"/>
      <c r="M110" s="217" t="s">
        <v>1</v>
      </c>
      <c r="N110" s="218" t="s">
        <v>40</v>
      </c>
      <c r="O110" s="79"/>
      <c r="P110" s="219">
        <f>O110*H110</f>
        <v>0</v>
      </c>
      <c r="Q110" s="219">
        <v>0</v>
      </c>
      <c r="R110" s="219">
        <f>Q110*H110</f>
        <v>0</v>
      </c>
      <c r="S110" s="219">
        <v>0</v>
      </c>
      <c r="T110" s="220">
        <f>S110*H110</f>
        <v>0</v>
      </c>
      <c r="AR110" s="17" t="s">
        <v>192</v>
      </c>
      <c r="AT110" s="17" t="s">
        <v>187</v>
      </c>
      <c r="AU110" s="17" t="s">
        <v>69</v>
      </c>
      <c r="AY110" s="17" t="s">
        <v>186</v>
      </c>
      <c r="BE110" s="221">
        <f>IF(N110="základní",J110,0)</f>
        <v>0</v>
      </c>
      <c r="BF110" s="221">
        <f>IF(N110="snížená",J110,0)</f>
        <v>0</v>
      </c>
      <c r="BG110" s="221">
        <f>IF(N110="zákl. přenesená",J110,0)</f>
        <v>0</v>
      </c>
      <c r="BH110" s="221">
        <f>IF(N110="sníž. přenesená",J110,0)</f>
        <v>0</v>
      </c>
      <c r="BI110" s="221">
        <f>IF(N110="nulová",J110,0)</f>
        <v>0</v>
      </c>
      <c r="BJ110" s="17" t="s">
        <v>76</v>
      </c>
      <c r="BK110" s="221">
        <f>ROUND(I110*H110,2)</f>
        <v>0</v>
      </c>
      <c r="BL110" s="17" t="s">
        <v>192</v>
      </c>
      <c r="BM110" s="17" t="s">
        <v>556</v>
      </c>
    </row>
    <row r="111" s="1" customFormat="1" ht="16.5" customHeight="1">
      <c r="B111" s="38"/>
      <c r="C111" s="210" t="s">
        <v>355</v>
      </c>
      <c r="D111" s="210" t="s">
        <v>187</v>
      </c>
      <c r="E111" s="211" t="s">
        <v>2877</v>
      </c>
      <c r="F111" s="212" t="s">
        <v>2878</v>
      </c>
      <c r="G111" s="213" t="s">
        <v>364</v>
      </c>
      <c r="H111" s="214">
        <v>8</v>
      </c>
      <c r="I111" s="215"/>
      <c r="J111" s="216">
        <f>ROUND(I111*H111,2)</f>
        <v>0</v>
      </c>
      <c r="K111" s="212" t="s">
        <v>1</v>
      </c>
      <c r="L111" s="43"/>
      <c r="M111" s="217" t="s">
        <v>1</v>
      </c>
      <c r="N111" s="218" t="s">
        <v>40</v>
      </c>
      <c r="O111" s="79"/>
      <c r="P111" s="219">
        <f>O111*H111</f>
        <v>0</v>
      </c>
      <c r="Q111" s="219">
        <v>0</v>
      </c>
      <c r="R111" s="219">
        <f>Q111*H111</f>
        <v>0</v>
      </c>
      <c r="S111" s="219">
        <v>0</v>
      </c>
      <c r="T111" s="220">
        <f>S111*H111</f>
        <v>0</v>
      </c>
      <c r="AR111" s="17" t="s">
        <v>192</v>
      </c>
      <c r="AT111" s="17" t="s">
        <v>187</v>
      </c>
      <c r="AU111" s="17" t="s">
        <v>69</v>
      </c>
      <c r="AY111" s="17" t="s">
        <v>186</v>
      </c>
      <c r="BE111" s="221">
        <f>IF(N111="základní",J111,0)</f>
        <v>0</v>
      </c>
      <c r="BF111" s="221">
        <f>IF(N111="snížená",J111,0)</f>
        <v>0</v>
      </c>
      <c r="BG111" s="221">
        <f>IF(N111="zákl. přenesená",J111,0)</f>
        <v>0</v>
      </c>
      <c r="BH111" s="221">
        <f>IF(N111="sníž. přenesená",J111,0)</f>
        <v>0</v>
      </c>
      <c r="BI111" s="221">
        <f>IF(N111="nulová",J111,0)</f>
        <v>0</v>
      </c>
      <c r="BJ111" s="17" t="s">
        <v>76</v>
      </c>
      <c r="BK111" s="221">
        <f>ROUND(I111*H111,2)</f>
        <v>0</v>
      </c>
      <c r="BL111" s="17" t="s">
        <v>192</v>
      </c>
      <c r="BM111" s="17" t="s">
        <v>545</v>
      </c>
    </row>
    <row r="112" s="1" customFormat="1" ht="16.5" customHeight="1">
      <c r="B112" s="38"/>
      <c r="C112" s="210" t="s">
        <v>367</v>
      </c>
      <c r="D112" s="210" t="s">
        <v>187</v>
      </c>
      <c r="E112" s="211" t="s">
        <v>2879</v>
      </c>
      <c r="F112" s="212" t="s">
        <v>2880</v>
      </c>
      <c r="G112" s="213" t="s">
        <v>364</v>
      </c>
      <c r="H112" s="214">
        <v>6</v>
      </c>
      <c r="I112" s="215"/>
      <c r="J112" s="216">
        <f>ROUND(I112*H112,2)</f>
        <v>0</v>
      </c>
      <c r="K112" s="212" t="s">
        <v>1</v>
      </c>
      <c r="L112" s="43"/>
      <c r="M112" s="217" t="s">
        <v>1</v>
      </c>
      <c r="N112" s="218" t="s">
        <v>40</v>
      </c>
      <c r="O112" s="79"/>
      <c r="P112" s="219">
        <f>O112*H112</f>
        <v>0</v>
      </c>
      <c r="Q112" s="219">
        <v>0</v>
      </c>
      <c r="R112" s="219">
        <f>Q112*H112</f>
        <v>0</v>
      </c>
      <c r="S112" s="219">
        <v>0</v>
      </c>
      <c r="T112" s="220">
        <f>S112*H112</f>
        <v>0</v>
      </c>
      <c r="AR112" s="17" t="s">
        <v>192</v>
      </c>
      <c r="AT112" s="17" t="s">
        <v>187</v>
      </c>
      <c r="AU112" s="17" t="s">
        <v>69</v>
      </c>
      <c r="AY112" s="17" t="s">
        <v>186</v>
      </c>
      <c r="BE112" s="221">
        <f>IF(N112="základní",J112,0)</f>
        <v>0</v>
      </c>
      <c r="BF112" s="221">
        <f>IF(N112="snížená",J112,0)</f>
        <v>0</v>
      </c>
      <c r="BG112" s="221">
        <f>IF(N112="zákl. přenesená",J112,0)</f>
        <v>0</v>
      </c>
      <c r="BH112" s="221">
        <f>IF(N112="sníž. přenesená",J112,0)</f>
        <v>0</v>
      </c>
      <c r="BI112" s="221">
        <f>IF(N112="nulová",J112,0)</f>
        <v>0</v>
      </c>
      <c r="BJ112" s="17" t="s">
        <v>76</v>
      </c>
      <c r="BK112" s="221">
        <f>ROUND(I112*H112,2)</f>
        <v>0</v>
      </c>
      <c r="BL112" s="17" t="s">
        <v>192</v>
      </c>
      <c r="BM112" s="17" t="s">
        <v>594</v>
      </c>
    </row>
    <row r="113" s="1" customFormat="1" ht="16.5" customHeight="1">
      <c r="B113" s="38"/>
      <c r="C113" s="210" t="s">
        <v>372</v>
      </c>
      <c r="D113" s="210" t="s">
        <v>187</v>
      </c>
      <c r="E113" s="211" t="s">
        <v>2881</v>
      </c>
      <c r="F113" s="212" t="s">
        <v>2882</v>
      </c>
      <c r="G113" s="213" t="s">
        <v>300</v>
      </c>
      <c r="H113" s="214">
        <v>500</v>
      </c>
      <c r="I113" s="215"/>
      <c r="J113" s="216">
        <f>ROUND(I113*H113,2)</f>
        <v>0</v>
      </c>
      <c r="K113" s="212" t="s">
        <v>1</v>
      </c>
      <c r="L113" s="43"/>
      <c r="M113" s="217" t="s">
        <v>1</v>
      </c>
      <c r="N113" s="218" t="s">
        <v>40</v>
      </c>
      <c r="O113" s="79"/>
      <c r="P113" s="219">
        <f>O113*H113</f>
        <v>0</v>
      </c>
      <c r="Q113" s="219">
        <v>0</v>
      </c>
      <c r="R113" s="219">
        <f>Q113*H113</f>
        <v>0</v>
      </c>
      <c r="S113" s="219">
        <v>0</v>
      </c>
      <c r="T113" s="220">
        <f>S113*H113</f>
        <v>0</v>
      </c>
      <c r="AR113" s="17" t="s">
        <v>192</v>
      </c>
      <c r="AT113" s="17" t="s">
        <v>187</v>
      </c>
      <c r="AU113" s="17" t="s">
        <v>69</v>
      </c>
      <c r="AY113" s="17" t="s">
        <v>186</v>
      </c>
      <c r="BE113" s="221">
        <f>IF(N113="základní",J113,0)</f>
        <v>0</v>
      </c>
      <c r="BF113" s="221">
        <f>IF(N113="snížená",J113,0)</f>
        <v>0</v>
      </c>
      <c r="BG113" s="221">
        <f>IF(N113="zákl. přenesená",J113,0)</f>
        <v>0</v>
      </c>
      <c r="BH113" s="221">
        <f>IF(N113="sníž. přenesená",J113,0)</f>
        <v>0</v>
      </c>
      <c r="BI113" s="221">
        <f>IF(N113="nulová",J113,0)</f>
        <v>0</v>
      </c>
      <c r="BJ113" s="17" t="s">
        <v>76</v>
      </c>
      <c r="BK113" s="221">
        <f>ROUND(I113*H113,2)</f>
        <v>0</v>
      </c>
      <c r="BL113" s="17" t="s">
        <v>192</v>
      </c>
      <c r="BM113" s="17" t="s">
        <v>599</v>
      </c>
    </row>
    <row r="114" s="1" customFormat="1" ht="16.5" customHeight="1">
      <c r="B114" s="38"/>
      <c r="C114" s="210" t="s">
        <v>378</v>
      </c>
      <c r="D114" s="210" t="s">
        <v>187</v>
      </c>
      <c r="E114" s="211" t="s">
        <v>2883</v>
      </c>
      <c r="F114" s="212" t="s">
        <v>2884</v>
      </c>
      <c r="G114" s="213" t="s">
        <v>300</v>
      </c>
      <c r="H114" s="214">
        <v>15</v>
      </c>
      <c r="I114" s="215"/>
      <c r="J114" s="216">
        <f>ROUND(I114*H114,2)</f>
        <v>0</v>
      </c>
      <c r="K114" s="212" t="s">
        <v>1</v>
      </c>
      <c r="L114" s="43"/>
      <c r="M114" s="217" t="s">
        <v>1</v>
      </c>
      <c r="N114" s="218" t="s">
        <v>40</v>
      </c>
      <c r="O114" s="79"/>
      <c r="P114" s="219">
        <f>O114*H114</f>
        <v>0</v>
      </c>
      <c r="Q114" s="219">
        <v>0</v>
      </c>
      <c r="R114" s="219">
        <f>Q114*H114</f>
        <v>0</v>
      </c>
      <c r="S114" s="219">
        <v>0</v>
      </c>
      <c r="T114" s="220">
        <f>S114*H114</f>
        <v>0</v>
      </c>
      <c r="AR114" s="17" t="s">
        <v>192</v>
      </c>
      <c r="AT114" s="17" t="s">
        <v>187</v>
      </c>
      <c r="AU114" s="17" t="s">
        <v>69</v>
      </c>
      <c r="AY114" s="17" t="s">
        <v>186</v>
      </c>
      <c r="BE114" s="221">
        <f>IF(N114="základní",J114,0)</f>
        <v>0</v>
      </c>
      <c r="BF114" s="221">
        <f>IF(N114="snížená",J114,0)</f>
        <v>0</v>
      </c>
      <c r="BG114" s="221">
        <f>IF(N114="zákl. přenesená",J114,0)</f>
        <v>0</v>
      </c>
      <c r="BH114" s="221">
        <f>IF(N114="sníž. přenesená",J114,0)</f>
        <v>0</v>
      </c>
      <c r="BI114" s="221">
        <f>IF(N114="nulová",J114,0)</f>
        <v>0</v>
      </c>
      <c r="BJ114" s="17" t="s">
        <v>76</v>
      </c>
      <c r="BK114" s="221">
        <f>ROUND(I114*H114,2)</f>
        <v>0</v>
      </c>
      <c r="BL114" s="17" t="s">
        <v>192</v>
      </c>
      <c r="BM114" s="17" t="s">
        <v>625</v>
      </c>
    </row>
    <row r="115" s="1" customFormat="1" ht="16.5" customHeight="1">
      <c r="B115" s="38"/>
      <c r="C115" s="210" t="s">
        <v>361</v>
      </c>
      <c r="D115" s="210" t="s">
        <v>187</v>
      </c>
      <c r="E115" s="211" t="s">
        <v>2885</v>
      </c>
      <c r="F115" s="212" t="s">
        <v>2886</v>
      </c>
      <c r="G115" s="213" t="s">
        <v>300</v>
      </c>
      <c r="H115" s="214">
        <v>600</v>
      </c>
      <c r="I115" s="215"/>
      <c r="J115" s="216">
        <f>ROUND(I115*H115,2)</f>
        <v>0</v>
      </c>
      <c r="K115" s="212" t="s">
        <v>1</v>
      </c>
      <c r="L115" s="43"/>
      <c r="M115" s="217" t="s">
        <v>1</v>
      </c>
      <c r="N115" s="218" t="s">
        <v>40</v>
      </c>
      <c r="O115" s="79"/>
      <c r="P115" s="219">
        <f>O115*H115</f>
        <v>0</v>
      </c>
      <c r="Q115" s="219">
        <v>0</v>
      </c>
      <c r="R115" s="219">
        <f>Q115*H115</f>
        <v>0</v>
      </c>
      <c r="S115" s="219">
        <v>0</v>
      </c>
      <c r="T115" s="220">
        <f>S115*H115</f>
        <v>0</v>
      </c>
      <c r="AR115" s="17" t="s">
        <v>192</v>
      </c>
      <c r="AT115" s="17" t="s">
        <v>187</v>
      </c>
      <c r="AU115" s="17" t="s">
        <v>69</v>
      </c>
      <c r="AY115" s="17" t="s">
        <v>186</v>
      </c>
      <c r="BE115" s="221">
        <f>IF(N115="základní",J115,0)</f>
        <v>0</v>
      </c>
      <c r="BF115" s="221">
        <f>IF(N115="snížená",J115,0)</f>
        <v>0</v>
      </c>
      <c r="BG115" s="221">
        <f>IF(N115="zákl. přenesená",J115,0)</f>
        <v>0</v>
      </c>
      <c r="BH115" s="221">
        <f>IF(N115="sníž. přenesená",J115,0)</f>
        <v>0</v>
      </c>
      <c r="BI115" s="221">
        <f>IF(N115="nulová",J115,0)</f>
        <v>0</v>
      </c>
      <c r="BJ115" s="17" t="s">
        <v>76</v>
      </c>
      <c r="BK115" s="221">
        <f>ROUND(I115*H115,2)</f>
        <v>0</v>
      </c>
      <c r="BL115" s="17" t="s">
        <v>192</v>
      </c>
      <c r="BM115" s="17" t="s">
        <v>575</v>
      </c>
    </row>
    <row r="116" s="1" customFormat="1" ht="16.5" customHeight="1">
      <c r="B116" s="38"/>
      <c r="C116" s="210" t="s">
        <v>412</v>
      </c>
      <c r="D116" s="210" t="s">
        <v>187</v>
      </c>
      <c r="E116" s="211" t="s">
        <v>2887</v>
      </c>
      <c r="F116" s="212" t="s">
        <v>2888</v>
      </c>
      <c r="G116" s="213" t="s">
        <v>300</v>
      </c>
      <c r="H116" s="214">
        <v>220</v>
      </c>
      <c r="I116" s="215"/>
      <c r="J116" s="216">
        <f>ROUND(I116*H116,2)</f>
        <v>0</v>
      </c>
      <c r="K116" s="212" t="s">
        <v>1</v>
      </c>
      <c r="L116" s="43"/>
      <c r="M116" s="217" t="s">
        <v>1</v>
      </c>
      <c r="N116" s="218" t="s">
        <v>40</v>
      </c>
      <c r="O116" s="79"/>
      <c r="P116" s="219">
        <f>O116*H116</f>
        <v>0</v>
      </c>
      <c r="Q116" s="219">
        <v>0</v>
      </c>
      <c r="R116" s="219">
        <f>Q116*H116</f>
        <v>0</v>
      </c>
      <c r="S116" s="219">
        <v>0</v>
      </c>
      <c r="T116" s="220">
        <f>S116*H116</f>
        <v>0</v>
      </c>
      <c r="AR116" s="17" t="s">
        <v>192</v>
      </c>
      <c r="AT116" s="17" t="s">
        <v>187</v>
      </c>
      <c r="AU116" s="17" t="s">
        <v>69</v>
      </c>
      <c r="AY116" s="17" t="s">
        <v>186</v>
      </c>
      <c r="BE116" s="221">
        <f>IF(N116="základní",J116,0)</f>
        <v>0</v>
      </c>
      <c r="BF116" s="221">
        <f>IF(N116="snížená",J116,0)</f>
        <v>0</v>
      </c>
      <c r="BG116" s="221">
        <f>IF(N116="zákl. přenesená",J116,0)</f>
        <v>0</v>
      </c>
      <c r="BH116" s="221">
        <f>IF(N116="sníž. přenesená",J116,0)</f>
        <v>0</v>
      </c>
      <c r="BI116" s="221">
        <f>IF(N116="nulová",J116,0)</f>
        <v>0</v>
      </c>
      <c r="BJ116" s="17" t="s">
        <v>76</v>
      </c>
      <c r="BK116" s="221">
        <f>ROUND(I116*H116,2)</f>
        <v>0</v>
      </c>
      <c r="BL116" s="17" t="s">
        <v>192</v>
      </c>
      <c r="BM116" s="17" t="s">
        <v>638</v>
      </c>
    </row>
    <row r="117" s="1" customFormat="1" ht="16.5" customHeight="1">
      <c r="B117" s="38"/>
      <c r="C117" s="210" t="s">
        <v>383</v>
      </c>
      <c r="D117" s="210" t="s">
        <v>187</v>
      </c>
      <c r="E117" s="211" t="s">
        <v>2889</v>
      </c>
      <c r="F117" s="212" t="s">
        <v>2890</v>
      </c>
      <c r="G117" s="213" t="s">
        <v>300</v>
      </c>
      <c r="H117" s="214">
        <v>40</v>
      </c>
      <c r="I117" s="215"/>
      <c r="J117" s="216">
        <f>ROUND(I117*H117,2)</f>
        <v>0</v>
      </c>
      <c r="K117" s="212" t="s">
        <v>1</v>
      </c>
      <c r="L117" s="43"/>
      <c r="M117" s="217" t="s">
        <v>1</v>
      </c>
      <c r="N117" s="218" t="s">
        <v>40</v>
      </c>
      <c r="O117" s="79"/>
      <c r="P117" s="219">
        <f>O117*H117</f>
        <v>0</v>
      </c>
      <c r="Q117" s="219">
        <v>0</v>
      </c>
      <c r="R117" s="219">
        <f>Q117*H117</f>
        <v>0</v>
      </c>
      <c r="S117" s="219">
        <v>0</v>
      </c>
      <c r="T117" s="220">
        <f>S117*H117</f>
        <v>0</v>
      </c>
      <c r="AR117" s="17" t="s">
        <v>192</v>
      </c>
      <c r="AT117" s="17" t="s">
        <v>187</v>
      </c>
      <c r="AU117" s="17" t="s">
        <v>69</v>
      </c>
      <c r="AY117" s="17" t="s">
        <v>186</v>
      </c>
      <c r="BE117" s="221">
        <f>IF(N117="základní",J117,0)</f>
        <v>0</v>
      </c>
      <c r="BF117" s="221">
        <f>IF(N117="snížená",J117,0)</f>
        <v>0</v>
      </c>
      <c r="BG117" s="221">
        <f>IF(N117="zákl. přenesená",J117,0)</f>
        <v>0</v>
      </c>
      <c r="BH117" s="221">
        <f>IF(N117="sníž. přenesená",J117,0)</f>
        <v>0</v>
      </c>
      <c r="BI117" s="221">
        <f>IF(N117="nulová",J117,0)</f>
        <v>0</v>
      </c>
      <c r="BJ117" s="17" t="s">
        <v>76</v>
      </c>
      <c r="BK117" s="221">
        <f>ROUND(I117*H117,2)</f>
        <v>0</v>
      </c>
      <c r="BL117" s="17" t="s">
        <v>192</v>
      </c>
      <c r="BM117" s="17" t="s">
        <v>645</v>
      </c>
    </row>
    <row r="118" s="1" customFormat="1" ht="16.5" customHeight="1">
      <c r="B118" s="38"/>
      <c r="C118" s="210" t="s">
        <v>428</v>
      </c>
      <c r="D118" s="210" t="s">
        <v>187</v>
      </c>
      <c r="E118" s="211" t="s">
        <v>2891</v>
      </c>
      <c r="F118" s="212" t="s">
        <v>2892</v>
      </c>
      <c r="G118" s="213" t="s">
        <v>300</v>
      </c>
      <c r="H118" s="214">
        <v>30</v>
      </c>
      <c r="I118" s="215"/>
      <c r="J118" s="216">
        <f>ROUND(I118*H118,2)</f>
        <v>0</v>
      </c>
      <c r="K118" s="212" t="s">
        <v>1</v>
      </c>
      <c r="L118" s="43"/>
      <c r="M118" s="217" t="s">
        <v>1</v>
      </c>
      <c r="N118" s="218" t="s">
        <v>40</v>
      </c>
      <c r="O118" s="79"/>
      <c r="P118" s="219">
        <f>O118*H118</f>
        <v>0</v>
      </c>
      <c r="Q118" s="219">
        <v>0</v>
      </c>
      <c r="R118" s="219">
        <f>Q118*H118</f>
        <v>0</v>
      </c>
      <c r="S118" s="219">
        <v>0</v>
      </c>
      <c r="T118" s="220">
        <f>S118*H118</f>
        <v>0</v>
      </c>
      <c r="AR118" s="17" t="s">
        <v>192</v>
      </c>
      <c r="AT118" s="17" t="s">
        <v>187</v>
      </c>
      <c r="AU118" s="17" t="s">
        <v>69</v>
      </c>
      <c r="AY118" s="17" t="s">
        <v>186</v>
      </c>
      <c r="BE118" s="221">
        <f>IF(N118="základní",J118,0)</f>
        <v>0</v>
      </c>
      <c r="BF118" s="221">
        <f>IF(N118="snížená",J118,0)</f>
        <v>0</v>
      </c>
      <c r="BG118" s="221">
        <f>IF(N118="zákl. přenesená",J118,0)</f>
        <v>0</v>
      </c>
      <c r="BH118" s="221">
        <f>IF(N118="sníž. přenesená",J118,0)</f>
        <v>0</v>
      </c>
      <c r="BI118" s="221">
        <f>IF(N118="nulová",J118,0)</f>
        <v>0</v>
      </c>
      <c r="BJ118" s="17" t="s">
        <v>76</v>
      </c>
      <c r="BK118" s="221">
        <f>ROUND(I118*H118,2)</f>
        <v>0</v>
      </c>
      <c r="BL118" s="17" t="s">
        <v>192</v>
      </c>
      <c r="BM118" s="17" t="s">
        <v>654</v>
      </c>
    </row>
    <row r="119" s="1" customFormat="1" ht="16.5" customHeight="1">
      <c r="B119" s="38"/>
      <c r="C119" s="210" t="s">
        <v>439</v>
      </c>
      <c r="D119" s="210" t="s">
        <v>187</v>
      </c>
      <c r="E119" s="211" t="s">
        <v>2893</v>
      </c>
      <c r="F119" s="212" t="s">
        <v>2894</v>
      </c>
      <c r="G119" s="213" t="s">
        <v>364</v>
      </c>
      <c r="H119" s="214">
        <v>150</v>
      </c>
      <c r="I119" s="215"/>
      <c r="J119" s="216">
        <f>ROUND(I119*H119,2)</f>
        <v>0</v>
      </c>
      <c r="K119" s="212" t="s">
        <v>1</v>
      </c>
      <c r="L119" s="43"/>
      <c r="M119" s="217" t="s">
        <v>1</v>
      </c>
      <c r="N119" s="218" t="s">
        <v>40</v>
      </c>
      <c r="O119" s="79"/>
      <c r="P119" s="219">
        <f>O119*H119</f>
        <v>0</v>
      </c>
      <c r="Q119" s="219">
        <v>0</v>
      </c>
      <c r="R119" s="219">
        <f>Q119*H119</f>
        <v>0</v>
      </c>
      <c r="S119" s="219">
        <v>0</v>
      </c>
      <c r="T119" s="220">
        <f>S119*H119</f>
        <v>0</v>
      </c>
      <c r="AR119" s="17" t="s">
        <v>192</v>
      </c>
      <c r="AT119" s="17" t="s">
        <v>187</v>
      </c>
      <c r="AU119" s="17" t="s">
        <v>69</v>
      </c>
      <c r="AY119" s="17" t="s">
        <v>186</v>
      </c>
      <c r="BE119" s="221">
        <f>IF(N119="základní",J119,0)</f>
        <v>0</v>
      </c>
      <c r="BF119" s="221">
        <f>IF(N119="snížená",J119,0)</f>
        <v>0</v>
      </c>
      <c r="BG119" s="221">
        <f>IF(N119="zákl. přenesená",J119,0)</f>
        <v>0</v>
      </c>
      <c r="BH119" s="221">
        <f>IF(N119="sníž. přenesená",J119,0)</f>
        <v>0</v>
      </c>
      <c r="BI119" s="221">
        <f>IF(N119="nulová",J119,0)</f>
        <v>0</v>
      </c>
      <c r="BJ119" s="17" t="s">
        <v>76</v>
      </c>
      <c r="BK119" s="221">
        <f>ROUND(I119*H119,2)</f>
        <v>0</v>
      </c>
      <c r="BL119" s="17" t="s">
        <v>192</v>
      </c>
      <c r="BM119" s="17" t="s">
        <v>663</v>
      </c>
    </row>
    <row r="120" s="1" customFormat="1" ht="16.5" customHeight="1">
      <c r="B120" s="38"/>
      <c r="C120" s="210" t="s">
        <v>462</v>
      </c>
      <c r="D120" s="210" t="s">
        <v>187</v>
      </c>
      <c r="E120" s="211" t="s">
        <v>2895</v>
      </c>
      <c r="F120" s="212" t="s">
        <v>2896</v>
      </c>
      <c r="G120" s="213" t="s">
        <v>364</v>
      </c>
      <c r="H120" s="214">
        <v>30</v>
      </c>
      <c r="I120" s="215"/>
      <c r="J120" s="216">
        <f>ROUND(I120*H120,2)</f>
        <v>0</v>
      </c>
      <c r="K120" s="212" t="s">
        <v>1</v>
      </c>
      <c r="L120" s="43"/>
      <c r="M120" s="217" t="s">
        <v>1</v>
      </c>
      <c r="N120" s="218" t="s">
        <v>40</v>
      </c>
      <c r="O120" s="79"/>
      <c r="P120" s="219">
        <f>O120*H120</f>
        <v>0</v>
      </c>
      <c r="Q120" s="219">
        <v>0</v>
      </c>
      <c r="R120" s="219">
        <f>Q120*H120</f>
        <v>0</v>
      </c>
      <c r="S120" s="219">
        <v>0</v>
      </c>
      <c r="T120" s="220">
        <f>S120*H120</f>
        <v>0</v>
      </c>
      <c r="AR120" s="17" t="s">
        <v>192</v>
      </c>
      <c r="AT120" s="17" t="s">
        <v>187</v>
      </c>
      <c r="AU120" s="17" t="s">
        <v>69</v>
      </c>
      <c r="AY120" s="17" t="s">
        <v>186</v>
      </c>
      <c r="BE120" s="221">
        <f>IF(N120="základní",J120,0)</f>
        <v>0</v>
      </c>
      <c r="BF120" s="221">
        <f>IF(N120="snížená",J120,0)</f>
        <v>0</v>
      </c>
      <c r="BG120" s="221">
        <f>IF(N120="zákl. přenesená",J120,0)</f>
        <v>0</v>
      </c>
      <c r="BH120" s="221">
        <f>IF(N120="sníž. přenesená",J120,0)</f>
        <v>0</v>
      </c>
      <c r="BI120" s="221">
        <f>IF(N120="nulová",J120,0)</f>
        <v>0</v>
      </c>
      <c r="BJ120" s="17" t="s">
        <v>76</v>
      </c>
      <c r="BK120" s="221">
        <f>ROUND(I120*H120,2)</f>
        <v>0</v>
      </c>
      <c r="BL120" s="17" t="s">
        <v>192</v>
      </c>
      <c r="BM120" s="17" t="s">
        <v>673</v>
      </c>
    </row>
    <row r="121" s="1" customFormat="1" ht="16.5" customHeight="1">
      <c r="B121" s="38"/>
      <c r="C121" s="210" t="s">
        <v>466</v>
      </c>
      <c r="D121" s="210" t="s">
        <v>187</v>
      </c>
      <c r="E121" s="211" t="s">
        <v>2897</v>
      </c>
      <c r="F121" s="212" t="s">
        <v>2898</v>
      </c>
      <c r="G121" s="213" t="s">
        <v>364</v>
      </c>
      <c r="H121" s="214">
        <v>15</v>
      </c>
      <c r="I121" s="215"/>
      <c r="J121" s="216">
        <f>ROUND(I121*H121,2)</f>
        <v>0</v>
      </c>
      <c r="K121" s="212" t="s">
        <v>1</v>
      </c>
      <c r="L121" s="43"/>
      <c r="M121" s="217" t="s">
        <v>1</v>
      </c>
      <c r="N121" s="218" t="s">
        <v>40</v>
      </c>
      <c r="O121" s="79"/>
      <c r="P121" s="219">
        <f>O121*H121</f>
        <v>0</v>
      </c>
      <c r="Q121" s="219">
        <v>0</v>
      </c>
      <c r="R121" s="219">
        <f>Q121*H121</f>
        <v>0</v>
      </c>
      <c r="S121" s="219">
        <v>0</v>
      </c>
      <c r="T121" s="220">
        <f>S121*H121</f>
        <v>0</v>
      </c>
      <c r="AR121" s="17" t="s">
        <v>192</v>
      </c>
      <c r="AT121" s="17" t="s">
        <v>187</v>
      </c>
      <c r="AU121" s="17" t="s">
        <v>69</v>
      </c>
      <c r="AY121" s="17" t="s">
        <v>186</v>
      </c>
      <c r="BE121" s="221">
        <f>IF(N121="základní",J121,0)</f>
        <v>0</v>
      </c>
      <c r="BF121" s="221">
        <f>IF(N121="snížená",J121,0)</f>
        <v>0</v>
      </c>
      <c r="BG121" s="221">
        <f>IF(N121="zákl. přenesená",J121,0)</f>
        <v>0</v>
      </c>
      <c r="BH121" s="221">
        <f>IF(N121="sníž. přenesená",J121,0)</f>
        <v>0</v>
      </c>
      <c r="BI121" s="221">
        <f>IF(N121="nulová",J121,0)</f>
        <v>0</v>
      </c>
      <c r="BJ121" s="17" t="s">
        <v>76</v>
      </c>
      <c r="BK121" s="221">
        <f>ROUND(I121*H121,2)</f>
        <v>0</v>
      </c>
      <c r="BL121" s="17" t="s">
        <v>192</v>
      </c>
      <c r="BM121" s="17" t="s">
        <v>681</v>
      </c>
    </row>
    <row r="122" s="1" customFormat="1" ht="16.5" customHeight="1">
      <c r="B122" s="38"/>
      <c r="C122" s="210" t="s">
        <v>443</v>
      </c>
      <c r="D122" s="210" t="s">
        <v>187</v>
      </c>
      <c r="E122" s="211" t="s">
        <v>2899</v>
      </c>
      <c r="F122" s="212" t="s">
        <v>2900</v>
      </c>
      <c r="G122" s="213" t="s">
        <v>364</v>
      </c>
      <c r="H122" s="214">
        <v>60</v>
      </c>
      <c r="I122" s="215"/>
      <c r="J122" s="216">
        <f>ROUND(I122*H122,2)</f>
        <v>0</v>
      </c>
      <c r="K122" s="212" t="s">
        <v>1</v>
      </c>
      <c r="L122" s="43"/>
      <c r="M122" s="217" t="s">
        <v>1</v>
      </c>
      <c r="N122" s="218" t="s">
        <v>40</v>
      </c>
      <c r="O122" s="79"/>
      <c r="P122" s="219">
        <f>O122*H122</f>
        <v>0</v>
      </c>
      <c r="Q122" s="219">
        <v>0</v>
      </c>
      <c r="R122" s="219">
        <f>Q122*H122</f>
        <v>0</v>
      </c>
      <c r="S122" s="219">
        <v>0</v>
      </c>
      <c r="T122" s="220">
        <f>S122*H122</f>
        <v>0</v>
      </c>
      <c r="AR122" s="17" t="s">
        <v>192</v>
      </c>
      <c r="AT122" s="17" t="s">
        <v>187</v>
      </c>
      <c r="AU122" s="17" t="s">
        <v>69</v>
      </c>
      <c r="AY122" s="17" t="s">
        <v>186</v>
      </c>
      <c r="BE122" s="221">
        <f>IF(N122="základní",J122,0)</f>
        <v>0</v>
      </c>
      <c r="BF122" s="221">
        <f>IF(N122="snížená",J122,0)</f>
        <v>0</v>
      </c>
      <c r="BG122" s="221">
        <f>IF(N122="zákl. přenesená",J122,0)</f>
        <v>0</v>
      </c>
      <c r="BH122" s="221">
        <f>IF(N122="sníž. přenesená",J122,0)</f>
        <v>0</v>
      </c>
      <c r="BI122" s="221">
        <f>IF(N122="nulová",J122,0)</f>
        <v>0</v>
      </c>
      <c r="BJ122" s="17" t="s">
        <v>76</v>
      </c>
      <c r="BK122" s="221">
        <f>ROUND(I122*H122,2)</f>
        <v>0</v>
      </c>
      <c r="BL122" s="17" t="s">
        <v>192</v>
      </c>
      <c r="BM122" s="17" t="s">
        <v>730</v>
      </c>
    </row>
    <row r="123" s="1" customFormat="1" ht="16.5" customHeight="1">
      <c r="B123" s="38"/>
      <c r="C123" s="210" t="s">
        <v>385</v>
      </c>
      <c r="D123" s="210" t="s">
        <v>187</v>
      </c>
      <c r="E123" s="211" t="s">
        <v>2901</v>
      </c>
      <c r="F123" s="212" t="s">
        <v>2902</v>
      </c>
      <c r="G123" s="213" t="s">
        <v>364</v>
      </c>
      <c r="H123" s="214">
        <v>20</v>
      </c>
      <c r="I123" s="215"/>
      <c r="J123" s="216">
        <f>ROUND(I123*H123,2)</f>
        <v>0</v>
      </c>
      <c r="K123" s="212" t="s">
        <v>1</v>
      </c>
      <c r="L123" s="43"/>
      <c r="M123" s="217" t="s">
        <v>1</v>
      </c>
      <c r="N123" s="218" t="s">
        <v>40</v>
      </c>
      <c r="O123" s="79"/>
      <c r="P123" s="219">
        <f>O123*H123</f>
        <v>0</v>
      </c>
      <c r="Q123" s="219">
        <v>0</v>
      </c>
      <c r="R123" s="219">
        <f>Q123*H123</f>
        <v>0</v>
      </c>
      <c r="S123" s="219">
        <v>0</v>
      </c>
      <c r="T123" s="220">
        <f>S123*H123</f>
        <v>0</v>
      </c>
      <c r="AR123" s="17" t="s">
        <v>192</v>
      </c>
      <c r="AT123" s="17" t="s">
        <v>187</v>
      </c>
      <c r="AU123" s="17" t="s">
        <v>69</v>
      </c>
      <c r="AY123" s="17" t="s">
        <v>186</v>
      </c>
      <c r="BE123" s="221">
        <f>IF(N123="základní",J123,0)</f>
        <v>0</v>
      </c>
      <c r="BF123" s="221">
        <f>IF(N123="snížená",J123,0)</f>
        <v>0</v>
      </c>
      <c r="BG123" s="221">
        <f>IF(N123="zákl. přenesená",J123,0)</f>
        <v>0</v>
      </c>
      <c r="BH123" s="221">
        <f>IF(N123="sníž. přenesená",J123,0)</f>
        <v>0</v>
      </c>
      <c r="BI123" s="221">
        <f>IF(N123="nulová",J123,0)</f>
        <v>0</v>
      </c>
      <c r="BJ123" s="17" t="s">
        <v>76</v>
      </c>
      <c r="BK123" s="221">
        <f>ROUND(I123*H123,2)</f>
        <v>0</v>
      </c>
      <c r="BL123" s="17" t="s">
        <v>192</v>
      </c>
      <c r="BM123" s="17" t="s">
        <v>753</v>
      </c>
    </row>
    <row r="124" s="1" customFormat="1" ht="16.5" customHeight="1">
      <c r="B124" s="38"/>
      <c r="C124" s="210" t="s">
        <v>393</v>
      </c>
      <c r="D124" s="210" t="s">
        <v>187</v>
      </c>
      <c r="E124" s="211" t="s">
        <v>2903</v>
      </c>
      <c r="F124" s="212" t="s">
        <v>2904</v>
      </c>
      <c r="G124" s="213" t="s">
        <v>364</v>
      </c>
      <c r="H124" s="214">
        <v>140</v>
      </c>
      <c r="I124" s="215"/>
      <c r="J124" s="216">
        <f>ROUND(I124*H124,2)</f>
        <v>0</v>
      </c>
      <c r="K124" s="212" t="s">
        <v>1</v>
      </c>
      <c r="L124" s="43"/>
      <c r="M124" s="217" t="s">
        <v>1</v>
      </c>
      <c r="N124" s="218" t="s">
        <v>40</v>
      </c>
      <c r="O124" s="79"/>
      <c r="P124" s="219">
        <f>O124*H124</f>
        <v>0</v>
      </c>
      <c r="Q124" s="219">
        <v>0</v>
      </c>
      <c r="R124" s="219">
        <f>Q124*H124</f>
        <v>0</v>
      </c>
      <c r="S124" s="219">
        <v>0</v>
      </c>
      <c r="T124" s="220">
        <f>S124*H124</f>
        <v>0</v>
      </c>
      <c r="AR124" s="17" t="s">
        <v>192</v>
      </c>
      <c r="AT124" s="17" t="s">
        <v>187</v>
      </c>
      <c r="AU124" s="17" t="s">
        <v>69</v>
      </c>
      <c r="AY124" s="17" t="s">
        <v>186</v>
      </c>
      <c r="BE124" s="221">
        <f>IF(N124="základní",J124,0)</f>
        <v>0</v>
      </c>
      <c r="BF124" s="221">
        <f>IF(N124="snížená",J124,0)</f>
        <v>0</v>
      </c>
      <c r="BG124" s="221">
        <f>IF(N124="zákl. přenesená",J124,0)</f>
        <v>0</v>
      </c>
      <c r="BH124" s="221">
        <f>IF(N124="sníž. přenesená",J124,0)</f>
        <v>0</v>
      </c>
      <c r="BI124" s="221">
        <f>IF(N124="nulová",J124,0)</f>
        <v>0</v>
      </c>
      <c r="BJ124" s="17" t="s">
        <v>76</v>
      </c>
      <c r="BK124" s="221">
        <f>ROUND(I124*H124,2)</f>
        <v>0</v>
      </c>
      <c r="BL124" s="17" t="s">
        <v>192</v>
      </c>
      <c r="BM124" s="17" t="s">
        <v>765</v>
      </c>
    </row>
    <row r="125" s="1" customFormat="1" ht="16.5" customHeight="1">
      <c r="B125" s="38"/>
      <c r="C125" s="210" t="s">
        <v>400</v>
      </c>
      <c r="D125" s="210" t="s">
        <v>187</v>
      </c>
      <c r="E125" s="211" t="s">
        <v>2905</v>
      </c>
      <c r="F125" s="212" t="s">
        <v>2906</v>
      </c>
      <c r="G125" s="213" t="s">
        <v>364</v>
      </c>
      <c r="H125" s="214">
        <v>275</v>
      </c>
      <c r="I125" s="215"/>
      <c r="J125" s="216">
        <f>ROUND(I125*H125,2)</f>
        <v>0</v>
      </c>
      <c r="K125" s="212" t="s">
        <v>1</v>
      </c>
      <c r="L125" s="43"/>
      <c r="M125" s="217" t="s">
        <v>1</v>
      </c>
      <c r="N125" s="218" t="s">
        <v>40</v>
      </c>
      <c r="O125" s="79"/>
      <c r="P125" s="219">
        <f>O125*H125</f>
        <v>0</v>
      </c>
      <c r="Q125" s="219">
        <v>0</v>
      </c>
      <c r="R125" s="219">
        <f>Q125*H125</f>
        <v>0</v>
      </c>
      <c r="S125" s="219">
        <v>0</v>
      </c>
      <c r="T125" s="220">
        <f>S125*H125</f>
        <v>0</v>
      </c>
      <c r="AR125" s="17" t="s">
        <v>192</v>
      </c>
      <c r="AT125" s="17" t="s">
        <v>187</v>
      </c>
      <c r="AU125" s="17" t="s">
        <v>69</v>
      </c>
      <c r="AY125" s="17" t="s">
        <v>186</v>
      </c>
      <c r="BE125" s="221">
        <f>IF(N125="základní",J125,0)</f>
        <v>0</v>
      </c>
      <c r="BF125" s="221">
        <f>IF(N125="snížená",J125,0)</f>
        <v>0</v>
      </c>
      <c r="BG125" s="221">
        <f>IF(N125="zákl. přenesená",J125,0)</f>
        <v>0</v>
      </c>
      <c r="BH125" s="221">
        <f>IF(N125="sníž. přenesená",J125,0)</f>
        <v>0</v>
      </c>
      <c r="BI125" s="221">
        <f>IF(N125="nulová",J125,0)</f>
        <v>0</v>
      </c>
      <c r="BJ125" s="17" t="s">
        <v>76</v>
      </c>
      <c r="BK125" s="221">
        <f>ROUND(I125*H125,2)</f>
        <v>0</v>
      </c>
      <c r="BL125" s="17" t="s">
        <v>192</v>
      </c>
      <c r="BM125" s="17" t="s">
        <v>776</v>
      </c>
    </row>
    <row r="126" s="1" customFormat="1" ht="16.5" customHeight="1">
      <c r="B126" s="38"/>
      <c r="C126" s="210" t="s">
        <v>407</v>
      </c>
      <c r="D126" s="210" t="s">
        <v>187</v>
      </c>
      <c r="E126" s="211" t="s">
        <v>2907</v>
      </c>
      <c r="F126" s="212" t="s">
        <v>2908</v>
      </c>
      <c r="G126" s="213" t="s">
        <v>364</v>
      </c>
      <c r="H126" s="214">
        <v>25</v>
      </c>
      <c r="I126" s="215"/>
      <c r="J126" s="216">
        <f>ROUND(I126*H126,2)</f>
        <v>0</v>
      </c>
      <c r="K126" s="212" t="s">
        <v>1</v>
      </c>
      <c r="L126" s="43"/>
      <c r="M126" s="217" t="s">
        <v>1</v>
      </c>
      <c r="N126" s="218" t="s">
        <v>40</v>
      </c>
      <c r="O126" s="79"/>
      <c r="P126" s="219">
        <f>O126*H126</f>
        <v>0</v>
      </c>
      <c r="Q126" s="219">
        <v>0</v>
      </c>
      <c r="R126" s="219">
        <f>Q126*H126</f>
        <v>0</v>
      </c>
      <c r="S126" s="219">
        <v>0</v>
      </c>
      <c r="T126" s="220">
        <f>S126*H126</f>
        <v>0</v>
      </c>
      <c r="AR126" s="17" t="s">
        <v>192</v>
      </c>
      <c r="AT126" s="17" t="s">
        <v>187</v>
      </c>
      <c r="AU126" s="17" t="s">
        <v>69</v>
      </c>
      <c r="AY126" s="17" t="s">
        <v>186</v>
      </c>
      <c r="BE126" s="221">
        <f>IF(N126="základní",J126,0)</f>
        <v>0</v>
      </c>
      <c r="BF126" s="221">
        <f>IF(N126="snížená",J126,0)</f>
        <v>0</v>
      </c>
      <c r="BG126" s="221">
        <f>IF(N126="zákl. přenesená",J126,0)</f>
        <v>0</v>
      </c>
      <c r="BH126" s="221">
        <f>IF(N126="sníž. přenesená",J126,0)</f>
        <v>0</v>
      </c>
      <c r="BI126" s="221">
        <f>IF(N126="nulová",J126,0)</f>
        <v>0</v>
      </c>
      <c r="BJ126" s="17" t="s">
        <v>76</v>
      </c>
      <c r="BK126" s="221">
        <f>ROUND(I126*H126,2)</f>
        <v>0</v>
      </c>
      <c r="BL126" s="17" t="s">
        <v>192</v>
      </c>
      <c r="BM126" s="17" t="s">
        <v>722</v>
      </c>
    </row>
    <row r="127" s="1" customFormat="1" ht="16.5" customHeight="1">
      <c r="B127" s="38"/>
      <c r="C127" s="210" t="s">
        <v>470</v>
      </c>
      <c r="D127" s="210" t="s">
        <v>187</v>
      </c>
      <c r="E127" s="211" t="s">
        <v>2909</v>
      </c>
      <c r="F127" s="212" t="s">
        <v>2910</v>
      </c>
      <c r="G127" s="213" t="s">
        <v>364</v>
      </c>
      <c r="H127" s="214">
        <v>120</v>
      </c>
      <c r="I127" s="215"/>
      <c r="J127" s="216">
        <f>ROUND(I127*H127,2)</f>
        <v>0</v>
      </c>
      <c r="K127" s="212" t="s">
        <v>1</v>
      </c>
      <c r="L127" s="43"/>
      <c r="M127" s="217" t="s">
        <v>1</v>
      </c>
      <c r="N127" s="218" t="s">
        <v>40</v>
      </c>
      <c r="O127" s="79"/>
      <c r="P127" s="219">
        <f>O127*H127</f>
        <v>0</v>
      </c>
      <c r="Q127" s="219">
        <v>0</v>
      </c>
      <c r="R127" s="219">
        <f>Q127*H127</f>
        <v>0</v>
      </c>
      <c r="S127" s="219">
        <v>0</v>
      </c>
      <c r="T127" s="220">
        <f>S127*H127</f>
        <v>0</v>
      </c>
      <c r="AR127" s="17" t="s">
        <v>192</v>
      </c>
      <c r="AT127" s="17" t="s">
        <v>187</v>
      </c>
      <c r="AU127" s="17" t="s">
        <v>69</v>
      </c>
      <c r="AY127" s="17" t="s">
        <v>186</v>
      </c>
      <c r="BE127" s="221">
        <f>IF(N127="základní",J127,0)</f>
        <v>0</v>
      </c>
      <c r="BF127" s="221">
        <f>IF(N127="snížená",J127,0)</f>
        <v>0</v>
      </c>
      <c r="BG127" s="221">
        <f>IF(N127="zákl. přenesená",J127,0)</f>
        <v>0</v>
      </c>
      <c r="BH127" s="221">
        <f>IF(N127="sníž. přenesená",J127,0)</f>
        <v>0</v>
      </c>
      <c r="BI127" s="221">
        <f>IF(N127="nulová",J127,0)</f>
        <v>0</v>
      </c>
      <c r="BJ127" s="17" t="s">
        <v>76</v>
      </c>
      <c r="BK127" s="221">
        <f>ROUND(I127*H127,2)</f>
        <v>0</v>
      </c>
      <c r="BL127" s="17" t="s">
        <v>192</v>
      </c>
      <c r="BM127" s="17" t="s">
        <v>698</v>
      </c>
    </row>
    <row r="128" s="1" customFormat="1" ht="16.5" customHeight="1">
      <c r="B128" s="38"/>
      <c r="C128" s="210" t="s">
        <v>481</v>
      </c>
      <c r="D128" s="210" t="s">
        <v>187</v>
      </c>
      <c r="E128" s="211" t="s">
        <v>2911</v>
      </c>
      <c r="F128" s="212" t="s">
        <v>2912</v>
      </c>
      <c r="G128" s="213" t="s">
        <v>364</v>
      </c>
      <c r="H128" s="214">
        <v>20</v>
      </c>
      <c r="I128" s="215"/>
      <c r="J128" s="216">
        <f>ROUND(I128*H128,2)</f>
        <v>0</v>
      </c>
      <c r="K128" s="212" t="s">
        <v>1</v>
      </c>
      <c r="L128" s="43"/>
      <c r="M128" s="217" t="s">
        <v>1</v>
      </c>
      <c r="N128" s="218" t="s">
        <v>40</v>
      </c>
      <c r="O128" s="79"/>
      <c r="P128" s="219">
        <f>O128*H128</f>
        <v>0</v>
      </c>
      <c r="Q128" s="219">
        <v>0</v>
      </c>
      <c r="R128" s="219">
        <f>Q128*H128</f>
        <v>0</v>
      </c>
      <c r="S128" s="219">
        <v>0</v>
      </c>
      <c r="T128" s="220">
        <f>S128*H128</f>
        <v>0</v>
      </c>
      <c r="AR128" s="17" t="s">
        <v>192</v>
      </c>
      <c r="AT128" s="17" t="s">
        <v>187</v>
      </c>
      <c r="AU128" s="17" t="s">
        <v>69</v>
      </c>
      <c r="AY128" s="17" t="s">
        <v>186</v>
      </c>
      <c r="BE128" s="221">
        <f>IF(N128="základní",J128,0)</f>
        <v>0</v>
      </c>
      <c r="BF128" s="221">
        <f>IF(N128="snížená",J128,0)</f>
        <v>0</v>
      </c>
      <c r="BG128" s="221">
        <f>IF(N128="zákl. přenesená",J128,0)</f>
        <v>0</v>
      </c>
      <c r="BH128" s="221">
        <f>IF(N128="sníž. přenesená",J128,0)</f>
        <v>0</v>
      </c>
      <c r="BI128" s="221">
        <f>IF(N128="nulová",J128,0)</f>
        <v>0</v>
      </c>
      <c r="BJ128" s="17" t="s">
        <v>76</v>
      </c>
      <c r="BK128" s="221">
        <f>ROUND(I128*H128,2)</f>
        <v>0</v>
      </c>
      <c r="BL128" s="17" t="s">
        <v>192</v>
      </c>
      <c r="BM128" s="17" t="s">
        <v>708</v>
      </c>
    </row>
    <row r="129" s="1" customFormat="1" ht="16.5" customHeight="1">
      <c r="B129" s="38"/>
      <c r="C129" s="210" t="s">
        <v>486</v>
      </c>
      <c r="D129" s="210" t="s">
        <v>187</v>
      </c>
      <c r="E129" s="211" t="s">
        <v>2913</v>
      </c>
      <c r="F129" s="212" t="s">
        <v>2914</v>
      </c>
      <c r="G129" s="213" t="s">
        <v>364</v>
      </c>
      <c r="H129" s="214">
        <v>50</v>
      </c>
      <c r="I129" s="215"/>
      <c r="J129" s="216">
        <f>ROUND(I129*H129,2)</f>
        <v>0</v>
      </c>
      <c r="K129" s="212" t="s">
        <v>1</v>
      </c>
      <c r="L129" s="43"/>
      <c r="M129" s="217" t="s">
        <v>1</v>
      </c>
      <c r="N129" s="218" t="s">
        <v>40</v>
      </c>
      <c r="O129" s="79"/>
      <c r="P129" s="219">
        <f>O129*H129</f>
        <v>0</v>
      </c>
      <c r="Q129" s="219">
        <v>0</v>
      </c>
      <c r="R129" s="219">
        <f>Q129*H129</f>
        <v>0</v>
      </c>
      <c r="S129" s="219">
        <v>0</v>
      </c>
      <c r="T129" s="220">
        <f>S129*H129</f>
        <v>0</v>
      </c>
      <c r="AR129" s="17" t="s">
        <v>192</v>
      </c>
      <c r="AT129" s="17" t="s">
        <v>187</v>
      </c>
      <c r="AU129" s="17" t="s">
        <v>69</v>
      </c>
      <c r="AY129" s="17" t="s">
        <v>186</v>
      </c>
      <c r="BE129" s="221">
        <f>IF(N129="základní",J129,0)</f>
        <v>0</v>
      </c>
      <c r="BF129" s="221">
        <f>IF(N129="snížená",J129,0)</f>
        <v>0</v>
      </c>
      <c r="BG129" s="221">
        <f>IF(N129="zákl. přenesená",J129,0)</f>
        <v>0</v>
      </c>
      <c r="BH129" s="221">
        <f>IF(N129="sníž. přenesená",J129,0)</f>
        <v>0</v>
      </c>
      <c r="BI129" s="221">
        <f>IF(N129="nulová",J129,0)</f>
        <v>0</v>
      </c>
      <c r="BJ129" s="17" t="s">
        <v>76</v>
      </c>
      <c r="BK129" s="221">
        <f>ROUND(I129*H129,2)</f>
        <v>0</v>
      </c>
      <c r="BL129" s="17" t="s">
        <v>192</v>
      </c>
      <c r="BM129" s="17" t="s">
        <v>687</v>
      </c>
    </row>
    <row r="130" s="1" customFormat="1" ht="16.5" customHeight="1">
      <c r="B130" s="38"/>
      <c r="C130" s="210" t="s">
        <v>491</v>
      </c>
      <c r="D130" s="210" t="s">
        <v>187</v>
      </c>
      <c r="E130" s="211" t="s">
        <v>2915</v>
      </c>
      <c r="F130" s="212" t="s">
        <v>2916</v>
      </c>
      <c r="G130" s="213" t="s">
        <v>364</v>
      </c>
      <c r="H130" s="214">
        <v>25</v>
      </c>
      <c r="I130" s="215"/>
      <c r="J130" s="216">
        <f>ROUND(I130*H130,2)</f>
        <v>0</v>
      </c>
      <c r="K130" s="212" t="s">
        <v>1</v>
      </c>
      <c r="L130" s="43"/>
      <c r="M130" s="217" t="s">
        <v>1</v>
      </c>
      <c r="N130" s="218" t="s">
        <v>40</v>
      </c>
      <c r="O130" s="79"/>
      <c r="P130" s="219">
        <f>O130*H130</f>
        <v>0</v>
      </c>
      <c r="Q130" s="219">
        <v>0</v>
      </c>
      <c r="R130" s="219">
        <f>Q130*H130</f>
        <v>0</v>
      </c>
      <c r="S130" s="219">
        <v>0</v>
      </c>
      <c r="T130" s="220">
        <f>S130*H130</f>
        <v>0</v>
      </c>
      <c r="AR130" s="17" t="s">
        <v>192</v>
      </c>
      <c r="AT130" s="17" t="s">
        <v>187</v>
      </c>
      <c r="AU130" s="17" t="s">
        <v>69</v>
      </c>
      <c r="AY130" s="17" t="s">
        <v>186</v>
      </c>
      <c r="BE130" s="221">
        <f>IF(N130="základní",J130,0)</f>
        <v>0</v>
      </c>
      <c r="BF130" s="221">
        <f>IF(N130="snížená",J130,0)</f>
        <v>0</v>
      </c>
      <c r="BG130" s="221">
        <f>IF(N130="zákl. přenesená",J130,0)</f>
        <v>0</v>
      </c>
      <c r="BH130" s="221">
        <f>IF(N130="sníž. přenesená",J130,0)</f>
        <v>0</v>
      </c>
      <c r="BI130" s="221">
        <f>IF(N130="nulová",J130,0)</f>
        <v>0</v>
      </c>
      <c r="BJ130" s="17" t="s">
        <v>76</v>
      </c>
      <c r="BK130" s="221">
        <f>ROUND(I130*H130,2)</f>
        <v>0</v>
      </c>
      <c r="BL130" s="17" t="s">
        <v>192</v>
      </c>
      <c r="BM130" s="17" t="s">
        <v>781</v>
      </c>
    </row>
    <row r="131" s="1" customFormat="1" ht="16.5" customHeight="1">
      <c r="B131" s="38"/>
      <c r="C131" s="210" t="s">
        <v>496</v>
      </c>
      <c r="D131" s="210" t="s">
        <v>187</v>
      </c>
      <c r="E131" s="211" t="s">
        <v>2917</v>
      </c>
      <c r="F131" s="212" t="s">
        <v>2918</v>
      </c>
      <c r="G131" s="213" t="s">
        <v>364</v>
      </c>
      <c r="H131" s="214">
        <v>45</v>
      </c>
      <c r="I131" s="215"/>
      <c r="J131" s="216">
        <f>ROUND(I131*H131,2)</f>
        <v>0</v>
      </c>
      <c r="K131" s="212" t="s">
        <v>1</v>
      </c>
      <c r="L131" s="43"/>
      <c r="M131" s="217" t="s">
        <v>1</v>
      </c>
      <c r="N131" s="218" t="s">
        <v>40</v>
      </c>
      <c r="O131" s="79"/>
      <c r="P131" s="219">
        <f>O131*H131</f>
        <v>0</v>
      </c>
      <c r="Q131" s="219">
        <v>0</v>
      </c>
      <c r="R131" s="219">
        <f>Q131*H131</f>
        <v>0</v>
      </c>
      <c r="S131" s="219">
        <v>0</v>
      </c>
      <c r="T131" s="220">
        <f>S131*H131</f>
        <v>0</v>
      </c>
      <c r="AR131" s="17" t="s">
        <v>192</v>
      </c>
      <c r="AT131" s="17" t="s">
        <v>187</v>
      </c>
      <c r="AU131" s="17" t="s">
        <v>69</v>
      </c>
      <c r="AY131" s="17" t="s">
        <v>186</v>
      </c>
      <c r="BE131" s="221">
        <f>IF(N131="základní",J131,0)</f>
        <v>0</v>
      </c>
      <c r="BF131" s="221">
        <f>IF(N131="snížená",J131,0)</f>
        <v>0</v>
      </c>
      <c r="BG131" s="221">
        <f>IF(N131="zákl. přenesená",J131,0)</f>
        <v>0</v>
      </c>
      <c r="BH131" s="221">
        <f>IF(N131="sníž. přenesená",J131,0)</f>
        <v>0</v>
      </c>
      <c r="BI131" s="221">
        <f>IF(N131="nulová",J131,0)</f>
        <v>0</v>
      </c>
      <c r="BJ131" s="17" t="s">
        <v>76</v>
      </c>
      <c r="BK131" s="221">
        <f>ROUND(I131*H131,2)</f>
        <v>0</v>
      </c>
      <c r="BL131" s="17" t="s">
        <v>192</v>
      </c>
      <c r="BM131" s="17" t="s">
        <v>791</v>
      </c>
    </row>
    <row r="132" s="1" customFormat="1" ht="16.5" customHeight="1">
      <c r="B132" s="38"/>
      <c r="C132" s="210" t="s">
        <v>500</v>
      </c>
      <c r="D132" s="210" t="s">
        <v>187</v>
      </c>
      <c r="E132" s="211" t="s">
        <v>2919</v>
      </c>
      <c r="F132" s="212" t="s">
        <v>2920</v>
      </c>
      <c r="G132" s="213" t="s">
        <v>364</v>
      </c>
      <c r="H132" s="214">
        <v>10</v>
      </c>
      <c r="I132" s="215"/>
      <c r="J132" s="216">
        <f>ROUND(I132*H132,2)</f>
        <v>0</v>
      </c>
      <c r="K132" s="212" t="s">
        <v>1</v>
      </c>
      <c r="L132" s="43"/>
      <c r="M132" s="217" t="s">
        <v>1</v>
      </c>
      <c r="N132" s="218" t="s">
        <v>40</v>
      </c>
      <c r="O132" s="79"/>
      <c r="P132" s="219">
        <f>O132*H132</f>
        <v>0</v>
      </c>
      <c r="Q132" s="219">
        <v>0</v>
      </c>
      <c r="R132" s="219">
        <f>Q132*H132</f>
        <v>0</v>
      </c>
      <c r="S132" s="219">
        <v>0</v>
      </c>
      <c r="T132" s="220">
        <f>S132*H132</f>
        <v>0</v>
      </c>
      <c r="AR132" s="17" t="s">
        <v>192</v>
      </c>
      <c r="AT132" s="17" t="s">
        <v>187</v>
      </c>
      <c r="AU132" s="17" t="s">
        <v>69</v>
      </c>
      <c r="AY132" s="17" t="s">
        <v>186</v>
      </c>
      <c r="BE132" s="221">
        <f>IF(N132="základní",J132,0)</f>
        <v>0</v>
      </c>
      <c r="BF132" s="221">
        <f>IF(N132="snížená",J132,0)</f>
        <v>0</v>
      </c>
      <c r="BG132" s="221">
        <f>IF(N132="zákl. přenesená",J132,0)</f>
        <v>0</v>
      </c>
      <c r="BH132" s="221">
        <f>IF(N132="sníž. přenesená",J132,0)</f>
        <v>0</v>
      </c>
      <c r="BI132" s="221">
        <f>IF(N132="nulová",J132,0)</f>
        <v>0</v>
      </c>
      <c r="BJ132" s="17" t="s">
        <v>76</v>
      </c>
      <c r="BK132" s="221">
        <f>ROUND(I132*H132,2)</f>
        <v>0</v>
      </c>
      <c r="BL132" s="17" t="s">
        <v>192</v>
      </c>
      <c r="BM132" s="17" t="s">
        <v>809</v>
      </c>
    </row>
    <row r="133" s="1" customFormat="1" ht="16.5" customHeight="1">
      <c r="B133" s="38"/>
      <c r="C133" s="210" t="s">
        <v>519</v>
      </c>
      <c r="D133" s="210" t="s">
        <v>187</v>
      </c>
      <c r="E133" s="211" t="s">
        <v>2921</v>
      </c>
      <c r="F133" s="212" t="s">
        <v>2922</v>
      </c>
      <c r="G133" s="213" t="s">
        <v>364</v>
      </c>
      <c r="H133" s="214">
        <v>80</v>
      </c>
      <c r="I133" s="215"/>
      <c r="J133" s="216">
        <f>ROUND(I133*H133,2)</f>
        <v>0</v>
      </c>
      <c r="K133" s="212" t="s">
        <v>1</v>
      </c>
      <c r="L133" s="43"/>
      <c r="M133" s="217" t="s">
        <v>1</v>
      </c>
      <c r="N133" s="218" t="s">
        <v>40</v>
      </c>
      <c r="O133" s="79"/>
      <c r="P133" s="219">
        <f>O133*H133</f>
        <v>0</v>
      </c>
      <c r="Q133" s="219">
        <v>0</v>
      </c>
      <c r="R133" s="219">
        <f>Q133*H133</f>
        <v>0</v>
      </c>
      <c r="S133" s="219">
        <v>0</v>
      </c>
      <c r="T133" s="220">
        <f>S133*H133</f>
        <v>0</v>
      </c>
      <c r="AR133" s="17" t="s">
        <v>192</v>
      </c>
      <c r="AT133" s="17" t="s">
        <v>187</v>
      </c>
      <c r="AU133" s="17" t="s">
        <v>69</v>
      </c>
      <c r="AY133" s="17" t="s">
        <v>186</v>
      </c>
      <c r="BE133" s="221">
        <f>IF(N133="základní",J133,0)</f>
        <v>0</v>
      </c>
      <c r="BF133" s="221">
        <f>IF(N133="snížená",J133,0)</f>
        <v>0</v>
      </c>
      <c r="BG133" s="221">
        <f>IF(N133="zákl. přenesená",J133,0)</f>
        <v>0</v>
      </c>
      <c r="BH133" s="221">
        <f>IF(N133="sníž. přenesená",J133,0)</f>
        <v>0</v>
      </c>
      <c r="BI133" s="221">
        <f>IF(N133="nulová",J133,0)</f>
        <v>0</v>
      </c>
      <c r="BJ133" s="17" t="s">
        <v>76</v>
      </c>
      <c r="BK133" s="221">
        <f>ROUND(I133*H133,2)</f>
        <v>0</v>
      </c>
      <c r="BL133" s="17" t="s">
        <v>192</v>
      </c>
      <c r="BM133" s="17" t="s">
        <v>799</v>
      </c>
    </row>
    <row r="134" s="1" customFormat="1" ht="16.5" customHeight="1">
      <c r="B134" s="38"/>
      <c r="C134" s="210" t="s">
        <v>523</v>
      </c>
      <c r="D134" s="210" t="s">
        <v>187</v>
      </c>
      <c r="E134" s="211" t="s">
        <v>2923</v>
      </c>
      <c r="F134" s="212" t="s">
        <v>2924</v>
      </c>
      <c r="G134" s="213" t="s">
        <v>364</v>
      </c>
      <c r="H134" s="214">
        <v>15</v>
      </c>
      <c r="I134" s="215"/>
      <c r="J134" s="216">
        <f>ROUND(I134*H134,2)</f>
        <v>0</v>
      </c>
      <c r="K134" s="212" t="s">
        <v>1</v>
      </c>
      <c r="L134" s="43"/>
      <c r="M134" s="217" t="s">
        <v>1</v>
      </c>
      <c r="N134" s="218" t="s">
        <v>40</v>
      </c>
      <c r="O134" s="79"/>
      <c r="P134" s="219">
        <f>O134*H134</f>
        <v>0</v>
      </c>
      <c r="Q134" s="219">
        <v>0</v>
      </c>
      <c r="R134" s="219">
        <f>Q134*H134</f>
        <v>0</v>
      </c>
      <c r="S134" s="219">
        <v>0</v>
      </c>
      <c r="T134" s="220">
        <f>S134*H134</f>
        <v>0</v>
      </c>
      <c r="AR134" s="17" t="s">
        <v>192</v>
      </c>
      <c r="AT134" s="17" t="s">
        <v>187</v>
      </c>
      <c r="AU134" s="17" t="s">
        <v>69</v>
      </c>
      <c r="AY134" s="17" t="s">
        <v>186</v>
      </c>
      <c r="BE134" s="221">
        <f>IF(N134="základní",J134,0)</f>
        <v>0</v>
      </c>
      <c r="BF134" s="221">
        <f>IF(N134="snížená",J134,0)</f>
        <v>0</v>
      </c>
      <c r="BG134" s="221">
        <f>IF(N134="zákl. přenesená",J134,0)</f>
        <v>0</v>
      </c>
      <c r="BH134" s="221">
        <f>IF(N134="sníž. přenesená",J134,0)</f>
        <v>0</v>
      </c>
      <c r="BI134" s="221">
        <f>IF(N134="nulová",J134,0)</f>
        <v>0</v>
      </c>
      <c r="BJ134" s="17" t="s">
        <v>76</v>
      </c>
      <c r="BK134" s="221">
        <f>ROUND(I134*H134,2)</f>
        <v>0</v>
      </c>
      <c r="BL134" s="17" t="s">
        <v>192</v>
      </c>
      <c r="BM134" s="17" t="s">
        <v>821</v>
      </c>
    </row>
    <row r="135" s="1" customFormat="1" ht="16.5" customHeight="1">
      <c r="B135" s="38"/>
      <c r="C135" s="210" t="s">
        <v>508</v>
      </c>
      <c r="D135" s="210" t="s">
        <v>187</v>
      </c>
      <c r="E135" s="211" t="s">
        <v>2925</v>
      </c>
      <c r="F135" s="212" t="s">
        <v>2926</v>
      </c>
      <c r="G135" s="213" t="s">
        <v>364</v>
      </c>
      <c r="H135" s="214">
        <v>100</v>
      </c>
      <c r="I135" s="215"/>
      <c r="J135" s="216">
        <f>ROUND(I135*H135,2)</f>
        <v>0</v>
      </c>
      <c r="K135" s="212" t="s">
        <v>1</v>
      </c>
      <c r="L135" s="43"/>
      <c r="M135" s="217" t="s">
        <v>1</v>
      </c>
      <c r="N135" s="218" t="s">
        <v>40</v>
      </c>
      <c r="O135" s="79"/>
      <c r="P135" s="219">
        <f>O135*H135</f>
        <v>0</v>
      </c>
      <c r="Q135" s="219">
        <v>0</v>
      </c>
      <c r="R135" s="219">
        <f>Q135*H135</f>
        <v>0</v>
      </c>
      <c r="S135" s="219">
        <v>0</v>
      </c>
      <c r="T135" s="220">
        <f>S135*H135</f>
        <v>0</v>
      </c>
      <c r="AR135" s="17" t="s">
        <v>192</v>
      </c>
      <c r="AT135" s="17" t="s">
        <v>187</v>
      </c>
      <c r="AU135" s="17" t="s">
        <v>69</v>
      </c>
      <c r="AY135" s="17" t="s">
        <v>186</v>
      </c>
      <c r="BE135" s="221">
        <f>IF(N135="základní",J135,0)</f>
        <v>0</v>
      </c>
      <c r="BF135" s="221">
        <f>IF(N135="snížená",J135,0)</f>
        <v>0</v>
      </c>
      <c r="BG135" s="221">
        <f>IF(N135="zákl. přenesená",J135,0)</f>
        <v>0</v>
      </c>
      <c r="BH135" s="221">
        <f>IF(N135="sníž. přenesená",J135,0)</f>
        <v>0</v>
      </c>
      <c r="BI135" s="221">
        <f>IF(N135="nulová",J135,0)</f>
        <v>0</v>
      </c>
      <c r="BJ135" s="17" t="s">
        <v>76</v>
      </c>
      <c r="BK135" s="221">
        <f>ROUND(I135*H135,2)</f>
        <v>0</v>
      </c>
      <c r="BL135" s="17" t="s">
        <v>192</v>
      </c>
      <c r="BM135" s="17" t="s">
        <v>840</v>
      </c>
    </row>
    <row r="136" s="1" customFormat="1" ht="16.5" customHeight="1">
      <c r="B136" s="38"/>
      <c r="C136" s="210" t="s">
        <v>514</v>
      </c>
      <c r="D136" s="210" t="s">
        <v>187</v>
      </c>
      <c r="E136" s="211" t="s">
        <v>2927</v>
      </c>
      <c r="F136" s="212" t="s">
        <v>2928</v>
      </c>
      <c r="G136" s="213" t="s">
        <v>364</v>
      </c>
      <c r="H136" s="214">
        <v>30</v>
      </c>
      <c r="I136" s="215"/>
      <c r="J136" s="216">
        <f>ROUND(I136*H136,2)</f>
        <v>0</v>
      </c>
      <c r="K136" s="212" t="s">
        <v>1</v>
      </c>
      <c r="L136" s="43"/>
      <c r="M136" s="217" t="s">
        <v>1</v>
      </c>
      <c r="N136" s="218" t="s">
        <v>40</v>
      </c>
      <c r="O136" s="79"/>
      <c r="P136" s="219">
        <f>O136*H136</f>
        <v>0</v>
      </c>
      <c r="Q136" s="219">
        <v>0</v>
      </c>
      <c r="R136" s="219">
        <f>Q136*H136</f>
        <v>0</v>
      </c>
      <c r="S136" s="219">
        <v>0</v>
      </c>
      <c r="T136" s="220">
        <f>S136*H136</f>
        <v>0</v>
      </c>
      <c r="AR136" s="17" t="s">
        <v>192</v>
      </c>
      <c r="AT136" s="17" t="s">
        <v>187</v>
      </c>
      <c r="AU136" s="17" t="s">
        <v>69</v>
      </c>
      <c r="AY136" s="17" t="s">
        <v>186</v>
      </c>
      <c r="BE136" s="221">
        <f>IF(N136="základní",J136,0)</f>
        <v>0</v>
      </c>
      <c r="BF136" s="221">
        <f>IF(N136="snížená",J136,0)</f>
        <v>0</v>
      </c>
      <c r="BG136" s="221">
        <f>IF(N136="zákl. přenesená",J136,0)</f>
        <v>0</v>
      </c>
      <c r="BH136" s="221">
        <f>IF(N136="sníž. přenesená",J136,0)</f>
        <v>0</v>
      </c>
      <c r="BI136" s="221">
        <f>IF(N136="nulová",J136,0)</f>
        <v>0</v>
      </c>
      <c r="BJ136" s="17" t="s">
        <v>76</v>
      </c>
      <c r="BK136" s="221">
        <f>ROUND(I136*H136,2)</f>
        <v>0</v>
      </c>
      <c r="BL136" s="17" t="s">
        <v>192</v>
      </c>
      <c r="BM136" s="17" t="s">
        <v>850</v>
      </c>
    </row>
    <row r="137" s="1" customFormat="1" ht="16.5" customHeight="1">
      <c r="B137" s="38"/>
      <c r="C137" s="210" t="s">
        <v>528</v>
      </c>
      <c r="D137" s="210" t="s">
        <v>187</v>
      </c>
      <c r="E137" s="211" t="s">
        <v>2929</v>
      </c>
      <c r="F137" s="212" t="s">
        <v>2930</v>
      </c>
      <c r="G137" s="213" t="s">
        <v>300</v>
      </c>
      <c r="H137" s="214">
        <v>2</v>
      </c>
      <c r="I137" s="215"/>
      <c r="J137" s="216">
        <f>ROUND(I137*H137,2)</f>
        <v>0</v>
      </c>
      <c r="K137" s="212" t="s">
        <v>1</v>
      </c>
      <c r="L137" s="43"/>
      <c r="M137" s="217" t="s">
        <v>1</v>
      </c>
      <c r="N137" s="218" t="s">
        <v>40</v>
      </c>
      <c r="O137" s="79"/>
      <c r="P137" s="219">
        <f>O137*H137</f>
        <v>0</v>
      </c>
      <c r="Q137" s="219">
        <v>0</v>
      </c>
      <c r="R137" s="219">
        <f>Q137*H137</f>
        <v>0</v>
      </c>
      <c r="S137" s="219">
        <v>0</v>
      </c>
      <c r="T137" s="220">
        <f>S137*H137</f>
        <v>0</v>
      </c>
      <c r="AR137" s="17" t="s">
        <v>192</v>
      </c>
      <c r="AT137" s="17" t="s">
        <v>187</v>
      </c>
      <c r="AU137" s="17" t="s">
        <v>69</v>
      </c>
      <c r="AY137" s="17" t="s">
        <v>186</v>
      </c>
      <c r="BE137" s="221">
        <f>IF(N137="základní",J137,0)</f>
        <v>0</v>
      </c>
      <c r="BF137" s="221">
        <f>IF(N137="snížená",J137,0)</f>
        <v>0</v>
      </c>
      <c r="BG137" s="221">
        <f>IF(N137="zákl. přenesená",J137,0)</f>
        <v>0</v>
      </c>
      <c r="BH137" s="221">
        <f>IF(N137="sníž. přenesená",J137,0)</f>
        <v>0</v>
      </c>
      <c r="BI137" s="221">
        <f>IF(N137="nulová",J137,0)</f>
        <v>0</v>
      </c>
      <c r="BJ137" s="17" t="s">
        <v>76</v>
      </c>
      <c r="BK137" s="221">
        <f>ROUND(I137*H137,2)</f>
        <v>0</v>
      </c>
      <c r="BL137" s="17" t="s">
        <v>192</v>
      </c>
      <c r="BM137" s="17" t="s">
        <v>858</v>
      </c>
    </row>
    <row r="138" s="1" customFormat="1" ht="16.5" customHeight="1">
      <c r="B138" s="38"/>
      <c r="C138" s="210" t="s">
        <v>533</v>
      </c>
      <c r="D138" s="210" t="s">
        <v>187</v>
      </c>
      <c r="E138" s="211" t="s">
        <v>2931</v>
      </c>
      <c r="F138" s="212" t="s">
        <v>2932</v>
      </c>
      <c r="G138" s="213" t="s">
        <v>300</v>
      </c>
      <c r="H138" s="214">
        <v>74</v>
      </c>
      <c r="I138" s="215"/>
      <c r="J138" s="216">
        <f>ROUND(I138*H138,2)</f>
        <v>0</v>
      </c>
      <c r="K138" s="212" t="s">
        <v>1</v>
      </c>
      <c r="L138" s="43"/>
      <c r="M138" s="217" t="s">
        <v>1</v>
      </c>
      <c r="N138" s="218" t="s">
        <v>40</v>
      </c>
      <c r="O138" s="79"/>
      <c r="P138" s="219">
        <f>O138*H138</f>
        <v>0</v>
      </c>
      <c r="Q138" s="219">
        <v>0</v>
      </c>
      <c r="R138" s="219">
        <f>Q138*H138</f>
        <v>0</v>
      </c>
      <c r="S138" s="219">
        <v>0</v>
      </c>
      <c r="T138" s="220">
        <f>S138*H138</f>
        <v>0</v>
      </c>
      <c r="AR138" s="17" t="s">
        <v>192</v>
      </c>
      <c r="AT138" s="17" t="s">
        <v>187</v>
      </c>
      <c r="AU138" s="17" t="s">
        <v>69</v>
      </c>
      <c r="AY138" s="17" t="s">
        <v>186</v>
      </c>
      <c r="BE138" s="221">
        <f>IF(N138="základní",J138,0)</f>
        <v>0</v>
      </c>
      <c r="BF138" s="221">
        <f>IF(N138="snížená",J138,0)</f>
        <v>0</v>
      </c>
      <c r="BG138" s="221">
        <f>IF(N138="zákl. přenesená",J138,0)</f>
        <v>0</v>
      </c>
      <c r="BH138" s="221">
        <f>IF(N138="sníž. přenesená",J138,0)</f>
        <v>0</v>
      </c>
      <c r="BI138" s="221">
        <f>IF(N138="nulová",J138,0)</f>
        <v>0</v>
      </c>
      <c r="BJ138" s="17" t="s">
        <v>76</v>
      </c>
      <c r="BK138" s="221">
        <f>ROUND(I138*H138,2)</f>
        <v>0</v>
      </c>
      <c r="BL138" s="17" t="s">
        <v>192</v>
      </c>
      <c r="BM138" s="17" t="s">
        <v>867</v>
      </c>
    </row>
    <row r="139" s="1" customFormat="1" ht="16.5" customHeight="1">
      <c r="B139" s="38"/>
      <c r="C139" s="210" t="s">
        <v>540</v>
      </c>
      <c r="D139" s="210" t="s">
        <v>187</v>
      </c>
      <c r="E139" s="211" t="s">
        <v>2933</v>
      </c>
      <c r="F139" s="212" t="s">
        <v>2934</v>
      </c>
      <c r="G139" s="213" t="s">
        <v>300</v>
      </c>
      <c r="H139" s="214">
        <v>76</v>
      </c>
      <c r="I139" s="215"/>
      <c r="J139" s="216">
        <f>ROUND(I139*H139,2)</f>
        <v>0</v>
      </c>
      <c r="K139" s="212" t="s">
        <v>1</v>
      </c>
      <c r="L139" s="43"/>
      <c r="M139" s="217" t="s">
        <v>1</v>
      </c>
      <c r="N139" s="218" t="s">
        <v>40</v>
      </c>
      <c r="O139" s="79"/>
      <c r="P139" s="219">
        <f>O139*H139</f>
        <v>0</v>
      </c>
      <c r="Q139" s="219">
        <v>0</v>
      </c>
      <c r="R139" s="219">
        <f>Q139*H139</f>
        <v>0</v>
      </c>
      <c r="S139" s="219">
        <v>0</v>
      </c>
      <c r="T139" s="220">
        <f>S139*H139</f>
        <v>0</v>
      </c>
      <c r="AR139" s="17" t="s">
        <v>192</v>
      </c>
      <c r="AT139" s="17" t="s">
        <v>187</v>
      </c>
      <c r="AU139" s="17" t="s">
        <v>69</v>
      </c>
      <c r="AY139" s="17" t="s">
        <v>186</v>
      </c>
      <c r="BE139" s="221">
        <f>IF(N139="základní",J139,0)</f>
        <v>0</v>
      </c>
      <c r="BF139" s="221">
        <f>IF(N139="snížená",J139,0)</f>
        <v>0</v>
      </c>
      <c r="BG139" s="221">
        <f>IF(N139="zákl. přenesená",J139,0)</f>
        <v>0</v>
      </c>
      <c r="BH139" s="221">
        <f>IF(N139="sníž. přenesená",J139,0)</f>
        <v>0</v>
      </c>
      <c r="BI139" s="221">
        <f>IF(N139="nulová",J139,0)</f>
        <v>0</v>
      </c>
      <c r="BJ139" s="17" t="s">
        <v>76</v>
      </c>
      <c r="BK139" s="221">
        <f>ROUND(I139*H139,2)</f>
        <v>0</v>
      </c>
      <c r="BL139" s="17" t="s">
        <v>192</v>
      </c>
      <c r="BM139" s="17" t="s">
        <v>875</v>
      </c>
    </row>
    <row r="140" s="1" customFormat="1" ht="16.5" customHeight="1">
      <c r="B140" s="38"/>
      <c r="C140" s="210" t="s">
        <v>538</v>
      </c>
      <c r="D140" s="210" t="s">
        <v>187</v>
      </c>
      <c r="E140" s="211" t="s">
        <v>2935</v>
      </c>
      <c r="F140" s="212" t="s">
        <v>2936</v>
      </c>
      <c r="G140" s="213" t="s">
        <v>2937</v>
      </c>
      <c r="H140" s="214">
        <v>25</v>
      </c>
      <c r="I140" s="215"/>
      <c r="J140" s="216">
        <f>ROUND(I140*H140,2)</f>
        <v>0</v>
      </c>
      <c r="K140" s="212" t="s">
        <v>1</v>
      </c>
      <c r="L140" s="43"/>
      <c r="M140" s="217" t="s">
        <v>1</v>
      </c>
      <c r="N140" s="218" t="s">
        <v>40</v>
      </c>
      <c r="O140" s="79"/>
      <c r="P140" s="219">
        <f>O140*H140</f>
        <v>0</v>
      </c>
      <c r="Q140" s="219">
        <v>0</v>
      </c>
      <c r="R140" s="219">
        <f>Q140*H140</f>
        <v>0</v>
      </c>
      <c r="S140" s="219">
        <v>0</v>
      </c>
      <c r="T140" s="220">
        <f>S140*H140</f>
        <v>0</v>
      </c>
      <c r="AR140" s="17" t="s">
        <v>192</v>
      </c>
      <c r="AT140" s="17" t="s">
        <v>187</v>
      </c>
      <c r="AU140" s="17" t="s">
        <v>69</v>
      </c>
      <c r="AY140" s="17" t="s">
        <v>186</v>
      </c>
      <c r="BE140" s="221">
        <f>IF(N140="základní",J140,0)</f>
        <v>0</v>
      </c>
      <c r="BF140" s="221">
        <f>IF(N140="snížená",J140,0)</f>
        <v>0</v>
      </c>
      <c r="BG140" s="221">
        <f>IF(N140="zákl. přenesená",J140,0)</f>
        <v>0</v>
      </c>
      <c r="BH140" s="221">
        <f>IF(N140="sníž. přenesená",J140,0)</f>
        <v>0</v>
      </c>
      <c r="BI140" s="221">
        <f>IF(N140="nulová",J140,0)</f>
        <v>0</v>
      </c>
      <c r="BJ140" s="17" t="s">
        <v>76</v>
      </c>
      <c r="BK140" s="221">
        <f>ROUND(I140*H140,2)</f>
        <v>0</v>
      </c>
      <c r="BL140" s="17" t="s">
        <v>192</v>
      </c>
      <c r="BM140" s="17" t="s">
        <v>894</v>
      </c>
    </row>
    <row r="141" s="1" customFormat="1" ht="16.5" customHeight="1">
      <c r="B141" s="38"/>
      <c r="C141" s="210" t="s">
        <v>556</v>
      </c>
      <c r="D141" s="210" t="s">
        <v>187</v>
      </c>
      <c r="E141" s="211" t="s">
        <v>2938</v>
      </c>
      <c r="F141" s="212" t="s">
        <v>2939</v>
      </c>
      <c r="G141" s="213" t="s">
        <v>300</v>
      </c>
      <c r="H141" s="214">
        <v>2</v>
      </c>
      <c r="I141" s="215"/>
      <c r="J141" s="216">
        <f>ROUND(I141*H141,2)</f>
        <v>0</v>
      </c>
      <c r="K141" s="212" t="s">
        <v>1</v>
      </c>
      <c r="L141" s="43"/>
      <c r="M141" s="217" t="s">
        <v>1</v>
      </c>
      <c r="N141" s="218" t="s">
        <v>40</v>
      </c>
      <c r="O141" s="79"/>
      <c r="P141" s="219">
        <f>O141*H141</f>
        <v>0</v>
      </c>
      <c r="Q141" s="219">
        <v>0</v>
      </c>
      <c r="R141" s="219">
        <f>Q141*H141</f>
        <v>0</v>
      </c>
      <c r="S141" s="219">
        <v>0</v>
      </c>
      <c r="T141" s="220">
        <f>S141*H141</f>
        <v>0</v>
      </c>
      <c r="AR141" s="17" t="s">
        <v>192</v>
      </c>
      <c r="AT141" s="17" t="s">
        <v>187</v>
      </c>
      <c r="AU141" s="17" t="s">
        <v>69</v>
      </c>
      <c r="AY141" s="17" t="s">
        <v>186</v>
      </c>
      <c r="BE141" s="221">
        <f>IF(N141="základní",J141,0)</f>
        <v>0</v>
      </c>
      <c r="BF141" s="221">
        <f>IF(N141="snížená",J141,0)</f>
        <v>0</v>
      </c>
      <c r="BG141" s="221">
        <f>IF(N141="zákl. přenesená",J141,0)</f>
        <v>0</v>
      </c>
      <c r="BH141" s="221">
        <f>IF(N141="sníž. přenesená",J141,0)</f>
        <v>0</v>
      </c>
      <c r="BI141" s="221">
        <f>IF(N141="nulová",J141,0)</f>
        <v>0</v>
      </c>
      <c r="BJ141" s="17" t="s">
        <v>76</v>
      </c>
      <c r="BK141" s="221">
        <f>ROUND(I141*H141,2)</f>
        <v>0</v>
      </c>
      <c r="BL141" s="17" t="s">
        <v>192</v>
      </c>
      <c r="BM141" s="17" t="s">
        <v>886</v>
      </c>
    </row>
    <row r="142" s="1" customFormat="1" ht="16.5" customHeight="1">
      <c r="B142" s="38"/>
      <c r="C142" s="210" t="s">
        <v>570</v>
      </c>
      <c r="D142" s="210" t="s">
        <v>187</v>
      </c>
      <c r="E142" s="211" t="s">
        <v>2940</v>
      </c>
      <c r="F142" s="212" t="s">
        <v>2941</v>
      </c>
      <c r="G142" s="213" t="s">
        <v>364</v>
      </c>
      <c r="H142" s="214">
        <v>3</v>
      </c>
      <c r="I142" s="215"/>
      <c r="J142" s="216">
        <f>ROUND(I142*H142,2)</f>
        <v>0</v>
      </c>
      <c r="K142" s="212" t="s">
        <v>1</v>
      </c>
      <c r="L142" s="43"/>
      <c r="M142" s="217" t="s">
        <v>1</v>
      </c>
      <c r="N142" s="218" t="s">
        <v>40</v>
      </c>
      <c r="O142" s="79"/>
      <c r="P142" s="219">
        <f>O142*H142</f>
        <v>0</v>
      </c>
      <c r="Q142" s="219">
        <v>0</v>
      </c>
      <c r="R142" s="219">
        <f>Q142*H142</f>
        <v>0</v>
      </c>
      <c r="S142" s="219">
        <v>0</v>
      </c>
      <c r="T142" s="220">
        <f>S142*H142</f>
        <v>0</v>
      </c>
      <c r="AR142" s="17" t="s">
        <v>192</v>
      </c>
      <c r="AT142" s="17" t="s">
        <v>187</v>
      </c>
      <c r="AU142" s="17" t="s">
        <v>69</v>
      </c>
      <c r="AY142" s="17" t="s">
        <v>186</v>
      </c>
      <c r="BE142" s="221">
        <f>IF(N142="základní",J142,0)</f>
        <v>0</v>
      </c>
      <c r="BF142" s="221">
        <f>IF(N142="snížená",J142,0)</f>
        <v>0</v>
      </c>
      <c r="BG142" s="221">
        <f>IF(N142="zákl. přenesená",J142,0)</f>
        <v>0</v>
      </c>
      <c r="BH142" s="221">
        <f>IF(N142="sníž. přenesená",J142,0)</f>
        <v>0</v>
      </c>
      <c r="BI142" s="221">
        <f>IF(N142="nulová",J142,0)</f>
        <v>0</v>
      </c>
      <c r="BJ142" s="17" t="s">
        <v>76</v>
      </c>
      <c r="BK142" s="221">
        <f>ROUND(I142*H142,2)</f>
        <v>0</v>
      </c>
      <c r="BL142" s="17" t="s">
        <v>192</v>
      </c>
      <c r="BM142" s="17" t="s">
        <v>912</v>
      </c>
    </row>
    <row r="143" s="1" customFormat="1" ht="16.5" customHeight="1">
      <c r="B143" s="38"/>
      <c r="C143" s="210" t="s">
        <v>545</v>
      </c>
      <c r="D143" s="210" t="s">
        <v>187</v>
      </c>
      <c r="E143" s="211" t="s">
        <v>2942</v>
      </c>
      <c r="F143" s="212" t="s">
        <v>2943</v>
      </c>
      <c r="G143" s="213" t="s">
        <v>2944</v>
      </c>
      <c r="H143" s="214">
        <v>1</v>
      </c>
      <c r="I143" s="215"/>
      <c r="J143" s="216">
        <f>ROUND(I143*H143,2)</f>
        <v>0</v>
      </c>
      <c r="K143" s="212" t="s">
        <v>1</v>
      </c>
      <c r="L143" s="43"/>
      <c r="M143" s="217" t="s">
        <v>1</v>
      </c>
      <c r="N143" s="218" t="s">
        <v>40</v>
      </c>
      <c r="O143" s="79"/>
      <c r="P143" s="219">
        <f>O143*H143</f>
        <v>0</v>
      </c>
      <c r="Q143" s="219">
        <v>0</v>
      </c>
      <c r="R143" s="219">
        <f>Q143*H143</f>
        <v>0</v>
      </c>
      <c r="S143" s="219">
        <v>0</v>
      </c>
      <c r="T143" s="220">
        <f>S143*H143</f>
        <v>0</v>
      </c>
      <c r="AR143" s="17" t="s">
        <v>192</v>
      </c>
      <c r="AT143" s="17" t="s">
        <v>187</v>
      </c>
      <c r="AU143" s="17" t="s">
        <v>69</v>
      </c>
      <c r="AY143" s="17" t="s">
        <v>186</v>
      </c>
      <c r="BE143" s="221">
        <f>IF(N143="základní",J143,0)</f>
        <v>0</v>
      </c>
      <c r="BF143" s="221">
        <f>IF(N143="snížená",J143,0)</f>
        <v>0</v>
      </c>
      <c r="BG143" s="221">
        <f>IF(N143="zákl. přenesená",J143,0)</f>
        <v>0</v>
      </c>
      <c r="BH143" s="221">
        <f>IF(N143="sníž. přenesená",J143,0)</f>
        <v>0</v>
      </c>
      <c r="BI143" s="221">
        <f>IF(N143="nulová",J143,0)</f>
        <v>0</v>
      </c>
      <c r="BJ143" s="17" t="s">
        <v>76</v>
      </c>
      <c r="BK143" s="221">
        <f>ROUND(I143*H143,2)</f>
        <v>0</v>
      </c>
      <c r="BL143" s="17" t="s">
        <v>192</v>
      </c>
      <c r="BM143" s="17" t="s">
        <v>923</v>
      </c>
    </row>
    <row r="144" s="1" customFormat="1" ht="16.5" customHeight="1">
      <c r="B144" s="38"/>
      <c r="C144" s="210" t="s">
        <v>588</v>
      </c>
      <c r="D144" s="210" t="s">
        <v>187</v>
      </c>
      <c r="E144" s="211" t="s">
        <v>2945</v>
      </c>
      <c r="F144" s="212" t="s">
        <v>2946</v>
      </c>
      <c r="G144" s="213" t="s">
        <v>2937</v>
      </c>
      <c r="H144" s="214">
        <v>10</v>
      </c>
      <c r="I144" s="215"/>
      <c r="J144" s="216">
        <f>ROUND(I144*H144,2)</f>
        <v>0</v>
      </c>
      <c r="K144" s="212" t="s">
        <v>1</v>
      </c>
      <c r="L144" s="43"/>
      <c r="M144" s="217" t="s">
        <v>1</v>
      </c>
      <c r="N144" s="218" t="s">
        <v>40</v>
      </c>
      <c r="O144" s="79"/>
      <c r="P144" s="219">
        <f>O144*H144</f>
        <v>0</v>
      </c>
      <c r="Q144" s="219">
        <v>0</v>
      </c>
      <c r="R144" s="219">
        <f>Q144*H144</f>
        <v>0</v>
      </c>
      <c r="S144" s="219">
        <v>0</v>
      </c>
      <c r="T144" s="220">
        <f>S144*H144</f>
        <v>0</v>
      </c>
      <c r="AR144" s="17" t="s">
        <v>192</v>
      </c>
      <c r="AT144" s="17" t="s">
        <v>187</v>
      </c>
      <c r="AU144" s="17" t="s">
        <v>69</v>
      </c>
      <c r="AY144" s="17" t="s">
        <v>186</v>
      </c>
      <c r="BE144" s="221">
        <f>IF(N144="základní",J144,0)</f>
        <v>0</v>
      </c>
      <c r="BF144" s="221">
        <f>IF(N144="snížená",J144,0)</f>
        <v>0</v>
      </c>
      <c r="BG144" s="221">
        <f>IF(N144="zákl. přenesená",J144,0)</f>
        <v>0</v>
      </c>
      <c r="BH144" s="221">
        <f>IF(N144="sníž. přenesená",J144,0)</f>
        <v>0</v>
      </c>
      <c r="BI144" s="221">
        <f>IF(N144="nulová",J144,0)</f>
        <v>0</v>
      </c>
      <c r="BJ144" s="17" t="s">
        <v>76</v>
      </c>
      <c r="BK144" s="221">
        <f>ROUND(I144*H144,2)</f>
        <v>0</v>
      </c>
      <c r="BL144" s="17" t="s">
        <v>192</v>
      </c>
      <c r="BM144" s="17" t="s">
        <v>933</v>
      </c>
    </row>
    <row r="145" s="1" customFormat="1" ht="16.5" customHeight="1">
      <c r="B145" s="38"/>
      <c r="C145" s="210" t="s">
        <v>545</v>
      </c>
      <c r="D145" s="210" t="s">
        <v>187</v>
      </c>
      <c r="E145" s="211" t="s">
        <v>2947</v>
      </c>
      <c r="F145" s="212" t="s">
        <v>2948</v>
      </c>
      <c r="G145" s="213" t="s">
        <v>364</v>
      </c>
      <c r="H145" s="214">
        <v>2</v>
      </c>
      <c r="I145" s="215"/>
      <c r="J145" s="216">
        <f>ROUND(I145*H145,2)</f>
        <v>0</v>
      </c>
      <c r="K145" s="212" t="s">
        <v>1</v>
      </c>
      <c r="L145" s="43"/>
      <c r="M145" s="217" t="s">
        <v>1</v>
      </c>
      <c r="N145" s="218" t="s">
        <v>40</v>
      </c>
      <c r="O145" s="79"/>
      <c r="P145" s="219">
        <f>O145*H145</f>
        <v>0</v>
      </c>
      <c r="Q145" s="219">
        <v>0</v>
      </c>
      <c r="R145" s="219">
        <f>Q145*H145</f>
        <v>0</v>
      </c>
      <c r="S145" s="219">
        <v>0</v>
      </c>
      <c r="T145" s="220">
        <f>S145*H145</f>
        <v>0</v>
      </c>
      <c r="AR145" s="17" t="s">
        <v>192</v>
      </c>
      <c r="AT145" s="17" t="s">
        <v>187</v>
      </c>
      <c r="AU145" s="17" t="s">
        <v>69</v>
      </c>
      <c r="AY145" s="17" t="s">
        <v>186</v>
      </c>
      <c r="BE145" s="221">
        <f>IF(N145="základní",J145,0)</f>
        <v>0</v>
      </c>
      <c r="BF145" s="221">
        <f>IF(N145="snížená",J145,0)</f>
        <v>0</v>
      </c>
      <c r="BG145" s="221">
        <f>IF(N145="zákl. přenesená",J145,0)</f>
        <v>0</v>
      </c>
      <c r="BH145" s="221">
        <f>IF(N145="sníž. přenesená",J145,0)</f>
        <v>0</v>
      </c>
      <c r="BI145" s="221">
        <f>IF(N145="nulová",J145,0)</f>
        <v>0</v>
      </c>
      <c r="BJ145" s="17" t="s">
        <v>76</v>
      </c>
      <c r="BK145" s="221">
        <f>ROUND(I145*H145,2)</f>
        <v>0</v>
      </c>
      <c r="BL145" s="17" t="s">
        <v>192</v>
      </c>
      <c r="BM145" s="17" t="s">
        <v>943</v>
      </c>
    </row>
    <row r="146" s="1" customFormat="1" ht="16.5" customHeight="1">
      <c r="B146" s="38"/>
      <c r="C146" s="210" t="s">
        <v>588</v>
      </c>
      <c r="D146" s="210" t="s">
        <v>187</v>
      </c>
      <c r="E146" s="211" t="s">
        <v>2949</v>
      </c>
      <c r="F146" s="212" t="s">
        <v>2950</v>
      </c>
      <c r="G146" s="213" t="s">
        <v>364</v>
      </c>
      <c r="H146" s="214">
        <v>2</v>
      </c>
      <c r="I146" s="215"/>
      <c r="J146" s="216">
        <f>ROUND(I146*H146,2)</f>
        <v>0</v>
      </c>
      <c r="K146" s="212" t="s">
        <v>1</v>
      </c>
      <c r="L146" s="43"/>
      <c r="M146" s="217" t="s">
        <v>1</v>
      </c>
      <c r="N146" s="218" t="s">
        <v>40</v>
      </c>
      <c r="O146" s="79"/>
      <c r="P146" s="219">
        <f>O146*H146</f>
        <v>0</v>
      </c>
      <c r="Q146" s="219">
        <v>0</v>
      </c>
      <c r="R146" s="219">
        <f>Q146*H146</f>
        <v>0</v>
      </c>
      <c r="S146" s="219">
        <v>0</v>
      </c>
      <c r="T146" s="220">
        <f>S146*H146</f>
        <v>0</v>
      </c>
      <c r="AR146" s="17" t="s">
        <v>192</v>
      </c>
      <c r="AT146" s="17" t="s">
        <v>187</v>
      </c>
      <c r="AU146" s="17" t="s">
        <v>69</v>
      </c>
      <c r="AY146" s="17" t="s">
        <v>186</v>
      </c>
      <c r="BE146" s="221">
        <f>IF(N146="základní",J146,0)</f>
        <v>0</v>
      </c>
      <c r="BF146" s="221">
        <f>IF(N146="snížená",J146,0)</f>
        <v>0</v>
      </c>
      <c r="BG146" s="221">
        <f>IF(N146="zákl. přenesená",J146,0)</f>
        <v>0</v>
      </c>
      <c r="BH146" s="221">
        <f>IF(N146="sníž. přenesená",J146,0)</f>
        <v>0</v>
      </c>
      <c r="BI146" s="221">
        <f>IF(N146="nulová",J146,0)</f>
        <v>0</v>
      </c>
      <c r="BJ146" s="17" t="s">
        <v>76</v>
      </c>
      <c r="BK146" s="221">
        <f>ROUND(I146*H146,2)</f>
        <v>0</v>
      </c>
      <c r="BL146" s="17" t="s">
        <v>192</v>
      </c>
      <c r="BM146" s="17" t="s">
        <v>952</v>
      </c>
    </row>
    <row r="147" s="1" customFormat="1" ht="16.5" customHeight="1">
      <c r="B147" s="38"/>
      <c r="C147" s="210" t="s">
        <v>594</v>
      </c>
      <c r="D147" s="210" t="s">
        <v>187</v>
      </c>
      <c r="E147" s="211" t="s">
        <v>2951</v>
      </c>
      <c r="F147" s="212" t="s">
        <v>2952</v>
      </c>
      <c r="G147" s="213" t="s">
        <v>364</v>
      </c>
      <c r="H147" s="214">
        <v>2</v>
      </c>
      <c r="I147" s="215"/>
      <c r="J147" s="216">
        <f>ROUND(I147*H147,2)</f>
        <v>0</v>
      </c>
      <c r="K147" s="212" t="s">
        <v>1</v>
      </c>
      <c r="L147" s="43"/>
      <c r="M147" s="217" t="s">
        <v>1</v>
      </c>
      <c r="N147" s="218" t="s">
        <v>40</v>
      </c>
      <c r="O147" s="79"/>
      <c r="P147" s="219">
        <f>O147*H147</f>
        <v>0</v>
      </c>
      <c r="Q147" s="219">
        <v>0</v>
      </c>
      <c r="R147" s="219">
        <f>Q147*H147</f>
        <v>0</v>
      </c>
      <c r="S147" s="219">
        <v>0</v>
      </c>
      <c r="T147" s="220">
        <f>S147*H147</f>
        <v>0</v>
      </c>
      <c r="AR147" s="17" t="s">
        <v>192</v>
      </c>
      <c r="AT147" s="17" t="s">
        <v>187</v>
      </c>
      <c r="AU147" s="17" t="s">
        <v>69</v>
      </c>
      <c r="AY147" s="17" t="s">
        <v>186</v>
      </c>
      <c r="BE147" s="221">
        <f>IF(N147="základní",J147,0)</f>
        <v>0</v>
      </c>
      <c r="BF147" s="221">
        <f>IF(N147="snížená",J147,0)</f>
        <v>0</v>
      </c>
      <c r="BG147" s="221">
        <f>IF(N147="zákl. přenesená",J147,0)</f>
        <v>0</v>
      </c>
      <c r="BH147" s="221">
        <f>IF(N147="sníž. přenesená",J147,0)</f>
        <v>0</v>
      </c>
      <c r="BI147" s="221">
        <f>IF(N147="nulová",J147,0)</f>
        <v>0</v>
      </c>
      <c r="BJ147" s="17" t="s">
        <v>76</v>
      </c>
      <c r="BK147" s="221">
        <f>ROUND(I147*H147,2)</f>
        <v>0</v>
      </c>
      <c r="BL147" s="17" t="s">
        <v>192</v>
      </c>
      <c r="BM147" s="17" t="s">
        <v>960</v>
      </c>
    </row>
    <row r="148" s="1" customFormat="1" ht="16.5" customHeight="1">
      <c r="B148" s="38"/>
      <c r="C148" s="210" t="s">
        <v>608</v>
      </c>
      <c r="D148" s="210" t="s">
        <v>187</v>
      </c>
      <c r="E148" s="211" t="s">
        <v>2953</v>
      </c>
      <c r="F148" s="212" t="s">
        <v>2954</v>
      </c>
      <c r="G148" s="213" t="s">
        <v>364</v>
      </c>
      <c r="H148" s="214">
        <v>2</v>
      </c>
      <c r="I148" s="215"/>
      <c r="J148" s="216">
        <f>ROUND(I148*H148,2)</f>
        <v>0</v>
      </c>
      <c r="K148" s="212" t="s">
        <v>1</v>
      </c>
      <c r="L148" s="43"/>
      <c r="M148" s="217" t="s">
        <v>1</v>
      </c>
      <c r="N148" s="218" t="s">
        <v>40</v>
      </c>
      <c r="O148" s="79"/>
      <c r="P148" s="219">
        <f>O148*H148</f>
        <v>0</v>
      </c>
      <c r="Q148" s="219">
        <v>0</v>
      </c>
      <c r="R148" s="219">
        <f>Q148*H148</f>
        <v>0</v>
      </c>
      <c r="S148" s="219">
        <v>0</v>
      </c>
      <c r="T148" s="220">
        <f>S148*H148</f>
        <v>0</v>
      </c>
      <c r="AR148" s="17" t="s">
        <v>192</v>
      </c>
      <c r="AT148" s="17" t="s">
        <v>187</v>
      </c>
      <c r="AU148" s="17" t="s">
        <v>69</v>
      </c>
      <c r="AY148" s="17" t="s">
        <v>186</v>
      </c>
      <c r="BE148" s="221">
        <f>IF(N148="základní",J148,0)</f>
        <v>0</v>
      </c>
      <c r="BF148" s="221">
        <f>IF(N148="snížená",J148,0)</f>
        <v>0</v>
      </c>
      <c r="BG148" s="221">
        <f>IF(N148="zákl. přenesená",J148,0)</f>
        <v>0</v>
      </c>
      <c r="BH148" s="221">
        <f>IF(N148="sníž. přenesená",J148,0)</f>
        <v>0</v>
      </c>
      <c r="BI148" s="221">
        <f>IF(N148="nulová",J148,0)</f>
        <v>0</v>
      </c>
      <c r="BJ148" s="17" t="s">
        <v>76</v>
      </c>
      <c r="BK148" s="221">
        <f>ROUND(I148*H148,2)</f>
        <v>0</v>
      </c>
      <c r="BL148" s="17" t="s">
        <v>192</v>
      </c>
      <c r="BM148" s="17" t="s">
        <v>971</v>
      </c>
    </row>
    <row r="149" s="1" customFormat="1" ht="16.5" customHeight="1">
      <c r="B149" s="38"/>
      <c r="C149" s="210" t="s">
        <v>599</v>
      </c>
      <c r="D149" s="210" t="s">
        <v>187</v>
      </c>
      <c r="E149" s="211" t="s">
        <v>2955</v>
      </c>
      <c r="F149" s="212" t="s">
        <v>2956</v>
      </c>
      <c r="G149" s="213" t="s">
        <v>364</v>
      </c>
      <c r="H149" s="214">
        <v>4</v>
      </c>
      <c r="I149" s="215"/>
      <c r="J149" s="216">
        <f>ROUND(I149*H149,2)</f>
        <v>0</v>
      </c>
      <c r="K149" s="212" t="s">
        <v>1</v>
      </c>
      <c r="L149" s="43"/>
      <c r="M149" s="217" t="s">
        <v>1</v>
      </c>
      <c r="N149" s="218" t="s">
        <v>40</v>
      </c>
      <c r="O149" s="79"/>
      <c r="P149" s="219">
        <f>O149*H149</f>
        <v>0</v>
      </c>
      <c r="Q149" s="219">
        <v>0</v>
      </c>
      <c r="R149" s="219">
        <f>Q149*H149</f>
        <v>0</v>
      </c>
      <c r="S149" s="219">
        <v>0</v>
      </c>
      <c r="T149" s="220">
        <f>S149*H149</f>
        <v>0</v>
      </c>
      <c r="AR149" s="17" t="s">
        <v>192</v>
      </c>
      <c r="AT149" s="17" t="s">
        <v>187</v>
      </c>
      <c r="AU149" s="17" t="s">
        <v>69</v>
      </c>
      <c r="AY149" s="17" t="s">
        <v>186</v>
      </c>
      <c r="BE149" s="221">
        <f>IF(N149="základní",J149,0)</f>
        <v>0</v>
      </c>
      <c r="BF149" s="221">
        <f>IF(N149="snížená",J149,0)</f>
        <v>0</v>
      </c>
      <c r="BG149" s="221">
        <f>IF(N149="zákl. přenesená",J149,0)</f>
        <v>0</v>
      </c>
      <c r="BH149" s="221">
        <f>IF(N149="sníž. přenesená",J149,0)</f>
        <v>0</v>
      </c>
      <c r="BI149" s="221">
        <f>IF(N149="nulová",J149,0)</f>
        <v>0</v>
      </c>
      <c r="BJ149" s="17" t="s">
        <v>76</v>
      </c>
      <c r="BK149" s="221">
        <f>ROUND(I149*H149,2)</f>
        <v>0</v>
      </c>
      <c r="BL149" s="17" t="s">
        <v>192</v>
      </c>
      <c r="BM149" s="17" t="s">
        <v>980</v>
      </c>
    </row>
    <row r="150" s="1" customFormat="1" ht="16.5" customHeight="1">
      <c r="B150" s="38"/>
      <c r="C150" s="210" t="s">
        <v>613</v>
      </c>
      <c r="D150" s="210" t="s">
        <v>187</v>
      </c>
      <c r="E150" s="211" t="s">
        <v>2957</v>
      </c>
      <c r="F150" s="212" t="s">
        <v>2958</v>
      </c>
      <c r="G150" s="213" t="s">
        <v>300</v>
      </c>
      <c r="H150" s="214">
        <v>12</v>
      </c>
      <c r="I150" s="215"/>
      <c r="J150" s="216">
        <f>ROUND(I150*H150,2)</f>
        <v>0</v>
      </c>
      <c r="K150" s="212" t="s">
        <v>1</v>
      </c>
      <c r="L150" s="43"/>
      <c r="M150" s="217" t="s">
        <v>1</v>
      </c>
      <c r="N150" s="218" t="s">
        <v>40</v>
      </c>
      <c r="O150" s="79"/>
      <c r="P150" s="219">
        <f>O150*H150</f>
        <v>0</v>
      </c>
      <c r="Q150" s="219">
        <v>0</v>
      </c>
      <c r="R150" s="219">
        <f>Q150*H150</f>
        <v>0</v>
      </c>
      <c r="S150" s="219">
        <v>0</v>
      </c>
      <c r="T150" s="220">
        <f>S150*H150</f>
        <v>0</v>
      </c>
      <c r="AR150" s="17" t="s">
        <v>192</v>
      </c>
      <c r="AT150" s="17" t="s">
        <v>187</v>
      </c>
      <c r="AU150" s="17" t="s">
        <v>69</v>
      </c>
      <c r="AY150" s="17" t="s">
        <v>186</v>
      </c>
      <c r="BE150" s="221">
        <f>IF(N150="základní",J150,0)</f>
        <v>0</v>
      </c>
      <c r="BF150" s="221">
        <f>IF(N150="snížená",J150,0)</f>
        <v>0</v>
      </c>
      <c r="BG150" s="221">
        <f>IF(N150="zákl. přenesená",J150,0)</f>
        <v>0</v>
      </c>
      <c r="BH150" s="221">
        <f>IF(N150="sníž. přenesená",J150,0)</f>
        <v>0</v>
      </c>
      <c r="BI150" s="221">
        <f>IF(N150="nulová",J150,0)</f>
        <v>0</v>
      </c>
      <c r="BJ150" s="17" t="s">
        <v>76</v>
      </c>
      <c r="BK150" s="221">
        <f>ROUND(I150*H150,2)</f>
        <v>0</v>
      </c>
      <c r="BL150" s="17" t="s">
        <v>192</v>
      </c>
      <c r="BM150" s="17" t="s">
        <v>991</v>
      </c>
    </row>
    <row r="151" s="1" customFormat="1" ht="16.5" customHeight="1">
      <c r="B151" s="38"/>
      <c r="C151" s="210" t="s">
        <v>625</v>
      </c>
      <c r="D151" s="210" t="s">
        <v>187</v>
      </c>
      <c r="E151" s="211" t="s">
        <v>2959</v>
      </c>
      <c r="F151" s="212" t="s">
        <v>2960</v>
      </c>
      <c r="G151" s="213" t="s">
        <v>1845</v>
      </c>
      <c r="H151" s="214">
        <v>1</v>
      </c>
      <c r="I151" s="215"/>
      <c r="J151" s="216">
        <f>ROUND(I151*H151,2)</f>
        <v>0</v>
      </c>
      <c r="K151" s="212" t="s">
        <v>1</v>
      </c>
      <c r="L151" s="43"/>
      <c r="M151" s="217" t="s">
        <v>1</v>
      </c>
      <c r="N151" s="218" t="s">
        <v>40</v>
      </c>
      <c r="O151" s="79"/>
      <c r="P151" s="219">
        <f>O151*H151</f>
        <v>0</v>
      </c>
      <c r="Q151" s="219">
        <v>0</v>
      </c>
      <c r="R151" s="219">
        <f>Q151*H151</f>
        <v>0</v>
      </c>
      <c r="S151" s="219">
        <v>0</v>
      </c>
      <c r="T151" s="220">
        <f>S151*H151</f>
        <v>0</v>
      </c>
      <c r="AR151" s="17" t="s">
        <v>192</v>
      </c>
      <c r="AT151" s="17" t="s">
        <v>187</v>
      </c>
      <c r="AU151" s="17" t="s">
        <v>69</v>
      </c>
      <c r="AY151" s="17" t="s">
        <v>186</v>
      </c>
      <c r="BE151" s="221">
        <f>IF(N151="základní",J151,0)</f>
        <v>0</v>
      </c>
      <c r="BF151" s="221">
        <f>IF(N151="snížená",J151,0)</f>
        <v>0</v>
      </c>
      <c r="BG151" s="221">
        <f>IF(N151="zákl. přenesená",J151,0)</f>
        <v>0</v>
      </c>
      <c r="BH151" s="221">
        <f>IF(N151="sníž. přenesená",J151,0)</f>
        <v>0</v>
      </c>
      <c r="BI151" s="221">
        <f>IF(N151="nulová",J151,0)</f>
        <v>0</v>
      </c>
      <c r="BJ151" s="17" t="s">
        <v>76</v>
      </c>
      <c r="BK151" s="221">
        <f>ROUND(I151*H151,2)</f>
        <v>0</v>
      </c>
      <c r="BL151" s="17" t="s">
        <v>192</v>
      </c>
      <c r="BM151" s="17" t="s">
        <v>1002</v>
      </c>
    </row>
    <row r="152" s="1" customFormat="1" ht="16.5" customHeight="1">
      <c r="B152" s="38"/>
      <c r="C152" s="210" t="s">
        <v>619</v>
      </c>
      <c r="D152" s="210" t="s">
        <v>187</v>
      </c>
      <c r="E152" s="211" t="s">
        <v>2961</v>
      </c>
      <c r="F152" s="212" t="s">
        <v>2962</v>
      </c>
      <c r="G152" s="213" t="s">
        <v>1838</v>
      </c>
      <c r="H152" s="214">
        <v>24</v>
      </c>
      <c r="I152" s="215"/>
      <c r="J152" s="216">
        <f>ROUND(I152*H152,2)</f>
        <v>0</v>
      </c>
      <c r="K152" s="212" t="s">
        <v>1</v>
      </c>
      <c r="L152" s="43"/>
      <c r="M152" s="217" t="s">
        <v>1</v>
      </c>
      <c r="N152" s="218" t="s">
        <v>40</v>
      </c>
      <c r="O152" s="79"/>
      <c r="P152" s="219">
        <f>O152*H152</f>
        <v>0</v>
      </c>
      <c r="Q152" s="219">
        <v>0</v>
      </c>
      <c r="R152" s="219">
        <f>Q152*H152</f>
        <v>0</v>
      </c>
      <c r="S152" s="219">
        <v>0</v>
      </c>
      <c r="T152" s="220">
        <f>S152*H152</f>
        <v>0</v>
      </c>
      <c r="AR152" s="17" t="s">
        <v>192</v>
      </c>
      <c r="AT152" s="17" t="s">
        <v>187</v>
      </c>
      <c r="AU152" s="17" t="s">
        <v>69</v>
      </c>
      <c r="AY152" s="17" t="s">
        <v>186</v>
      </c>
      <c r="BE152" s="221">
        <f>IF(N152="základní",J152,0)</f>
        <v>0</v>
      </c>
      <c r="BF152" s="221">
        <f>IF(N152="snížená",J152,0)</f>
        <v>0</v>
      </c>
      <c r="BG152" s="221">
        <f>IF(N152="zákl. přenesená",J152,0)</f>
        <v>0</v>
      </c>
      <c r="BH152" s="221">
        <f>IF(N152="sníž. přenesená",J152,0)</f>
        <v>0</v>
      </c>
      <c r="BI152" s="221">
        <f>IF(N152="nulová",J152,0)</f>
        <v>0</v>
      </c>
      <c r="BJ152" s="17" t="s">
        <v>76</v>
      </c>
      <c r="BK152" s="221">
        <f>ROUND(I152*H152,2)</f>
        <v>0</v>
      </c>
      <c r="BL152" s="17" t="s">
        <v>192</v>
      </c>
      <c r="BM152" s="17" t="s">
        <v>1017</v>
      </c>
    </row>
    <row r="153" s="1" customFormat="1" ht="16.5" customHeight="1">
      <c r="B153" s="38"/>
      <c r="C153" s="210" t="s">
        <v>575</v>
      </c>
      <c r="D153" s="210" t="s">
        <v>187</v>
      </c>
      <c r="E153" s="211" t="s">
        <v>2963</v>
      </c>
      <c r="F153" s="212" t="s">
        <v>2964</v>
      </c>
      <c r="G153" s="213" t="s">
        <v>1838</v>
      </c>
      <c r="H153" s="214">
        <v>24</v>
      </c>
      <c r="I153" s="215"/>
      <c r="J153" s="216">
        <f>ROUND(I153*H153,2)</f>
        <v>0</v>
      </c>
      <c r="K153" s="212" t="s">
        <v>1</v>
      </c>
      <c r="L153" s="43"/>
      <c r="M153" s="217" t="s">
        <v>1</v>
      </c>
      <c r="N153" s="218" t="s">
        <v>40</v>
      </c>
      <c r="O153" s="79"/>
      <c r="P153" s="219">
        <f>O153*H153</f>
        <v>0</v>
      </c>
      <c r="Q153" s="219">
        <v>0</v>
      </c>
      <c r="R153" s="219">
        <f>Q153*H153</f>
        <v>0</v>
      </c>
      <c r="S153" s="219">
        <v>0</v>
      </c>
      <c r="T153" s="220">
        <f>S153*H153</f>
        <v>0</v>
      </c>
      <c r="AR153" s="17" t="s">
        <v>192</v>
      </c>
      <c r="AT153" s="17" t="s">
        <v>187</v>
      </c>
      <c r="AU153" s="17" t="s">
        <v>69</v>
      </c>
      <c r="AY153" s="17" t="s">
        <v>186</v>
      </c>
      <c r="BE153" s="221">
        <f>IF(N153="základní",J153,0)</f>
        <v>0</v>
      </c>
      <c r="BF153" s="221">
        <f>IF(N153="snížená",J153,0)</f>
        <v>0</v>
      </c>
      <c r="BG153" s="221">
        <f>IF(N153="zákl. přenesená",J153,0)</f>
        <v>0</v>
      </c>
      <c r="BH153" s="221">
        <f>IF(N153="sníž. přenesená",J153,0)</f>
        <v>0</v>
      </c>
      <c r="BI153" s="221">
        <f>IF(N153="nulová",J153,0)</f>
        <v>0</v>
      </c>
      <c r="BJ153" s="17" t="s">
        <v>76</v>
      </c>
      <c r="BK153" s="221">
        <f>ROUND(I153*H153,2)</f>
        <v>0</v>
      </c>
      <c r="BL153" s="17" t="s">
        <v>192</v>
      </c>
      <c r="BM153" s="17" t="s">
        <v>1027</v>
      </c>
    </row>
    <row r="154" s="1" customFormat="1" ht="16.5" customHeight="1">
      <c r="B154" s="38"/>
      <c r="C154" s="210" t="s">
        <v>583</v>
      </c>
      <c r="D154" s="210" t="s">
        <v>187</v>
      </c>
      <c r="E154" s="211" t="s">
        <v>2965</v>
      </c>
      <c r="F154" s="212" t="s">
        <v>2966</v>
      </c>
      <c r="G154" s="213" t="s">
        <v>2967</v>
      </c>
      <c r="H154" s="214">
        <v>62</v>
      </c>
      <c r="I154" s="215"/>
      <c r="J154" s="216">
        <f>ROUND(I154*H154,2)</f>
        <v>0</v>
      </c>
      <c r="K154" s="212" t="s">
        <v>1</v>
      </c>
      <c r="L154" s="43"/>
      <c r="M154" s="217" t="s">
        <v>1</v>
      </c>
      <c r="N154" s="218" t="s">
        <v>40</v>
      </c>
      <c r="O154" s="79"/>
      <c r="P154" s="219">
        <f>O154*H154</f>
        <v>0</v>
      </c>
      <c r="Q154" s="219">
        <v>0</v>
      </c>
      <c r="R154" s="219">
        <f>Q154*H154</f>
        <v>0</v>
      </c>
      <c r="S154" s="219">
        <v>0</v>
      </c>
      <c r="T154" s="220">
        <f>S154*H154</f>
        <v>0</v>
      </c>
      <c r="AR154" s="17" t="s">
        <v>192</v>
      </c>
      <c r="AT154" s="17" t="s">
        <v>187</v>
      </c>
      <c r="AU154" s="17" t="s">
        <v>69</v>
      </c>
      <c r="AY154" s="17" t="s">
        <v>186</v>
      </c>
      <c r="BE154" s="221">
        <f>IF(N154="základní",J154,0)</f>
        <v>0</v>
      </c>
      <c r="BF154" s="221">
        <f>IF(N154="snížená",J154,0)</f>
        <v>0</v>
      </c>
      <c r="BG154" s="221">
        <f>IF(N154="zákl. přenesená",J154,0)</f>
        <v>0</v>
      </c>
      <c r="BH154" s="221">
        <f>IF(N154="sníž. přenesená",J154,0)</f>
        <v>0</v>
      </c>
      <c r="BI154" s="221">
        <f>IF(N154="nulová",J154,0)</f>
        <v>0</v>
      </c>
      <c r="BJ154" s="17" t="s">
        <v>76</v>
      </c>
      <c r="BK154" s="221">
        <f>ROUND(I154*H154,2)</f>
        <v>0</v>
      </c>
      <c r="BL154" s="17" t="s">
        <v>192</v>
      </c>
      <c r="BM154" s="17" t="s">
        <v>1035</v>
      </c>
    </row>
    <row r="155" s="1" customFormat="1" ht="16.5" customHeight="1">
      <c r="B155" s="38"/>
      <c r="C155" s="210" t="s">
        <v>638</v>
      </c>
      <c r="D155" s="210" t="s">
        <v>187</v>
      </c>
      <c r="E155" s="211" t="s">
        <v>2968</v>
      </c>
      <c r="F155" s="212" t="s">
        <v>2969</v>
      </c>
      <c r="G155" s="213" t="s">
        <v>2967</v>
      </c>
      <c r="H155" s="214">
        <v>62</v>
      </c>
      <c r="I155" s="215"/>
      <c r="J155" s="216">
        <f>ROUND(I155*H155,2)</f>
        <v>0</v>
      </c>
      <c r="K155" s="212" t="s">
        <v>1</v>
      </c>
      <c r="L155" s="43"/>
      <c r="M155" s="217" t="s">
        <v>1</v>
      </c>
      <c r="N155" s="218" t="s">
        <v>40</v>
      </c>
      <c r="O155" s="79"/>
      <c r="P155" s="219">
        <f>O155*H155</f>
        <v>0</v>
      </c>
      <c r="Q155" s="219">
        <v>0</v>
      </c>
      <c r="R155" s="219">
        <f>Q155*H155</f>
        <v>0</v>
      </c>
      <c r="S155" s="219">
        <v>0</v>
      </c>
      <c r="T155" s="220">
        <f>S155*H155</f>
        <v>0</v>
      </c>
      <c r="AR155" s="17" t="s">
        <v>192</v>
      </c>
      <c r="AT155" s="17" t="s">
        <v>187</v>
      </c>
      <c r="AU155" s="17" t="s">
        <v>69</v>
      </c>
      <c r="AY155" s="17" t="s">
        <v>186</v>
      </c>
      <c r="BE155" s="221">
        <f>IF(N155="základní",J155,0)</f>
        <v>0</v>
      </c>
      <c r="BF155" s="221">
        <f>IF(N155="snížená",J155,0)</f>
        <v>0</v>
      </c>
      <c r="BG155" s="221">
        <f>IF(N155="zákl. přenesená",J155,0)</f>
        <v>0</v>
      </c>
      <c r="BH155" s="221">
        <f>IF(N155="sníž. přenesená",J155,0)</f>
        <v>0</v>
      </c>
      <c r="BI155" s="221">
        <f>IF(N155="nulová",J155,0)</f>
        <v>0</v>
      </c>
      <c r="BJ155" s="17" t="s">
        <v>76</v>
      </c>
      <c r="BK155" s="221">
        <f>ROUND(I155*H155,2)</f>
        <v>0</v>
      </c>
      <c r="BL155" s="17" t="s">
        <v>192</v>
      </c>
      <c r="BM155" s="17" t="s">
        <v>1049</v>
      </c>
    </row>
    <row r="156" s="1" customFormat="1" ht="16.5" customHeight="1">
      <c r="B156" s="38"/>
      <c r="C156" s="210" t="s">
        <v>632</v>
      </c>
      <c r="D156" s="210" t="s">
        <v>187</v>
      </c>
      <c r="E156" s="211" t="s">
        <v>2970</v>
      </c>
      <c r="F156" s="212" t="s">
        <v>2971</v>
      </c>
      <c r="G156" s="213" t="s">
        <v>2967</v>
      </c>
      <c r="H156" s="214">
        <v>32</v>
      </c>
      <c r="I156" s="215"/>
      <c r="J156" s="216">
        <f>ROUND(I156*H156,2)</f>
        <v>0</v>
      </c>
      <c r="K156" s="212" t="s">
        <v>1</v>
      </c>
      <c r="L156" s="43"/>
      <c r="M156" s="217" t="s">
        <v>1</v>
      </c>
      <c r="N156" s="218" t="s">
        <v>40</v>
      </c>
      <c r="O156" s="79"/>
      <c r="P156" s="219">
        <f>O156*H156</f>
        <v>0</v>
      </c>
      <c r="Q156" s="219">
        <v>0</v>
      </c>
      <c r="R156" s="219">
        <f>Q156*H156</f>
        <v>0</v>
      </c>
      <c r="S156" s="219">
        <v>0</v>
      </c>
      <c r="T156" s="220">
        <f>S156*H156</f>
        <v>0</v>
      </c>
      <c r="AR156" s="17" t="s">
        <v>192</v>
      </c>
      <c r="AT156" s="17" t="s">
        <v>187</v>
      </c>
      <c r="AU156" s="17" t="s">
        <v>69</v>
      </c>
      <c r="AY156" s="17" t="s">
        <v>186</v>
      </c>
      <c r="BE156" s="221">
        <f>IF(N156="základní",J156,0)</f>
        <v>0</v>
      </c>
      <c r="BF156" s="221">
        <f>IF(N156="snížená",J156,0)</f>
        <v>0</v>
      </c>
      <c r="BG156" s="221">
        <f>IF(N156="zákl. přenesená",J156,0)</f>
        <v>0</v>
      </c>
      <c r="BH156" s="221">
        <f>IF(N156="sníž. přenesená",J156,0)</f>
        <v>0</v>
      </c>
      <c r="BI156" s="221">
        <f>IF(N156="nulová",J156,0)</f>
        <v>0</v>
      </c>
      <c r="BJ156" s="17" t="s">
        <v>76</v>
      </c>
      <c r="BK156" s="221">
        <f>ROUND(I156*H156,2)</f>
        <v>0</v>
      </c>
      <c r="BL156" s="17" t="s">
        <v>192</v>
      </c>
      <c r="BM156" s="17" t="s">
        <v>1061</v>
      </c>
    </row>
    <row r="157" s="1" customFormat="1" ht="16.5" customHeight="1">
      <c r="B157" s="38"/>
      <c r="C157" s="210" t="s">
        <v>645</v>
      </c>
      <c r="D157" s="210" t="s">
        <v>187</v>
      </c>
      <c r="E157" s="211" t="s">
        <v>2972</v>
      </c>
      <c r="F157" s="212" t="s">
        <v>2973</v>
      </c>
      <c r="G157" s="213" t="s">
        <v>1838</v>
      </c>
      <c r="H157" s="214">
        <v>4</v>
      </c>
      <c r="I157" s="215"/>
      <c r="J157" s="216">
        <f>ROUND(I157*H157,2)</f>
        <v>0</v>
      </c>
      <c r="K157" s="212" t="s">
        <v>1</v>
      </c>
      <c r="L157" s="43"/>
      <c r="M157" s="217" t="s">
        <v>1</v>
      </c>
      <c r="N157" s="218" t="s">
        <v>40</v>
      </c>
      <c r="O157" s="79"/>
      <c r="P157" s="219">
        <f>O157*H157</f>
        <v>0</v>
      </c>
      <c r="Q157" s="219">
        <v>0</v>
      </c>
      <c r="R157" s="219">
        <f>Q157*H157</f>
        <v>0</v>
      </c>
      <c r="S157" s="219">
        <v>0</v>
      </c>
      <c r="T157" s="220">
        <f>S157*H157</f>
        <v>0</v>
      </c>
      <c r="AR157" s="17" t="s">
        <v>192</v>
      </c>
      <c r="AT157" s="17" t="s">
        <v>187</v>
      </c>
      <c r="AU157" s="17" t="s">
        <v>69</v>
      </c>
      <c r="AY157" s="17" t="s">
        <v>186</v>
      </c>
      <c r="BE157" s="221">
        <f>IF(N157="základní",J157,0)</f>
        <v>0</v>
      </c>
      <c r="BF157" s="221">
        <f>IF(N157="snížená",J157,0)</f>
        <v>0</v>
      </c>
      <c r="BG157" s="221">
        <f>IF(N157="zákl. přenesená",J157,0)</f>
        <v>0</v>
      </c>
      <c r="BH157" s="221">
        <f>IF(N157="sníž. přenesená",J157,0)</f>
        <v>0</v>
      </c>
      <c r="BI157" s="221">
        <f>IF(N157="nulová",J157,0)</f>
        <v>0</v>
      </c>
      <c r="BJ157" s="17" t="s">
        <v>76</v>
      </c>
      <c r="BK157" s="221">
        <f>ROUND(I157*H157,2)</f>
        <v>0</v>
      </c>
      <c r="BL157" s="17" t="s">
        <v>192</v>
      </c>
      <c r="BM157" s="17" t="s">
        <v>1078</v>
      </c>
    </row>
    <row r="158" s="1" customFormat="1" ht="16.5" customHeight="1">
      <c r="B158" s="38"/>
      <c r="C158" s="210" t="s">
        <v>650</v>
      </c>
      <c r="D158" s="210" t="s">
        <v>187</v>
      </c>
      <c r="E158" s="211" t="s">
        <v>2974</v>
      </c>
      <c r="F158" s="212" t="s">
        <v>2975</v>
      </c>
      <c r="G158" s="213" t="s">
        <v>1838</v>
      </c>
      <c r="H158" s="214">
        <v>16</v>
      </c>
      <c r="I158" s="215"/>
      <c r="J158" s="216">
        <f>ROUND(I158*H158,2)</f>
        <v>0</v>
      </c>
      <c r="K158" s="212" t="s">
        <v>1</v>
      </c>
      <c r="L158" s="43"/>
      <c r="M158" s="217" t="s">
        <v>1</v>
      </c>
      <c r="N158" s="218" t="s">
        <v>40</v>
      </c>
      <c r="O158" s="79"/>
      <c r="P158" s="219">
        <f>O158*H158</f>
        <v>0</v>
      </c>
      <c r="Q158" s="219">
        <v>0</v>
      </c>
      <c r="R158" s="219">
        <f>Q158*H158</f>
        <v>0</v>
      </c>
      <c r="S158" s="219">
        <v>0</v>
      </c>
      <c r="T158" s="220">
        <f>S158*H158</f>
        <v>0</v>
      </c>
      <c r="AR158" s="17" t="s">
        <v>192</v>
      </c>
      <c r="AT158" s="17" t="s">
        <v>187</v>
      </c>
      <c r="AU158" s="17" t="s">
        <v>69</v>
      </c>
      <c r="AY158" s="17" t="s">
        <v>186</v>
      </c>
      <c r="BE158" s="221">
        <f>IF(N158="základní",J158,0)</f>
        <v>0</v>
      </c>
      <c r="BF158" s="221">
        <f>IF(N158="snížená",J158,0)</f>
        <v>0</v>
      </c>
      <c r="BG158" s="221">
        <f>IF(N158="zákl. přenesená",J158,0)</f>
        <v>0</v>
      </c>
      <c r="BH158" s="221">
        <f>IF(N158="sníž. přenesená",J158,0)</f>
        <v>0</v>
      </c>
      <c r="BI158" s="221">
        <f>IF(N158="nulová",J158,0)</f>
        <v>0</v>
      </c>
      <c r="BJ158" s="17" t="s">
        <v>76</v>
      </c>
      <c r="BK158" s="221">
        <f>ROUND(I158*H158,2)</f>
        <v>0</v>
      </c>
      <c r="BL158" s="17" t="s">
        <v>192</v>
      </c>
      <c r="BM158" s="17" t="s">
        <v>1088</v>
      </c>
    </row>
    <row r="159" s="1" customFormat="1" ht="16.5" customHeight="1">
      <c r="B159" s="38"/>
      <c r="C159" s="210" t="s">
        <v>654</v>
      </c>
      <c r="D159" s="210" t="s">
        <v>187</v>
      </c>
      <c r="E159" s="211" t="s">
        <v>2976</v>
      </c>
      <c r="F159" s="212" t="s">
        <v>2977</v>
      </c>
      <c r="G159" s="213" t="s">
        <v>1845</v>
      </c>
      <c r="H159" s="214">
        <v>1</v>
      </c>
      <c r="I159" s="215"/>
      <c r="J159" s="216">
        <f>ROUND(I159*H159,2)</f>
        <v>0</v>
      </c>
      <c r="K159" s="212" t="s">
        <v>1</v>
      </c>
      <c r="L159" s="43"/>
      <c r="M159" s="217" t="s">
        <v>1</v>
      </c>
      <c r="N159" s="218" t="s">
        <v>40</v>
      </c>
      <c r="O159" s="79"/>
      <c r="P159" s="219">
        <f>O159*H159</f>
        <v>0</v>
      </c>
      <c r="Q159" s="219">
        <v>0</v>
      </c>
      <c r="R159" s="219">
        <f>Q159*H159</f>
        <v>0</v>
      </c>
      <c r="S159" s="219">
        <v>0</v>
      </c>
      <c r="T159" s="220">
        <f>S159*H159</f>
        <v>0</v>
      </c>
      <c r="AR159" s="17" t="s">
        <v>192</v>
      </c>
      <c r="AT159" s="17" t="s">
        <v>187</v>
      </c>
      <c r="AU159" s="17" t="s">
        <v>69</v>
      </c>
      <c r="AY159" s="17" t="s">
        <v>186</v>
      </c>
      <c r="BE159" s="221">
        <f>IF(N159="základní",J159,0)</f>
        <v>0</v>
      </c>
      <c r="BF159" s="221">
        <f>IF(N159="snížená",J159,0)</f>
        <v>0</v>
      </c>
      <c r="BG159" s="221">
        <f>IF(N159="zákl. přenesená",J159,0)</f>
        <v>0</v>
      </c>
      <c r="BH159" s="221">
        <f>IF(N159="sníž. přenesená",J159,0)</f>
        <v>0</v>
      </c>
      <c r="BI159" s="221">
        <f>IF(N159="nulová",J159,0)</f>
        <v>0</v>
      </c>
      <c r="BJ159" s="17" t="s">
        <v>76</v>
      </c>
      <c r="BK159" s="221">
        <f>ROUND(I159*H159,2)</f>
        <v>0</v>
      </c>
      <c r="BL159" s="17" t="s">
        <v>192</v>
      </c>
      <c r="BM159" s="17" t="s">
        <v>1098</v>
      </c>
    </row>
    <row r="160" s="1" customFormat="1" ht="16.5" customHeight="1">
      <c r="B160" s="38"/>
      <c r="C160" s="210" t="s">
        <v>658</v>
      </c>
      <c r="D160" s="210" t="s">
        <v>187</v>
      </c>
      <c r="E160" s="211" t="s">
        <v>2978</v>
      </c>
      <c r="F160" s="212" t="s">
        <v>2979</v>
      </c>
      <c r="G160" s="213" t="s">
        <v>1845</v>
      </c>
      <c r="H160" s="214">
        <v>1</v>
      </c>
      <c r="I160" s="215"/>
      <c r="J160" s="216">
        <f>ROUND(I160*H160,2)</f>
        <v>0</v>
      </c>
      <c r="K160" s="212" t="s">
        <v>1</v>
      </c>
      <c r="L160" s="43"/>
      <c r="M160" s="217" t="s">
        <v>1</v>
      </c>
      <c r="N160" s="218" t="s">
        <v>40</v>
      </c>
      <c r="O160" s="79"/>
      <c r="P160" s="219">
        <f>O160*H160</f>
        <v>0</v>
      </c>
      <c r="Q160" s="219">
        <v>0</v>
      </c>
      <c r="R160" s="219">
        <f>Q160*H160</f>
        <v>0</v>
      </c>
      <c r="S160" s="219">
        <v>0</v>
      </c>
      <c r="T160" s="220">
        <f>S160*H160</f>
        <v>0</v>
      </c>
      <c r="AR160" s="17" t="s">
        <v>192</v>
      </c>
      <c r="AT160" s="17" t="s">
        <v>187</v>
      </c>
      <c r="AU160" s="17" t="s">
        <v>69</v>
      </c>
      <c r="AY160" s="17" t="s">
        <v>186</v>
      </c>
      <c r="BE160" s="221">
        <f>IF(N160="základní",J160,0)</f>
        <v>0</v>
      </c>
      <c r="BF160" s="221">
        <f>IF(N160="snížená",J160,0)</f>
        <v>0</v>
      </c>
      <c r="BG160" s="221">
        <f>IF(N160="zákl. přenesená",J160,0)</f>
        <v>0</v>
      </c>
      <c r="BH160" s="221">
        <f>IF(N160="sníž. přenesená",J160,0)</f>
        <v>0</v>
      </c>
      <c r="BI160" s="221">
        <f>IF(N160="nulová",J160,0)</f>
        <v>0</v>
      </c>
      <c r="BJ160" s="17" t="s">
        <v>76</v>
      </c>
      <c r="BK160" s="221">
        <f>ROUND(I160*H160,2)</f>
        <v>0</v>
      </c>
      <c r="BL160" s="17" t="s">
        <v>192</v>
      </c>
      <c r="BM160" s="17" t="s">
        <v>1109</v>
      </c>
    </row>
    <row r="161" s="1" customFormat="1" ht="16.5" customHeight="1">
      <c r="B161" s="38"/>
      <c r="C161" s="210" t="s">
        <v>663</v>
      </c>
      <c r="D161" s="210" t="s">
        <v>187</v>
      </c>
      <c r="E161" s="211" t="s">
        <v>2980</v>
      </c>
      <c r="F161" s="212" t="s">
        <v>2981</v>
      </c>
      <c r="G161" s="213" t="s">
        <v>1845</v>
      </c>
      <c r="H161" s="214">
        <v>15</v>
      </c>
      <c r="I161" s="215"/>
      <c r="J161" s="216">
        <f>ROUND(I161*H161,2)</f>
        <v>0</v>
      </c>
      <c r="K161" s="212" t="s">
        <v>1</v>
      </c>
      <c r="L161" s="43"/>
      <c r="M161" s="217" t="s">
        <v>1</v>
      </c>
      <c r="N161" s="218" t="s">
        <v>40</v>
      </c>
      <c r="O161" s="79"/>
      <c r="P161" s="219">
        <f>O161*H161</f>
        <v>0</v>
      </c>
      <c r="Q161" s="219">
        <v>0</v>
      </c>
      <c r="R161" s="219">
        <f>Q161*H161</f>
        <v>0</v>
      </c>
      <c r="S161" s="219">
        <v>0</v>
      </c>
      <c r="T161" s="220">
        <f>S161*H161</f>
        <v>0</v>
      </c>
      <c r="AR161" s="17" t="s">
        <v>192</v>
      </c>
      <c r="AT161" s="17" t="s">
        <v>187</v>
      </c>
      <c r="AU161" s="17" t="s">
        <v>69</v>
      </c>
      <c r="AY161" s="17" t="s">
        <v>186</v>
      </c>
      <c r="BE161" s="221">
        <f>IF(N161="základní",J161,0)</f>
        <v>0</v>
      </c>
      <c r="BF161" s="221">
        <f>IF(N161="snížená",J161,0)</f>
        <v>0</v>
      </c>
      <c r="BG161" s="221">
        <f>IF(N161="zákl. přenesená",J161,0)</f>
        <v>0</v>
      </c>
      <c r="BH161" s="221">
        <f>IF(N161="sníž. přenesená",J161,0)</f>
        <v>0</v>
      </c>
      <c r="BI161" s="221">
        <f>IF(N161="nulová",J161,0)</f>
        <v>0</v>
      </c>
      <c r="BJ161" s="17" t="s">
        <v>76</v>
      </c>
      <c r="BK161" s="221">
        <f>ROUND(I161*H161,2)</f>
        <v>0</v>
      </c>
      <c r="BL161" s="17" t="s">
        <v>192</v>
      </c>
      <c r="BM161" s="17" t="s">
        <v>1119</v>
      </c>
    </row>
    <row r="162" s="1" customFormat="1" ht="16.5" customHeight="1">
      <c r="B162" s="38"/>
      <c r="C162" s="210" t="s">
        <v>669</v>
      </c>
      <c r="D162" s="210" t="s">
        <v>187</v>
      </c>
      <c r="E162" s="211" t="s">
        <v>2982</v>
      </c>
      <c r="F162" s="212" t="s">
        <v>2983</v>
      </c>
      <c r="G162" s="213" t="s">
        <v>1845</v>
      </c>
      <c r="H162" s="214">
        <v>1</v>
      </c>
      <c r="I162" s="215"/>
      <c r="J162" s="216">
        <f>ROUND(I162*H162,2)</f>
        <v>0</v>
      </c>
      <c r="K162" s="212" t="s">
        <v>1</v>
      </c>
      <c r="L162" s="43"/>
      <c r="M162" s="217" t="s">
        <v>1</v>
      </c>
      <c r="N162" s="218" t="s">
        <v>40</v>
      </c>
      <c r="O162" s="79"/>
      <c r="P162" s="219">
        <f>O162*H162</f>
        <v>0</v>
      </c>
      <c r="Q162" s="219">
        <v>0</v>
      </c>
      <c r="R162" s="219">
        <f>Q162*H162</f>
        <v>0</v>
      </c>
      <c r="S162" s="219">
        <v>0</v>
      </c>
      <c r="T162" s="220">
        <f>S162*H162</f>
        <v>0</v>
      </c>
      <c r="AR162" s="17" t="s">
        <v>192</v>
      </c>
      <c r="AT162" s="17" t="s">
        <v>187</v>
      </c>
      <c r="AU162" s="17" t="s">
        <v>69</v>
      </c>
      <c r="AY162" s="17" t="s">
        <v>186</v>
      </c>
      <c r="BE162" s="221">
        <f>IF(N162="základní",J162,0)</f>
        <v>0</v>
      </c>
      <c r="BF162" s="221">
        <f>IF(N162="snížená",J162,0)</f>
        <v>0</v>
      </c>
      <c r="BG162" s="221">
        <f>IF(N162="zákl. přenesená",J162,0)</f>
        <v>0</v>
      </c>
      <c r="BH162" s="221">
        <f>IF(N162="sníž. přenesená",J162,0)</f>
        <v>0</v>
      </c>
      <c r="BI162" s="221">
        <f>IF(N162="nulová",J162,0)</f>
        <v>0</v>
      </c>
      <c r="BJ162" s="17" t="s">
        <v>76</v>
      </c>
      <c r="BK162" s="221">
        <f>ROUND(I162*H162,2)</f>
        <v>0</v>
      </c>
      <c r="BL162" s="17" t="s">
        <v>192</v>
      </c>
      <c r="BM162" s="17" t="s">
        <v>1129</v>
      </c>
    </row>
    <row r="163" s="1" customFormat="1" ht="16.5" customHeight="1">
      <c r="B163" s="38"/>
      <c r="C163" s="210" t="s">
        <v>673</v>
      </c>
      <c r="D163" s="210" t="s">
        <v>187</v>
      </c>
      <c r="E163" s="211" t="s">
        <v>2984</v>
      </c>
      <c r="F163" s="212" t="s">
        <v>2985</v>
      </c>
      <c r="G163" s="213" t="s">
        <v>1845</v>
      </c>
      <c r="H163" s="214">
        <v>1</v>
      </c>
      <c r="I163" s="215"/>
      <c r="J163" s="216">
        <f>ROUND(I163*H163,2)</f>
        <v>0</v>
      </c>
      <c r="K163" s="212" t="s">
        <v>1</v>
      </c>
      <c r="L163" s="43"/>
      <c r="M163" s="279" t="s">
        <v>1</v>
      </c>
      <c r="N163" s="280" t="s">
        <v>40</v>
      </c>
      <c r="O163" s="281"/>
      <c r="P163" s="282">
        <f>O163*H163</f>
        <v>0</v>
      </c>
      <c r="Q163" s="282">
        <v>0</v>
      </c>
      <c r="R163" s="282">
        <f>Q163*H163</f>
        <v>0</v>
      </c>
      <c r="S163" s="282">
        <v>0</v>
      </c>
      <c r="T163" s="283">
        <f>S163*H163</f>
        <v>0</v>
      </c>
      <c r="AR163" s="17" t="s">
        <v>192</v>
      </c>
      <c r="AT163" s="17" t="s">
        <v>187</v>
      </c>
      <c r="AU163" s="17" t="s">
        <v>69</v>
      </c>
      <c r="AY163" s="17" t="s">
        <v>186</v>
      </c>
      <c r="BE163" s="221">
        <f>IF(N163="základní",J163,0)</f>
        <v>0</v>
      </c>
      <c r="BF163" s="221">
        <f>IF(N163="snížená",J163,0)</f>
        <v>0</v>
      </c>
      <c r="BG163" s="221">
        <f>IF(N163="zákl. přenesená",J163,0)</f>
        <v>0</v>
      </c>
      <c r="BH163" s="221">
        <f>IF(N163="sníž. přenesená",J163,0)</f>
        <v>0</v>
      </c>
      <c r="BI163" s="221">
        <f>IF(N163="nulová",J163,0)</f>
        <v>0</v>
      </c>
      <c r="BJ163" s="17" t="s">
        <v>76</v>
      </c>
      <c r="BK163" s="221">
        <f>ROUND(I163*H163,2)</f>
        <v>0</v>
      </c>
      <c r="BL163" s="17" t="s">
        <v>192</v>
      </c>
      <c r="BM163" s="17" t="s">
        <v>1138</v>
      </c>
    </row>
    <row r="164" s="1" customFormat="1" ht="6.96" customHeight="1">
      <c r="B164" s="57"/>
      <c r="C164" s="58"/>
      <c r="D164" s="58"/>
      <c r="E164" s="58"/>
      <c r="F164" s="58"/>
      <c r="G164" s="58"/>
      <c r="H164" s="58"/>
      <c r="I164" s="168"/>
      <c r="J164" s="58"/>
      <c r="K164" s="58"/>
      <c r="L164" s="43"/>
    </row>
  </sheetData>
  <sheetProtection sheet="1" autoFilter="0" formatColumns="0" formatRows="0" objects="1" scenarios="1" spinCount="100000" saltValue="3hKuGNR5n3GNXGqGm33+7KDC7d7fL6E7BVZIZu3x/Ji1mutpkWGzmfNxmE7pGQQXd3GsnwvZBI9QL+BKsnvcaQ==" hashValue="TRAm+/FtNuA8M4tyRNvQqQwQSzKj+L8kwgFET1FE7tCrzj8Y/AWqze9isPgEQX8SEIzso37CpEsaKMph7bfXDQ==" algorithmName="SHA-512" password="CC35"/>
  <autoFilter ref="C78:K163"/>
  <mergeCells count="9">
    <mergeCell ref="E7:H7"/>
    <mergeCell ref="E9:H9"/>
    <mergeCell ref="E18:H18"/>
    <mergeCell ref="E27:H27"/>
    <mergeCell ref="E48:H48"/>
    <mergeCell ref="E50:H50"/>
    <mergeCell ref="E69:H69"/>
    <mergeCell ref="E71:H7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130</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s="1" customFormat="1" ht="12" customHeight="1">
      <c r="B8" s="43"/>
      <c r="D8" s="142" t="s">
        <v>132</v>
      </c>
      <c r="I8" s="144"/>
      <c r="L8" s="43"/>
    </row>
    <row r="9" s="1" customFormat="1" ht="36.96" customHeight="1">
      <c r="B9" s="43"/>
      <c r="E9" s="145" t="s">
        <v>2986</v>
      </c>
      <c r="F9" s="1"/>
      <c r="G9" s="1"/>
      <c r="H9" s="1"/>
      <c r="I9" s="144"/>
      <c r="L9" s="43"/>
    </row>
    <row r="10" s="1" customFormat="1">
      <c r="B10" s="43"/>
      <c r="I10" s="144"/>
      <c r="L10" s="43"/>
    </row>
    <row r="11" s="1" customFormat="1" ht="12" customHeight="1">
      <c r="B11" s="43"/>
      <c r="D11" s="142" t="s">
        <v>18</v>
      </c>
      <c r="F11" s="17" t="s">
        <v>1</v>
      </c>
      <c r="I11" s="146" t="s">
        <v>19</v>
      </c>
      <c r="J11" s="17" t="s">
        <v>1</v>
      </c>
      <c r="L11" s="43"/>
    </row>
    <row r="12" s="1" customFormat="1" ht="12" customHeight="1">
      <c r="B12" s="43"/>
      <c r="D12" s="142" t="s">
        <v>20</v>
      </c>
      <c r="F12" s="17" t="s">
        <v>21</v>
      </c>
      <c r="I12" s="146" t="s">
        <v>22</v>
      </c>
      <c r="J12" s="147" t="str">
        <f>'Rekapitulace stavby'!AN8</f>
        <v>15. 7. 2019</v>
      </c>
      <c r="L12" s="43"/>
    </row>
    <row r="13" s="1" customFormat="1" ht="10.8" customHeight="1">
      <c r="B13" s="43"/>
      <c r="I13" s="144"/>
      <c r="L13" s="43"/>
    </row>
    <row r="14" s="1" customFormat="1" ht="12" customHeight="1">
      <c r="B14" s="43"/>
      <c r="D14" s="142" t="s">
        <v>24</v>
      </c>
      <c r="I14" s="146" t="s">
        <v>25</v>
      </c>
      <c r="J14" s="17" t="s">
        <v>1</v>
      </c>
      <c r="L14" s="43"/>
    </row>
    <row r="15" s="1" customFormat="1" ht="18" customHeight="1">
      <c r="B15" s="43"/>
      <c r="E15" s="17" t="s">
        <v>26</v>
      </c>
      <c r="I15" s="146" t="s">
        <v>27</v>
      </c>
      <c r="J15" s="17" t="s">
        <v>1</v>
      </c>
      <c r="L15" s="43"/>
    </row>
    <row r="16" s="1" customFormat="1" ht="6.96" customHeight="1">
      <c r="B16" s="43"/>
      <c r="I16" s="144"/>
      <c r="L16" s="43"/>
    </row>
    <row r="17" s="1" customFormat="1" ht="12" customHeight="1">
      <c r="B17" s="43"/>
      <c r="D17" s="142" t="s">
        <v>28</v>
      </c>
      <c r="I17" s="146" t="s">
        <v>25</v>
      </c>
      <c r="J17" s="33" t="str">
        <f>'Rekapitulace stavby'!AN13</f>
        <v>Vyplň údaj</v>
      </c>
      <c r="L17" s="43"/>
    </row>
    <row r="18" s="1" customFormat="1" ht="18" customHeight="1">
      <c r="B18" s="43"/>
      <c r="E18" s="33" t="str">
        <f>'Rekapitulace stavby'!E14</f>
        <v>Vyplň údaj</v>
      </c>
      <c r="F18" s="17"/>
      <c r="G18" s="17"/>
      <c r="H18" s="17"/>
      <c r="I18" s="146" t="s">
        <v>27</v>
      </c>
      <c r="J18" s="33" t="str">
        <f>'Rekapitulace stavby'!AN14</f>
        <v>Vyplň údaj</v>
      </c>
      <c r="L18" s="43"/>
    </row>
    <row r="19" s="1" customFormat="1" ht="6.96" customHeight="1">
      <c r="B19" s="43"/>
      <c r="I19" s="144"/>
      <c r="L19" s="43"/>
    </row>
    <row r="20" s="1" customFormat="1" ht="12" customHeight="1">
      <c r="B20" s="43"/>
      <c r="D20" s="142" t="s">
        <v>30</v>
      </c>
      <c r="I20" s="146" t="s">
        <v>25</v>
      </c>
      <c r="J20" s="17" t="s">
        <v>1</v>
      </c>
      <c r="L20" s="43"/>
    </row>
    <row r="21" s="1" customFormat="1" ht="18" customHeight="1">
      <c r="B21" s="43"/>
      <c r="E21" s="17" t="s">
        <v>31</v>
      </c>
      <c r="I21" s="146" t="s">
        <v>27</v>
      </c>
      <c r="J21" s="17" t="s">
        <v>1</v>
      </c>
      <c r="L21" s="43"/>
    </row>
    <row r="22" s="1" customFormat="1" ht="6.96" customHeight="1">
      <c r="B22" s="43"/>
      <c r="I22" s="144"/>
      <c r="L22" s="43"/>
    </row>
    <row r="23" s="1" customFormat="1" ht="12" customHeight="1">
      <c r="B23" s="43"/>
      <c r="D23" s="142" t="s">
        <v>33</v>
      </c>
      <c r="I23" s="146" t="s">
        <v>25</v>
      </c>
      <c r="J23" s="17" t="s">
        <v>1</v>
      </c>
      <c r="L23" s="43"/>
    </row>
    <row r="24" s="1" customFormat="1" ht="18" customHeight="1">
      <c r="B24" s="43"/>
      <c r="E24" s="17" t="s">
        <v>31</v>
      </c>
      <c r="I24" s="146" t="s">
        <v>27</v>
      </c>
      <c r="J24" s="17" t="s">
        <v>1</v>
      </c>
      <c r="L24" s="43"/>
    </row>
    <row r="25" s="1" customFormat="1" ht="6.96" customHeight="1">
      <c r="B25" s="43"/>
      <c r="I25" s="144"/>
      <c r="L25" s="43"/>
    </row>
    <row r="26" s="1" customFormat="1" ht="12" customHeight="1">
      <c r="B26" s="43"/>
      <c r="D26" s="142" t="s">
        <v>34</v>
      </c>
      <c r="I26" s="144"/>
      <c r="L26" s="43"/>
    </row>
    <row r="27" s="7" customFormat="1" ht="16.5" customHeight="1">
      <c r="B27" s="148"/>
      <c r="E27" s="149" t="s">
        <v>1</v>
      </c>
      <c r="F27" s="149"/>
      <c r="G27" s="149"/>
      <c r="H27" s="149"/>
      <c r="I27" s="150"/>
      <c r="L27" s="148"/>
    </row>
    <row r="28" s="1" customFormat="1" ht="6.96" customHeight="1">
      <c r="B28" s="43"/>
      <c r="I28" s="144"/>
      <c r="L28" s="43"/>
    </row>
    <row r="29" s="1" customFormat="1" ht="6.96" customHeight="1">
      <c r="B29" s="43"/>
      <c r="D29" s="71"/>
      <c r="E29" s="71"/>
      <c r="F29" s="71"/>
      <c r="G29" s="71"/>
      <c r="H29" s="71"/>
      <c r="I29" s="151"/>
      <c r="J29" s="71"/>
      <c r="K29" s="71"/>
      <c r="L29" s="43"/>
    </row>
    <row r="30" s="1" customFormat="1" ht="25.44" customHeight="1">
      <c r="B30" s="43"/>
      <c r="D30" s="152" t="s">
        <v>35</v>
      </c>
      <c r="I30" s="144"/>
      <c r="J30" s="153">
        <f>ROUND(J81, 2)</f>
        <v>0</v>
      </c>
      <c r="L30" s="43"/>
    </row>
    <row r="31" s="1" customFormat="1" ht="6.96" customHeight="1">
      <c r="B31" s="43"/>
      <c r="D31" s="71"/>
      <c r="E31" s="71"/>
      <c r="F31" s="71"/>
      <c r="G31" s="71"/>
      <c r="H31" s="71"/>
      <c r="I31" s="151"/>
      <c r="J31" s="71"/>
      <c r="K31" s="71"/>
      <c r="L31" s="43"/>
    </row>
    <row r="32" s="1" customFormat="1" ht="14.4" customHeight="1">
      <c r="B32" s="43"/>
      <c r="F32" s="154" t="s">
        <v>37</v>
      </c>
      <c r="I32" s="155" t="s">
        <v>36</v>
      </c>
      <c r="J32" s="154" t="s">
        <v>38</v>
      </c>
      <c r="L32" s="43"/>
    </row>
    <row r="33" s="1" customFormat="1" ht="14.4" customHeight="1">
      <c r="B33" s="43"/>
      <c r="D33" s="142" t="s">
        <v>39</v>
      </c>
      <c r="E33" s="142" t="s">
        <v>40</v>
      </c>
      <c r="F33" s="156">
        <f>ROUND((SUM(BE81:BE113)),  2)</f>
        <v>0</v>
      </c>
      <c r="I33" s="157">
        <v>0.20999999999999999</v>
      </c>
      <c r="J33" s="156">
        <f>ROUND(((SUM(BE81:BE113))*I33),  2)</f>
        <v>0</v>
      </c>
      <c r="L33" s="43"/>
    </row>
    <row r="34" s="1" customFormat="1" ht="14.4" customHeight="1">
      <c r="B34" s="43"/>
      <c r="E34" s="142" t="s">
        <v>41</v>
      </c>
      <c r="F34" s="156">
        <f>ROUND((SUM(BF81:BF113)),  2)</f>
        <v>0</v>
      </c>
      <c r="I34" s="157">
        <v>0.14999999999999999</v>
      </c>
      <c r="J34" s="156">
        <f>ROUND(((SUM(BF81:BF113))*I34),  2)</f>
        <v>0</v>
      </c>
      <c r="L34" s="43"/>
    </row>
    <row r="35" hidden="1" s="1" customFormat="1" ht="14.4" customHeight="1">
      <c r="B35" s="43"/>
      <c r="E35" s="142" t="s">
        <v>42</v>
      </c>
      <c r="F35" s="156">
        <f>ROUND((SUM(BG81:BG113)),  2)</f>
        <v>0</v>
      </c>
      <c r="I35" s="157">
        <v>0.20999999999999999</v>
      </c>
      <c r="J35" s="156">
        <f>0</f>
        <v>0</v>
      </c>
      <c r="L35" s="43"/>
    </row>
    <row r="36" hidden="1" s="1" customFormat="1" ht="14.4" customHeight="1">
      <c r="B36" s="43"/>
      <c r="E36" s="142" t="s">
        <v>43</v>
      </c>
      <c r="F36" s="156">
        <f>ROUND((SUM(BH81:BH113)),  2)</f>
        <v>0</v>
      </c>
      <c r="I36" s="157">
        <v>0.14999999999999999</v>
      </c>
      <c r="J36" s="156">
        <f>0</f>
        <v>0</v>
      </c>
      <c r="L36" s="43"/>
    </row>
    <row r="37" hidden="1" s="1" customFormat="1" ht="14.4" customHeight="1">
      <c r="B37" s="43"/>
      <c r="E37" s="142" t="s">
        <v>44</v>
      </c>
      <c r="F37" s="156">
        <f>ROUND((SUM(BI81:BI113)),  2)</f>
        <v>0</v>
      </c>
      <c r="I37" s="157">
        <v>0</v>
      </c>
      <c r="J37" s="156">
        <f>0</f>
        <v>0</v>
      </c>
      <c r="L37" s="43"/>
    </row>
    <row r="38" s="1" customFormat="1" ht="6.96" customHeight="1">
      <c r="B38" s="43"/>
      <c r="I38" s="144"/>
      <c r="L38" s="43"/>
    </row>
    <row r="39" s="1" customFormat="1" ht="25.44" customHeight="1">
      <c r="B39" s="43"/>
      <c r="C39" s="158"/>
      <c r="D39" s="159" t="s">
        <v>45</v>
      </c>
      <c r="E39" s="160"/>
      <c r="F39" s="160"/>
      <c r="G39" s="161" t="s">
        <v>46</v>
      </c>
      <c r="H39" s="162" t="s">
        <v>47</v>
      </c>
      <c r="I39" s="163"/>
      <c r="J39" s="164">
        <f>SUM(J30:J37)</f>
        <v>0</v>
      </c>
      <c r="K39" s="165"/>
      <c r="L39" s="43"/>
    </row>
    <row r="40" s="1" customFormat="1" ht="14.4" customHeight="1">
      <c r="B40" s="166"/>
      <c r="C40" s="167"/>
      <c r="D40" s="167"/>
      <c r="E40" s="167"/>
      <c r="F40" s="167"/>
      <c r="G40" s="167"/>
      <c r="H40" s="167"/>
      <c r="I40" s="168"/>
      <c r="J40" s="167"/>
      <c r="K40" s="167"/>
      <c r="L40" s="43"/>
    </row>
    <row r="44" hidden="1" s="1" customFormat="1" ht="6.96" customHeight="1">
      <c r="B44" s="169"/>
      <c r="C44" s="170"/>
      <c r="D44" s="170"/>
      <c r="E44" s="170"/>
      <c r="F44" s="170"/>
      <c r="G44" s="170"/>
      <c r="H44" s="170"/>
      <c r="I44" s="171"/>
      <c r="J44" s="170"/>
      <c r="K44" s="170"/>
      <c r="L44" s="43"/>
    </row>
    <row r="45" hidden="1" s="1" customFormat="1" ht="24.96" customHeight="1">
      <c r="B45" s="38"/>
      <c r="C45" s="23" t="s">
        <v>138</v>
      </c>
      <c r="D45" s="39"/>
      <c r="E45" s="39"/>
      <c r="F45" s="39"/>
      <c r="G45" s="39"/>
      <c r="H45" s="39"/>
      <c r="I45" s="144"/>
      <c r="J45" s="39"/>
      <c r="K45" s="39"/>
      <c r="L45" s="43"/>
    </row>
    <row r="46" hidden="1" s="1" customFormat="1" ht="6.96" customHeight="1">
      <c r="B46" s="38"/>
      <c r="C46" s="39"/>
      <c r="D46" s="39"/>
      <c r="E46" s="39"/>
      <c r="F46" s="39"/>
      <c r="G46" s="39"/>
      <c r="H46" s="39"/>
      <c r="I46" s="144"/>
      <c r="J46" s="39"/>
      <c r="K46" s="39"/>
      <c r="L46" s="43"/>
    </row>
    <row r="47" hidden="1" s="1" customFormat="1" ht="12" customHeight="1">
      <c r="B47" s="38"/>
      <c r="C47" s="32" t="s">
        <v>16</v>
      </c>
      <c r="D47" s="39"/>
      <c r="E47" s="39"/>
      <c r="F47" s="39"/>
      <c r="G47" s="39"/>
      <c r="H47" s="39"/>
      <c r="I47" s="144"/>
      <c r="J47" s="39"/>
      <c r="K47" s="39"/>
      <c r="L47" s="43"/>
    </row>
    <row r="48" hidden="1" s="1" customFormat="1" ht="16.5" customHeight="1">
      <c r="B48" s="38"/>
      <c r="C48" s="39"/>
      <c r="D48" s="39"/>
      <c r="E48" s="172" t="str">
        <f>E7</f>
        <v>000035_KČOV-Modlíkov</v>
      </c>
      <c r="F48" s="32"/>
      <c r="G48" s="32"/>
      <c r="H48" s="32"/>
      <c r="I48" s="144"/>
      <c r="J48" s="39"/>
      <c r="K48" s="39"/>
      <c r="L48" s="43"/>
    </row>
    <row r="49" hidden="1" s="1" customFormat="1" ht="12" customHeight="1">
      <c r="B49" s="38"/>
      <c r="C49" s="32" t="s">
        <v>132</v>
      </c>
      <c r="D49" s="39"/>
      <c r="E49" s="39"/>
      <c r="F49" s="39"/>
      <c r="G49" s="39"/>
      <c r="H49" s="39"/>
      <c r="I49" s="144"/>
      <c r="J49" s="39"/>
      <c r="K49" s="39"/>
      <c r="L49" s="43"/>
    </row>
    <row r="50" hidden="1" s="1" customFormat="1" ht="16.5" customHeight="1">
      <c r="B50" s="38"/>
      <c r="C50" s="39"/>
      <c r="D50" s="39"/>
      <c r="E50" s="64" t="str">
        <f>E9</f>
        <v>VON - Vedlejší a ostatní náklady VRN</v>
      </c>
      <c r="F50" s="39"/>
      <c r="G50" s="39"/>
      <c r="H50" s="39"/>
      <c r="I50" s="144"/>
      <c r="J50" s="39"/>
      <c r="K50" s="39"/>
      <c r="L50" s="43"/>
    </row>
    <row r="51" hidden="1" s="1" customFormat="1" ht="6.96" customHeight="1">
      <c r="B51" s="38"/>
      <c r="C51" s="39"/>
      <c r="D51" s="39"/>
      <c r="E51" s="39"/>
      <c r="F51" s="39"/>
      <c r="G51" s="39"/>
      <c r="H51" s="39"/>
      <c r="I51" s="144"/>
      <c r="J51" s="39"/>
      <c r="K51" s="39"/>
      <c r="L51" s="43"/>
    </row>
    <row r="52" hidden="1" s="1" customFormat="1" ht="12" customHeight="1">
      <c r="B52" s="38"/>
      <c r="C52" s="32" t="s">
        <v>20</v>
      </c>
      <c r="D52" s="39"/>
      <c r="E52" s="39"/>
      <c r="F52" s="27" t="str">
        <f>F12</f>
        <v>Modlíkov</v>
      </c>
      <c r="G52" s="39"/>
      <c r="H52" s="39"/>
      <c r="I52" s="146" t="s">
        <v>22</v>
      </c>
      <c r="J52" s="67" t="str">
        <f>IF(J12="","",J12)</f>
        <v>15. 7. 2019</v>
      </c>
      <c r="K52" s="39"/>
      <c r="L52" s="43"/>
    </row>
    <row r="53" hidden="1" s="1" customFormat="1" ht="6.96" customHeight="1">
      <c r="B53" s="38"/>
      <c r="C53" s="39"/>
      <c r="D53" s="39"/>
      <c r="E53" s="39"/>
      <c r="F53" s="39"/>
      <c r="G53" s="39"/>
      <c r="H53" s="39"/>
      <c r="I53" s="144"/>
      <c r="J53" s="39"/>
      <c r="K53" s="39"/>
      <c r="L53" s="43"/>
    </row>
    <row r="54" hidden="1" s="1" customFormat="1" ht="13.65" customHeight="1">
      <c r="B54" s="38"/>
      <c r="C54" s="32" t="s">
        <v>24</v>
      </c>
      <c r="D54" s="39"/>
      <c r="E54" s="39"/>
      <c r="F54" s="27" t="str">
        <f>E15</f>
        <v>OBEC MODLÍKOV, MODLÍKOV 60 582 22 PŘIB.</v>
      </c>
      <c r="G54" s="39"/>
      <c r="H54" s="39"/>
      <c r="I54" s="146" t="s">
        <v>30</v>
      </c>
      <c r="J54" s="36" t="str">
        <f>E21</f>
        <v>PROfi</v>
      </c>
      <c r="K54" s="39"/>
      <c r="L54" s="43"/>
    </row>
    <row r="55" hidden="1" s="1" customFormat="1" ht="13.65" customHeight="1">
      <c r="B55" s="38"/>
      <c r="C55" s="32" t="s">
        <v>28</v>
      </c>
      <c r="D55" s="39"/>
      <c r="E55" s="39"/>
      <c r="F55" s="27" t="str">
        <f>IF(E18="","",E18)</f>
        <v>Vyplň údaj</v>
      </c>
      <c r="G55" s="39"/>
      <c r="H55" s="39"/>
      <c r="I55" s="146" t="s">
        <v>33</v>
      </c>
      <c r="J55" s="36" t="str">
        <f>E24</f>
        <v>PROfi</v>
      </c>
      <c r="K55" s="39"/>
      <c r="L55" s="43"/>
    </row>
    <row r="56" hidden="1" s="1" customFormat="1" ht="10.32" customHeight="1">
      <c r="B56" s="38"/>
      <c r="C56" s="39"/>
      <c r="D56" s="39"/>
      <c r="E56" s="39"/>
      <c r="F56" s="39"/>
      <c r="G56" s="39"/>
      <c r="H56" s="39"/>
      <c r="I56" s="144"/>
      <c r="J56" s="39"/>
      <c r="K56" s="39"/>
      <c r="L56" s="43"/>
    </row>
    <row r="57" hidden="1" s="1" customFormat="1" ht="29.28" customHeight="1">
      <c r="B57" s="38"/>
      <c r="C57" s="173" t="s">
        <v>139</v>
      </c>
      <c r="D57" s="174"/>
      <c r="E57" s="174"/>
      <c r="F57" s="174"/>
      <c r="G57" s="174"/>
      <c r="H57" s="174"/>
      <c r="I57" s="175"/>
      <c r="J57" s="176" t="s">
        <v>140</v>
      </c>
      <c r="K57" s="174"/>
      <c r="L57" s="43"/>
    </row>
    <row r="58" hidden="1" s="1" customFormat="1" ht="10.32" customHeight="1">
      <c r="B58" s="38"/>
      <c r="C58" s="39"/>
      <c r="D58" s="39"/>
      <c r="E58" s="39"/>
      <c r="F58" s="39"/>
      <c r="G58" s="39"/>
      <c r="H58" s="39"/>
      <c r="I58" s="144"/>
      <c r="J58" s="39"/>
      <c r="K58" s="39"/>
      <c r="L58" s="43"/>
    </row>
    <row r="59" hidden="1" s="1" customFormat="1" ht="22.8" customHeight="1">
      <c r="B59" s="38"/>
      <c r="C59" s="177" t="s">
        <v>141</v>
      </c>
      <c r="D59" s="39"/>
      <c r="E59" s="39"/>
      <c r="F59" s="39"/>
      <c r="G59" s="39"/>
      <c r="H59" s="39"/>
      <c r="I59" s="144"/>
      <c r="J59" s="98">
        <f>J81</f>
        <v>0</v>
      </c>
      <c r="K59" s="39"/>
      <c r="L59" s="43"/>
      <c r="AU59" s="17" t="s">
        <v>142</v>
      </c>
    </row>
    <row r="60" hidden="1" s="8" customFormat="1" ht="24.96" customHeight="1">
      <c r="B60" s="178"/>
      <c r="C60" s="179"/>
      <c r="D60" s="180" t="s">
        <v>2987</v>
      </c>
      <c r="E60" s="181"/>
      <c r="F60" s="181"/>
      <c r="G60" s="181"/>
      <c r="H60" s="181"/>
      <c r="I60" s="182"/>
      <c r="J60" s="183">
        <f>J82</f>
        <v>0</v>
      </c>
      <c r="K60" s="179"/>
      <c r="L60" s="184"/>
    </row>
    <row r="61" hidden="1" s="8" customFormat="1" ht="24.96" customHeight="1">
      <c r="B61" s="178"/>
      <c r="C61" s="179"/>
      <c r="D61" s="180" t="s">
        <v>2988</v>
      </c>
      <c r="E61" s="181"/>
      <c r="F61" s="181"/>
      <c r="G61" s="181"/>
      <c r="H61" s="181"/>
      <c r="I61" s="182"/>
      <c r="J61" s="183">
        <f>J87</f>
        <v>0</v>
      </c>
      <c r="K61" s="179"/>
      <c r="L61" s="184"/>
    </row>
    <row r="62" hidden="1" s="1" customFormat="1" ht="21.84" customHeight="1">
      <c r="B62" s="38"/>
      <c r="C62" s="39"/>
      <c r="D62" s="39"/>
      <c r="E62" s="39"/>
      <c r="F62" s="39"/>
      <c r="G62" s="39"/>
      <c r="H62" s="39"/>
      <c r="I62" s="144"/>
      <c r="J62" s="39"/>
      <c r="K62" s="39"/>
      <c r="L62" s="43"/>
    </row>
    <row r="63" hidden="1" s="1" customFormat="1" ht="6.96" customHeight="1">
      <c r="B63" s="57"/>
      <c r="C63" s="58"/>
      <c r="D63" s="58"/>
      <c r="E63" s="58"/>
      <c r="F63" s="58"/>
      <c r="G63" s="58"/>
      <c r="H63" s="58"/>
      <c r="I63" s="168"/>
      <c r="J63" s="58"/>
      <c r="K63" s="58"/>
      <c r="L63" s="43"/>
    </row>
    <row r="64" hidden="1"/>
    <row r="65" hidden="1"/>
    <row r="66" hidden="1"/>
    <row r="67" s="1" customFormat="1" ht="6.96" customHeight="1">
      <c r="B67" s="59"/>
      <c r="C67" s="60"/>
      <c r="D67" s="60"/>
      <c r="E67" s="60"/>
      <c r="F67" s="60"/>
      <c r="G67" s="60"/>
      <c r="H67" s="60"/>
      <c r="I67" s="171"/>
      <c r="J67" s="60"/>
      <c r="K67" s="60"/>
      <c r="L67" s="43"/>
    </row>
    <row r="68" s="1" customFormat="1" ht="24.96" customHeight="1">
      <c r="B68" s="38"/>
      <c r="C68" s="23" t="s">
        <v>172</v>
      </c>
      <c r="D68" s="39"/>
      <c r="E68" s="39"/>
      <c r="F68" s="39"/>
      <c r="G68" s="39"/>
      <c r="H68" s="39"/>
      <c r="I68" s="144"/>
      <c r="J68" s="39"/>
      <c r="K68" s="39"/>
      <c r="L68" s="43"/>
    </row>
    <row r="69" s="1" customFormat="1" ht="6.96" customHeight="1">
      <c r="B69" s="38"/>
      <c r="C69" s="39"/>
      <c r="D69" s="39"/>
      <c r="E69" s="39"/>
      <c r="F69" s="39"/>
      <c r="G69" s="39"/>
      <c r="H69" s="39"/>
      <c r="I69" s="144"/>
      <c r="J69" s="39"/>
      <c r="K69" s="39"/>
      <c r="L69" s="43"/>
    </row>
    <row r="70" s="1" customFormat="1" ht="12" customHeight="1">
      <c r="B70" s="38"/>
      <c r="C70" s="32" t="s">
        <v>16</v>
      </c>
      <c r="D70" s="39"/>
      <c r="E70" s="39"/>
      <c r="F70" s="39"/>
      <c r="G70" s="39"/>
      <c r="H70" s="39"/>
      <c r="I70" s="144"/>
      <c r="J70" s="39"/>
      <c r="K70" s="39"/>
      <c r="L70" s="43"/>
    </row>
    <row r="71" s="1" customFormat="1" ht="16.5" customHeight="1">
      <c r="B71" s="38"/>
      <c r="C71" s="39"/>
      <c r="D71" s="39"/>
      <c r="E71" s="172" t="str">
        <f>E7</f>
        <v>000035_KČOV-Modlíkov</v>
      </c>
      <c r="F71" s="32"/>
      <c r="G71" s="32"/>
      <c r="H71" s="32"/>
      <c r="I71" s="144"/>
      <c r="J71" s="39"/>
      <c r="K71" s="39"/>
      <c r="L71" s="43"/>
    </row>
    <row r="72" s="1" customFormat="1" ht="12" customHeight="1">
      <c r="B72" s="38"/>
      <c r="C72" s="32" t="s">
        <v>132</v>
      </c>
      <c r="D72" s="39"/>
      <c r="E72" s="39"/>
      <c r="F72" s="39"/>
      <c r="G72" s="39"/>
      <c r="H72" s="39"/>
      <c r="I72" s="144"/>
      <c r="J72" s="39"/>
      <c r="K72" s="39"/>
      <c r="L72" s="43"/>
    </row>
    <row r="73" s="1" customFormat="1" ht="16.5" customHeight="1">
      <c r="B73" s="38"/>
      <c r="C73" s="39"/>
      <c r="D73" s="39"/>
      <c r="E73" s="64" t="str">
        <f>E9</f>
        <v>VON - Vedlejší a ostatní náklady VRN</v>
      </c>
      <c r="F73" s="39"/>
      <c r="G73" s="39"/>
      <c r="H73" s="39"/>
      <c r="I73" s="144"/>
      <c r="J73" s="39"/>
      <c r="K73" s="39"/>
      <c r="L73" s="43"/>
    </row>
    <row r="74" s="1" customFormat="1" ht="6.96" customHeight="1">
      <c r="B74" s="38"/>
      <c r="C74" s="39"/>
      <c r="D74" s="39"/>
      <c r="E74" s="39"/>
      <c r="F74" s="39"/>
      <c r="G74" s="39"/>
      <c r="H74" s="39"/>
      <c r="I74" s="144"/>
      <c r="J74" s="39"/>
      <c r="K74" s="39"/>
      <c r="L74" s="43"/>
    </row>
    <row r="75" s="1" customFormat="1" ht="12" customHeight="1">
      <c r="B75" s="38"/>
      <c r="C75" s="32" t="s">
        <v>20</v>
      </c>
      <c r="D75" s="39"/>
      <c r="E75" s="39"/>
      <c r="F75" s="27" t="str">
        <f>F12</f>
        <v>Modlíkov</v>
      </c>
      <c r="G75" s="39"/>
      <c r="H75" s="39"/>
      <c r="I75" s="146" t="s">
        <v>22</v>
      </c>
      <c r="J75" s="67" t="str">
        <f>IF(J12="","",J12)</f>
        <v>15. 7. 2019</v>
      </c>
      <c r="K75" s="39"/>
      <c r="L75" s="43"/>
    </row>
    <row r="76" s="1" customFormat="1" ht="6.96" customHeight="1">
      <c r="B76" s="38"/>
      <c r="C76" s="39"/>
      <c r="D76" s="39"/>
      <c r="E76" s="39"/>
      <c r="F76" s="39"/>
      <c r="G76" s="39"/>
      <c r="H76" s="39"/>
      <c r="I76" s="144"/>
      <c r="J76" s="39"/>
      <c r="K76" s="39"/>
      <c r="L76" s="43"/>
    </row>
    <row r="77" s="1" customFormat="1" ht="13.65" customHeight="1">
      <c r="B77" s="38"/>
      <c r="C77" s="32" t="s">
        <v>24</v>
      </c>
      <c r="D77" s="39"/>
      <c r="E77" s="39"/>
      <c r="F77" s="27" t="str">
        <f>E15</f>
        <v>OBEC MODLÍKOV, MODLÍKOV 60 582 22 PŘIB.</v>
      </c>
      <c r="G77" s="39"/>
      <c r="H77" s="39"/>
      <c r="I77" s="146" t="s">
        <v>30</v>
      </c>
      <c r="J77" s="36" t="str">
        <f>E21</f>
        <v>PROfi</v>
      </c>
      <c r="K77" s="39"/>
      <c r="L77" s="43"/>
    </row>
    <row r="78" s="1" customFormat="1" ht="13.65" customHeight="1">
      <c r="B78" s="38"/>
      <c r="C78" s="32" t="s">
        <v>28</v>
      </c>
      <c r="D78" s="39"/>
      <c r="E78" s="39"/>
      <c r="F78" s="27" t="str">
        <f>IF(E18="","",E18)</f>
        <v>Vyplň údaj</v>
      </c>
      <c r="G78" s="39"/>
      <c r="H78" s="39"/>
      <c r="I78" s="146" t="s">
        <v>33</v>
      </c>
      <c r="J78" s="36" t="str">
        <f>E24</f>
        <v>PROfi</v>
      </c>
      <c r="K78" s="39"/>
      <c r="L78" s="43"/>
    </row>
    <row r="79" s="1" customFormat="1" ht="10.32" customHeight="1">
      <c r="B79" s="38"/>
      <c r="C79" s="39"/>
      <c r="D79" s="39"/>
      <c r="E79" s="39"/>
      <c r="F79" s="39"/>
      <c r="G79" s="39"/>
      <c r="H79" s="39"/>
      <c r="I79" s="144"/>
      <c r="J79" s="39"/>
      <c r="K79" s="39"/>
      <c r="L79" s="43"/>
    </row>
    <row r="80" s="9" customFormat="1" ht="29.28" customHeight="1">
      <c r="B80" s="185"/>
      <c r="C80" s="186" t="s">
        <v>173</v>
      </c>
      <c r="D80" s="187" t="s">
        <v>54</v>
      </c>
      <c r="E80" s="187" t="s">
        <v>50</v>
      </c>
      <c r="F80" s="187" t="s">
        <v>51</v>
      </c>
      <c r="G80" s="187" t="s">
        <v>174</v>
      </c>
      <c r="H80" s="187" t="s">
        <v>175</v>
      </c>
      <c r="I80" s="188" t="s">
        <v>176</v>
      </c>
      <c r="J80" s="189" t="s">
        <v>140</v>
      </c>
      <c r="K80" s="190" t="s">
        <v>177</v>
      </c>
      <c r="L80" s="191"/>
      <c r="M80" s="88" t="s">
        <v>1</v>
      </c>
      <c r="N80" s="89" t="s">
        <v>39</v>
      </c>
      <c r="O80" s="89" t="s">
        <v>178</v>
      </c>
      <c r="P80" s="89" t="s">
        <v>179</v>
      </c>
      <c r="Q80" s="89" t="s">
        <v>180</v>
      </c>
      <c r="R80" s="89" t="s">
        <v>181</v>
      </c>
      <c r="S80" s="89" t="s">
        <v>182</v>
      </c>
      <c r="T80" s="90" t="s">
        <v>183</v>
      </c>
    </row>
    <row r="81" s="1" customFormat="1" ht="22.8" customHeight="1">
      <c r="B81" s="38"/>
      <c r="C81" s="95" t="s">
        <v>184</v>
      </c>
      <c r="D81" s="39"/>
      <c r="E81" s="39"/>
      <c r="F81" s="39"/>
      <c r="G81" s="39"/>
      <c r="H81" s="39"/>
      <c r="I81" s="144"/>
      <c r="J81" s="192">
        <f>BK81</f>
        <v>0</v>
      </c>
      <c r="K81" s="39"/>
      <c r="L81" s="43"/>
      <c r="M81" s="91"/>
      <c r="N81" s="92"/>
      <c r="O81" s="92"/>
      <c r="P81" s="193">
        <f>P82+P87</f>
        <v>0</v>
      </c>
      <c r="Q81" s="92"/>
      <c r="R81" s="193">
        <f>R82+R87</f>
        <v>0</v>
      </c>
      <c r="S81" s="92"/>
      <c r="T81" s="194">
        <f>T82+T87</f>
        <v>0</v>
      </c>
      <c r="AT81" s="17" t="s">
        <v>68</v>
      </c>
      <c r="AU81" s="17" t="s">
        <v>142</v>
      </c>
      <c r="BK81" s="195">
        <f>BK82+BK87</f>
        <v>0</v>
      </c>
    </row>
    <row r="82" s="10" customFormat="1" ht="25.92" customHeight="1">
      <c r="B82" s="196"/>
      <c r="C82" s="197"/>
      <c r="D82" s="198" t="s">
        <v>68</v>
      </c>
      <c r="E82" s="199" t="s">
        <v>2989</v>
      </c>
      <c r="F82" s="199" t="s">
        <v>2990</v>
      </c>
      <c r="G82" s="197"/>
      <c r="H82" s="197"/>
      <c r="I82" s="200"/>
      <c r="J82" s="201">
        <f>BK82</f>
        <v>0</v>
      </c>
      <c r="K82" s="197"/>
      <c r="L82" s="202"/>
      <c r="M82" s="203"/>
      <c r="N82" s="204"/>
      <c r="O82" s="204"/>
      <c r="P82" s="205">
        <f>SUM(P83:P86)</f>
        <v>0</v>
      </c>
      <c r="Q82" s="204"/>
      <c r="R82" s="205">
        <f>SUM(R83:R86)</f>
        <v>0</v>
      </c>
      <c r="S82" s="204"/>
      <c r="T82" s="206">
        <f>SUM(T83:T86)</f>
        <v>0</v>
      </c>
      <c r="AR82" s="207" t="s">
        <v>76</v>
      </c>
      <c r="AT82" s="208" t="s">
        <v>68</v>
      </c>
      <c r="AU82" s="208" t="s">
        <v>69</v>
      </c>
      <c r="AY82" s="207" t="s">
        <v>186</v>
      </c>
      <c r="BK82" s="209">
        <f>SUM(BK83:BK86)</f>
        <v>0</v>
      </c>
    </row>
    <row r="83" s="1" customFormat="1" ht="16.5" customHeight="1">
      <c r="B83" s="38"/>
      <c r="C83" s="210" t="s">
        <v>76</v>
      </c>
      <c r="D83" s="210" t="s">
        <v>187</v>
      </c>
      <c r="E83" s="211" t="s">
        <v>2991</v>
      </c>
      <c r="F83" s="212" t="s">
        <v>2992</v>
      </c>
      <c r="G83" s="213" t="s">
        <v>2993</v>
      </c>
      <c r="H83" s="214">
        <v>1</v>
      </c>
      <c r="I83" s="215"/>
      <c r="J83" s="216">
        <f>ROUND(I83*H83,2)</f>
        <v>0</v>
      </c>
      <c r="K83" s="212" t="s">
        <v>1</v>
      </c>
      <c r="L83" s="43"/>
      <c r="M83" s="217" t="s">
        <v>1</v>
      </c>
      <c r="N83" s="218" t="s">
        <v>40</v>
      </c>
      <c r="O83" s="79"/>
      <c r="P83" s="219">
        <f>O83*H83</f>
        <v>0</v>
      </c>
      <c r="Q83" s="219">
        <v>0</v>
      </c>
      <c r="R83" s="219">
        <f>Q83*H83</f>
        <v>0</v>
      </c>
      <c r="S83" s="219">
        <v>0</v>
      </c>
      <c r="T83" s="220">
        <f>S83*H83</f>
        <v>0</v>
      </c>
      <c r="AR83" s="17" t="s">
        <v>192</v>
      </c>
      <c r="AT83" s="17" t="s">
        <v>187</v>
      </c>
      <c r="AU83" s="17" t="s">
        <v>76</v>
      </c>
      <c r="AY83" s="17" t="s">
        <v>186</v>
      </c>
      <c r="BE83" s="221">
        <f>IF(N83="základní",J83,0)</f>
        <v>0</v>
      </c>
      <c r="BF83" s="221">
        <f>IF(N83="snížená",J83,0)</f>
        <v>0</v>
      </c>
      <c r="BG83" s="221">
        <f>IF(N83="zákl. přenesená",J83,0)</f>
        <v>0</v>
      </c>
      <c r="BH83" s="221">
        <f>IF(N83="sníž. přenesená",J83,0)</f>
        <v>0</v>
      </c>
      <c r="BI83" s="221">
        <f>IF(N83="nulová",J83,0)</f>
        <v>0</v>
      </c>
      <c r="BJ83" s="17" t="s">
        <v>76</v>
      </c>
      <c r="BK83" s="221">
        <f>ROUND(I83*H83,2)</f>
        <v>0</v>
      </c>
      <c r="BL83" s="17" t="s">
        <v>192</v>
      </c>
      <c r="BM83" s="17" t="s">
        <v>2994</v>
      </c>
    </row>
    <row r="84" s="1" customFormat="1" ht="16.5" customHeight="1">
      <c r="B84" s="38"/>
      <c r="C84" s="210" t="s">
        <v>78</v>
      </c>
      <c r="D84" s="210" t="s">
        <v>187</v>
      </c>
      <c r="E84" s="211" t="s">
        <v>2995</v>
      </c>
      <c r="F84" s="212" t="s">
        <v>2996</v>
      </c>
      <c r="G84" s="213" t="s">
        <v>2993</v>
      </c>
      <c r="H84" s="214">
        <v>1</v>
      </c>
      <c r="I84" s="215"/>
      <c r="J84" s="216">
        <f>ROUND(I84*H84,2)</f>
        <v>0</v>
      </c>
      <c r="K84" s="212" t="s">
        <v>1</v>
      </c>
      <c r="L84" s="43"/>
      <c r="M84" s="217" t="s">
        <v>1</v>
      </c>
      <c r="N84" s="218" t="s">
        <v>40</v>
      </c>
      <c r="O84" s="79"/>
      <c r="P84" s="219">
        <f>O84*H84</f>
        <v>0</v>
      </c>
      <c r="Q84" s="219">
        <v>0</v>
      </c>
      <c r="R84" s="219">
        <f>Q84*H84</f>
        <v>0</v>
      </c>
      <c r="S84" s="219">
        <v>0</v>
      </c>
      <c r="T84" s="220">
        <f>S84*H84</f>
        <v>0</v>
      </c>
      <c r="AR84" s="17" t="s">
        <v>192</v>
      </c>
      <c r="AT84" s="17" t="s">
        <v>187</v>
      </c>
      <c r="AU84" s="17" t="s">
        <v>76</v>
      </c>
      <c r="AY84" s="17" t="s">
        <v>186</v>
      </c>
      <c r="BE84" s="221">
        <f>IF(N84="základní",J84,0)</f>
        <v>0</v>
      </c>
      <c r="BF84" s="221">
        <f>IF(N84="snížená",J84,0)</f>
        <v>0</v>
      </c>
      <c r="BG84" s="221">
        <f>IF(N84="zákl. přenesená",J84,0)</f>
        <v>0</v>
      </c>
      <c r="BH84" s="221">
        <f>IF(N84="sníž. přenesená",J84,0)</f>
        <v>0</v>
      </c>
      <c r="BI84" s="221">
        <f>IF(N84="nulová",J84,0)</f>
        <v>0</v>
      </c>
      <c r="BJ84" s="17" t="s">
        <v>76</v>
      </c>
      <c r="BK84" s="221">
        <f>ROUND(I84*H84,2)</f>
        <v>0</v>
      </c>
      <c r="BL84" s="17" t="s">
        <v>192</v>
      </c>
      <c r="BM84" s="17" t="s">
        <v>2997</v>
      </c>
    </row>
    <row r="85" s="1" customFormat="1" ht="16.5" customHeight="1">
      <c r="B85" s="38"/>
      <c r="C85" s="210" t="s">
        <v>86</v>
      </c>
      <c r="D85" s="210" t="s">
        <v>187</v>
      </c>
      <c r="E85" s="211" t="s">
        <v>2998</v>
      </c>
      <c r="F85" s="212" t="s">
        <v>2999</v>
      </c>
      <c r="G85" s="213" t="s">
        <v>2993</v>
      </c>
      <c r="H85" s="214">
        <v>1</v>
      </c>
      <c r="I85" s="215"/>
      <c r="J85" s="216">
        <f>ROUND(I85*H85,2)</f>
        <v>0</v>
      </c>
      <c r="K85" s="212" t="s">
        <v>1</v>
      </c>
      <c r="L85" s="43"/>
      <c r="M85" s="217" t="s">
        <v>1</v>
      </c>
      <c r="N85" s="218" t="s">
        <v>40</v>
      </c>
      <c r="O85" s="79"/>
      <c r="P85" s="219">
        <f>O85*H85</f>
        <v>0</v>
      </c>
      <c r="Q85" s="219">
        <v>0</v>
      </c>
      <c r="R85" s="219">
        <f>Q85*H85</f>
        <v>0</v>
      </c>
      <c r="S85" s="219">
        <v>0</v>
      </c>
      <c r="T85" s="220">
        <f>S85*H85</f>
        <v>0</v>
      </c>
      <c r="AR85" s="17" t="s">
        <v>192</v>
      </c>
      <c r="AT85" s="17" t="s">
        <v>187</v>
      </c>
      <c r="AU85" s="17" t="s">
        <v>76</v>
      </c>
      <c r="AY85" s="17" t="s">
        <v>186</v>
      </c>
      <c r="BE85" s="221">
        <f>IF(N85="základní",J85,0)</f>
        <v>0</v>
      </c>
      <c r="BF85" s="221">
        <f>IF(N85="snížená",J85,0)</f>
        <v>0</v>
      </c>
      <c r="BG85" s="221">
        <f>IF(N85="zákl. přenesená",J85,0)</f>
        <v>0</v>
      </c>
      <c r="BH85" s="221">
        <f>IF(N85="sníž. přenesená",J85,0)</f>
        <v>0</v>
      </c>
      <c r="BI85" s="221">
        <f>IF(N85="nulová",J85,0)</f>
        <v>0</v>
      </c>
      <c r="BJ85" s="17" t="s">
        <v>76</v>
      </c>
      <c r="BK85" s="221">
        <f>ROUND(I85*H85,2)</f>
        <v>0</v>
      </c>
      <c r="BL85" s="17" t="s">
        <v>192</v>
      </c>
      <c r="BM85" s="17" t="s">
        <v>3000</v>
      </c>
    </row>
    <row r="86" s="1" customFormat="1" ht="16.5" customHeight="1">
      <c r="B86" s="38"/>
      <c r="C86" s="210" t="s">
        <v>192</v>
      </c>
      <c r="D86" s="210" t="s">
        <v>187</v>
      </c>
      <c r="E86" s="211" t="s">
        <v>3001</v>
      </c>
      <c r="F86" s="212" t="s">
        <v>3002</v>
      </c>
      <c r="G86" s="213" t="s">
        <v>3003</v>
      </c>
      <c r="H86" s="214">
        <v>1</v>
      </c>
      <c r="I86" s="215"/>
      <c r="J86" s="216">
        <f>ROUND(I86*H86,2)</f>
        <v>0</v>
      </c>
      <c r="K86" s="212" t="s">
        <v>1</v>
      </c>
      <c r="L86" s="43"/>
      <c r="M86" s="217" t="s">
        <v>1</v>
      </c>
      <c r="N86" s="218" t="s">
        <v>40</v>
      </c>
      <c r="O86" s="79"/>
      <c r="P86" s="219">
        <f>O86*H86</f>
        <v>0</v>
      </c>
      <c r="Q86" s="219">
        <v>0</v>
      </c>
      <c r="R86" s="219">
        <f>Q86*H86</f>
        <v>0</v>
      </c>
      <c r="S86" s="219">
        <v>0</v>
      </c>
      <c r="T86" s="220">
        <f>S86*H86</f>
        <v>0</v>
      </c>
      <c r="AR86" s="17" t="s">
        <v>192</v>
      </c>
      <c r="AT86" s="17" t="s">
        <v>187</v>
      </c>
      <c r="AU86" s="17" t="s">
        <v>76</v>
      </c>
      <c r="AY86" s="17" t="s">
        <v>186</v>
      </c>
      <c r="BE86" s="221">
        <f>IF(N86="základní",J86,0)</f>
        <v>0</v>
      </c>
      <c r="BF86" s="221">
        <f>IF(N86="snížená",J86,0)</f>
        <v>0</v>
      </c>
      <c r="BG86" s="221">
        <f>IF(N86="zákl. přenesená",J86,0)</f>
        <v>0</v>
      </c>
      <c r="BH86" s="221">
        <f>IF(N86="sníž. přenesená",J86,0)</f>
        <v>0</v>
      </c>
      <c r="BI86" s="221">
        <f>IF(N86="nulová",J86,0)</f>
        <v>0</v>
      </c>
      <c r="BJ86" s="17" t="s">
        <v>76</v>
      </c>
      <c r="BK86" s="221">
        <f>ROUND(I86*H86,2)</f>
        <v>0</v>
      </c>
      <c r="BL86" s="17" t="s">
        <v>192</v>
      </c>
      <c r="BM86" s="17" t="s">
        <v>3004</v>
      </c>
    </row>
    <row r="87" s="10" customFormat="1" ht="25.92" customHeight="1">
      <c r="B87" s="196"/>
      <c r="C87" s="197"/>
      <c r="D87" s="198" t="s">
        <v>68</v>
      </c>
      <c r="E87" s="199" t="s">
        <v>3005</v>
      </c>
      <c r="F87" s="199" t="s">
        <v>1904</v>
      </c>
      <c r="G87" s="197"/>
      <c r="H87" s="197"/>
      <c r="I87" s="200"/>
      <c r="J87" s="201">
        <f>BK87</f>
        <v>0</v>
      </c>
      <c r="K87" s="197"/>
      <c r="L87" s="202"/>
      <c r="M87" s="203"/>
      <c r="N87" s="204"/>
      <c r="O87" s="204"/>
      <c r="P87" s="205">
        <f>SUM(P88:P113)</f>
        <v>0</v>
      </c>
      <c r="Q87" s="204"/>
      <c r="R87" s="205">
        <f>SUM(R88:R113)</f>
        <v>0</v>
      </c>
      <c r="S87" s="204"/>
      <c r="T87" s="206">
        <f>SUM(T88:T113)</f>
        <v>0</v>
      </c>
      <c r="AR87" s="207" t="s">
        <v>76</v>
      </c>
      <c r="AT87" s="208" t="s">
        <v>68</v>
      </c>
      <c r="AU87" s="208" t="s">
        <v>69</v>
      </c>
      <c r="AY87" s="207" t="s">
        <v>186</v>
      </c>
      <c r="BK87" s="209">
        <f>SUM(BK88:BK113)</f>
        <v>0</v>
      </c>
    </row>
    <row r="88" s="1" customFormat="1" ht="16.5" customHeight="1">
      <c r="B88" s="38"/>
      <c r="C88" s="210" t="s">
        <v>213</v>
      </c>
      <c r="D88" s="210" t="s">
        <v>187</v>
      </c>
      <c r="E88" s="211" t="s">
        <v>3006</v>
      </c>
      <c r="F88" s="212" t="s">
        <v>3007</v>
      </c>
      <c r="G88" s="213" t="s">
        <v>300</v>
      </c>
      <c r="H88" s="214">
        <v>16</v>
      </c>
      <c r="I88" s="215"/>
      <c r="J88" s="216">
        <f>ROUND(I88*H88,2)</f>
        <v>0</v>
      </c>
      <c r="K88" s="212" t="s">
        <v>1</v>
      </c>
      <c r="L88" s="43"/>
      <c r="M88" s="217" t="s">
        <v>1</v>
      </c>
      <c r="N88" s="218" t="s">
        <v>40</v>
      </c>
      <c r="O88" s="79"/>
      <c r="P88" s="219">
        <f>O88*H88</f>
        <v>0</v>
      </c>
      <c r="Q88" s="219">
        <v>0</v>
      </c>
      <c r="R88" s="219">
        <f>Q88*H88</f>
        <v>0</v>
      </c>
      <c r="S88" s="219">
        <v>0</v>
      </c>
      <c r="T88" s="220">
        <f>S88*H88</f>
        <v>0</v>
      </c>
      <c r="AR88" s="17" t="s">
        <v>192</v>
      </c>
      <c r="AT88" s="17" t="s">
        <v>187</v>
      </c>
      <c r="AU88" s="17" t="s">
        <v>76</v>
      </c>
      <c r="AY88" s="17" t="s">
        <v>186</v>
      </c>
      <c r="BE88" s="221">
        <f>IF(N88="základní",J88,0)</f>
        <v>0</v>
      </c>
      <c r="BF88" s="221">
        <f>IF(N88="snížená",J88,0)</f>
        <v>0</v>
      </c>
      <c r="BG88" s="221">
        <f>IF(N88="zákl. přenesená",J88,0)</f>
        <v>0</v>
      </c>
      <c r="BH88" s="221">
        <f>IF(N88="sníž. přenesená",J88,0)</f>
        <v>0</v>
      </c>
      <c r="BI88" s="221">
        <f>IF(N88="nulová",J88,0)</f>
        <v>0</v>
      </c>
      <c r="BJ88" s="17" t="s">
        <v>76</v>
      </c>
      <c r="BK88" s="221">
        <f>ROUND(I88*H88,2)</f>
        <v>0</v>
      </c>
      <c r="BL88" s="17" t="s">
        <v>192</v>
      </c>
      <c r="BM88" s="17" t="s">
        <v>3008</v>
      </c>
    </row>
    <row r="89" s="1" customFormat="1" ht="16.5" customHeight="1">
      <c r="B89" s="38"/>
      <c r="C89" s="210" t="s">
        <v>217</v>
      </c>
      <c r="D89" s="210" t="s">
        <v>187</v>
      </c>
      <c r="E89" s="211" t="s">
        <v>3009</v>
      </c>
      <c r="F89" s="212" t="s">
        <v>3010</v>
      </c>
      <c r="G89" s="213" t="s">
        <v>1646</v>
      </c>
      <c r="H89" s="214">
        <v>1</v>
      </c>
      <c r="I89" s="215"/>
      <c r="J89" s="216">
        <f>ROUND(I89*H89,2)</f>
        <v>0</v>
      </c>
      <c r="K89" s="212" t="s">
        <v>1</v>
      </c>
      <c r="L89" s="43"/>
      <c r="M89" s="217" t="s">
        <v>1</v>
      </c>
      <c r="N89" s="218" t="s">
        <v>40</v>
      </c>
      <c r="O89" s="79"/>
      <c r="P89" s="219">
        <f>O89*H89</f>
        <v>0</v>
      </c>
      <c r="Q89" s="219">
        <v>0</v>
      </c>
      <c r="R89" s="219">
        <f>Q89*H89</f>
        <v>0</v>
      </c>
      <c r="S89" s="219">
        <v>0</v>
      </c>
      <c r="T89" s="220">
        <f>S89*H89</f>
        <v>0</v>
      </c>
      <c r="AR89" s="17" t="s">
        <v>192</v>
      </c>
      <c r="AT89" s="17" t="s">
        <v>187</v>
      </c>
      <c r="AU89" s="17" t="s">
        <v>76</v>
      </c>
      <c r="AY89" s="17" t="s">
        <v>186</v>
      </c>
      <c r="BE89" s="221">
        <f>IF(N89="základní",J89,0)</f>
        <v>0</v>
      </c>
      <c r="BF89" s="221">
        <f>IF(N89="snížená",J89,0)</f>
        <v>0</v>
      </c>
      <c r="BG89" s="221">
        <f>IF(N89="zákl. přenesená",J89,0)</f>
        <v>0</v>
      </c>
      <c r="BH89" s="221">
        <f>IF(N89="sníž. přenesená",J89,0)</f>
        <v>0</v>
      </c>
      <c r="BI89" s="221">
        <f>IF(N89="nulová",J89,0)</f>
        <v>0</v>
      </c>
      <c r="BJ89" s="17" t="s">
        <v>76</v>
      </c>
      <c r="BK89" s="221">
        <f>ROUND(I89*H89,2)</f>
        <v>0</v>
      </c>
      <c r="BL89" s="17" t="s">
        <v>192</v>
      </c>
      <c r="BM89" s="17" t="s">
        <v>3011</v>
      </c>
    </row>
    <row r="90" s="1" customFormat="1">
      <c r="B90" s="38"/>
      <c r="C90" s="39"/>
      <c r="D90" s="224" t="s">
        <v>831</v>
      </c>
      <c r="E90" s="39"/>
      <c r="F90" s="276" t="s">
        <v>3012</v>
      </c>
      <c r="G90" s="39"/>
      <c r="H90" s="39"/>
      <c r="I90" s="144"/>
      <c r="J90" s="39"/>
      <c r="K90" s="39"/>
      <c r="L90" s="43"/>
      <c r="M90" s="277"/>
      <c r="N90" s="79"/>
      <c r="O90" s="79"/>
      <c r="P90" s="79"/>
      <c r="Q90" s="79"/>
      <c r="R90" s="79"/>
      <c r="S90" s="79"/>
      <c r="T90" s="80"/>
      <c r="AT90" s="17" t="s">
        <v>831</v>
      </c>
      <c r="AU90" s="17" t="s">
        <v>76</v>
      </c>
    </row>
    <row r="91" s="1" customFormat="1" ht="16.5" customHeight="1">
      <c r="B91" s="38"/>
      <c r="C91" s="210" t="s">
        <v>221</v>
      </c>
      <c r="D91" s="210" t="s">
        <v>187</v>
      </c>
      <c r="E91" s="211" t="s">
        <v>3013</v>
      </c>
      <c r="F91" s="212" t="s">
        <v>3014</v>
      </c>
      <c r="G91" s="213" t="s">
        <v>2993</v>
      </c>
      <c r="H91" s="214">
        <v>1</v>
      </c>
      <c r="I91" s="215"/>
      <c r="J91" s="216">
        <f>ROUND(I91*H91,2)</f>
        <v>0</v>
      </c>
      <c r="K91" s="212" t="s">
        <v>1</v>
      </c>
      <c r="L91" s="43"/>
      <c r="M91" s="217" t="s">
        <v>1</v>
      </c>
      <c r="N91" s="218" t="s">
        <v>40</v>
      </c>
      <c r="O91" s="79"/>
      <c r="P91" s="219">
        <f>O91*H91</f>
        <v>0</v>
      </c>
      <c r="Q91" s="219">
        <v>0</v>
      </c>
      <c r="R91" s="219">
        <f>Q91*H91</f>
        <v>0</v>
      </c>
      <c r="S91" s="219">
        <v>0</v>
      </c>
      <c r="T91" s="220">
        <f>S91*H91</f>
        <v>0</v>
      </c>
      <c r="AR91" s="17" t="s">
        <v>192</v>
      </c>
      <c r="AT91" s="17" t="s">
        <v>187</v>
      </c>
      <c r="AU91" s="17" t="s">
        <v>76</v>
      </c>
      <c r="AY91" s="17" t="s">
        <v>186</v>
      </c>
      <c r="BE91" s="221">
        <f>IF(N91="základní",J91,0)</f>
        <v>0</v>
      </c>
      <c r="BF91" s="221">
        <f>IF(N91="snížená",J91,0)</f>
        <v>0</v>
      </c>
      <c r="BG91" s="221">
        <f>IF(N91="zákl. přenesená",J91,0)</f>
        <v>0</v>
      </c>
      <c r="BH91" s="221">
        <f>IF(N91="sníž. přenesená",J91,0)</f>
        <v>0</v>
      </c>
      <c r="BI91" s="221">
        <f>IF(N91="nulová",J91,0)</f>
        <v>0</v>
      </c>
      <c r="BJ91" s="17" t="s">
        <v>76</v>
      </c>
      <c r="BK91" s="221">
        <f>ROUND(I91*H91,2)</f>
        <v>0</v>
      </c>
      <c r="BL91" s="17" t="s">
        <v>192</v>
      </c>
      <c r="BM91" s="17" t="s">
        <v>3015</v>
      </c>
    </row>
    <row r="92" s="1" customFormat="1" ht="16.5" customHeight="1">
      <c r="B92" s="38"/>
      <c r="C92" s="210" t="s">
        <v>225</v>
      </c>
      <c r="D92" s="210" t="s">
        <v>187</v>
      </c>
      <c r="E92" s="211" t="s">
        <v>3016</v>
      </c>
      <c r="F92" s="212" t="s">
        <v>3017</v>
      </c>
      <c r="G92" s="213" t="s">
        <v>2993</v>
      </c>
      <c r="H92" s="214">
        <v>1</v>
      </c>
      <c r="I92" s="215"/>
      <c r="J92" s="216">
        <f>ROUND(I92*H92,2)</f>
        <v>0</v>
      </c>
      <c r="K92" s="212" t="s">
        <v>1</v>
      </c>
      <c r="L92" s="43"/>
      <c r="M92" s="217" t="s">
        <v>1</v>
      </c>
      <c r="N92" s="218" t="s">
        <v>40</v>
      </c>
      <c r="O92" s="79"/>
      <c r="P92" s="219">
        <f>O92*H92</f>
        <v>0</v>
      </c>
      <c r="Q92" s="219">
        <v>0</v>
      </c>
      <c r="R92" s="219">
        <f>Q92*H92</f>
        <v>0</v>
      </c>
      <c r="S92" s="219">
        <v>0</v>
      </c>
      <c r="T92" s="220">
        <f>S92*H92</f>
        <v>0</v>
      </c>
      <c r="AR92" s="17" t="s">
        <v>192</v>
      </c>
      <c r="AT92" s="17" t="s">
        <v>187</v>
      </c>
      <c r="AU92" s="17" t="s">
        <v>76</v>
      </c>
      <c r="AY92" s="17" t="s">
        <v>186</v>
      </c>
      <c r="BE92" s="221">
        <f>IF(N92="základní",J92,0)</f>
        <v>0</v>
      </c>
      <c r="BF92" s="221">
        <f>IF(N92="snížená",J92,0)</f>
        <v>0</v>
      </c>
      <c r="BG92" s="221">
        <f>IF(N92="zákl. přenesená",J92,0)</f>
        <v>0</v>
      </c>
      <c r="BH92" s="221">
        <f>IF(N92="sníž. přenesená",J92,0)</f>
        <v>0</v>
      </c>
      <c r="BI92" s="221">
        <f>IF(N92="nulová",J92,0)</f>
        <v>0</v>
      </c>
      <c r="BJ92" s="17" t="s">
        <v>76</v>
      </c>
      <c r="BK92" s="221">
        <f>ROUND(I92*H92,2)</f>
        <v>0</v>
      </c>
      <c r="BL92" s="17" t="s">
        <v>192</v>
      </c>
      <c r="BM92" s="17" t="s">
        <v>3018</v>
      </c>
    </row>
    <row r="93" s="1" customFormat="1">
      <c r="B93" s="38"/>
      <c r="C93" s="39"/>
      <c r="D93" s="224" t="s">
        <v>831</v>
      </c>
      <c r="E93" s="39"/>
      <c r="F93" s="276" t="s">
        <v>3019</v>
      </c>
      <c r="G93" s="39"/>
      <c r="H93" s="39"/>
      <c r="I93" s="144"/>
      <c r="J93" s="39"/>
      <c r="K93" s="39"/>
      <c r="L93" s="43"/>
      <c r="M93" s="277"/>
      <c r="N93" s="79"/>
      <c r="O93" s="79"/>
      <c r="P93" s="79"/>
      <c r="Q93" s="79"/>
      <c r="R93" s="79"/>
      <c r="S93" s="79"/>
      <c r="T93" s="80"/>
      <c r="AT93" s="17" t="s">
        <v>831</v>
      </c>
      <c r="AU93" s="17" t="s">
        <v>76</v>
      </c>
    </row>
    <row r="94" s="1" customFormat="1" ht="16.5" customHeight="1">
      <c r="B94" s="38"/>
      <c r="C94" s="210" t="s">
        <v>233</v>
      </c>
      <c r="D94" s="210" t="s">
        <v>187</v>
      </c>
      <c r="E94" s="211" t="s">
        <v>3020</v>
      </c>
      <c r="F94" s="212" t="s">
        <v>3021</v>
      </c>
      <c r="G94" s="213" t="s">
        <v>2993</v>
      </c>
      <c r="H94" s="214">
        <v>1</v>
      </c>
      <c r="I94" s="215"/>
      <c r="J94" s="216">
        <f>ROUND(I94*H94,2)</f>
        <v>0</v>
      </c>
      <c r="K94" s="212" t="s">
        <v>1</v>
      </c>
      <c r="L94" s="43"/>
      <c r="M94" s="217" t="s">
        <v>1</v>
      </c>
      <c r="N94" s="218" t="s">
        <v>40</v>
      </c>
      <c r="O94" s="79"/>
      <c r="P94" s="219">
        <f>O94*H94</f>
        <v>0</v>
      </c>
      <c r="Q94" s="219">
        <v>0</v>
      </c>
      <c r="R94" s="219">
        <f>Q94*H94</f>
        <v>0</v>
      </c>
      <c r="S94" s="219">
        <v>0</v>
      </c>
      <c r="T94" s="220">
        <f>S94*H94</f>
        <v>0</v>
      </c>
      <c r="AR94" s="17" t="s">
        <v>192</v>
      </c>
      <c r="AT94" s="17" t="s">
        <v>187</v>
      </c>
      <c r="AU94" s="17" t="s">
        <v>76</v>
      </c>
      <c r="AY94" s="17" t="s">
        <v>186</v>
      </c>
      <c r="BE94" s="221">
        <f>IF(N94="základní",J94,0)</f>
        <v>0</v>
      </c>
      <c r="BF94" s="221">
        <f>IF(N94="snížená",J94,0)</f>
        <v>0</v>
      </c>
      <c r="BG94" s="221">
        <f>IF(N94="zákl. přenesená",J94,0)</f>
        <v>0</v>
      </c>
      <c r="BH94" s="221">
        <f>IF(N94="sníž. přenesená",J94,0)</f>
        <v>0</v>
      </c>
      <c r="BI94" s="221">
        <f>IF(N94="nulová",J94,0)</f>
        <v>0</v>
      </c>
      <c r="BJ94" s="17" t="s">
        <v>76</v>
      </c>
      <c r="BK94" s="221">
        <f>ROUND(I94*H94,2)</f>
        <v>0</v>
      </c>
      <c r="BL94" s="17" t="s">
        <v>192</v>
      </c>
      <c r="BM94" s="17" t="s">
        <v>3022</v>
      </c>
    </row>
    <row r="95" s="1" customFormat="1">
      <c r="B95" s="38"/>
      <c r="C95" s="39"/>
      <c r="D95" s="224" t="s">
        <v>831</v>
      </c>
      <c r="E95" s="39"/>
      <c r="F95" s="276" t="s">
        <v>3023</v>
      </c>
      <c r="G95" s="39"/>
      <c r="H95" s="39"/>
      <c r="I95" s="144"/>
      <c r="J95" s="39"/>
      <c r="K95" s="39"/>
      <c r="L95" s="43"/>
      <c r="M95" s="277"/>
      <c r="N95" s="79"/>
      <c r="O95" s="79"/>
      <c r="P95" s="79"/>
      <c r="Q95" s="79"/>
      <c r="R95" s="79"/>
      <c r="S95" s="79"/>
      <c r="T95" s="80"/>
      <c r="AT95" s="17" t="s">
        <v>831</v>
      </c>
      <c r="AU95" s="17" t="s">
        <v>76</v>
      </c>
    </row>
    <row r="96" s="1" customFormat="1" ht="16.5" customHeight="1">
      <c r="B96" s="38"/>
      <c r="C96" s="210" t="s">
        <v>237</v>
      </c>
      <c r="D96" s="210" t="s">
        <v>187</v>
      </c>
      <c r="E96" s="211" t="s">
        <v>3024</v>
      </c>
      <c r="F96" s="212" t="s">
        <v>3025</v>
      </c>
      <c r="G96" s="213" t="s">
        <v>2993</v>
      </c>
      <c r="H96" s="214">
        <v>1</v>
      </c>
      <c r="I96" s="215"/>
      <c r="J96" s="216">
        <f>ROUND(I96*H96,2)</f>
        <v>0</v>
      </c>
      <c r="K96" s="212" t="s">
        <v>1</v>
      </c>
      <c r="L96" s="43"/>
      <c r="M96" s="217" t="s">
        <v>1</v>
      </c>
      <c r="N96" s="218" t="s">
        <v>40</v>
      </c>
      <c r="O96" s="79"/>
      <c r="P96" s="219">
        <f>O96*H96</f>
        <v>0</v>
      </c>
      <c r="Q96" s="219">
        <v>0</v>
      </c>
      <c r="R96" s="219">
        <f>Q96*H96</f>
        <v>0</v>
      </c>
      <c r="S96" s="219">
        <v>0</v>
      </c>
      <c r="T96" s="220">
        <f>S96*H96</f>
        <v>0</v>
      </c>
      <c r="AR96" s="17" t="s">
        <v>192</v>
      </c>
      <c r="AT96" s="17" t="s">
        <v>187</v>
      </c>
      <c r="AU96" s="17" t="s">
        <v>76</v>
      </c>
      <c r="AY96" s="17" t="s">
        <v>186</v>
      </c>
      <c r="BE96" s="221">
        <f>IF(N96="základní",J96,0)</f>
        <v>0</v>
      </c>
      <c r="BF96" s="221">
        <f>IF(N96="snížená",J96,0)</f>
        <v>0</v>
      </c>
      <c r="BG96" s="221">
        <f>IF(N96="zákl. přenesená",J96,0)</f>
        <v>0</v>
      </c>
      <c r="BH96" s="221">
        <f>IF(N96="sníž. přenesená",J96,0)</f>
        <v>0</v>
      </c>
      <c r="BI96" s="221">
        <f>IF(N96="nulová",J96,0)</f>
        <v>0</v>
      </c>
      <c r="BJ96" s="17" t="s">
        <v>76</v>
      </c>
      <c r="BK96" s="221">
        <f>ROUND(I96*H96,2)</f>
        <v>0</v>
      </c>
      <c r="BL96" s="17" t="s">
        <v>192</v>
      </c>
      <c r="BM96" s="17" t="s">
        <v>3026</v>
      </c>
    </row>
    <row r="97" s="1" customFormat="1">
      <c r="B97" s="38"/>
      <c r="C97" s="39"/>
      <c r="D97" s="224" t="s">
        <v>831</v>
      </c>
      <c r="E97" s="39"/>
      <c r="F97" s="276" t="s">
        <v>3027</v>
      </c>
      <c r="G97" s="39"/>
      <c r="H97" s="39"/>
      <c r="I97" s="144"/>
      <c r="J97" s="39"/>
      <c r="K97" s="39"/>
      <c r="L97" s="43"/>
      <c r="M97" s="277"/>
      <c r="N97" s="79"/>
      <c r="O97" s="79"/>
      <c r="P97" s="79"/>
      <c r="Q97" s="79"/>
      <c r="R97" s="79"/>
      <c r="S97" s="79"/>
      <c r="T97" s="80"/>
      <c r="AT97" s="17" t="s">
        <v>831</v>
      </c>
      <c r="AU97" s="17" t="s">
        <v>76</v>
      </c>
    </row>
    <row r="98" s="1" customFormat="1" ht="16.5" customHeight="1">
      <c r="B98" s="38"/>
      <c r="C98" s="210" t="s">
        <v>241</v>
      </c>
      <c r="D98" s="210" t="s">
        <v>187</v>
      </c>
      <c r="E98" s="211" t="s">
        <v>3028</v>
      </c>
      <c r="F98" s="212" t="s">
        <v>3029</v>
      </c>
      <c r="G98" s="213" t="s">
        <v>2993</v>
      </c>
      <c r="H98" s="214">
        <v>1</v>
      </c>
      <c r="I98" s="215"/>
      <c r="J98" s="216">
        <f>ROUND(I98*H98,2)</f>
        <v>0</v>
      </c>
      <c r="K98" s="212" t="s">
        <v>1</v>
      </c>
      <c r="L98" s="43"/>
      <c r="M98" s="217" t="s">
        <v>1</v>
      </c>
      <c r="N98" s="218" t="s">
        <v>40</v>
      </c>
      <c r="O98" s="79"/>
      <c r="P98" s="219">
        <f>O98*H98</f>
        <v>0</v>
      </c>
      <c r="Q98" s="219">
        <v>0</v>
      </c>
      <c r="R98" s="219">
        <f>Q98*H98</f>
        <v>0</v>
      </c>
      <c r="S98" s="219">
        <v>0</v>
      </c>
      <c r="T98" s="220">
        <f>S98*H98</f>
        <v>0</v>
      </c>
      <c r="AR98" s="17" t="s">
        <v>192</v>
      </c>
      <c r="AT98" s="17" t="s">
        <v>187</v>
      </c>
      <c r="AU98" s="17" t="s">
        <v>76</v>
      </c>
      <c r="AY98" s="17" t="s">
        <v>186</v>
      </c>
      <c r="BE98" s="221">
        <f>IF(N98="základní",J98,0)</f>
        <v>0</v>
      </c>
      <c r="BF98" s="221">
        <f>IF(N98="snížená",J98,0)</f>
        <v>0</v>
      </c>
      <c r="BG98" s="221">
        <f>IF(N98="zákl. přenesená",J98,0)</f>
        <v>0</v>
      </c>
      <c r="BH98" s="221">
        <f>IF(N98="sníž. přenesená",J98,0)</f>
        <v>0</v>
      </c>
      <c r="BI98" s="221">
        <f>IF(N98="nulová",J98,0)</f>
        <v>0</v>
      </c>
      <c r="BJ98" s="17" t="s">
        <v>76</v>
      </c>
      <c r="BK98" s="221">
        <f>ROUND(I98*H98,2)</f>
        <v>0</v>
      </c>
      <c r="BL98" s="17" t="s">
        <v>192</v>
      </c>
      <c r="BM98" s="17" t="s">
        <v>3030</v>
      </c>
    </row>
    <row r="99" s="1" customFormat="1">
      <c r="B99" s="38"/>
      <c r="C99" s="39"/>
      <c r="D99" s="224" t="s">
        <v>831</v>
      </c>
      <c r="E99" s="39"/>
      <c r="F99" s="276" t="s">
        <v>3031</v>
      </c>
      <c r="G99" s="39"/>
      <c r="H99" s="39"/>
      <c r="I99" s="144"/>
      <c r="J99" s="39"/>
      <c r="K99" s="39"/>
      <c r="L99" s="43"/>
      <c r="M99" s="277"/>
      <c r="N99" s="79"/>
      <c r="O99" s="79"/>
      <c r="P99" s="79"/>
      <c r="Q99" s="79"/>
      <c r="R99" s="79"/>
      <c r="S99" s="79"/>
      <c r="T99" s="80"/>
      <c r="AT99" s="17" t="s">
        <v>831</v>
      </c>
      <c r="AU99" s="17" t="s">
        <v>76</v>
      </c>
    </row>
    <row r="100" s="1" customFormat="1" ht="16.5" customHeight="1">
      <c r="B100" s="38"/>
      <c r="C100" s="210" t="s">
        <v>280</v>
      </c>
      <c r="D100" s="210" t="s">
        <v>187</v>
      </c>
      <c r="E100" s="211" t="s">
        <v>3032</v>
      </c>
      <c r="F100" s="212" t="s">
        <v>3033</v>
      </c>
      <c r="G100" s="213" t="s">
        <v>1646</v>
      </c>
      <c r="H100" s="214">
        <v>1</v>
      </c>
      <c r="I100" s="215"/>
      <c r="J100" s="216">
        <f>ROUND(I100*H100,2)</f>
        <v>0</v>
      </c>
      <c r="K100" s="212" t="s">
        <v>1</v>
      </c>
      <c r="L100" s="43"/>
      <c r="M100" s="217" t="s">
        <v>1</v>
      </c>
      <c r="N100" s="218" t="s">
        <v>40</v>
      </c>
      <c r="O100" s="79"/>
      <c r="P100" s="219">
        <f>O100*H100</f>
        <v>0</v>
      </c>
      <c r="Q100" s="219">
        <v>0</v>
      </c>
      <c r="R100" s="219">
        <f>Q100*H100</f>
        <v>0</v>
      </c>
      <c r="S100" s="219">
        <v>0</v>
      </c>
      <c r="T100" s="220">
        <f>S100*H100</f>
        <v>0</v>
      </c>
      <c r="AR100" s="17" t="s">
        <v>192</v>
      </c>
      <c r="AT100" s="17" t="s">
        <v>187</v>
      </c>
      <c r="AU100" s="17" t="s">
        <v>76</v>
      </c>
      <c r="AY100" s="17" t="s">
        <v>186</v>
      </c>
      <c r="BE100" s="221">
        <f>IF(N100="základní",J100,0)</f>
        <v>0</v>
      </c>
      <c r="BF100" s="221">
        <f>IF(N100="snížená",J100,0)</f>
        <v>0</v>
      </c>
      <c r="BG100" s="221">
        <f>IF(N100="zákl. přenesená",J100,0)</f>
        <v>0</v>
      </c>
      <c r="BH100" s="221">
        <f>IF(N100="sníž. přenesená",J100,0)</f>
        <v>0</v>
      </c>
      <c r="BI100" s="221">
        <f>IF(N100="nulová",J100,0)</f>
        <v>0</v>
      </c>
      <c r="BJ100" s="17" t="s">
        <v>76</v>
      </c>
      <c r="BK100" s="221">
        <f>ROUND(I100*H100,2)</f>
        <v>0</v>
      </c>
      <c r="BL100" s="17" t="s">
        <v>192</v>
      </c>
      <c r="BM100" s="17" t="s">
        <v>3034</v>
      </c>
    </row>
    <row r="101" s="1" customFormat="1">
      <c r="B101" s="38"/>
      <c r="C101" s="39"/>
      <c r="D101" s="224" t="s">
        <v>831</v>
      </c>
      <c r="E101" s="39"/>
      <c r="F101" s="276" t="s">
        <v>3035</v>
      </c>
      <c r="G101" s="39"/>
      <c r="H101" s="39"/>
      <c r="I101" s="144"/>
      <c r="J101" s="39"/>
      <c r="K101" s="39"/>
      <c r="L101" s="43"/>
      <c r="M101" s="277"/>
      <c r="N101" s="79"/>
      <c r="O101" s="79"/>
      <c r="P101" s="79"/>
      <c r="Q101" s="79"/>
      <c r="R101" s="79"/>
      <c r="S101" s="79"/>
      <c r="T101" s="80"/>
      <c r="AT101" s="17" t="s">
        <v>831</v>
      </c>
      <c r="AU101" s="17" t="s">
        <v>76</v>
      </c>
    </row>
    <row r="102" s="1" customFormat="1" ht="16.5" customHeight="1">
      <c r="B102" s="38"/>
      <c r="C102" s="210" t="s">
        <v>262</v>
      </c>
      <c r="D102" s="210" t="s">
        <v>187</v>
      </c>
      <c r="E102" s="211" t="s">
        <v>3036</v>
      </c>
      <c r="F102" s="212" t="s">
        <v>3037</v>
      </c>
      <c r="G102" s="213" t="s">
        <v>1646</v>
      </c>
      <c r="H102" s="214">
        <v>1</v>
      </c>
      <c r="I102" s="215"/>
      <c r="J102" s="216">
        <f>ROUND(I102*H102,2)</f>
        <v>0</v>
      </c>
      <c r="K102" s="212" t="s">
        <v>1</v>
      </c>
      <c r="L102" s="43"/>
      <c r="M102" s="217" t="s">
        <v>1</v>
      </c>
      <c r="N102" s="218" t="s">
        <v>40</v>
      </c>
      <c r="O102" s="79"/>
      <c r="P102" s="219">
        <f>O102*H102</f>
        <v>0</v>
      </c>
      <c r="Q102" s="219">
        <v>0</v>
      </c>
      <c r="R102" s="219">
        <f>Q102*H102</f>
        <v>0</v>
      </c>
      <c r="S102" s="219">
        <v>0</v>
      </c>
      <c r="T102" s="220">
        <f>S102*H102</f>
        <v>0</v>
      </c>
      <c r="AR102" s="17" t="s">
        <v>192</v>
      </c>
      <c r="AT102" s="17" t="s">
        <v>187</v>
      </c>
      <c r="AU102" s="17" t="s">
        <v>76</v>
      </c>
      <c r="AY102" s="17" t="s">
        <v>186</v>
      </c>
      <c r="BE102" s="221">
        <f>IF(N102="základní",J102,0)</f>
        <v>0</v>
      </c>
      <c r="BF102" s="221">
        <f>IF(N102="snížená",J102,0)</f>
        <v>0</v>
      </c>
      <c r="BG102" s="221">
        <f>IF(N102="zákl. přenesená",J102,0)</f>
        <v>0</v>
      </c>
      <c r="BH102" s="221">
        <f>IF(N102="sníž. přenesená",J102,0)</f>
        <v>0</v>
      </c>
      <c r="BI102" s="221">
        <f>IF(N102="nulová",J102,0)</f>
        <v>0</v>
      </c>
      <c r="BJ102" s="17" t="s">
        <v>76</v>
      </c>
      <c r="BK102" s="221">
        <f>ROUND(I102*H102,2)</f>
        <v>0</v>
      </c>
      <c r="BL102" s="17" t="s">
        <v>192</v>
      </c>
      <c r="BM102" s="17" t="s">
        <v>3038</v>
      </c>
    </row>
    <row r="103" s="1" customFormat="1">
      <c r="B103" s="38"/>
      <c r="C103" s="39"/>
      <c r="D103" s="224" t="s">
        <v>831</v>
      </c>
      <c r="E103" s="39"/>
      <c r="F103" s="276" t="s">
        <v>3039</v>
      </c>
      <c r="G103" s="39"/>
      <c r="H103" s="39"/>
      <c r="I103" s="144"/>
      <c r="J103" s="39"/>
      <c r="K103" s="39"/>
      <c r="L103" s="43"/>
      <c r="M103" s="277"/>
      <c r="N103" s="79"/>
      <c r="O103" s="79"/>
      <c r="P103" s="79"/>
      <c r="Q103" s="79"/>
      <c r="R103" s="79"/>
      <c r="S103" s="79"/>
      <c r="T103" s="80"/>
      <c r="AT103" s="17" t="s">
        <v>831</v>
      </c>
      <c r="AU103" s="17" t="s">
        <v>76</v>
      </c>
    </row>
    <row r="104" s="1" customFormat="1" ht="16.5" customHeight="1">
      <c r="B104" s="38"/>
      <c r="C104" s="210" t="s">
        <v>266</v>
      </c>
      <c r="D104" s="210" t="s">
        <v>187</v>
      </c>
      <c r="E104" s="211" t="s">
        <v>3040</v>
      </c>
      <c r="F104" s="212" t="s">
        <v>3041</v>
      </c>
      <c r="G104" s="213" t="s">
        <v>2993</v>
      </c>
      <c r="H104" s="214">
        <v>1</v>
      </c>
      <c r="I104" s="215"/>
      <c r="J104" s="216">
        <f>ROUND(I104*H104,2)</f>
        <v>0</v>
      </c>
      <c r="K104" s="212" t="s">
        <v>1</v>
      </c>
      <c r="L104" s="43"/>
      <c r="M104" s="217" t="s">
        <v>1</v>
      </c>
      <c r="N104" s="218" t="s">
        <v>40</v>
      </c>
      <c r="O104" s="79"/>
      <c r="P104" s="219">
        <f>O104*H104</f>
        <v>0</v>
      </c>
      <c r="Q104" s="219">
        <v>0</v>
      </c>
      <c r="R104" s="219">
        <f>Q104*H104</f>
        <v>0</v>
      </c>
      <c r="S104" s="219">
        <v>0</v>
      </c>
      <c r="T104" s="220">
        <f>S104*H104</f>
        <v>0</v>
      </c>
      <c r="AR104" s="17" t="s">
        <v>192</v>
      </c>
      <c r="AT104" s="17" t="s">
        <v>187</v>
      </c>
      <c r="AU104" s="17" t="s">
        <v>76</v>
      </c>
      <c r="AY104" s="17" t="s">
        <v>186</v>
      </c>
      <c r="BE104" s="221">
        <f>IF(N104="základní",J104,0)</f>
        <v>0</v>
      </c>
      <c r="BF104" s="221">
        <f>IF(N104="snížená",J104,0)</f>
        <v>0</v>
      </c>
      <c r="BG104" s="221">
        <f>IF(N104="zákl. přenesená",J104,0)</f>
        <v>0</v>
      </c>
      <c r="BH104" s="221">
        <f>IF(N104="sníž. přenesená",J104,0)</f>
        <v>0</v>
      </c>
      <c r="BI104" s="221">
        <f>IF(N104="nulová",J104,0)</f>
        <v>0</v>
      </c>
      <c r="BJ104" s="17" t="s">
        <v>76</v>
      </c>
      <c r="BK104" s="221">
        <f>ROUND(I104*H104,2)</f>
        <v>0</v>
      </c>
      <c r="BL104" s="17" t="s">
        <v>192</v>
      </c>
      <c r="BM104" s="17" t="s">
        <v>3042</v>
      </c>
    </row>
    <row r="105" s="1" customFormat="1">
      <c r="B105" s="38"/>
      <c r="C105" s="39"/>
      <c r="D105" s="224" t="s">
        <v>831</v>
      </c>
      <c r="E105" s="39"/>
      <c r="F105" s="276" t="s">
        <v>3043</v>
      </c>
      <c r="G105" s="39"/>
      <c r="H105" s="39"/>
      <c r="I105" s="144"/>
      <c r="J105" s="39"/>
      <c r="K105" s="39"/>
      <c r="L105" s="43"/>
      <c r="M105" s="277"/>
      <c r="N105" s="79"/>
      <c r="O105" s="79"/>
      <c r="P105" s="79"/>
      <c r="Q105" s="79"/>
      <c r="R105" s="79"/>
      <c r="S105" s="79"/>
      <c r="T105" s="80"/>
      <c r="AT105" s="17" t="s">
        <v>831</v>
      </c>
      <c r="AU105" s="17" t="s">
        <v>76</v>
      </c>
    </row>
    <row r="106" s="1" customFormat="1" ht="16.5" customHeight="1">
      <c r="B106" s="38"/>
      <c r="C106" s="210" t="s">
        <v>8</v>
      </c>
      <c r="D106" s="210" t="s">
        <v>187</v>
      </c>
      <c r="E106" s="211" t="s">
        <v>3044</v>
      </c>
      <c r="F106" s="212" t="s">
        <v>3045</v>
      </c>
      <c r="G106" s="213" t="s">
        <v>1646</v>
      </c>
      <c r="H106" s="214">
        <v>1</v>
      </c>
      <c r="I106" s="215"/>
      <c r="J106" s="216">
        <f>ROUND(I106*H106,2)</f>
        <v>0</v>
      </c>
      <c r="K106" s="212" t="s">
        <v>1</v>
      </c>
      <c r="L106" s="43"/>
      <c r="M106" s="217" t="s">
        <v>1</v>
      </c>
      <c r="N106" s="218" t="s">
        <v>40</v>
      </c>
      <c r="O106" s="79"/>
      <c r="P106" s="219">
        <f>O106*H106</f>
        <v>0</v>
      </c>
      <c r="Q106" s="219">
        <v>0</v>
      </c>
      <c r="R106" s="219">
        <f>Q106*H106</f>
        <v>0</v>
      </c>
      <c r="S106" s="219">
        <v>0</v>
      </c>
      <c r="T106" s="220">
        <f>S106*H106</f>
        <v>0</v>
      </c>
      <c r="AR106" s="17" t="s">
        <v>192</v>
      </c>
      <c r="AT106" s="17" t="s">
        <v>187</v>
      </c>
      <c r="AU106" s="17" t="s">
        <v>76</v>
      </c>
      <c r="AY106" s="17" t="s">
        <v>186</v>
      </c>
      <c r="BE106" s="221">
        <f>IF(N106="základní",J106,0)</f>
        <v>0</v>
      </c>
      <c r="BF106" s="221">
        <f>IF(N106="snížená",J106,0)</f>
        <v>0</v>
      </c>
      <c r="BG106" s="221">
        <f>IF(N106="zákl. přenesená",J106,0)</f>
        <v>0</v>
      </c>
      <c r="BH106" s="221">
        <f>IF(N106="sníž. přenesená",J106,0)</f>
        <v>0</v>
      </c>
      <c r="BI106" s="221">
        <f>IF(N106="nulová",J106,0)</f>
        <v>0</v>
      </c>
      <c r="BJ106" s="17" t="s">
        <v>76</v>
      </c>
      <c r="BK106" s="221">
        <f>ROUND(I106*H106,2)</f>
        <v>0</v>
      </c>
      <c r="BL106" s="17" t="s">
        <v>192</v>
      </c>
      <c r="BM106" s="17" t="s">
        <v>3046</v>
      </c>
    </row>
    <row r="107" s="1" customFormat="1">
      <c r="B107" s="38"/>
      <c r="C107" s="39"/>
      <c r="D107" s="224" t="s">
        <v>831</v>
      </c>
      <c r="E107" s="39"/>
      <c r="F107" s="276" t="s">
        <v>3047</v>
      </c>
      <c r="G107" s="39"/>
      <c r="H107" s="39"/>
      <c r="I107" s="144"/>
      <c r="J107" s="39"/>
      <c r="K107" s="39"/>
      <c r="L107" s="43"/>
      <c r="M107" s="277"/>
      <c r="N107" s="79"/>
      <c r="O107" s="79"/>
      <c r="P107" s="79"/>
      <c r="Q107" s="79"/>
      <c r="R107" s="79"/>
      <c r="S107" s="79"/>
      <c r="T107" s="80"/>
      <c r="AT107" s="17" t="s">
        <v>831</v>
      </c>
      <c r="AU107" s="17" t="s">
        <v>76</v>
      </c>
    </row>
    <row r="108" s="1" customFormat="1" ht="16.5" customHeight="1">
      <c r="B108" s="38"/>
      <c r="C108" s="210" t="s">
        <v>257</v>
      </c>
      <c r="D108" s="210" t="s">
        <v>187</v>
      </c>
      <c r="E108" s="211" t="s">
        <v>3048</v>
      </c>
      <c r="F108" s="212" t="s">
        <v>3049</v>
      </c>
      <c r="G108" s="213" t="s">
        <v>3050</v>
      </c>
      <c r="H108" s="214">
        <v>2</v>
      </c>
      <c r="I108" s="215"/>
      <c r="J108" s="216">
        <f>ROUND(I108*H108,2)</f>
        <v>0</v>
      </c>
      <c r="K108" s="212" t="s">
        <v>1</v>
      </c>
      <c r="L108" s="43"/>
      <c r="M108" s="217" t="s">
        <v>1</v>
      </c>
      <c r="N108" s="218" t="s">
        <v>40</v>
      </c>
      <c r="O108" s="79"/>
      <c r="P108" s="219">
        <f>O108*H108</f>
        <v>0</v>
      </c>
      <c r="Q108" s="219">
        <v>0</v>
      </c>
      <c r="R108" s="219">
        <f>Q108*H108</f>
        <v>0</v>
      </c>
      <c r="S108" s="219">
        <v>0</v>
      </c>
      <c r="T108" s="220">
        <f>S108*H108</f>
        <v>0</v>
      </c>
      <c r="AR108" s="17" t="s">
        <v>192</v>
      </c>
      <c r="AT108" s="17" t="s">
        <v>187</v>
      </c>
      <c r="AU108" s="17" t="s">
        <v>76</v>
      </c>
      <c r="AY108" s="17" t="s">
        <v>186</v>
      </c>
      <c r="BE108" s="221">
        <f>IF(N108="základní",J108,0)</f>
        <v>0</v>
      </c>
      <c r="BF108" s="221">
        <f>IF(N108="snížená",J108,0)</f>
        <v>0</v>
      </c>
      <c r="BG108" s="221">
        <f>IF(N108="zákl. přenesená",J108,0)</f>
        <v>0</v>
      </c>
      <c r="BH108" s="221">
        <f>IF(N108="sníž. přenesená",J108,0)</f>
        <v>0</v>
      </c>
      <c r="BI108" s="221">
        <f>IF(N108="nulová",J108,0)</f>
        <v>0</v>
      </c>
      <c r="BJ108" s="17" t="s">
        <v>76</v>
      </c>
      <c r="BK108" s="221">
        <f>ROUND(I108*H108,2)</f>
        <v>0</v>
      </c>
      <c r="BL108" s="17" t="s">
        <v>192</v>
      </c>
      <c r="BM108" s="17" t="s">
        <v>3051</v>
      </c>
    </row>
    <row r="109" s="1" customFormat="1" ht="16.5" customHeight="1">
      <c r="B109" s="38"/>
      <c r="C109" s="210" t="s">
        <v>270</v>
      </c>
      <c r="D109" s="210" t="s">
        <v>187</v>
      </c>
      <c r="E109" s="211" t="s">
        <v>3052</v>
      </c>
      <c r="F109" s="212" t="s">
        <v>3053</v>
      </c>
      <c r="G109" s="213" t="s">
        <v>1646</v>
      </c>
      <c r="H109" s="214">
        <v>1</v>
      </c>
      <c r="I109" s="215"/>
      <c r="J109" s="216">
        <f>ROUND(I109*H109,2)</f>
        <v>0</v>
      </c>
      <c r="K109" s="212" t="s">
        <v>1</v>
      </c>
      <c r="L109" s="43"/>
      <c r="M109" s="217" t="s">
        <v>1</v>
      </c>
      <c r="N109" s="218" t="s">
        <v>40</v>
      </c>
      <c r="O109" s="79"/>
      <c r="P109" s="219">
        <f>O109*H109</f>
        <v>0</v>
      </c>
      <c r="Q109" s="219">
        <v>0</v>
      </c>
      <c r="R109" s="219">
        <f>Q109*H109</f>
        <v>0</v>
      </c>
      <c r="S109" s="219">
        <v>0</v>
      </c>
      <c r="T109" s="220">
        <f>S109*H109</f>
        <v>0</v>
      </c>
      <c r="AR109" s="17" t="s">
        <v>192</v>
      </c>
      <c r="AT109" s="17" t="s">
        <v>187</v>
      </c>
      <c r="AU109" s="17" t="s">
        <v>76</v>
      </c>
      <c r="AY109" s="17" t="s">
        <v>186</v>
      </c>
      <c r="BE109" s="221">
        <f>IF(N109="základní",J109,0)</f>
        <v>0</v>
      </c>
      <c r="BF109" s="221">
        <f>IF(N109="snížená",J109,0)</f>
        <v>0</v>
      </c>
      <c r="BG109" s="221">
        <f>IF(N109="zákl. přenesená",J109,0)</f>
        <v>0</v>
      </c>
      <c r="BH109" s="221">
        <f>IF(N109="sníž. přenesená",J109,0)</f>
        <v>0</v>
      </c>
      <c r="BI109" s="221">
        <f>IF(N109="nulová",J109,0)</f>
        <v>0</v>
      </c>
      <c r="BJ109" s="17" t="s">
        <v>76</v>
      </c>
      <c r="BK109" s="221">
        <f>ROUND(I109*H109,2)</f>
        <v>0</v>
      </c>
      <c r="BL109" s="17" t="s">
        <v>192</v>
      </c>
      <c r="BM109" s="17" t="s">
        <v>3054</v>
      </c>
    </row>
    <row r="110" s="1" customFormat="1">
      <c r="B110" s="38"/>
      <c r="C110" s="39"/>
      <c r="D110" s="224" t="s">
        <v>831</v>
      </c>
      <c r="E110" s="39"/>
      <c r="F110" s="276" t="s">
        <v>3055</v>
      </c>
      <c r="G110" s="39"/>
      <c r="H110" s="39"/>
      <c r="I110" s="144"/>
      <c r="J110" s="39"/>
      <c r="K110" s="39"/>
      <c r="L110" s="43"/>
      <c r="M110" s="277"/>
      <c r="N110" s="79"/>
      <c r="O110" s="79"/>
      <c r="P110" s="79"/>
      <c r="Q110" s="79"/>
      <c r="R110" s="79"/>
      <c r="S110" s="79"/>
      <c r="T110" s="80"/>
      <c r="AT110" s="17" t="s">
        <v>831</v>
      </c>
      <c r="AU110" s="17" t="s">
        <v>76</v>
      </c>
    </row>
    <row r="111" s="1" customFormat="1" ht="22.5" customHeight="1">
      <c r="B111" s="38"/>
      <c r="C111" s="210" t="s">
        <v>274</v>
      </c>
      <c r="D111" s="210" t="s">
        <v>187</v>
      </c>
      <c r="E111" s="211" t="s">
        <v>3056</v>
      </c>
      <c r="F111" s="212" t="s">
        <v>3057</v>
      </c>
      <c r="G111" s="213" t="s">
        <v>1845</v>
      </c>
      <c r="H111" s="214">
        <v>1</v>
      </c>
      <c r="I111" s="215"/>
      <c r="J111" s="216">
        <f>ROUND(I111*H111,2)</f>
        <v>0</v>
      </c>
      <c r="K111" s="212" t="s">
        <v>2173</v>
      </c>
      <c r="L111" s="43"/>
      <c r="M111" s="217" t="s">
        <v>1</v>
      </c>
      <c r="N111" s="218" t="s">
        <v>40</v>
      </c>
      <c r="O111" s="79"/>
      <c r="P111" s="219">
        <f>O111*H111</f>
        <v>0</v>
      </c>
      <c r="Q111" s="219">
        <v>0</v>
      </c>
      <c r="R111" s="219">
        <f>Q111*H111</f>
        <v>0</v>
      </c>
      <c r="S111" s="219">
        <v>0</v>
      </c>
      <c r="T111" s="220">
        <f>S111*H111</f>
        <v>0</v>
      </c>
      <c r="AR111" s="17" t="s">
        <v>192</v>
      </c>
      <c r="AT111" s="17" t="s">
        <v>187</v>
      </c>
      <c r="AU111" s="17" t="s">
        <v>76</v>
      </c>
      <c r="AY111" s="17" t="s">
        <v>186</v>
      </c>
      <c r="BE111" s="221">
        <f>IF(N111="základní",J111,0)</f>
        <v>0</v>
      </c>
      <c r="BF111" s="221">
        <f>IF(N111="snížená",J111,0)</f>
        <v>0</v>
      </c>
      <c r="BG111" s="221">
        <f>IF(N111="zákl. přenesená",J111,0)</f>
        <v>0</v>
      </c>
      <c r="BH111" s="221">
        <f>IF(N111="sníž. přenesená",J111,0)</f>
        <v>0</v>
      </c>
      <c r="BI111" s="221">
        <f>IF(N111="nulová",J111,0)</f>
        <v>0</v>
      </c>
      <c r="BJ111" s="17" t="s">
        <v>76</v>
      </c>
      <c r="BK111" s="221">
        <f>ROUND(I111*H111,2)</f>
        <v>0</v>
      </c>
      <c r="BL111" s="17" t="s">
        <v>192</v>
      </c>
      <c r="BM111" s="17" t="s">
        <v>3058</v>
      </c>
    </row>
    <row r="112" s="1" customFormat="1">
      <c r="B112" s="38"/>
      <c r="C112" s="39"/>
      <c r="D112" s="224" t="s">
        <v>831</v>
      </c>
      <c r="E112" s="39"/>
      <c r="F112" s="276" t="s">
        <v>3059</v>
      </c>
      <c r="G112" s="39"/>
      <c r="H112" s="39"/>
      <c r="I112" s="144"/>
      <c r="J112" s="39"/>
      <c r="K112" s="39"/>
      <c r="L112" s="43"/>
      <c r="M112" s="277"/>
      <c r="N112" s="79"/>
      <c r="O112" s="79"/>
      <c r="P112" s="79"/>
      <c r="Q112" s="79"/>
      <c r="R112" s="79"/>
      <c r="S112" s="79"/>
      <c r="T112" s="80"/>
      <c r="AT112" s="17" t="s">
        <v>831</v>
      </c>
      <c r="AU112" s="17" t="s">
        <v>76</v>
      </c>
    </row>
    <row r="113" s="1" customFormat="1" ht="16.5" customHeight="1">
      <c r="B113" s="38"/>
      <c r="C113" s="210" t="s">
        <v>291</v>
      </c>
      <c r="D113" s="210" t="s">
        <v>187</v>
      </c>
      <c r="E113" s="211" t="s">
        <v>3060</v>
      </c>
      <c r="F113" s="212" t="s">
        <v>3061</v>
      </c>
      <c r="G113" s="213" t="s">
        <v>1646</v>
      </c>
      <c r="H113" s="214">
        <v>1</v>
      </c>
      <c r="I113" s="215"/>
      <c r="J113" s="216">
        <f>ROUND(I113*H113,2)</f>
        <v>0</v>
      </c>
      <c r="K113" s="212" t="s">
        <v>1</v>
      </c>
      <c r="L113" s="43"/>
      <c r="M113" s="279" t="s">
        <v>1</v>
      </c>
      <c r="N113" s="280" t="s">
        <v>40</v>
      </c>
      <c r="O113" s="281"/>
      <c r="P113" s="282">
        <f>O113*H113</f>
        <v>0</v>
      </c>
      <c r="Q113" s="282">
        <v>0</v>
      </c>
      <c r="R113" s="282">
        <f>Q113*H113</f>
        <v>0</v>
      </c>
      <c r="S113" s="282">
        <v>0</v>
      </c>
      <c r="T113" s="283">
        <f>S113*H113</f>
        <v>0</v>
      </c>
      <c r="AR113" s="17" t="s">
        <v>192</v>
      </c>
      <c r="AT113" s="17" t="s">
        <v>187</v>
      </c>
      <c r="AU113" s="17" t="s">
        <v>76</v>
      </c>
      <c r="AY113" s="17" t="s">
        <v>186</v>
      </c>
      <c r="BE113" s="221">
        <f>IF(N113="základní",J113,0)</f>
        <v>0</v>
      </c>
      <c r="BF113" s="221">
        <f>IF(N113="snížená",J113,0)</f>
        <v>0</v>
      </c>
      <c r="BG113" s="221">
        <f>IF(N113="zákl. přenesená",J113,0)</f>
        <v>0</v>
      </c>
      <c r="BH113" s="221">
        <f>IF(N113="sníž. přenesená",J113,0)</f>
        <v>0</v>
      </c>
      <c r="BI113" s="221">
        <f>IF(N113="nulová",J113,0)</f>
        <v>0</v>
      </c>
      <c r="BJ113" s="17" t="s">
        <v>76</v>
      </c>
      <c r="BK113" s="221">
        <f>ROUND(I113*H113,2)</f>
        <v>0</v>
      </c>
      <c r="BL113" s="17" t="s">
        <v>192</v>
      </c>
      <c r="BM113" s="17" t="s">
        <v>3062</v>
      </c>
    </row>
    <row r="114" s="1" customFormat="1" ht="6.96" customHeight="1">
      <c r="B114" s="57"/>
      <c r="C114" s="58"/>
      <c r="D114" s="58"/>
      <c r="E114" s="58"/>
      <c r="F114" s="58"/>
      <c r="G114" s="58"/>
      <c r="H114" s="58"/>
      <c r="I114" s="168"/>
      <c r="J114" s="58"/>
      <c r="K114" s="58"/>
      <c r="L114" s="43"/>
    </row>
  </sheetData>
  <sheetProtection sheet="1" autoFilter="0" formatColumns="0" formatRows="0" objects="1" scenarios="1" spinCount="100000" saltValue="WZ7JX2DLKGnzSME23hoSP5Yr8J5d46sxNr2UjgWF3x4uq8A3j2/cu4ENIYkOz9YTGs4nCGlAnsuVZR1/Khx8/g==" hashValue="5xhkxar5Qw3ugC4v7x8aYGXYuA/TK+4ukgYq7D0ReTtg4Old3b3yuuEpOuR1vYFQCserfxQ0L42JLPd4u/rLaA==" algorithmName="SHA-512" password="CC35"/>
  <autoFilter ref="C80:K113"/>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87</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c r="B8" s="20"/>
      <c r="D8" s="142" t="s">
        <v>132</v>
      </c>
      <c r="L8" s="20"/>
    </row>
    <row r="9" ht="16.5" customHeight="1">
      <c r="B9" s="20"/>
      <c r="E9" s="143" t="s">
        <v>133</v>
      </c>
      <c r="L9" s="20"/>
    </row>
    <row r="10" ht="12" customHeight="1">
      <c r="B10" s="20"/>
      <c r="D10" s="142" t="s">
        <v>134</v>
      </c>
      <c r="L10" s="20"/>
    </row>
    <row r="11" s="1" customFormat="1" ht="16.5" customHeight="1">
      <c r="B11" s="43"/>
      <c r="E11" s="142" t="s">
        <v>135</v>
      </c>
      <c r="F11" s="1"/>
      <c r="G11" s="1"/>
      <c r="H11" s="1"/>
      <c r="I11" s="144"/>
      <c r="L11" s="43"/>
    </row>
    <row r="12" s="1" customFormat="1" ht="12" customHeight="1">
      <c r="B12" s="43"/>
      <c r="D12" s="142" t="s">
        <v>136</v>
      </c>
      <c r="I12" s="144"/>
      <c r="L12" s="43"/>
    </row>
    <row r="13" s="1" customFormat="1" ht="36.96" customHeight="1">
      <c r="B13" s="43"/>
      <c r="E13" s="145" t="s">
        <v>137</v>
      </c>
      <c r="F13" s="1"/>
      <c r="G13" s="1"/>
      <c r="H13" s="1"/>
      <c r="I13" s="144"/>
      <c r="L13" s="43"/>
    </row>
    <row r="14" s="1" customFormat="1">
      <c r="B14" s="43"/>
      <c r="I14" s="144"/>
      <c r="L14" s="43"/>
    </row>
    <row r="15" s="1" customFormat="1" ht="12" customHeight="1">
      <c r="B15" s="43"/>
      <c r="D15" s="142" t="s">
        <v>18</v>
      </c>
      <c r="F15" s="17" t="s">
        <v>1</v>
      </c>
      <c r="I15" s="146" t="s">
        <v>19</v>
      </c>
      <c r="J15" s="17" t="s">
        <v>1</v>
      </c>
      <c r="L15" s="43"/>
    </row>
    <row r="16" s="1" customFormat="1" ht="12" customHeight="1">
      <c r="B16" s="43"/>
      <c r="D16" s="142" t="s">
        <v>20</v>
      </c>
      <c r="F16" s="17" t="s">
        <v>21</v>
      </c>
      <c r="I16" s="146" t="s">
        <v>22</v>
      </c>
      <c r="J16" s="147" t="str">
        <f>'Rekapitulace stavby'!AN8</f>
        <v>15. 7. 2019</v>
      </c>
      <c r="L16" s="43"/>
    </row>
    <row r="17" s="1" customFormat="1" ht="10.8" customHeight="1">
      <c r="B17" s="43"/>
      <c r="I17" s="144"/>
      <c r="L17" s="43"/>
    </row>
    <row r="18" s="1" customFormat="1" ht="12" customHeight="1">
      <c r="B18" s="43"/>
      <c r="D18" s="142" t="s">
        <v>24</v>
      </c>
      <c r="I18" s="146" t="s">
        <v>25</v>
      </c>
      <c r="J18" s="17" t="s">
        <v>1</v>
      </c>
      <c r="L18" s="43"/>
    </row>
    <row r="19" s="1" customFormat="1" ht="18" customHeight="1">
      <c r="B19" s="43"/>
      <c r="E19" s="17" t="s">
        <v>26</v>
      </c>
      <c r="I19" s="146" t="s">
        <v>27</v>
      </c>
      <c r="J19" s="17" t="s">
        <v>1</v>
      </c>
      <c r="L19" s="43"/>
    </row>
    <row r="20" s="1" customFormat="1" ht="6.96" customHeight="1">
      <c r="B20" s="43"/>
      <c r="I20" s="144"/>
      <c r="L20" s="43"/>
    </row>
    <row r="21" s="1" customFormat="1" ht="12" customHeight="1">
      <c r="B21" s="43"/>
      <c r="D21" s="142" t="s">
        <v>28</v>
      </c>
      <c r="I21" s="146" t="s">
        <v>25</v>
      </c>
      <c r="J21" s="33" t="str">
        <f>'Rekapitulace stavby'!AN13</f>
        <v>Vyplň údaj</v>
      </c>
      <c r="L21" s="43"/>
    </row>
    <row r="22" s="1" customFormat="1" ht="18" customHeight="1">
      <c r="B22" s="43"/>
      <c r="E22" s="33" t="str">
        <f>'Rekapitulace stavby'!E14</f>
        <v>Vyplň údaj</v>
      </c>
      <c r="F22" s="17"/>
      <c r="G22" s="17"/>
      <c r="H22" s="17"/>
      <c r="I22" s="146" t="s">
        <v>27</v>
      </c>
      <c r="J22" s="33" t="str">
        <f>'Rekapitulace stavby'!AN14</f>
        <v>Vyplň údaj</v>
      </c>
      <c r="L22" s="43"/>
    </row>
    <row r="23" s="1" customFormat="1" ht="6.96" customHeight="1">
      <c r="B23" s="43"/>
      <c r="I23" s="144"/>
      <c r="L23" s="43"/>
    </row>
    <row r="24" s="1" customFormat="1" ht="12" customHeight="1">
      <c r="B24" s="43"/>
      <c r="D24" s="142" t="s">
        <v>30</v>
      </c>
      <c r="I24" s="146" t="s">
        <v>25</v>
      </c>
      <c r="J24" s="17" t="s">
        <v>1</v>
      </c>
      <c r="L24" s="43"/>
    </row>
    <row r="25" s="1" customFormat="1" ht="18" customHeight="1">
      <c r="B25" s="43"/>
      <c r="E25" s="17" t="s">
        <v>31</v>
      </c>
      <c r="I25" s="146" t="s">
        <v>27</v>
      </c>
      <c r="J25" s="17" t="s">
        <v>1</v>
      </c>
      <c r="L25" s="43"/>
    </row>
    <row r="26" s="1" customFormat="1" ht="6.96" customHeight="1">
      <c r="B26" s="43"/>
      <c r="I26" s="144"/>
      <c r="L26" s="43"/>
    </row>
    <row r="27" s="1" customFormat="1" ht="12" customHeight="1">
      <c r="B27" s="43"/>
      <c r="D27" s="142" t="s">
        <v>33</v>
      </c>
      <c r="I27" s="146" t="s">
        <v>25</v>
      </c>
      <c r="J27" s="17" t="s">
        <v>1</v>
      </c>
      <c r="L27" s="43"/>
    </row>
    <row r="28" s="1" customFormat="1" ht="18" customHeight="1">
      <c r="B28" s="43"/>
      <c r="E28" s="17" t="s">
        <v>31</v>
      </c>
      <c r="I28" s="146" t="s">
        <v>27</v>
      </c>
      <c r="J28" s="17" t="s">
        <v>1</v>
      </c>
      <c r="L28" s="43"/>
    </row>
    <row r="29" s="1" customFormat="1" ht="6.96" customHeight="1">
      <c r="B29" s="43"/>
      <c r="I29" s="144"/>
      <c r="L29" s="43"/>
    </row>
    <row r="30" s="1" customFormat="1" ht="12" customHeight="1">
      <c r="B30" s="43"/>
      <c r="D30" s="142" t="s">
        <v>34</v>
      </c>
      <c r="I30" s="144"/>
      <c r="L30" s="43"/>
    </row>
    <row r="31" s="7" customFormat="1" ht="16.5" customHeight="1">
      <c r="B31" s="148"/>
      <c r="E31" s="149" t="s">
        <v>1</v>
      </c>
      <c r="F31" s="149"/>
      <c r="G31" s="149"/>
      <c r="H31" s="149"/>
      <c r="I31" s="150"/>
      <c r="L31" s="148"/>
    </row>
    <row r="32" s="1" customFormat="1" ht="6.96" customHeight="1">
      <c r="B32" s="43"/>
      <c r="I32" s="144"/>
      <c r="L32" s="43"/>
    </row>
    <row r="33" s="1" customFormat="1" ht="6.96" customHeight="1">
      <c r="B33" s="43"/>
      <c r="D33" s="71"/>
      <c r="E33" s="71"/>
      <c r="F33" s="71"/>
      <c r="G33" s="71"/>
      <c r="H33" s="71"/>
      <c r="I33" s="151"/>
      <c r="J33" s="71"/>
      <c r="K33" s="71"/>
      <c r="L33" s="43"/>
    </row>
    <row r="34" s="1" customFormat="1" ht="25.44" customHeight="1">
      <c r="B34" s="43"/>
      <c r="D34" s="152" t="s">
        <v>35</v>
      </c>
      <c r="I34" s="144"/>
      <c r="J34" s="153">
        <f>ROUND(J120, 2)</f>
        <v>0</v>
      </c>
      <c r="L34" s="43"/>
    </row>
    <row r="35" s="1" customFormat="1" ht="6.96" customHeight="1">
      <c r="B35" s="43"/>
      <c r="D35" s="71"/>
      <c r="E35" s="71"/>
      <c r="F35" s="71"/>
      <c r="G35" s="71"/>
      <c r="H35" s="71"/>
      <c r="I35" s="151"/>
      <c r="J35" s="71"/>
      <c r="K35" s="71"/>
      <c r="L35" s="43"/>
    </row>
    <row r="36" s="1" customFormat="1" ht="14.4" customHeight="1">
      <c r="B36" s="43"/>
      <c r="F36" s="154" t="s">
        <v>37</v>
      </c>
      <c r="I36" s="155" t="s">
        <v>36</v>
      </c>
      <c r="J36" s="154" t="s">
        <v>38</v>
      </c>
      <c r="L36" s="43"/>
    </row>
    <row r="37" s="1" customFormat="1" ht="14.4" customHeight="1">
      <c r="B37" s="43"/>
      <c r="D37" s="142" t="s">
        <v>39</v>
      </c>
      <c r="E37" s="142" t="s">
        <v>40</v>
      </c>
      <c r="F37" s="156">
        <f>ROUND((SUM(BE120:BE1154)),  2)</f>
        <v>0</v>
      </c>
      <c r="I37" s="157">
        <v>0.20999999999999999</v>
      </c>
      <c r="J37" s="156">
        <f>ROUND(((SUM(BE120:BE1154))*I37),  2)</f>
        <v>0</v>
      </c>
      <c r="L37" s="43"/>
    </row>
    <row r="38" s="1" customFormat="1" ht="14.4" customHeight="1">
      <c r="B38" s="43"/>
      <c r="E38" s="142" t="s">
        <v>41</v>
      </c>
      <c r="F38" s="156">
        <f>ROUND((SUM(BF120:BF1154)),  2)</f>
        <v>0</v>
      </c>
      <c r="I38" s="157">
        <v>0.14999999999999999</v>
      </c>
      <c r="J38" s="156">
        <f>ROUND(((SUM(BF120:BF1154))*I38),  2)</f>
        <v>0</v>
      </c>
      <c r="L38" s="43"/>
    </row>
    <row r="39" hidden="1" s="1" customFormat="1" ht="14.4" customHeight="1">
      <c r="B39" s="43"/>
      <c r="E39" s="142" t="s">
        <v>42</v>
      </c>
      <c r="F39" s="156">
        <f>ROUND((SUM(BG120:BG1154)),  2)</f>
        <v>0</v>
      </c>
      <c r="I39" s="157">
        <v>0.20999999999999999</v>
      </c>
      <c r="J39" s="156">
        <f>0</f>
        <v>0</v>
      </c>
      <c r="L39" s="43"/>
    </row>
    <row r="40" hidden="1" s="1" customFormat="1" ht="14.4" customHeight="1">
      <c r="B40" s="43"/>
      <c r="E40" s="142" t="s">
        <v>43</v>
      </c>
      <c r="F40" s="156">
        <f>ROUND((SUM(BH120:BH1154)),  2)</f>
        <v>0</v>
      </c>
      <c r="I40" s="157">
        <v>0.14999999999999999</v>
      </c>
      <c r="J40" s="156">
        <f>0</f>
        <v>0</v>
      </c>
      <c r="L40" s="43"/>
    </row>
    <row r="41" hidden="1" s="1" customFormat="1" ht="14.4" customHeight="1">
      <c r="B41" s="43"/>
      <c r="E41" s="142" t="s">
        <v>44</v>
      </c>
      <c r="F41" s="156">
        <f>ROUND((SUM(BI120:BI1154)),  2)</f>
        <v>0</v>
      </c>
      <c r="I41" s="157">
        <v>0</v>
      </c>
      <c r="J41" s="156">
        <f>0</f>
        <v>0</v>
      </c>
      <c r="L41" s="43"/>
    </row>
    <row r="42" s="1" customFormat="1" ht="6.96" customHeight="1">
      <c r="B42" s="43"/>
      <c r="I42" s="144"/>
      <c r="L42" s="43"/>
    </row>
    <row r="43" s="1" customFormat="1" ht="25.44" customHeight="1">
      <c r="B43" s="43"/>
      <c r="C43" s="158"/>
      <c r="D43" s="159" t="s">
        <v>45</v>
      </c>
      <c r="E43" s="160"/>
      <c r="F43" s="160"/>
      <c r="G43" s="161" t="s">
        <v>46</v>
      </c>
      <c r="H43" s="162" t="s">
        <v>47</v>
      </c>
      <c r="I43" s="163"/>
      <c r="J43" s="164">
        <f>SUM(J34:J41)</f>
        <v>0</v>
      </c>
      <c r="K43" s="165"/>
      <c r="L43" s="43"/>
    </row>
    <row r="44" s="1" customFormat="1" ht="14.4" customHeight="1">
      <c r="B44" s="166"/>
      <c r="C44" s="167"/>
      <c r="D44" s="167"/>
      <c r="E44" s="167"/>
      <c r="F44" s="167"/>
      <c r="G44" s="167"/>
      <c r="H44" s="167"/>
      <c r="I44" s="168"/>
      <c r="J44" s="167"/>
      <c r="K44" s="167"/>
      <c r="L44" s="43"/>
    </row>
    <row r="48" hidden="1" s="1" customFormat="1" ht="6.96" customHeight="1">
      <c r="B48" s="169"/>
      <c r="C48" s="170"/>
      <c r="D48" s="170"/>
      <c r="E48" s="170"/>
      <c r="F48" s="170"/>
      <c r="G48" s="170"/>
      <c r="H48" s="170"/>
      <c r="I48" s="171"/>
      <c r="J48" s="170"/>
      <c r="K48" s="170"/>
      <c r="L48" s="43"/>
    </row>
    <row r="49" hidden="1" s="1" customFormat="1" ht="24.96" customHeight="1">
      <c r="B49" s="38"/>
      <c r="C49" s="23" t="s">
        <v>138</v>
      </c>
      <c r="D49" s="39"/>
      <c r="E49" s="39"/>
      <c r="F49" s="39"/>
      <c r="G49" s="39"/>
      <c r="H49" s="39"/>
      <c r="I49" s="144"/>
      <c r="J49" s="39"/>
      <c r="K49" s="39"/>
      <c r="L49" s="43"/>
    </row>
    <row r="50" hidden="1" s="1" customFormat="1" ht="6.96" customHeight="1">
      <c r="B50" s="38"/>
      <c r="C50" s="39"/>
      <c r="D50" s="39"/>
      <c r="E50" s="39"/>
      <c r="F50" s="39"/>
      <c r="G50" s="39"/>
      <c r="H50" s="39"/>
      <c r="I50" s="144"/>
      <c r="J50" s="39"/>
      <c r="K50" s="39"/>
      <c r="L50" s="43"/>
    </row>
    <row r="51" hidden="1" s="1" customFormat="1" ht="12" customHeight="1">
      <c r="B51" s="38"/>
      <c r="C51" s="32" t="s">
        <v>16</v>
      </c>
      <c r="D51" s="39"/>
      <c r="E51" s="39"/>
      <c r="F51" s="39"/>
      <c r="G51" s="39"/>
      <c r="H51" s="39"/>
      <c r="I51" s="144"/>
      <c r="J51" s="39"/>
      <c r="K51" s="39"/>
      <c r="L51" s="43"/>
    </row>
    <row r="52" hidden="1" s="1" customFormat="1" ht="16.5" customHeight="1">
      <c r="B52" s="38"/>
      <c r="C52" s="39"/>
      <c r="D52" s="39"/>
      <c r="E52" s="172" t="str">
        <f>E7</f>
        <v>000035_KČOV-Modlíkov</v>
      </c>
      <c r="F52" s="32"/>
      <c r="G52" s="32"/>
      <c r="H52" s="32"/>
      <c r="I52" s="144"/>
      <c r="J52" s="39"/>
      <c r="K52" s="39"/>
      <c r="L52" s="43"/>
    </row>
    <row r="53" hidden="1" ht="12" customHeight="1">
      <c r="B53" s="21"/>
      <c r="C53" s="32" t="s">
        <v>132</v>
      </c>
      <c r="D53" s="22"/>
      <c r="E53" s="22"/>
      <c r="F53" s="22"/>
      <c r="G53" s="22"/>
      <c r="H53" s="22"/>
      <c r="I53" s="137"/>
      <c r="J53" s="22"/>
      <c r="K53" s="22"/>
      <c r="L53" s="20"/>
    </row>
    <row r="54" hidden="1" ht="16.5" customHeight="1">
      <c r="B54" s="21"/>
      <c r="C54" s="22"/>
      <c r="D54" s="22"/>
      <c r="E54" s="172" t="s">
        <v>133</v>
      </c>
      <c r="F54" s="22"/>
      <c r="G54" s="22"/>
      <c r="H54" s="22"/>
      <c r="I54" s="137"/>
      <c r="J54" s="22"/>
      <c r="K54" s="22"/>
      <c r="L54" s="20"/>
    </row>
    <row r="55" hidden="1" ht="12" customHeight="1">
      <c r="B55" s="21"/>
      <c r="C55" s="32" t="s">
        <v>134</v>
      </c>
      <c r="D55" s="22"/>
      <c r="E55" s="22"/>
      <c r="F55" s="22"/>
      <c r="G55" s="22"/>
      <c r="H55" s="22"/>
      <c r="I55" s="137"/>
      <c r="J55" s="22"/>
      <c r="K55" s="22"/>
      <c r="L55" s="20"/>
    </row>
    <row r="56" hidden="1" s="1" customFormat="1" ht="16.5" customHeight="1">
      <c r="B56" s="38"/>
      <c r="C56" s="39"/>
      <c r="D56" s="39"/>
      <c r="E56" s="32" t="s">
        <v>135</v>
      </c>
      <c r="F56" s="39"/>
      <c r="G56" s="39"/>
      <c r="H56" s="39"/>
      <c r="I56" s="144"/>
      <c r="J56" s="39"/>
      <c r="K56" s="39"/>
      <c r="L56" s="43"/>
    </row>
    <row r="57" hidden="1" s="1" customFormat="1" ht="12" customHeight="1">
      <c r="B57" s="38"/>
      <c r="C57" s="32" t="s">
        <v>136</v>
      </c>
      <c r="D57" s="39"/>
      <c r="E57" s="39"/>
      <c r="F57" s="39"/>
      <c r="G57" s="39"/>
      <c r="H57" s="39"/>
      <c r="I57" s="144"/>
      <c r="J57" s="39"/>
      <c r="K57" s="39"/>
      <c r="L57" s="43"/>
    </row>
    <row r="58" hidden="1" s="1" customFormat="1" ht="16.5" customHeight="1">
      <c r="B58" s="38"/>
      <c r="C58" s="39"/>
      <c r="D58" s="39"/>
      <c r="E58" s="64" t="str">
        <f>E13</f>
        <v>D1.1.1A - Stavební část</v>
      </c>
      <c r="F58" s="39"/>
      <c r="G58" s="39"/>
      <c r="H58" s="39"/>
      <c r="I58" s="144"/>
      <c r="J58" s="39"/>
      <c r="K58" s="39"/>
      <c r="L58" s="43"/>
    </row>
    <row r="59" hidden="1" s="1" customFormat="1" ht="6.96" customHeight="1">
      <c r="B59" s="38"/>
      <c r="C59" s="39"/>
      <c r="D59" s="39"/>
      <c r="E59" s="39"/>
      <c r="F59" s="39"/>
      <c r="G59" s="39"/>
      <c r="H59" s="39"/>
      <c r="I59" s="144"/>
      <c r="J59" s="39"/>
      <c r="K59" s="39"/>
      <c r="L59" s="43"/>
    </row>
    <row r="60" hidden="1" s="1" customFormat="1" ht="12" customHeight="1">
      <c r="B60" s="38"/>
      <c r="C60" s="32" t="s">
        <v>20</v>
      </c>
      <c r="D60" s="39"/>
      <c r="E60" s="39"/>
      <c r="F60" s="27" t="str">
        <f>F16</f>
        <v>Modlíkov</v>
      </c>
      <c r="G60" s="39"/>
      <c r="H60" s="39"/>
      <c r="I60" s="146" t="s">
        <v>22</v>
      </c>
      <c r="J60" s="67" t="str">
        <f>IF(J16="","",J16)</f>
        <v>15. 7. 2019</v>
      </c>
      <c r="K60" s="39"/>
      <c r="L60" s="43"/>
    </row>
    <row r="61" hidden="1" s="1" customFormat="1" ht="6.96" customHeight="1">
      <c r="B61" s="38"/>
      <c r="C61" s="39"/>
      <c r="D61" s="39"/>
      <c r="E61" s="39"/>
      <c r="F61" s="39"/>
      <c r="G61" s="39"/>
      <c r="H61" s="39"/>
      <c r="I61" s="144"/>
      <c r="J61" s="39"/>
      <c r="K61" s="39"/>
      <c r="L61" s="43"/>
    </row>
    <row r="62" hidden="1" s="1" customFormat="1" ht="13.65" customHeight="1">
      <c r="B62" s="38"/>
      <c r="C62" s="32" t="s">
        <v>24</v>
      </c>
      <c r="D62" s="39"/>
      <c r="E62" s="39"/>
      <c r="F62" s="27" t="str">
        <f>E19</f>
        <v>OBEC MODLÍKOV, MODLÍKOV 60 582 22 PŘIB.</v>
      </c>
      <c r="G62" s="39"/>
      <c r="H62" s="39"/>
      <c r="I62" s="146" t="s">
        <v>30</v>
      </c>
      <c r="J62" s="36" t="str">
        <f>E25</f>
        <v>PROfi</v>
      </c>
      <c r="K62" s="39"/>
      <c r="L62" s="43"/>
    </row>
    <row r="63" hidden="1" s="1" customFormat="1" ht="13.65" customHeight="1">
      <c r="B63" s="38"/>
      <c r="C63" s="32" t="s">
        <v>28</v>
      </c>
      <c r="D63" s="39"/>
      <c r="E63" s="39"/>
      <c r="F63" s="27" t="str">
        <f>IF(E22="","",E22)</f>
        <v>Vyplň údaj</v>
      </c>
      <c r="G63" s="39"/>
      <c r="H63" s="39"/>
      <c r="I63" s="146" t="s">
        <v>33</v>
      </c>
      <c r="J63" s="36" t="str">
        <f>E28</f>
        <v>PROfi</v>
      </c>
      <c r="K63" s="39"/>
      <c r="L63" s="43"/>
    </row>
    <row r="64" hidden="1" s="1" customFormat="1" ht="10.32" customHeight="1">
      <c r="B64" s="38"/>
      <c r="C64" s="39"/>
      <c r="D64" s="39"/>
      <c r="E64" s="39"/>
      <c r="F64" s="39"/>
      <c r="G64" s="39"/>
      <c r="H64" s="39"/>
      <c r="I64" s="144"/>
      <c r="J64" s="39"/>
      <c r="K64" s="39"/>
      <c r="L64" s="43"/>
    </row>
    <row r="65" hidden="1" s="1" customFormat="1" ht="29.28" customHeight="1">
      <c r="B65" s="38"/>
      <c r="C65" s="173" t="s">
        <v>139</v>
      </c>
      <c r="D65" s="174"/>
      <c r="E65" s="174"/>
      <c r="F65" s="174"/>
      <c r="G65" s="174"/>
      <c r="H65" s="174"/>
      <c r="I65" s="175"/>
      <c r="J65" s="176" t="s">
        <v>140</v>
      </c>
      <c r="K65" s="174"/>
      <c r="L65" s="43"/>
    </row>
    <row r="66" hidden="1" s="1" customFormat="1" ht="10.32" customHeight="1">
      <c r="B66" s="38"/>
      <c r="C66" s="39"/>
      <c r="D66" s="39"/>
      <c r="E66" s="39"/>
      <c r="F66" s="39"/>
      <c r="G66" s="39"/>
      <c r="H66" s="39"/>
      <c r="I66" s="144"/>
      <c r="J66" s="39"/>
      <c r="K66" s="39"/>
      <c r="L66" s="43"/>
    </row>
    <row r="67" hidden="1" s="1" customFormat="1" ht="22.8" customHeight="1">
      <c r="B67" s="38"/>
      <c r="C67" s="177" t="s">
        <v>141</v>
      </c>
      <c r="D67" s="39"/>
      <c r="E67" s="39"/>
      <c r="F67" s="39"/>
      <c r="G67" s="39"/>
      <c r="H67" s="39"/>
      <c r="I67" s="144"/>
      <c r="J67" s="98">
        <f>J120</f>
        <v>0</v>
      </c>
      <c r="K67" s="39"/>
      <c r="L67" s="43"/>
      <c r="AU67" s="17" t="s">
        <v>142</v>
      </c>
    </row>
    <row r="68" hidden="1" s="8" customFormat="1" ht="24.96" customHeight="1">
      <c r="B68" s="178"/>
      <c r="C68" s="179"/>
      <c r="D68" s="180" t="s">
        <v>143</v>
      </c>
      <c r="E68" s="181"/>
      <c r="F68" s="181"/>
      <c r="G68" s="181"/>
      <c r="H68" s="181"/>
      <c r="I68" s="182"/>
      <c r="J68" s="183">
        <f>J121</f>
        <v>0</v>
      </c>
      <c r="K68" s="179"/>
      <c r="L68" s="184"/>
    </row>
    <row r="69" hidden="1" s="8" customFormat="1" ht="24.96" customHeight="1">
      <c r="B69" s="178"/>
      <c r="C69" s="179"/>
      <c r="D69" s="180" t="s">
        <v>144</v>
      </c>
      <c r="E69" s="181"/>
      <c r="F69" s="181"/>
      <c r="G69" s="181"/>
      <c r="H69" s="181"/>
      <c r="I69" s="182"/>
      <c r="J69" s="183">
        <f>J214</f>
        <v>0</v>
      </c>
      <c r="K69" s="179"/>
      <c r="L69" s="184"/>
    </row>
    <row r="70" hidden="1" s="8" customFormat="1" ht="24.96" customHeight="1">
      <c r="B70" s="178"/>
      <c r="C70" s="179"/>
      <c r="D70" s="180" t="s">
        <v>145</v>
      </c>
      <c r="E70" s="181"/>
      <c r="F70" s="181"/>
      <c r="G70" s="181"/>
      <c r="H70" s="181"/>
      <c r="I70" s="182"/>
      <c r="J70" s="183">
        <f>J235</f>
        <v>0</v>
      </c>
      <c r="K70" s="179"/>
      <c r="L70" s="184"/>
    </row>
    <row r="71" hidden="1" s="8" customFormat="1" ht="24.96" customHeight="1">
      <c r="B71" s="178"/>
      <c r="C71" s="179"/>
      <c r="D71" s="180" t="s">
        <v>146</v>
      </c>
      <c r="E71" s="181"/>
      <c r="F71" s="181"/>
      <c r="G71" s="181"/>
      <c r="H71" s="181"/>
      <c r="I71" s="182"/>
      <c r="J71" s="183">
        <f>J276</f>
        <v>0</v>
      </c>
      <c r="K71" s="179"/>
      <c r="L71" s="184"/>
    </row>
    <row r="72" hidden="1" s="8" customFormat="1" ht="24.96" customHeight="1">
      <c r="B72" s="178"/>
      <c r="C72" s="179"/>
      <c r="D72" s="180" t="s">
        <v>147</v>
      </c>
      <c r="E72" s="181"/>
      <c r="F72" s="181"/>
      <c r="G72" s="181"/>
      <c r="H72" s="181"/>
      <c r="I72" s="182"/>
      <c r="J72" s="183">
        <f>J376</f>
        <v>0</v>
      </c>
      <c r="K72" s="179"/>
      <c r="L72" s="184"/>
    </row>
    <row r="73" hidden="1" s="8" customFormat="1" ht="24.96" customHeight="1">
      <c r="B73" s="178"/>
      <c r="C73" s="179"/>
      <c r="D73" s="180" t="s">
        <v>148</v>
      </c>
      <c r="E73" s="181"/>
      <c r="F73" s="181"/>
      <c r="G73" s="181"/>
      <c r="H73" s="181"/>
      <c r="I73" s="182"/>
      <c r="J73" s="183">
        <f>J395</f>
        <v>0</v>
      </c>
      <c r="K73" s="179"/>
      <c r="L73" s="184"/>
    </row>
    <row r="74" hidden="1" s="8" customFormat="1" ht="24.96" customHeight="1">
      <c r="B74" s="178"/>
      <c r="C74" s="179"/>
      <c r="D74" s="180" t="s">
        <v>149</v>
      </c>
      <c r="E74" s="181"/>
      <c r="F74" s="181"/>
      <c r="G74" s="181"/>
      <c r="H74" s="181"/>
      <c r="I74" s="182"/>
      <c r="J74" s="183">
        <f>J420</f>
        <v>0</v>
      </c>
      <c r="K74" s="179"/>
      <c r="L74" s="184"/>
    </row>
    <row r="75" hidden="1" s="8" customFormat="1" ht="24.96" customHeight="1">
      <c r="B75" s="178"/>
      <c r="C75" s="179"/>
      <c r="D75" s="180" t="s">
        <v>150</v>
      </c>
      <c r="E75" s="181"/>
      <c r="F75" s="181"/>
      <c r="G75" s="181"/>
      <c r="H75" s="181"/>
      <c r="I75" s="182"/>
      <c r="J75" s="183">
        <f>J451</f>
        <v>0</v>
      </c>
      <c r="K75" s="179"/>
      <c r="L75" s="184"/>
    </row>
    <row r="76" hidden="1" s="8" customFormat="1" ht="24.96" customHeight="1">
      <c r="B76" s="178"/>
      <c r="C76" s="179"/>
      <c r="D76" s="180" t="s">
        <v>151</v>
      </c>
      <c r="E76" s="181"/>
      <c r="F76" s="181"/>
      <c r="G76" s="181"/>
      <c r="H76" s="181"/>
      <c r="I76" s="182"/>
      <c r="J76" s="183">
        <f>J498</f>
        <v>0</v>
      </c>
      <c r="K76" s="179"/>
      <c r="L76" s="184"/>
    </row>
    <row r="77" hidden="1" s="8" customFormat="1" ht="24.96" customHeight="1">
      <c r="B77" s="178"/>
      <c r="C77" s="179"/>
      <c r="D77" s="180" t="s">
        <v>152</v>
      </c>
      <c r="E77" s="181"/>
      <c r="F77" s="181"/>
      <c r="G77" s="181"/>
      <c r="H77" s="181"/>
      <c r="I77" s="182"/>
      <c r="J77" s="183">
        <f>J509</f>
        <v>0</v>
      </c>
      <c r="K77" s="179"/>
      <c r="L77" s="184"/>
    </row>
    <row r="78" hidden="1" s="8" customFormat="1" ht="24.96" customHeight="1">
      <c r="B78" s="178"/>
      <c r="C78" s="179"/>
      <c r="D78" s="180" t="s">
        <v>153</v>
      </c>
      <c r="E78" s="181"/>
      <c r="F78" s="181"/>
      <c r="G78" s="181"/>
      <c r="H78" s="181"/>
      <c r="I78" s="182"/>
      <c r="J78" s="183">
        <f>J520</f>
        <v>0</v>
      </c>
      <c r="K78" s="179"/>
      <c r="L78" s="184"/>
    </row>
    <row r="79" hidden="1" s="8" customFormat="1" ht="24.96" customHeight="1">
      <c r="B79" s="178"/>
      <c r="C79" s="179"/>
      <c r="D79" s="180" t="s">
        <v>154</v>
      </c>
      <c r="E79" s="181"/>
      <c r="F79" s="181"/>
      <c r="G79" s="181"/>
      <c r="H79" s="181"/>
      <c r="I79" s="182"/>
      <c r="J79" s="183">
        <f>J530</f>
        <v>0</v>
      </c>
      <c r="K79" s="179"/>
      <c r="L79" s="184"/>
    </row>
    <row r="80" hidden="1" s="8" customFormat="1" ht="24.96" customHeight="1">
      <c r="B80" s="178"/>
      <c r="C80" s="179"/>
      <c r="D80" s="180" t="s">
        <v>155</v>
      </c>
      <c r="E80" s="181"/>
      <c r="F80" s="181"/>
      <c r="G80" s="181"/>
      <c r="H80" s="181"/>
      <c r="I80" s="182"/>
      <c r="J80" s="183">
        <f>J561</f>
        <v>0</v>
      </c>
      <c r="K80" s="179"/>
      <c r="L80" s="184"/>
    </row>
    <row r="81" hidden="1" s="8" customFormat="1" ht="24.96" customHeight="1">
      <c r="B81" s="178"/>
      <c r="C81" s="179"/>
      <c r="D81" s="180" t="s">
        <v>156</v>
      </c>
      <c r="E81" s="181"/>
      <c r="F81" s="181"/>
      <c r="G81" s="181"/>
      <c r="H81" s="181"/>
      <c r="I81" s="182"/>
      <c r="J81" s="183">
        <f>J602</f>
        <v>0</v>
      </c>
      <c r="K81" s="179"/>
      <c r="L81" s="184"/>
    </row>
    <row r="82" hidden="1" s="8" customFormat="1" ht="24.96" customHeight="1">
      <c r="B82" s="178"/>
      <c r="C82" s="179"/>
      <c r="D82" s="180" t="s">
        <v>157</v>
      </c>
      <c r="E82" s="181"/>
      <c r="F82" s="181"/>
      <c r="G82" s="181"/>
      <c r="H82" s="181"/>
      <c r="I82" s="182"/>
      <c r="J82" s="183">
        <f>J627</f>
        <v>0</v>
      </c>
      <c r="K82" s="179"/>
      <c r="L82" s="184"/>
    </row>
    <row r="83" hidden="1" s="8" customFormat="1" ht="24.96" customHeight="1">
      <c r="B83" s="178"/>
      <c r="C83" s="179"/>
      <c r="D83" s="180" t="s">
        <v>158</v>
      </c>
      <c r="E83" s="181"/>
      <c r="F83" s="181"/>
      <c r="G83" s="181"/>
      <c r="H83" s="181"/>
      <c r="I83" s="182"/>
      <c r="J83" s="183">
        <f>J630</f>
        <v>0</v>
      </c>
      <c r="K83" s="179"/>
      <c r="L83" s="184"/>
    </row>
    <row r="84" hidden="1" s="8" customFormat="1" ht="24.96" customHeight="1">
      <c r="B84" s="178"/>
      <c r="C84" s="179"/>
      <c r="D84" s="180" t="s">
        <v>159</v>
      </c>
      <c r="E84" s="181"/>
      <c r="F84" s="181"/>
      <c r="G84" s="181"/>
      <c r="H84" s="181"/>
      <c r="I84" s="182"/>
      <c r="J84" s="183">
        <f>J698</f>
        <v>0</v>
      </c>
      <c r="K84" s="179"/>
      <c r="L84" s="184"/>
    </row>
    <row r="85" hidden="1" s="8" customFormat="1" ht="24.96" customHeight="1">
      <c r="B85" s="178"/>
      <c r="C85" s="179"/>
      <c r="D85" s="180" t="s">
        <v>160</v>
      </c>
      <c r="E85" s="181"/>
      <c r="F85" s="181"/>
      <c r="G85" s="181"/>
      <c r="H85" s="181"/>
      <c r="I85" s="182"/>
      <c r="J85" s="183">
        <f>J740</f>
        <v>0</v>
      </c>
      <c r="K85" s="179"/>
      <c r="L85" s="184"/>
    </row>
    <row r="86" hidden="1" s="8" customFormat="1" ht="24.96" customHeight="1">
      <c r="B86" s="178"/>
      <c r="C86" s="179"/>
      <c r="D86" s="180" t="s">
        <v>161</v>
      </c>
      <c r="E86" s="181"/>
      <c r="F86" s="181"/>
      <c r="G86" s="181"/>
      <c r="H86" s="181"/>
      <c r="I86" s="182"/>
      <c r="J86" s="183">
        <f>J747</f>
        <v>0</v>
      </c>
      <c r="K86" s="179"/>
      <c r="L86" s="184"/>
    </row>
    <row r="87" hidden="1" s="8" customFormat="1" ht="24.96" customHeight="1">
      <c r="B87" s="178"/>
      <c r="C87" s="179"/>
      <c r="D87" s="180" t="s">
        <v>162</v>
      </c>
      <c r="E87" s="181"/>
      <c r="F87" s="181"/>
      <c r="G87" s="181"/>
      <c r="H87" s="181"/>
      <c r="I87" s="182"/>
      <c r="J87" s="183">
        <f>J753</f>
        <v>0</v>
      </c>
      <c r="K87" s="179"/>
      <c r="L87" s="184"/>
    </row>
    <row r="88" hidden="1" s="8" customFormat="1" ht="24.96" customHeight="1">
      <c r="B88" s="178"/>
      <c r="C88" s="179"/>
      <c r="D88" s="180" t="s">
        <v>163</v>
      </c>
      <c r="E88" s="181"/>
      <c r="F88" s="181"/>
      <c r="G88" s="181"/>
      <c r="H88" s="181"/>
      <c r="I88" s="182"/>
      <c r="J88" s="183">
        <f>J759</f>
        <v>0</v>
      </c>
      <c r="K88" s="179"/>
      <c r="L88" s="184"/>
    </row>
    <row r="89" hidden="1" s="8" customFormat="1" ht="24.96" customHeight="1">
      <c r="B89" s="178"/>
      <c r="C89" s="179"/>
      <c r="D89" s="180" t="s">
        <v>164</v>
      </c>
      <c r="E89" s="181"/>
      <c r="F89" s="181"/>
      <c r="G89" s="181"/>
      <c r="H89" s="181"/>
      <c r="I89" s="182"/>
      <c r="J89" s="183">
        <f>J838</f>
        <v>0</v>
      </c>
      <c r="K89" s="179"/>
      <c r="L89" s="184"/>
    </row>
    <row r="90" hidden="1" s="8" customFormat="1" ht="24.96" customHeight="1">
      <c r="B90" s="178"/>
      <c r="C90" s="179"/>
      <c r="D90" s="180" t="s">
        <v>165</v>
      </c>
      <c r="E90" s="181"/>
      <c r="F90" s="181"/>
      <c r="G90" s="181"/>
      <c r="H90" s="181"/>
      <c r="I90" s="182"/>
      <c r="J90" s="183">
        <f>J854</f>
        <v>0</v>
      </c>
      <c r="K90" s="179"/>
      <c r="L90" s="184"/>
    </row>
    <row r="91" hidden="1" s="8" customFormat="1" ht="24.96" customHeight="1">
      <c r="B91" s="178"/>
      <c r="C91" s="179"/>
      <c r="D91" s="180" t="s">
        <v>166</v>
      </c>
      <c r="E91" s="181"/>
      <c r="F91" s="181"/>
      <c r="G91" s="181"/>
      <c r="H91" s="181"/>
      <c r="I91" s="182"/>
      <c r="J91" s="183">
        <f>J902</f>
        <v>0</v>
      </c>
      <c r="K91" s="179"/>
      <c r="L91" s="184"/>
    </row>
    <row r="92" hidden="1" s="8" customFormat="1" ht="24.96" customHeight="1">
      <c r="B92" s="178"/>
      <c r="C92" s="179"/>
      <c r="D92" s="180" t="s">
        <v>167</v>
      </c>
      <c r="E92" s="181"/>
      <c r="F92" s="181"/>
      <c r="G92" s="181"/>
      <c r="H92" s="181"/>
      <c r="I92" s="182"/>
      <c r="J92" s="183">
        <f>J957</f>
        <v>0</v>
      </c>
      <c r="K92" s="179"/>
      <c r="L92" s="184"/>
    </row>
    <row r="93" hidden="1" s="8" customFormat="1" ht="24.96" customHeight="1">
      <c r="B93" s="178"/>
      <c r="C93" s="179"/>
      <c r="D93" s="180" t="s">
        <v>168</v>
      </c>
      <c r="E93" s="181"/>
      <c r="F93" s="181"/>
      <c r="G93" s="181"/>
      <c r="H93" s="181"/>
      <c r="I93" s="182"/>
      <c r="J93" s="183">
        <f>J1013</f>
        <v>0</v>
      </c>
      <c r="K93" s="179"/>
      <c r="L93" s="184"/>
    </row>
    <row r="94" hidden="1" s="8" customFormat="1" ht="24.96" customHeight="1">
      <c r="B94" s="178"/>
      <c r="C94" s="179"/>
      <c r="D94" s="180" t="s">
        <v>169</v>
      </c>
      <c r="E94" s="181"/>
      <c r="F94" s="181"/>
      <c r="G94" s="181"/>
      <c r="H94" s="181"/>
      <c r="I94" s="182"/>
      <c r="J94" s="183">
        <f>J1055</f>
        <v>0</v>
      </c>
      <c r="K94" s="179"/>
      <c r="L94" s="184"/>
    </row>
    <row r="95" hidden="1" s="8" customFormat="1" ht="24.96" customHeight="1">
      <c r="B95" s="178"/>
      <c r="C95" s="179"/>
      <c r="D95" s="180" t="s">
        <v>170</v>
      </c>
      <c r="E95" s="181"/>
      <c r="F95" s="181"/>
      <c r="G95" s="181"/>
      <c r="H95" s="181"/>
      <c r="I95" s="182"/>
      <c r="J95" s="183">
        <f>J1085</f>
        <v>0</v>
      </c>
      <c r="K95" s="179"/>
      <c r="L95" s="184"/>
    </row>
    <row r="96" hidden="1" s="8" customFormat="1" ht="24.96" customHeight="1">
      <c r="B96" s="178"/>
      <c r="C96" s="179"/>
      <c r="D96" s="180" t="s">
        <v>171</v>
      </c>
      <c r="E96" s="181"/>
      <c r="F96" s="181"/>
      <c r="G96" s="181"/>
      <c r="H96" s="181"/>
      <c r="I96" s="182"/>
      <c r="J96" s="183">
        <f>J1127</f>
        <v>0</v>
      </c>
      <c r="K96" s="179"/>
      <c r="L96" s="184"/>
    </row>
    <row r="97" hidden="1" s="1" customFormat="1" ht="21.84" customHeight="1">
      <c r="B97" s="38"/>
      <c r="C97" s="39"/>
      <c r="D97" s="39"/>
      <c r="E97" s="39"/>
      <c r="F97" s="39"/>
      <c r="G97" s="39"/>
      <c r="H97" s="39"/>
      <c r="I97" s="144"/>
      <c r="J97" s="39"/>
      <c r="K97" s="39"/>
      <c r="L97" s="43"/>
    </row>
    <row r="98" hidden="1" s="1" customFormat="1" ht="6.96" customHeight="1">
      <c r="B98" s="57"/>
      <c r="C98" s="58"/>
      <c r="D98" s="58"/>
      <c r="E98" s="58"/>
      <c r="F98" s="58"/>
      <c r="G98" s="58"/>
      <c r="H98" s="58"/>
      <c r="I98" s="168"/>
      <c r="J98" s="58"/>
      <c r="K98" s="58"/>
      <c r="L98" s="43"/>
    </row>
    <row r="99" hidden="1"/>
    <row r="100" hidden="1"/>
    <row r="101" hidden="1"/>
    <row r="102" s="1" customFormat="1" ht="6.96" customHeight="1">
      <c r="B102" s="59"/>
      <c r="C102" s="60"/>
      <c r="D102" s="60"/>
      <c r="E102" s="60"/>
      <c r="F102" s="60"/>
      <c r="G102" s="60"/>
      <c r="H102" s="60"/>
      <c r="I102" s="171"/>
      <c r="J102" s="60"/>
      <c r="K102" s="60"/>
      <c r="L102" s="43"/>
    </row>
    <row r="103" s="1" customFormat="1" ht="24.96" customHeight="1">
      <c r="B103" s="38"/>
      <c r="C103" s="23" t="s">
        <v>172</v>
      </c>
      <c r="D103" s="39"/>
      <c r="E103" s="39"/>
      <c r="F103" s="39"/>
      <c r="G103" s="39"/>
      <c r="H103" s="39"/>
      <c r="I103" s="144"/>
      <c r="J103" s="39"/>
      <c r="K103" s="39"/>
      <c r="L103" s="43"/>
    </row>
    <row r="104" s="1" customFormat="1" ht="6.96" customHeight="1">
      <c r="B104" s="38"/>
      <c r="C104" s="39"/>
      <c r="D104" s="39"/>
      <c r="E104" s="39"/>
      <c r="F104" s="39"/>
      <c r="G104" s="39"/>
      <c r="H104" s="39"/>
      <c r="I104" s="144"/>
      <c r="J104" s="39"/>
      <c r="K104" s="39"/>
      <c r="L104" s="43"/>
    </row>
    <row r="105" s="1" customFormat="1" ht="12" customHeight="1">
      <c r="B105" s="38"/>
      <c r="C105" s="32" t="s">
        <v>16</v>
      </c>
      <c r="D105" s="39"/>
      <c r="E105" s="39"/>
      <c r="F105" s="39"/>
      <c r="G105" s="39"/>
      <c r="H105" s="39"/>
      <c r="I105" s="144"/>
      <c r="J105" s="39"/>
      <c r="K105" s="39"/>
      <c r="L105" s="43"/>
    </row>
    <row r="106" s="1" customFormat="1" ht="16.5" customHeight="1">
      <c r="B106" s="38"/>
      <c r="C106" s="39"/>
      <c r="D106" s="39"/>
      <c r="E106" s="172" t="str">
        <f>E7</f>
        <v>000035_KČOV-Modlíkov</v>
      </c>
      <c r="F106" s="32"/>
      <c r="G106" s="32"/>
      <c r="H106" s="32"/>
      <c r="I106" s="144"/>
      <c r="J106" s="39"/>
      <c r="K106" s="39"/>
      <c r="L106" s="43"/>
    </row>
    <row r="107" ht="12" customHeight="1">
      <c r="B107" s="21"/>
      <c r="C107" s="32" t="s">
        <v>132</v>
      </c>
      <c r="D107" s="22"/>
      <c r="E107" s="22"/>
      <c r="F107" s="22"/>
      <c r="G107" s="22"/>
      <c r="H107" s="22"/>
      <c r="I107" s="137"/>
      <c r="J107" s="22"/>
      <c r="K107" s="22"/>
      <c r="L107" s="20"/>
    </row>
    <row r="108" ht="16.5" customHeight="1">
      <c r="B108" s="21"/>
      <c r="C108" s="22"/>
      <c r="D108" s="22"/>
      <c r="E108" s="172" t="s">
        <v>133</v>
      </c>
      <c r="F108" s="22"/>
      <c r="G108" s="22"/>
      <c r="H108" s="22"/>
      <c r="I108" s="137"/>
      <c r="J108" s="22"/>
      <c r="K108" s="22"/>
      <c r="L108" s="20"/>
    </row>
    <row r="109" ht="12" customHeight="1">
      <c r="B109" s="21"/>
      <c r="C109" s="32" t="s">
        <v>134</v>
      </c>
      <c r="D109" s="22"/>
      <c r="E109" s="22"/>
      <c r="F109" s="22"/>
      <c r="G109" s="22"/>
      <c r="H109" s="22"/>
      <c r="I109" s="137"/>
      <c r="J109" s="22"/>
      <c r="K109" s="22"/>
      <c r="L109" s="20"/>
    </row>
    <row r="110" s="1" customFormat="1" ht="16.5" customHeight="1">
      <c r="B110" s="38"/>
      <c r="C110" s="39"/>
      <c r="D110" s="39"/>
      <c r="E110" s="32" t="s">
        <v>135</v>
      </c>
      <c r="F110" s="39"/>
      <c r="G110" s="39"/>
      <c r="H110" s="39"/>
      <c r="I110" s="144"/>
      <c r="J110" s="39"/>
      <c r="K110" s="39"/>
      <c r="L110" s="43"/>
    </row>
    <row r="111" s="1" customFormat="1" ht="12" customHeight="1">
      <c r="B111" s="38"/>
      <c r="C111" s="32" t="s">
        <v>136</v>
      </c>
      <c r="D111" s="39"/>
      <c r="E111" s="39"/>
      <c r="F111" s="39"/>
      <c r="G111" s="39"/>
      <c r="H111" s="39"/>
      <c r="I111" s="144"/>
      <c r="J111" s="39"/>
      <c r="K111" s="39"/>
      <c r="L111" s="43"/>
    </row>
    <row r="112" s="1" customFormat="1" ht="16.5" customHeight="1">
      <c r="B112" s="38"/>
      <c r="C112" s="39"/>
      <c r="D112" s="39"/>
      <c r="E112" s="64" t="str">
        <f>E13</f>
        <v>D1.1.1A - Stavební část</v>
      </c>
      <c r="F112" s="39"/>
      <c r="G112" s="39"/>
      <c r="H112" s="39"/>
      <c r="I112" s="144"/>
      <c r="J112" s="39"/>
      <c r="K112" s="39"/>
      <c r="L112" s="43"/>
    </row>
    <row r="113" s="1" customFormat="1" ht="6.96" customHeight="1">
      <c r="B113" s="38"/>
      <c r="C113" s="39"/>
      <c r="D113" s="39"/>
      <c r="E113" s="39"/>
      <c r="F113" s="39"/>
      <c r="G113" s="39"/>
      <c r="H113" s="39"/>
      <c r="I113" s="144"/>
      <c r="J113" s="39"/>
      <c r="K113" s="39"/>
      <c r="L113" s="43"/>
    </row>
    <row r="114" s="1" customFormat="1" ht="12" customHeight="1">
      <c r="B114" s="38"/>
      <c r="C114" s="32" t="s">
        <v>20</v>
      </c>
      <c r="D114" s="39"/>
      <c r="E114" s="39"/>
      <c r="F114" s="27" t="str">
        <f>F16</f>
        <v>Modlíkov</v>
      </c>
      <c r="G114" s="39"/>
      <c r="H114" s="39"/>
      <c r="I114" s="146" t="s">
        <v>22</v>
      </c>
      <c r="J114" s="67" t="str">
        <f>IF(J16="","",J16)</f>
        <v>15. 7. 2019</v>
      </c>
      <c r="K114" s="39"/>
      <c r="L114" s="43"/>
    </row>
    <row r="115" s="1" customFormat="1" ht="6.96" customHeight="1">
      <c r="B115" s="38"/>
      <c r="C115" s="39"/>
      <c r="D115" s="39"/>
      <c r="E115" s="39"/>
      <c r="F115" s="39"/>
      <c r="G115" s="39"/>
      <c r="H115" s="39"/>
      <c r="I115" s="144"/>
      <c r="J115" s="39"/>
      <c r="K115" s="39"/>
      <c r="L115" s="43"/>
    </row>
    <row r="116" s="1" customFormat="1" ht="13.65" customHeight="1">
      <c r="B116" s="38"/>
      <c r="C116" s="32" t="s">
        <v>24</v>
      </c>
      <c r="D116" s="39"/>
      <c r="E116" s="39"/>
      <c r="F116" s="27" t="str">
        <f>E19</f>
        <v>OBEC MODLÍKOV, MODLÍKOV 60 582 22 PŘIB.</v>
      </c>
      <c r="G116" s="39"/>
      <c r="H116" s="39"/>
      <c r="I116" s="146" t="s">
        <v>30</v>
      </c>
      <c r="J116" s="36" t="str">
        <f>E25</f>
        <v>PROfi</v>
      </c>
      <c r="K116" s="39"/>
      <c r="L116" s="43"/>
    </row>
    <row r="117" s="1" customFormat="1" ht="13.65" customHeight="1">
      <c r="B117" s="38"/>
      <c r="C117" s="32" t="s">
        <v>28</v>
      </c>
      <c r="D117" s="39"/>
      <c r="E117" s="39"/>
      <c r="F117" s="27" t="str">
        <f>IF(E22="","",E22)</f>
        <v>Vyplň údaj</v>
      </c>
      <c r="G117" s="39"/>
      <c r="H117" s="39"/>
      <c r="I117" s="146" t="s">
        <v>33</v>
      </c>
      <c r="J117" s="36" t="str">
        <f>E28</f>
        <v>PROfi</v>
      </c>
      <c r="K117" s="39"/>
      <c r="L117" s="43"/>
    </row>
    <row r="118" s="1" customFormat="1" ht="10.32" customHeight="1">
      <c r="B118" s="38"/>
      <c r="C118" s="39"/>
      <c r="D118" s="39"/>
      <c r="E118" s="39"/>
      <c r="F118" s="39"/>
      <c r="G118" s="39"/>
      <c r="H118" s="39"/>
      <c r="I118" s="144"/>
      <c r="J118" s="39"/>
      <c r="K118" s="39"/>
      <c r="L118" s="43"/>
    </row>
    <row r="119" s="9" customFormat="1" ht="29.28" customHeight="1">
      <c r="B119" s="185"/>
      <c r="C119" s="186" t="s">
        <v>173</v>
      </c>
      <c r="D119" s="187" t="s">
        <v>54</v>
      </c>
      <c r="E119" s="187" t="s">
        <v>50</v>
      </c>
      <c r="F119" s="187" t="s">
        <v>51</v>
      </c>
      <c r="G119" s="187" t="s">
        <v>174</v>
      </c>
      <c r="H119" s="187" t="s">
        <v>175</v>
      </c>
      <c r="I119" s="188" t="s">
        <v>176</v>
      </c>
      <c r="J119" s="189" t="s">
        <v>140</v>
      </c>
      <c r="K119" s="190" t="s">
        <v>177</v>
      </c>
      <c r="L119" s="191"/>
      <c r="M119" s="88" t="s">
        <v>1</v>
      </c>
      <c r="N119" s="89" t="s">
        <v>39</v>
      </c>
      <c r="O119" s="89" t="s">
        <v>178</v>
      </c>
      <c r="P119" s="89" t="s">
        <v>179</v>
      </c>
      <c r="Q119" s="89" t="s">
        <v>180</v>
      </c>
      <c r="R119" s="89" t="s">
        <v>181</v>
      </c>
      <c r="S119" s="89" t="s">
        <v>182</v>
      </c>
      <c r="T119" s="90" t="s">
        <v>183</v>
      </c>
    </row>
    <row r="120" s="1" customFormat="1" ht="22.8" customHeight="1">
      <c r="B120" s="38"/>
      <c r="C120" s="95" t="s">
        <v>184</v>
      </c>
      <c r="D120" s="39"/>
      <c r="E120" s="39"/>
      <c r="F120" s="39"/>
      <c r="G120" s="39"/>
      <c r="H120" s="39"/>
      <c r="I120" s="144"/>
      <c r="J120" s="192">
        <f>BK120</f>
        <v>0</v>
      </c>
      <c r="K120" s="39"/>
      <c r="L120" s="43"/>
      <c r="M120" s="91"/>
      <c r="N120" s="92"/>
      <c r="O120" s="92"/>
      <c r="P120" s="193">
        <f>P121+P214+P235+P276+P376+P395+P420+P451+P498+P509+P520+P530+P561+P602+P627+P630+P698+P740+P747+P753+P759+P838+P854+P902+P957+P1013+P1055+P1085+P1127</f>
        <v>0</v>
      </c>
      <c r="Q120" s="92"/>
      <c r="R120" s="193">
        <f>R121+R214+R235+R276+R376+R395+R420+R451+R498+R509+R520+R530+R561+R602+R627+R630+R698+R740+R747+R753+R759+R838+R854+R902+R957+R1013+R1055+R1085+R1127</f>
        <v>0</v>
      </c>
      <c r="S120" s="92"/>
      <c r="T120" s="194">
        <f>T121+T214+T235+T276+T376+T395+T420+T451+T498+T509+T520+T530+T561+T602+T627+T630+T698+T740+T747+T753+T759+T838+T854+T902+T957+T1013+T1055+T1085+T1127</f>
        <v>0</v>
      </c>
      <c r="AT120" s="17" t="s">
        <v>68</v>
      </c>
      <c r="AU120" s="17" t="s">
        <v>142</v>
      </c>
      <c r="BK120" s="195">
        <f>BK121+BK214+BK235+BK276+BK376+BK395+BK420+BK451+BK498+BK509+BK520+BK530+BK561+BK602+BK627+BK630+BK698+BK740+BK747+BK753+BK759+BK838+BK854+BK902+BK957+BK1013+BK1055+BK1085+BK1127</f>
        <v>0</v>
      </c>
    </row>
    <row r="121" s="10" customFormat="1" ht="25.92" customHeight="1">
      <c r="B121" s="196"/>
      <c r="C121" s="197"/>
      <c r="D121" s="198" t="s">
        <v>68</v>
      </c>
      <c r="E121" s="199" t="s">
        <v>76</v>
      </c>
      <c r="F121" s="199" t="s">
        <v>185</v>
      </c>
      <c r="G121" s="197"/>
      <c r="H121" s="197"/>
      <c r="I121" s="200"/>
      <c r="J121" s="201">
        <f>BK121</f>
        <v>0</v>
      </c>
      <c r="K121" s="197"/>
      <c r="L121" s="202"/>
      <c r="M121" s="203"/>
      <c r="N121" s="204"/>
      <c r="O121" s="204"/>
      <c r="P121" s="205">
        <f>SUM(P122:P213)</f>
        <v>0</v>
      </c>
      <c r="Q121" s="204"/>
      <c r="R121" s="205">
        <f>SUM(R122:R213)</f>
        <v>0</v>
      </c>
      <c r="S121" s="204"/>
      <c r="T121" s="206">
        <f>SUM(T122:T213)</f>
        <v>0</v>
      </c>
      <c r="AR121" s="207" t="s">
        <v>76</v>
      </c>
      <c r="AT121" s="208" t="s">
        <v>68</v>
      </c>
      <c r="AU121" s="208" t="s">
        <v>69</v>
      </c>
      <c r="AY121" s="207" t="s">
        <v>186</v>
      </c>
      <c r="BK121" s="209">
        <f>SUM(BK122:BK213)</f>
        <v>0</v>
      </c>
    </row>
    <row r="122" s="1" customFormat="1" ht="22.5" customHeight="1">
      <c r="B122" s="38"/>
      <c r="C122" s="210" t="s">
        <v>76</v>
      </c>
      <c r="D122" s="210" t="s">
        <v>187</v>
      </c>
      <c r="E122" s="211" t="s">
        <v>188</v>
      </c>
      <c r="F122" s="212" t="s">
        <v>189</v>
      </c>
      <c r="G122" s="213" t="s">
        <v>190</v>
      </c>
      <c r="H122" s="214">
        <v>45.648000000000003</v>
      </c>
      <c r="I122" s="215"/>
      <c r="J122" s="216">
        <f>ROUND(I122*H122,2)</f>
        <v>0</v>
      </c>
      <c r="K122" s="212" t="s">
        <v>191</v>
      </c>
      <c r="L122" s="43"/>
      <c r="M122" s="217" t="s">
        <v>1</v>
      </c>
      <c r="N122" s="218" t="s">
        <v>40</v>
      </c>
      <c r="O122" s="79"/>
      <c r="P122" s="219">
        <f>O122*H122</f>
        <v>0</v>
      </c>
      <c r="Q122" s="219">
        <v>0</v>
      </c>
      <c r="R122" s="219">
        <f>Q122*H122</f>
        <v>0</v>
      </c>
      <c r="S122" s="219">
        <v>0</v>
      </c>
      <c r="T122" s="220">
        <f>S122*H122</f>
        <v>0</v>
      </c>
      <c r="AR122" s="17" t="s">
        <v>192</v>
      </c>
      <c r="AT122" s="17" t="s">
        <v>187</v>
      </c>
      <c r="AU122" s="17" t="s">
        <v>76</v>
      </c>
      <c r="AY122" s="17" t="s">
        <v>186</v>
      </c>
      <c r="BE122" s="221">
        <f>IF(N122="základní",J122,0)</f>
        <v>0</v>
      </c>
      <c r="BF122" s="221">
        <f>IF(N122="snížená",J122,0)</f>
        <v>0</v>
      </c>
      <c r="BG122" s="221">
        <f>IF(N122="zákl. přenesená",J122,0)</f>
        <v>0</v>
      </c>
      <c r="BH122" s="221">
        <f>IF(N122="sníž. přenesená",J122,0)</f>
        <v>0</v>
      </c>
      <c r="BI122" s="221">
        <f>IF(N122="nulová",J122,0)</f>
        <v>0</v>
      </c>
      <c r="BJ122" s="17" t="s">
        <v>76</v>
      </c>
      <c r="BK122" s="221">
        <f>ROUND(I122*H122,2)</f>
        <v>0</v>
      </c>
      <c r="BL122" s="17" t="s">
        <v>192</v>
      </c>
      <c r="BM122" s="17" t="s">
        <v>193</v>
      </c>
    </row>
    <row r="123" s="11" customFormat="1">
      <c r="B123" s="222"/>
      <c r="C123" s="223"/>
      <c r="D123" s="224" t="s">
        <v>194</v>
      </c>
      <c r="E123" s="225" t="s">
        <v>1</v>
      </c>
      <c r="F123" s="226" t="s">
        <v>195</v>
      </c>
      <c r="G123" s="223"/>
      <c r="H123" s="227">
        <v>45.648000000000003</v>
      </c>
      <c r="I123" s="228"/>
      <c r="J123" s="223"/>
      <c r="K123" s="223"/>
      <c r="L123" s="229"/>
      <c r="M123" s="230"/>
      <c r="N123" s="231"/>
      <c r="O123" s="231"/>
      <c r="P123" s="231"/>
      <c r="Q123" s="231"/>
      <c r="R123" s="231"/>
      <c r="S123" s="231"/>
      <c r="T123" s="232"/>
      <c r="AT123" s="233" t="s">
        <v>194</v>
      </c>
      <c r="AU123" s="233" t="s">
        <v>76</v>
      </c>
      <c r="AV123" s="11" t="s">
        <v>78</v>
      </c>
      <c r="AW123" s="11" t="s">
        <v>32</v>
      </c>
      <c r="AX123" s="11" t="s">
        <v>69</v>
      </c>
      <c r="AY123" s="233" t="s">
        <v>186</v>
      </c>
    </row>
    <row r="124" s="12" customFormat="1">
      <c r="B124" s="234"/>
      <c r="C124" s="235"/>
      <c r="D124" s="224" t="s">
        <v>194</v>
      </c>
      <c r="E124" s="236" t="s">
        <v>1</v>
      </c>
      <c r="F124" s="237" t="s">
        <v>196</v>
      </c>
      <c r="G124" s="235"/>
      <c r="H124" s="238">
        <v>45.648000000000003</v>
      </c>
      <c r="I124" s="239"/>
      <c r="J124" s="235"/>
      <c r="K124" s="235"/>
      <c r="L124" s="240"/>
      <c r="M124" s="241"/>
      <c r="N124" s="242"/>
      <c r="O124" s="242"/>
      <c r="P124" s="242"/>
      <c r="Q124" s="242"/>
      <c r="R124" s="242"/>
      <c r="S124" s="242"/>
      <c r="T124" s="243"/>
      <c r="AT124" s="244" t="s">
        <v>194</v>
      </c>
      <c r="AU124" s="244" t="s">
        <v>76</v>
      </c>
      <c r="AV124" s="12" t="s">
        <v>86</v>
      </c>
      <c r="AW124" s="12" t="s">
        <v>32</v>
      </c>
      <c r="AX124" s="12" t="s">
        <v>69</v>
      </c>
      <c r="AY124" s="244" t="s">
        <v>186</v>
      </c>
    </row>
    <row r="125" s="13" customFormat="1">
      <c r="B125" s="245"/>
      <c r="C125" s="246"/>
      <c r="D125" s="224" t="s">
        <v>194</v>
      </c>
      <c r="E125" s="247" t="s">
        <v>1</v>
      </c>
      <c r="F125" s="248" t="s">
        <v>197</v>
      </c>
      <c r="G125" s="246"/>
      <c r="H125" s="249">
        <v>45.648000000000003</v>
      </c>
      <c r="I125" s="250"/>
      <c r="J125" s="246"/>
      <c r="K125" s="246"/>
      <c r="L125" s="251"/>
      <c r="M125" s="252"/>
      <c r="N125" s="253"/>
      <c r="O125" s="253"/>
      <c r="P125" s="253"/>
      <c r="Q125" s="253"/>
      <c r="R125" s="253"/>
      <c r="S125" s="253"/>
      <c r="T125" s="254"/>
      <c r="AT125" s="255" t="s">
        <v>194</v>
      </c>
      <c r="AU125" s="255" t="s">
        <v>76</v>
      </c>
      <c r="AV125" s="13" t="s">
        <v>192</v>
      </c>
      <c r="AW125" s="13" t="s">
        <v>32</v>
      </c>
      <c r="AX125" s="13" t="s">
        <v>76</v>
      </c>
      <c r="AY125" s="255" t="s">
        <v>186</v>
      </c>
    </row>
    <row r="126" s="1" customFormat="1" ht="22.5" customHeight="1">
      <c r="B126" s="38"/>
      <c r="C126" s="210" t="s">
        <v>78</v>
      </c>
      <c r="D126" s="210" t="s">
        <v>187</v>
      </c>
      <c r="E126" s="211" t="s">
        <v>198</v>
      </c>
      <c r="F126" s="212" t="s">
        <v>199</v>
      </c>
      <c r="G126" s="213" t="s">
        <v>190</v>
      </c>
      <c r="H126" s="214">
        <v>50.973999999999997</v>
      </c>
      <c r="I126" s="215"/>
      <c r="J126" s="216">
        <f>ROUND(I126*H126,2)</f>
        <v>0</v>
      </c>
      <c r="K126" s="212" t="s">
        <v>191</v>
      </c>
      <c r="L126" s="43"/>
      <c r="M126" s="217" t="s">
        <v>1</v>
      </c>
      <c r="N126" s="218" t="s">
        <v>40</v>
      </c>
      <c r="O126" s="79"/>
      <c r="P126" s="219">
        <f>O126*H126</f>
        <v>0</v>
      </c>
      <c r="Q126" s="219">
        <v>0</v>
      </c>
      <c r="R126" s="219">
        <f>Q126*H126</f>
        <v>0</v>
      </c>
      <c r="S126" s="219">
        <v>0</v>
      </c>
      <c r="T126" s="220">
        <f>S126*H126</f>
        <v>0</v>
      </c>
      <c r="AR126" s="17" t="s">
        <v>192</v>
      </c>
      <c r="AT126" s="17" t="s">
        <v>187</v>
      </c>
      <c r="AU126" s="17" t="s">
        <v>76</v>
      </c>
      <c r="AY126" s="17" t="s">
        <v>186</v>
      </c>
      <c r="BE126" s="221">
        <f>IF(N126="základní",J126,0)</f>
        <v>0</v>
      </c>
      <c r="BF126" s="221">
        <f>IF(N126="snížená",J126,0)</f>
        <v>0</v>
      </c>
      <c r="BG126" s="221">
        <f>IF(N126="zákl. přenesená",J126,0)</f>
        <v>0</v>
      </c>
      <c r="BH126" s="221">
        <f>IF(N126="sníž. přenesená",J126,0)</f>
        <v>0</v>
      </c>
      <c r="BI126" s="221">
        <f>IF(N126="nulová",J126,0)</f>
        <v>0</v>
      </c>
      <c r="BJ126" s="17" t="s">
        <v>76</v>
      </c>
      <c r="BK126" s="221">
        <f>ROUND(I126*H126,2)</f>
        <v>0</v>
      </c>
      <c r="BL126" s="17" t="s">
        <v>192</v>
      </c>
      <c r="BM126" s="17" t="s">
        <v>200</v>
      </c>
    </row>
    <row r="127" s="11" customFormat="1">
      <c r="B127" s="222"/>
      <c r="C127" s="223"/>
      <c r="D127" s="224" t="s">
        <v>194</v>
      </c>
      <c r="E127" s="225" t="s">
        <v>1</v>
      </c>
      <c r="F127" s="226" t="s">
        <v>201</v>
      </c>
      <c r="G127" s="223"/>
      <c r="H127" s="227">
        <v>50.973999999999997</v>
      </c>
      <c r="I127" s="228"/>
      <c r="J127" s="223"/>
      <c r="K127" s="223"/>
      <c r="L127" s="229"/>
      <c r="M127" s="230"/>
      <c r="N127" s="231"/>
      <c r="O127" s="231"/>
      <c r="P127" s="231"/>
      <c r="Q127" s="231"/>
      <c r="R127" s="231"/>
      <c r="S127" s="231"/>
      <c r="T127" s="232"/>
      <c r="AT127" s="233" t="s">
        <v>194</v>
      </c>
      <c r="AU127" s="233" t="s">
        <v>76</v>
      </c>
      <c r="AV127" s="11" t="s">
        <v>78</v>
      </c>
      <c r="AW127" s="11" t="s">
        <v>32</v>
      </c>
      <c r="AX127" s="11" t="s">
        <v>69</v>
      </c>
      <c r="AY127" s="233" t="s">
        <v>186</v>
      </c>
    </row>
    <row r="128" s="12" customFormat="1">
      <c r="B128" s="234"/>
      <c r="C128" s="235"/>
      <c r="D128" s="224" t="s">
        <v>194</v>
      </c>
      <c r="E128" s="236" t="s">
        <v>1</v>
      </c>
      <c r="F128" s="237" t="s">
        <v>196</v>
      </c>
      <c r="G128" s="235"/>
      <c r="H128" s="238">
        <v>50.973999999999997</v>
      </c>
      <c r="I128" s="239"/>
      <c r="J128" s="235"/>
      <c r="K128" s="235"/>
      <c r="L128" s="240"/>
      <c r="M128" s="241"/>
      <c r="N128" s="242"/>
      <c r="O128" s="242"/>
      <c r="P128" s="242"/>
      <c r="Q128" s="242"/>
      <c r="R128" s="242"/>
      <c r="S128" s="242"/>
      <c r="T128" s="243"/>
      <c r="AT128" s="244" t="s">
        <v>194</v>
      </c>
      <c r="AU128" s="244" t="s">
        <v>76</v>
      </c>
      <c r="AV128" s="12" t="s">
        <v>86</v>
      </c>
      <c r="AW128" s="12" t="s">
        <v>32</v>
      </c>
      <c r="AX128" s="12" t="s">
        <v>69</v>
      </c>
      <c r="AY128" s="244" t="s">
        <v>186</v>
      </c>
    </row>
    <row r="129" s="13" customFormat="1">
      <c r="B129" s="245"/>
      <c r="C129" s="246"/>
      <c r="D129" s="224" t="s">
        <v>194</v>
      </c>
      <c r="E129" s="247" t="s">
        <v>1</v>
      </c>
      <c r="F129" s="248" t="s">
        <v>197</v>
      </c>
      <c r="G129" s="246"/>
      <c r="H129" s="249">
        <v>50.973999999999997</v>
      </c>
      <c r="I129" s="250"/>
      <c r="J129" s="246"/>
      <c r="K129" s="246"/>
      <c r="L129" s="251"/>
      <c r="M129" s="252"/>
      <c r="N129" s="253"/>
      <c r="O129" s="253"/>
      <c r="P129" s="253"/>
      <c r="Q129" s="253"/>
      <c r="R129" s="253"/>
      <c r="S129" s="253"/>
      <c r="T129" s="254"/>
      <c r="AT129" s="255" t="s">
        <v>194</v>
      </c>
      <c r="AU129" s="255" t="s">
        <v>76</v>
      </c>
      <c r="AV129" s="13" t="s">
        <v>192</v>
      </c>
      <c r="AW129" s="13" t="s">
        <v>32</v>
      </c>
      <c r="AX129" s="13" t="s">
        <v>76</v>
      </c>
      <c r="AY129" s="255" t="s">
        <v>186</v>
      </c>
    </row>
    <row r="130" s="1" customFormat="1" ht="22.5" customHeight="1">
      <c r="B130" s="38"/>
      <c r="C130" s="210" t="s">
        <v>86</v>
      </c>
      <c r="D130" s="210" t="s">
        <v>187</v>
      </c>
      <c r="E130" s="211" t="s">
        <v>202</v>
      </c>
      <c r="F130" s="212" t="s">
        <v>203</v>
      </c>
      <c r="G130" s="213" t="s">
        <v>190</v>
      </c>
      <c r="H130" s="214">
        <v>50.973999999999997</v>
      </c>
      <c r="I130" s="215"/>
      <c r="J130" s="216">
        <f>ROUND(I130*H130,2)</f>
        <v>0</v>
      </c>
      <c r="K130" s="212" t="s">
        <v>191</v>
      </c>
      <c r="L130" s="43"/>
      <c r="M130" s="217" t="s">
        <v>1</v>
      </c>
      <c r="N130" s="218" t="s">
        <v>40</v>
      </c>
      <c r="O130" s="79"/>
      <c r="P130" s="219">
        <f>O130*H130</f>
        <v>0</v>
      </c>
      <c r="Q130" s="219">
        <v>0</v>
      </c>
      <c r="R130" s="219">
        <f>Q130*H130</f>
        <v>0</v>
      </c>
      <c r="S130" s="219">
        <v>0</v>
      </c>
      <c r="T130" s="220">
        <f>S130*H130</f>
        <v>0</v>
      </c>
      <c r="AR130" s="17" t="s">
        <v>192</v>
      </c>
      <c r="AT130" s="17" t="s">
        <v>187</v>
      </c>
      <c r="AU130" s="17" t="s">
        <v>76</v>
      </c>
      <c r="AY130" s="17" t="s">
        <v>186</v>
      </c>
      <c r="BE130" s="221">
        <f>IF(N130="základní",J130,0)</f>
        <v>0</v>
      </c>
      <c r="BF130" s="221">
        <f>IF(N130="snížená",J130,0)</f>
        <v>0</v>
      </c>
      <c r="BG130" s="221">
        <f>IF(N130="zákl. přenesená",J130,0)</f>
        <v>0</v>
      </c>
      <c r="BH130" s="221">
        <f>IF(N130="sníž. přenesená",J130,0)</f>
        <v>0</v>
      </c>
      <c r="BI130" s="221">
        <f>IF(N130="nulová",J130,0)</f>
        <v>0</v>
      </c>
      <c r="BJ130" s="17" t="s">
        <v>76</v>
      </c>
      <c r="BK130" s="221">
        <f>ROUND(I130*H130,2)</f>
        <v>0</v>
      </c>
      <c r="BL130" s="17" t="s">
        <v>192</v>
      </c>
      <c r="BM130" s="17" t="s">
        <v>204</v>
      </c>
    </row>
    <row r="131" s="1" customFormat="1" ht="22.5" customHeight="1">
      <c r="B131" s="38"/>
      <c r="C131" s="210" t="s">
        <v>192</v>
      </c>
      <c r="D131" s="210" t="s">
        <v>187</v>
      </c>
      <c r="E131" s="211" t="s">
        <v>205</v>
      </c>
      <c r="F131" s="212" t="s">
        <v>206</v>
      </c>
      <c r="G131" s="213" t="s">
        <v>190</v>
      </c>
      <c r="H131" s="214">
        <v>373.64699999999999</v>
      </c>
      <c r="I131" s="215"/>
      <c r="J131" s="216">
        <f>ROUND(I131*H131,2)</f>
        <v>0</v>
      </c>
      <c r="K131" s="212" t="s">
        <v>191</v>
      </c>
      <c r="L131" s="43"/>
      <c r="M131" s="217" t="s">
        <v>1</v>
      </c>
      <c r="N131" s="218" t="s">
        <v>40</v>
      </c>
      <c r="O131" s="79"/>
      <c r="P131" s="219">
        <f>O131*H131</f>
        <v>0</v>
      </c>
      <c r="Q131" s="219">
        <v>0</v>
      </c>
      <c r="R131" s="219">
        <f>Q131*H131</f>
        <v>0</v>
      </c>
      <c r="S131" s="219">
        <v>0</v>
      </c>
      <c r="T131" s="220">
        <f>S131*H131</f>
        <v>0</v>
      </c>
      <c r="AR131" s="17" t="s">
        <v>192</v>
      </c>
      <c r="AT131" s="17" t="s">
        <v>187</v>
      </c>
      <c r="AU131" s="17" t="s">
        <v>76</v>
      </c>
      <c r="AY131" s="17" t="s">
        <v>186</v>
      </c>
      <c r="BE131" s="221">
        <f>IF(N131="základní",J131,0)</f>
        <v>0</v>
      </c>
      <c r="BF131" s="221">
        <f>IF(N131="snížená",J131,0)</f>
        <v>0</v>
      </c>
      <c r="BG131" s="221">
        <f>IF(N131="zákl. přenesená",J131,0)</f>
        <v>0</v>
      </c>
      <c r="BH131" s="221">
        <f>IF(N131="sníž. přenesená",J131,0)</f>
        <v>0</v>
      </c>
      <c r="BI131" s="221">
        <f>IF(N131="nulová",J131,0)</f>
        <v>0</v>
      </c>
      <c r="BJ131" s="17" t="s">
        <v>76</v>
      </c>
      <c r="BK131" s="221">
        <f>ROUND(I131*H131,2)</f>
        <v>0</v>
      </c>
      <c r="BL131" s="17" t="s">
        <v>192</v>
      </c>
      <c r="BM131" s="17" t="s">
        <v>207</v>
      </c>
    </row>
    <row r="132" s="14" customFormat="1">
      <c r="B132" s="256"/>
      <c r="C132" s="257"/>
      <c r="D132" s="224" t="s">
        <v>194</v>
      </c>
      <c r="E132" s="258" t="s">
        <v>1</v>
      </c>
      <c r="F132" s="259" t="s">
        <v>208</v>
      </c>
      <c r="G132" s="257"/>
      <c r="H132" s="258" t="s">
        <v>1</v>
      </c>
      <c r="I132" s="260"/>
      <c r="J132" s="257"/>
      <c r="K132" s="257"/>
      <c r="L132" s="261"/>
      <c r="M132" s="262"/>
      <c r="N132" s="263"/>
      <c r="O132" s="263"/>
      <c r="P132" s="263"/>
      <c r="Q132" s="263"/>
      <c r="R132" s="263"/>
      <c r="S132" s="263"/>
      <c r="T132" s="264"/>
      <c r="AT132" s="265" t="s">
        <v>194</v>
      </c>
      <c r="AU132" s="265" t="s">
        <v>76</v>
      </c>
      <c r="AV132" s="14" t="s">
        <v>76</v>
      </c>
      <c r="AW132" s="14" t="s">
        <v>32</v>
      </c>
      <c r="AX132" s="14" t="s">
        <v>69</v>
      </c>
      <c r="AY132" s="265" t="s">
        <v>186</v>
      </c>
    </row>
    <row r="133" s="14" customFormat="1">
      <c r="B133" s="256"/>
      <c r="C133" s="257"/>
      <c r="D133" s="224" t="s">
        <v>194</v>
      </c>
      <c r="E133" s="258" t="s">
        <v>1</v>
      </c>
      <c r="F133" s="259" t="s">
        <v>209</v>
      </c>
      <c r="G133" s="257"/>
      <c r="H133" s="258" t="s">
        <v>1</v>
      </c>
      <c r="I133" s="260"/>
      <c r="J133" s="257"/>
      <c r="K133" s="257"/>
      <c r="L133" s="261"/>
      <c r="M133" s="262"/>
      <c r="N133" s="263"/>
      <c r="O133" s="263"/>
      <c r="P133" s="263"/>
      <c r="Q133" s="263"/>
      <c r="R133" s="263"/>
      <c r="S133" s="263"/>
      <c r="T133" s="264"/>
      <c r="AT133" s="265" t="s">
        <v>194</v>
      </c>
      <c r="AU133" s="265" t="s">
        <v>76</v>
      </c>
      <c r="AV133" s="14" t="s">
        <v>76</v>
      </c>
      <c r="AW133" s="14" t="s">
        <v>32</v>
      </c>
      <c r="AX133" s="14" t="s">
        <v>69</v>
      </c>
      <c r="AY133" s="265" t="s">
        <v>186</v>
      </c>
    </row>
    <row r="134" s="11" customFormat="1">
      <c r="B134" s="222"/>
      <c r="C134" s="223"/>
      <c r="D134" s="224" t="s">
        <v>194</v>
      </c>
      <c r="E134" s="225" t="s">
        <v>1</v>
      </c>
      <c r="F134" s="226" t="s">
        <v>210</v>
      </c>
      <c r="G134" s="223"/>
      <c r="H134" s="227">
        <v>197.80799999999999</v>
      </c>
      <c r="I134" s="228"/>
      <c r="J134" s="223"/>
      <c r="K134" s="223"/>
      <c r="L134" s="229"/>
      <c r="M134" s="230"/>
      <c r="N134" s="231"/>
      <c r="O134" s="231"/>
      <c r="P134" s="231"/>
      <c r="Q134" s="231"/>
      <c r="R134" s="231"/>
      <c r="S134" s="231"/>
      <c r="T134" s="232"/>
      <c r="AT134" s="233" t="s">
        <v>194</v>
      </c>
      <c r="AU134" s="233" t="s">
        <v>76</v>
      </c>
      <c r="AV134" s="11" t="s">
        <v>78</v>
      </c>
      <c r="AW134" s="11" t="s">
        <v>32</v>
      </c>
      <c r="AX134" s="11" t="s">
        <v>69</v>
      </c>
      <c r="AY134" s="233" t="s">
        <v>186</v>
      </c>
    </row>
    <row r="135" s="11" customFormat="1">
      <c r="B135" s="222"/>
      <c r="C135" s="223"/>
      <c r="D135" s="224" t="s">
        <v>194</v>
      </c>
      <c r="E135" s="225" t="s">
        <v>1</v>
      </c>
      <c r="F135" s="226" t="s">
        <v>211</v>
      </c>
      <c r="G135" s="223"/>
      <c r="H135" s="227">
        <v>549.48699999999997</v>
      </c>
      <c r="I135" s="228"/>
      <c r="J135" s="223"/>
      <c r="K135" s="223"/>
      <c r="L135" s="229"/>
      <c r="M135" s="230"/>
      <c r="N135" s="231"/>
      <c r="O135" s="231"/>
      <c r="P135" s="231"/>
      <c r="Q135" s="231"/>
      <c r="R135" s="231"/>
      <c r="S135" s="231"/>
      <c r="T135" s="232"/>
      <c r="AT135" s="233" t="s">
        <v>194</v>
      </c>
      <c r="AU135" s="233" t="s">
        <v>76</v>
      </c>
      <c r="AV135" s="11" t="s">
        <v>78</v>
      </c>
      <c r="AW135" s="11" t="s">
        <v>32</v>
      </c>
      <c r="AX135" s="11" t="s">
        <v>69</v>
      </c>
      <c r="AY135" s="233" t="s">
        <v>186</v>
      </c>
    </row>
    <row r="136" s="12" customFormat="1">
      <c r="B136" s="234"/>
      <c r="C136" s="235"/>
      <c r="D136" s="224" t="s">
        <v>194</v>
      </c>
      <c r="E136" s="236" t="s">
        <v>1</v>
      </c>
      <c r="F136" s="237" t="s">
        <v>196</v>
      </c>
      <c r="G136" s="235"/>
      <c r="H136" s="238">
        <v>747.29499999999996</v>
      </c>
      <c r="I136" s="239"/>
      <c r="J136" s="235"/>
      <c r="K136" s="235"/>
      <c r="L136" s="240"/>
      <c r="M136" s="241"/>
      <c r="N136" s="242"/>
      <c r="O136" s="242"/>
      <c r="P136" s="242"/>
      <c r="Q136" s="242"/>
      <c r="R136" s="242"/>
      <c r="S136" s="242"/>
      <c r="T136" s="243"/>
      <c r="AT136" s="244" t="s">
        <v>194</v>
      </c>
      <c r="AU136" s="244" t="s">
        <v>76</v>
      </c>
      <c r="AV136" s="12" t="s">
        <v>86</v>
      </c>
      <c r="AW136" s="12" t="s">
        <v>32</v>
      </c>
      <c r="AX136" s="12" t="s">
        <v>69</v>
      </c>
      <c r="AY136" s="244" t="s">
        <v>186</v>
      </c>
    </row>
    <row r="137" s="11" customFormat="1">
      <c r="B137" s="222"/>
      <c r="C137" s="223"/>
      <c r="D137" s="224" t="s">
        <v>194</v>
      </c>
      <c r="E137" s="225" t="s">
        <v>1</v>
      </c>
      <c r="F137" s="226" t="s">
        <v>212</v>
      </c>
      <c r="G137" s="223"/>
      <c r="H137" s="227">
        <v>-373.64800000000002</v>
      </c>
      <c r="I137" s="228"/>
      <c r="J137" s="223"/>
      <c r="K137" s="223"/>
      <c r="L137" s="229"/>
      <c r="M137" s="230"/>
      <c r="N137" s="231"/>
      <c r="O137" s="231"/>
      <c r="P137" s="231"/>
      <c r="Q137" s="231"/>
      <c r="R137" s="231"/>
      <c r="S137" s="231"/>
      <c r="T137" s="232"/>
      <c r="AT137" s="233" t="s">
        <v>194</v>
      </c>
      <c r="AU137" s="233" t="s">
        <v>76</v>
      </c>
      <c r="AV137" s="11" t="s">
        <v>78</v>
      </c>
      <c r="AW137" s="11" t="s">
        <v>32</v>
      </c>
      <c r="AX137" s="11" t="s">
        <v>69</v>
      </c>
      <c r="AY137" s="233" t="s">
        <v>186</v>
      </c>
    </row>
    <row r="138" s="13" customFormat="1">
      <c r="B138" s="245"/>
      <c r="C138" s="246"/>
      <c r="D138" s="224" t="s">
        <v>194</v>
      </c>
      <c r="E138" s="247" t="s">
        <v>1</v>
      </c>
      <c r="F138" s="248" t="s">
        <v>197</v>
      </c>
      <c r="G138" s="246"/>
      <c r="H138" s="249">
        <v>373.64699999999999</v>
      </c>
      <c r="I138" s="250"/>
      <c r="J138" s="246"/>
      <c r="K138" s="246"/>
      <c r="L138" s="251"/>
      <c r="M138" s="252"/>
      <c r="N138" s="253"/>
      <c r="O138" s="253"/>
      <c r="P138" s="253"/>
      <c r="Q138" s="253"/>
      <c r="R138" s="253"/>
      <c r="S138" s="253"/>
      <c r="T138" s="254"/>
      <c r="AT138" s="255" t="s">
        <v>194</v>
      </c>
      <c r="AU138" s="255" t="s">
        <v>76</v>
      </c>
      <c r="AV138" s="13" t="s">
        <v>192</v>
      </c>
      <c r="AW138" s="13" t="s">
        <v>32</v>
      </c>
      <c r="AX138" s="13" t="s">
        <v>76</v>
      </c>
      <c r="AY138" s="255" t="s">
        <v>186</v>
      </c>
    </row>
    <row r="139" s="1" customFormat="1" ht="22.5" customHeight="1">
      <c r="B139" s="38"/>
      <c r="C139" s="210" t="s">
        <v>213</v>
      </c>
      <c r="D139" s="210" t="s">
        <v>187</v>
      </c>
      <c r="E139" s="211" t="s">
        <v>214</v>
      </c>
      <c r="F139" s="212" t="s">
        <v>215</v>
      </c>
      <c r="G139" s="213" t="s">
        <v>190</v>
      </c>
      <c r="H139" s="214">
        <v>373.64699999999999</v>
      </c>
      <c r="I139" s="215"/>
      <c r="J139" s="216">
        <f>ROUND(I139*H139,2)</f>
        <v>0</v>
      </c>
      <c r="K139" s="212" t="s">
        <v>191</v>
      </c>
      <c r="L139" s="43"/>
      <c r="M139" s="217" t="s">
        <v>1</v>
      </c>
      <c r="N139" s="218" t="s">
        <v>40</v>
      </c>
      <c r="O139" s="79"/>
      <c r="P139" s="219">
        <f>O139*H139</f>
        <v>0</v>
      </c>
      <c r="Q139" s="219">
        <v>0</v>
      </c>
      <c r="R139" s="219">
        <f>Q139*H139</f>
        <v>0</v>
      </c>
      <c r="S139" s="219">
        <v>0</v>
      </c>
      <c r="T139" s="220">
        <f>S139*H139</f>
        <v>0</v>
      </c>
      <c r="AR139" s="17" t="s">
        <v>192</v>
      </c>
      <c r="AT139" s="17" t="s">
        <v>187</v>
      </c>
      <c r="AU139" s="17" t="s">
        <v>76</v>
      </c>
      <c r="AY139" s="17" t="s">
        <v>186</v>
      </c>
      <c r="BE139" s="221">
        <f>IF(N139="základní",J139,0)</f>
        <v>0</v>
      </c>
      <c r="BF139" s="221">
        <f>IF(N139="snížená",J139,0)</f>
        <v>0</v>
      </c>
      <c r="BG139" s="221">
        <f>IF(N139="zákl. přenesená",J139,0)</f>
        <v>0</v>
      </c>
      <c r="BH139" s="221">
        <f>IF(N139="sníž. přenesená",J139,0)</f>
        <v>0</v>
      </c>
      <c r="BI139" s="221">
        <f>IF(N139="nulová",J139,0)</f>
        <v>0</v>
      </c>
      <c r="BJ139" s="17" t="s">
        <v>76</v>
      </c>
      <c r="BK139" s="221">
        <f>ROUND(I139*H139,2)</f>
        <v>0</v>
      </c>
      <c r="BL139" s="17" t="s">
        <v>192</v>
      </c>
      <c r="BM139" s="17" t="s">
        <v>216</v>
      </c>
    </row>
    <row r="140" s="1" customFormat="1" ht="22.5" customHeight="1">
      <c r="B140" s="38"/>
      <c r="C140" s="210" t="s">
        <v>217</v>
      </c>
      <c r="D140" s="210" t="s">
        <v>187</v>
      </c>
      <c r="E140" s="211" t="s">
        <v>218</v>
      </c>
      <c r="F140" s="212" t="s">
        <v>219</v>
      </c>
      <c r="G140" s="213" t="s">
        <v>190</v>
      </c>
      <c r="H140" s="214">
        <v>373.64699999999999</v>
      </c>
      <c r="I140" s="215"/>
      <c r="J140" s="216">
        <f>ROUND(I140*H140,2)</f>
        <v>0</v>
      </c>
      <c r="K140" s="212" t="s">
        <v>191</v>
      </c>
      <c r="L140" s="43"/>
      <c r="M140" s="217" t="s">
        <v>1</v>
      </c>
      <c r="N140" s="218" t="s">
        <v>40</v>
      </c>
      <c r="O140" s="79"/>
      <c r="P140" s="219">
        <f>O140*H140</f>
        <v>0</v>
      </c>
      <c r="Q140" s="219">
        <v>0</v>
      </c>
      <c r="R140" s="219">
        <f>Q140*H140</f>
        <v>0</v>
      </c>
      <c r="S140" s="219">
        <v>0</v>
      </c>
      <c r="T140" s="220">
        <f>S140*H140</f>
        <v>0</v>
      </c>
      <c r="AR140" s="17" t="s">
        <v>192</v>
      </c>
      <c r="AT140" s="17" t="s">
        <v>187</v>
      </c>
      <c r="AU140" s="17" t="s">
        <v>76</v>
      </c>
      <c r="AY140" s="17" t="s">
        <v>186</v>
      </c>
      <c r="BE140" s="221">
        <f>IF(N140="základní",J140,0)</f>
        <v>0</v>
      </c>
      <c r="BF140" s="221">
        <f>IF(N140="snížená",J140,0)</f>
        <v>0</v>
      </c>
      <c r="BG140" s="221">
        <f>IF(N140="zákl. přenesená",J140,0)</f>
        <v>0</v>
      </c>
      <c r="BH140" s="221">
        <f>IF(N140="sníž. přenesená",J140,0)</f>
        <v>0</v>
      </c>
      <c r="BI140" s="221">
        <f>IF(N140="nulová",J140,0)</f>
        <v>0</v>
      </c>
      <c r="BJ140" s="17" t="s">
        <v>76</v>
      </c>
      <c r="BK140" s="221">
        <f>ROUND(I140*H140,2)</f>
        <v>0</v>
      </c>
      <c r="BL140" s="17" t="s">
        <v>192</v>
      </c>
      <c r="BM140" s="17" t="s">
        <v>220</v>
      </c>
    </row>
    <row r="141" s="14" customFormat="1">
      <c r="B141" s="256"/>
      <c r="C141" s="257"/>
      <c r="D141" s="224" t="s">
        <v>194</v>
      </c>
      <c r="E141" s="258" t="s">
        <v>1</v>
      </c>
      <c r="F141" s="259" t="s">
        <v>208</v>
      </c>
      <c r="G141" s="257"/>
      <c r="H141" s="258" t="s">
        <v>1</v>
      </c>
      <c r="I141" s="260"/>
      <c r="J141" s="257"/>
      <c r="K141" s="257"/>
      <c r="L141" s="261"/>
      <c r="M141" s="262"/>
      <c r="N141" s="263"/>
      <c r="O141" s="263"/>
      <c r="P141" s="263"/>
      <c r="Q141" s="263"/>
      <c r="R141" s="263"/>
      <c r="S141" s="263"/>
      <c r="T141" s="264"/>
      <c r="AT141" s="265" t="s">
        <v>194</v>
      </c>
      <c r="AU141" s="265" t="s">
        <v>76</v>
      </c>
      <c r="AV141" s="14" t="s">
        <v>76</v>
      </c>
      <c r="AW141" s="14" t="s">
        <v>32</v>
      </c>
      <c r="AX141" s="14" t="s">
        <v>69</v>
      </c>
      <c r="AY141" s="265" t="s">
        <v>186</v>
      </c>
    </row>
    <row r="142" s="14" customFormat="1">
      <c r="B142" s="256"/>
      <c r="C142" s="257"/>
      <c r="D142" s="224" t="s">
        <v>194</v>
      </c>
      <c r="E142" s="258" t="s">
        <v>1</v>
      </c>
      <c r="F142" s="259" t="s">
        <v>209</v>
      </c>
      <c r="G142" s="257"/>
      <c r="H142" s="258" t="s">
        <v>1</v>
      </c>
      <c r="I142" s="260"/>
      <c r="J142" s="257"/>
      <c r="K142" s="257"/>
      <c r="L142" s="261"/>
      <c r="M142" s="262"/>
      <c r="N142" s="263"/>
      <c r="O142" s="263"/>
      <c r="P142" s="263"/>
      <c r="Q142" s="263"/>
      <c r="R142" s="263"/>
      <c r="S142" s="263"/>
      <c r="T142" s="264"/>
      <c r="AT142" s="265" t="s">
        <v>194</v>
      </c>
      <c r="AU142" s="265" t="s">
        <v>76</v>
      </c>
      <c r="AV142" s="14" t="s">
        <v>76</v>
      </c>
      <c r="AW142" s="14" t="s">
        <v>32</v>
      </c>
      <c r="AX142" s="14" t="s">
        <v>69</v>
      </c>
      <c r="AY142" s="265" t="s">
        <v>186</v>
      </c>
    </row>
    <row r="143" s="11" customFormat="1">
      <c r="B143" s="222"/>
      <c r="C143" s="223"/>
      <c r="D143" s="224" t="s">
        <v>194</v>
      </c>
      <c r="E143" s="225" t="s">
        <v>1</v>
      </c>
      <c r="F143" s="226" t="s">
        <v>210</v>
      </c>
      <c r="G143" s="223"/>
      <c r="H143" s="227">
        <v>197.80799999999999</v>
      </c>
      <c r="I143" s="228"/>
      <c r="J143" s="223"/>
      <c r="K143" s="223"/>
      <c r="L143" s="229"/>
      <c r="M143" s="230"/>
      <c r="N143" s="231"/>
      <c r="O143" s="231"/>
      <c r="P143" s="231"/>
      <c r="Q143" s="231"/>
      <c r="R143" s="231"/>
      <c r="S143" s="231"/>
      <c r="T143" s="232"/>
      <c r="AT143" s="233" t="s">
        <v>194</v>
      </c>
      <c r="AU143" s="233" t="s">
        <v>76</v>
      </c>
      <c r="AV143" s="11" t="s">
        <v>78</v>
      </c>
      <c r="AW143" s="11" t="s">
        <v>32</v>
      </c>
      <c r="AX143" s="11" t="s">
        <v>69</v>
      </c>
      <c r="AY143" s="233" t="s">
        <v>186</v>
      </c>
    </row>
    <row r="144" s="11" customFormat="1">
      <c r="B144" s="222"/>
      <c r="C144" s="223"/>
      <c r="D144" s="224" t="s">
        <v>194</v>
      </c>
      <c r="E144" s="225" t="s">
        <v>1</v>
      </c>
      <c r="F144" s="226" t="s">
        <v>211</v>
      </c>
      <c r="G144" s="223"/>
      <c r="H144" s="227">
        <v>549.48699999999997</v>
      </c>
      <c r="I144" s="228"/>
      <c r="J144" s="223"/>
      <c r="K144" s="223"/>
      <c r="L144" s="229"/>
      <c r="M144" s="230"/>
      <c r="N144" s="231"/>
      <c r="O144" s="231"/>
      <c r="P144" s="231"/>
      <c r="Q144" s="231"/>
      <c r="R144" s="231"/>
      <c r="S144" s="231"/>
      <c r="T144" s="232"/>
      <c r="AT144" s="233" t="s">
        <v>194</v>
      </c>
      <c r="AU144" s="233" t="s">
        <v>76</v>
      </c>
      <c r="AV144" s="11" t="s">
        <v>78</v>
      </c>
      <c r="AW144" s="11" t="s">
        <v>32</v>
      </c>
      <c r="AX144" s="11" t="s">
        <v>69</v>
      </c>
      <c r="AY144" s="233" t="s">
        <v>186</v>
      </c>
    </row>
    <row r="145" s="12" customFormat="1">
      <c r="B145" s="234"/>
      <c r="C145" s="235"/>
      <c r="D145" s="224" t="s">
        <v>194</v>
      </c>
      <c r="E145" s="236" t="s">
        <v>1</v>
      </c>
      <c r="F145" s="237" t="s">
        <v>196</v>
      </c>
      <c r="G145" s="235"/>
      <c r="H145" s="238">
        <v>747.29499999999996</v>
      </c>
      <c r="I145" s="239"/>
      <c r="J145" s="235"/>
      <c r="K145" s="235"/>
      <c r="L145" s="240"/>
      <c r="M145" s="241"/>
      <c r="N145" s="242"/>
      <c r="O145" s="242"/>
      <c r="P145" s="242"/>
      <c r="Q145" s="242"/>
      <c r="R145" s="242"/>
      <c r="S145" s="242"/>
      <c r="T145" s="243"/>
      <c r="AT145" s="244" t="s">
        <v>194</v>
      </c>
      <c r="AU145" s="244" t="s">
        <v>76</v>
      </c>
      <c r="AV145" s="12" t="s">
        <v>86</v>
      </c>
      <c r="AW145" s="12" t="s">
        <v>32</v>
      </c>
      <c r="AX145" s="12" t="s">
        <v>69</v>
      </c>
      <c r="AY145" s="244" t="s">
        <v>186</v>
      </c>
    </row>
    <row r="146" s="11" customFormat="1">
      <c r="B146" s="222"/>
      <c r="C146" s="223"/>
      <c r="D146" s="224" t="s">
        <v>194</v>
      </c>
      <c r="E146" s="225" t="s">
        <v>1</v>
      </c>
      <c r="F146" s="226" t="s">
        <v>212</v>
      </c>
      <c r="G146" s="223"/>
      <c r="H146" s="227">
        <v>-373.64800000000002</v>
      </c>
      <c r="I146" s="228"/>
      <c r="J146" s="223"/>
      <c r="K146" s="223"/>
      <c r="L146" s="229"/>
      <c r="M146" s="230"/>
      <c r="N146" s="231"/>
      <c r="O146" s="231"/>
      <c r="P146" s="231"/>
      <c r="Q146" s="231"/>
      <c r="R146" s="231"/>
      <c r="S146" s="231"/>
      <c r="T146" s="232"/>
      <c r="AT146" s="233" t="s">
        <v>194</v>
      </c>
      <c r="AU146" s="233" t="s">
        <v>76</v>
      </c>
      <c r="AV146" s="11" t="s">
        <v>78</v>
      </c>
      <c r="AW146" s="11" t="s">
        <v>32</v>
      </c>
      <c r="AX146" s="11" t="s">
        <v>69</v>
      </c>
      <c r="AY146" s="233" t="s">
        <v>186</v>
      </c>
    </row>
    <row r="147" s="13" customFormat="1">
      <c r="B147" s="245"/>
      <c r="C147" s="246"/>
      <c r="D147" s="224" t="s">
        <v>194</v>
      </c>
      <c r="E147" s="247" t="s">
        <v>1</v>
      </c>
      <c r="F147" s="248" t="s">
        <v>197</v>
      </c>
      <c r="G147" s="246"/>
      <c r="H147" s="249">
        <v>373.64699999999999</v>
      </c>
      <c r="I147" s="250"/>
      <c r="J147" s="246"/>
      <c r="K147" s="246"/>
      <c r="L147" s="251"/>
      <c r="M147" s="252"/>
      <c r="N147" s="253"/>
      <c r="O147" s="253"/>
      <c r="P147" s="253"/>
      <c r="Q147" s="253"/>
      <c r="R147" s="253"/>
      <c r="S147" s="253"/>
      <c r="T147" s="254"/>
      <c r="AT147" s="255" t="s">
        <v>194</v>
      </c>
      <c r="AU147" s="255" t="s">
        <v>76</v>
      </c>
      <c r="AV147" s="13" t="s">
        <v>192</v>
      </c>
      <c r="AW147" s="13" t="s">
        <v>32</v>
      </c>
      <c r="AX147" s="13" t="s">
        <v>76</v>
      </c>
      <c r="AY147" s="255" t="s">
        <v>186</v>
      </c>
    </row>
    <row r="148" s="1" customFormat="1" ht="22.5" customHeight="1">
      <c r="B148" s="38"/>
      <c r="C148" s="210" t="s">
        <v>221</v>
      </c>
      <c r="D148" s="210" t="s">
        <v>187</v>
      </c>
      <c r="E148" s="211" t="s">
        <v>222</v>
      </c>
      <c r="F148" s="212" t="s">
        <v>223</v>
      </c>
      <c r="G148" s="213" t="s">
        <v>190</v>
      </c>
      <c r="H148" s="214">
        <v>373.64699999999999</v>
      </c>
      <c r="I148" s="215"/>
      <c r="J148" s="216">
        <f>ROUND(I148*H148,2)</f>
        <v>0</v>
      </c>
      <c r="K148" s="212" t="s">
        <v>191</v>
      </c>
      <c r="L148" s="43"/>
      <c r="M148" s="217" t="s">
        <v>1</v>
      </c>
      <c r="N148" s="218" t="s">
        <v>40</v>
      </c>
      <c r="O148" s="79"/>
      <c r="P148" s="219">
        <f>O148*H148</f>
        <v>0</v>
      </c>
      <c r="Q148" s="219">
        <v>0</v>
      </c>
      <c r="R148" s="219">
        <f>Q148*H148</f>
        <v>0</v>
      </c>
      <c r="S148" s="219">
        <v>0</v>
      </c>
      <c r="T148" s="220">
        <f>S148*H148</f>
        <v>0</v>
      </c>
      <c r="AR148" s="17" t="s">
        <v>192</v>
      </c>
      <c r="AT148" s="17" t="s">
        <v>187</v>
      </c>
      <c r="AU148" s="17" t="s">
        <v>76</v>
      </c>
      <c r="AY148" s="17" t="s">
        <v>186</v>
      </c>
      <c r="BE148" s="221">
        <f>IF(N148="základní",J148,0)</f>
        <v>0</v>
      </c>
      <c r="BF148" s="221">
        <f>IF(N148="snížená",J148,0)</f>
        <v>0</v>
      </c>
      <c r="BG148" s="221">
        <f>IF(N148="zákl. přenesená",J148,0)</f>
        <v>0</v>
      </c>
      <c r="BH148" s="221">
        <f>IF(N148="sníž. přenesená",J148,0)</f>
        <v>0</v>
      </c>
      <c r="BI148" s="221">
        <f>IF(N148="nulová",J148,0)</f>
        <v>0</v>
      </c>
      <c r="BJ148" s="17" t="s">
        <v>76</v>
      </c>
      <c r="BK148" s="221">
        <f>ROUND(I148*H148,2)</f>
        <v>0</v>
      </c>
      <c r="BL148" s="17" t="s">
        <v>192</v>
      </c>
      <c r="BM148" s="17" t="s">
        <v>224</v>
      </c>
    </row>
    <row r="149" s="1" customFormat="1" ht="33.75" customHeight="1">
      <c r="B149" s="38"/>
      <c r="C149" s="210" t="s">
        <v>225</v>
      </c>
      <c r="D149" s="210" t="s">
        <v>187</v>
      </c>
      <c r="E149" s="211" t="s">
        <v>226</v>
      </c>
      <c r="F149" s="212" t="s">
        <v>227</v>
      </c>
      <c r="G149" s="213" t="s">
        <v>190</v>
      </c>
      <c r="H149" s="214">
        <v>91.027000000000001</v>
      </c>
      <c r="I149" s="215"/>
      <c r="J149" s="216">
        <f>ROUND(I149*H149,2)</f>
        <v>0</v>
      </c>
      <c r="K149" s="212" t="s">
        <v>228</v>
      </c>
      <c r="L149" s="43"/>
      <c r="M149" s="217" t="s">
        <v>1</v>
      </c>
      <c r="N149" s="218" t="s">
        <v>40</v>
      </c>
      <c r="O149" s="79"/>
      <c r="P149" s="219">
        <f>O149*H149</f>
        <v>0</v>
      </c>
      <c r="Q149" s="219">
        <v>0</v>
      </c>
      <c r="R149" s="219">
        <f>Q149*H149</f>
        <v>0</v>
      </c>
      <c r="S149" s="219">
        <v>0</v>
      </c>
      <c r="T149" s="220">
        <f>S149*H149</f>
        <v>0</v>
      </c>
      <c r="AR149" s="17" t="s">
        <v>192</v>
      </c>
      <c r="AT149" s="17" t="s">
        <v>187</v>
      </c>
      <c r="AU149" s="17" t="s">
        <v>76</v>
      </c>
      <c r="AY149" s="17" t="s">
        <v>186</v>
      </c>
      <c r="BE149" s="221">
        <f>IF(N149="základní",J149,0)</f>
        <v>0</v>
      </c>
      <c r="BF149" s="221">
        <f>IF(N149="snížená",J149,0)</f>
        <v>0</v>
      </c>
      <c r="BG149" s="221">
        <f>IF(N149="zákl. přenesená",J149,0)</f>
        <v>0</v>
      </c>
      <c r="BH149" s="221">
        <f>IF(N149="sníž. přenesená",J149,0)</f>
        <v>0</v>
      </c>
      <c r="BI149" s="221">
        <f>IF(N149="nulová",J149,0)</f>
        <v>0</v>
      </c>
      <c r="BJ149" s="17" t="s">
        <v>76</v>
      </c>
      <c r="BK149" s="221">
        <f>ROUND(I149*H149,2)</f>
        <v>0</v>
      </c>
      <c r="BL149" s="17" t="s">
        <v>192</v>
      </c>
      <c r="BM149" s="17" t="s">
        <v>229</v>
      </c>
    </row>
    <row r="150" s="14" customFormat="1">
      <c r="B150" s="256"/>
      <c r="C150" s="257"/>
      <c r="D150" s="224" t="s">
        <v>194</v>
      </c>
      <c r="E150" s="258" t="s">
        <v>1</v>
      </c>
      <c r="F150" s="259" t="s">
        <v>230</v>
      </c>
      <c r="G150" s="257"/>
      <c r="H150" s="258" t="s">
        <v>1</v>
      </c>
      <c r="I150" s="260"/>
      <c r="J150" s="257"/>
      <c r="K150" s="257"/>
      <c r="L150" s="261"/>
      <c r="M150" s="262"/>
      <c r="N150" s="263"/>
      <c r="O150" s="263"/>
      <c r="P150" s="263"/>
      <c r="Q150" s="263"/>
      <c r="R150" s="263"/>
      <c r="S150" s="263"/>
      <c r="T150" s="264"/>
      <c r="AT150" s="265" t="s">
        <v>194</v>
      </c>
      <c r="AU150" s="265" t="s">
        <v>76</v>
      </c>
      <c r="AV150" s="14" t="s">
        <v>76</v>
      </c>
      <c r="AW150" s="14" t="s">
        <v>32</v>
      </c>
      <c r="AX150" s="14" t="s">
        <v>69</v>
      </c>
      <c r="AY150" s="265" t="s">
        <v>186</v>
      </c>
    </row>
    <row r="151" s="11" customFormat="1">
      <c r="B151" s="222"/>
      <c r="C151" s="223"/>
      <c r="D151" s="224" t="s">
        <v>194</v>
      </c>
      <c r="E151" s="225" t="s">
        <v>1</v>
      </c>
      <c r="F151" s="226" t="s">
        <v>231</v>
      </c>
      <c r="G151" s="223"/>
      <c r="H151" s="227">
        <v>82.823999999999998</v>
      </c>
      <c r="I151" s="228"/>
      <c r="J151" s="223"/>
      <c r="K151" s="223"/>
      <c r="L151" s="229"/>
      <c r="M151" s="230"/>
      <c r="N151" s="231"/>
      <c r="O151" s="231"/>
      <c r="P151" s="231"/>
      <c r="Q151" s="231"/>
      <c r="R151" s="231"/>
      <c r="S151" s="231"/>
      <c r="T151" s="232"/>
      <c r="AT151" s="233" t="s">
        <v>194</v>
      </c>
      <c r="AU151" s="233" t="s">
        <v>76</v>
      </c>
      <c r="AV151" s="11" t="s">
        <v>78</v>
      </c>
      <c r="AW151" s="11" t="s">
        <v>32</v>
      </c>
      <c r="AX151" s="11" t="s">
        <v>69</v>
      </c>
      <c r="AY151" s="233" t="s">
        <v>186</v>
      </c>
    </row>
    <row r="152" s="11" customFormat="1">
      <c r="B152" s="222"/>
      <c r="C152" s="223"/>
      <c r="D152" s="224" t="s">
        <v>194</v>
      </c>
      <c r="E152" s="225" t="s">
        <v>1</v>
      </c>
      <c r="F152" s="226" t="s">
        <v>232</v>
      </c>
      <c r="G152" s="223"/>
      <c r="H152" s="227">
        <v>8.2029999999999994</v>
      </c>
      <c r="I152" s="228"/>
      <c r="J152" s="223"/>
      <c r="K152" s="223"/>
      <c r="L152" s="229"/>
      <c r="M152" s="230"/>
      <c r="N152" s="231"/>
      <c r="O152" s="231"/>
      <c r="P152" s="231"/>
      <c r="Q152" s="231"/>
      <c r="R152" s="231"/>
      <c r="S152" s="231"/>
      <c r="T152" s="232"/>
      <c r="AT152" s="233" t="s">
        <v>194</v>
      </c>
      <c r="AU152" s="233" t="s">
        <v>76</v>
      </c>
      <c r="AV152" s="11" t="s">
        <v>78</v>
      </c>
      <c r="AW152" s="11" t="s">
        <v>32</v>
      </c>
      <c r="AX152" s="11" t="s">
        <v>69</v>
      </c>
      <c r="AY152" s="233" t="s">
        <v>186</v>
      </c>
    </row>
    <row r="153" s="12" customFormat="1">
      <c r="B153" s="234"/>
      <c r="C153" s="235"/>
      <c r="D153" s="224" t="s">
        <v>194</v>
      </c>
      <c r="E153" s="236" t="s">
        <v>1</v>
      </c>
      <c r="F153" s="237" t="s">
        <v>196</v>
      </c>
      <c r="G153" s="235"/>
      <c r="H153" s="238">
        <v>91.027000000000001</v>
      </c>
      <c r="I153" s="239"/>
      <c r="J153" s="235"/>
      <c r="K153" s="235"/>
      <c r="L153" s="240"/>
      <c r="M153" s="241"/>
      <c r="N153" s="242"/>
      <c r="O153" s="242"/>
      <c r="P153" s="242"/>
      <c r="Q153" s="242"/>
      <c r="R153" s="242"/>
      <c r="S153" s="242"/>
      <c r="T153" s="243"/>
      <c r="AT153" s="244" t="s">
        <v>194</v>
      </c>
      <c r="AU153" s="244" t="s">
        <v>76</v>
      </c>
      <c r="AV153" s="12" t="s">
        <v>86</v>
      </c>
      <c r="AW153" s="12" t="s">
        <v>32</v>
      </c>
      <c r="AX153" s="12" t="s">
        <v>69</v>
      </c>
      <c r="AY153" s="244" t="s">
        <v>186</v>
      </c>
    </row>
    <row r="154" s="13" customFormat="1">
      <c r="B154" s="245"/>
      <c r="C154" s="246"/>
      <c r="D154" s="224" t="s">
        <v>194</v>
      </c>
      <c r="E154" s="247" t="s">
        <v>1</v>
      </c>
      <c r="F154" s="248" t="s">
        <v>197</v>
      </c>
      <c r="G154" s="246"/>
      <c r="H154" s="249">
        <v>91.027000000000001</v>
      </c>
      <c r="I154" s="250"/>
      <c r="J154" s="246"/>
      <c r="K154" s="246"/>
      <c r="L154" s="251"/>
      <c r="M154" s="252"/>
      <c r="N154" s="253"/>
      <c r="O154" s="253"/>
      <c r="P154" s="253"/>
      <c r="Q154" s="253"/>
      <c r="R154" s="253"/>
      <c r="S154" s="253"/>
      <c r="T154" s="254"/>
      <c r="AT154" s="255" t="s">
        <v>194</v>
      </c>
      <c r="AU154" s="255" t="s">
        <v>76</v>
      </c>
      <c r="AV154" s="13" t="s">
        <v>192</v>
      </c>
      <c r="AW154" s="13" t="s">
        <v>32</v>
      </c>
      <c r="AX154" s="13" t="s">
        <v>76</v>
      </c>
      <c r="AY154" s="255" t="s">
        <v>186</v>
      </c>
    </row>
    <row r="155" s="1" customFormat="1" ht="22.5" customHeight="1">
      <c r="B155" s="38"/>
      <c r="C155" s="210" t="s">
        <v>233</v>
      </c>
      <c r="D155" s="210" t="s">
        <v>187</v>
      </c>
      <c r="E155" s="211" t="s">
        <v>234</v>
      </c>
      <c r="F155" s="212" t="s">
        <v>235</v>
      </c>
      <c r="G155" s="213" t="s">
        <v>190</v>
      </c>
      <c r="H155" s="214">
        <v>747.29499999999996</v>
      </c>
      <c r="I155" s="215"/>
      <c r="J155" s="216">
        <f>ROUND(I155*H155,2)</f>
        <v>0</v>
      </c>
      <c r="K155" s="212" t="s">
        <v>191</v>
      </c>
      <c r="L155" s="43"/>
      <c r="M155" s="217" t="s">
        <v>1</v>
      </c>
      <c r="N155" s="218" t="s">
        <v>40</v>
      </c>
      <c r="O155" s="79"/>
      <c r="P155" s="219">
        <f>O155*H155</f>
        <v>0</v>
      </c>
      <c r="Q155" s="219">
        <v>0</v>
      </c>
      <c r="R155" s="219">
        <f>Q155*H155</f>
        <v>0</v>
      </c>
      <c r="S155" s="219">
        <v>0</v>
      </c>
      <c r="T155" s="220">
        <f>S155*H155</f>
        <v>0</v>
      </c>
      <c r="AR155" s="17" t="s">
        <v>192</v>
      </c>
      <c r="AT155" s="17" t="s">
        <v>187</v>
      </c>
      <c r="AU155" s="17" t="s">
        <v>76</v>
      </c>
      <c r="AY155" s="17" t="s">
        <v>186</v>
      </c>
      <c r="BE155" s="221">
        <f>IF(N155="základní",J155,0)</f>
        <v>0</v>
      </c>
      <c r="BF155" s="221">
        <f>IF(N155="snížená",J155,0)</f>
        <v>0</v>
      </c>
      <c r="BG155" s="221">
        <f>IF(N155="zákl. přenesená",J155,0)</f>
        <v>0</v>
      </c>
      <c r="BH155" s="221">
        <f>IF(N155="sníž. přenesená",J155,0)</f>
        <v>0</v>
      </c>
      <c r="BI155" s="221">
        <f>IF(N155="nulová",J155,0)</f>
        <v>0</v>
      </c>
      <c r="BJ155" s="17" t="s">
        <v>76</v>
      </c>
      <c r="BK155" s="221">
        <f>ROUND(I155*H155,2)</f>
        <v>0</v>
      </c>
      <c r="BL155" s="17" t="s">
        <v>192</v>
      </c>
      <c r="BM155" s="17" t="s">
        <v>236</v>
      </c>
    </row>
    <row r="156" s="14" customFormat="1">
      <c r="B156" s="256"/>
      <c r="C156" s="257"/>
      <c r="D156" s="224" t="s">
        <v>194</v>
      </c>
      <c r="E156" s="258" t="s">
        <v>1</v>
      </c>
      <c r="F156" s="259" t="s">
        <v>208</v>
      </c>
      <c r="G156" s="257"/>
      <c r="H156" s="258" t="s">
        <v>1</v>
      </c>
      <c r="I156" s="260"/>
      <c r="J156" s="257"/>
      <c r="K156" s="257"/>
      <c r="L156" s="261"/>
      <c r="M156" s="262"/>
      <c r="N156" s="263"/>
      <c r="O156" s="263"/>
      <c r="P156" s="263"/>
      <c r="Q156" s="263"/>
      <c r="R156" s="263"/>
      <c r="S156" s="263"/>
      <c r="T156" s="264"/>
      <c r="AT156" s="265" t="s">
        <v>194</v>
      </c>
      <c r="AU156" s="265" t="s">
        <v>76</v>
      </c>
      <c r="AV156" s="14" t="s">
        <v>76</v>
      </c>
      <c r="AW156" s="14" t="s">
        <v>32</v>
      </c>
      <c r="AX156" s="14" t="s">
        <v>69</v>
      </c>
      <c r="AY156" s="265" t="s">
        <v>186</v>
      </c>
    </row>
    <row r="157" s="14" customFormat="1">
      <c r="B157" s="256"/>
      <c r="C157" s="257"/>
      <c r="D157" s="224" t="s">
        <v>194</v>
      </c>
      <c r="E157" s="258" t="s">
        <v>1</v>
      </c>
      <c r="F157" s="259" t="s">
        <v>209</v>
      </c>
      <c r="G157" s="257"/>
      <c r="H157" s="258" t="s">
        <v>1</v>
      </c>
      <c r="I157" s="260"/>
      <c r="J157" s="257"/>
      <c r="K157" s="257"/>
      <c r="L157" s="261"/>
      <c r="M157" s="262"/>
      <c r="N157" s="263"/>
      <c r="O157" s="263"/>
      <c r="P157" s="263"/>
      <c r="Q157" s="263"/>
      <c r="R157" s="263"/>
      <c r="S157" s="263"/>
      <c r="T157" s="264"/>
      <c r="AT157" s="265" t="s">
        <v>194</v>
      </c>
      <c r="AU157" s="265" t="s">
        <v>76</v>
      </c>
      <c r="AV157" s="14" t="s">
        <v>76</v>
      </c>
      <c r="AW157" s="14" t="s">
        <v>32</v>
      </c>
      <c r="AX157" s="14" t="s">
        <v>69</v>
      </c>
      <c r="AY157" s="265" t="s">
        <v>186</v>
      </c>
    </row>
    <row r="158" s="11" customFormat="1">
      <c r="B158" s="222"/>
      <c r="C158" s="223"/>
      <c r="D158" s="224" t="s">
        <v>194</v>
      </c>
      <c r="E158" s="225" t="s">
        <v>1</v>
      </c>
      <c r="F158" s="226" t="s">
        <v>210</v>
      </c>
      <c r="G158" s="223"/>
      <c r="H158" s="227">
        <v>197.80799999999999</v>
      </c>
      <c r="I158" s="228"/>
      <c r="J158" s="223"/>
      <c r="K158" s="223"/>
      <c r="L158" s="229"/>
      <c r="M158" s="230"/>
      <c r="N158" s="231"/>
      <c r="O158" s="231"/>
      <c r="P158" s="231"/>
      <c r="Q158" s="231"/>
      <c r="R158" s="231"/>
      <c r="S158" s="231"/>
      <c r="T158" s="232"/>
      <c r="AT158" s="233" t="s">
        <v>194</v>
      </c>
      <c r="AU158" s="233" t="s">
        <v>76</v>
      </c>
      <c r="AV158" s="11" t="s">
        <v>78</v>
      </c>
      <c r="AW158" s="11" t="s">
        <v>32</v>
      </c>
      <c r="AX158" s="11" t="s">
        <v>69</v>
      </c>
      <c r="AY158" s="233" t="s">
        <v>186</v>
      </c>
    </row>
    <row r="159" s="11" customFormat="1">
      <c r="B159" s="222"/>
      <c r="C159" s="223"/>
      <c r="D159" s="224" t="s">
        <v>194</v>
      </c>
      <c r="E159" s="225" t="s">
        <v>1</v>
      </c>
      <c r="F159" s="226" t="s">
        <v>211</v>
      </c>
      <c r="G159" s="223"/>
      <c r="H159" s="227">
        <v>549.48699999999997</v>
      </c>
      <c r="I159" s="228"/>
      <c r="J159" s="223"/>
      <c r="K159" s="223"/>
      <c r="L159" s="229"/>
      <c r="M159" s="230"/>
      <c r="N159" s="231"/>
      <c r="O159" s="231"/>
      <c r="P159" s="231"/>
      <c r="Q159" s="231"/>
      <c r="R159" s="231"/>
      <c r="S159" s="231"/>
      <c r="T159" s="232"/>
      <c r="AT159" s="233" t="s">
        <v>194</v>
      </c>
      <c r="AU159" s="233" t="s">
        <v>76</v>
      </c>
      <c r="AV159" s="11" t="s">
        <v>78</v>
      </c>
      <c r="AW159" s="11" t="s">
        <v>32</v>
      </c>
      <c r="AX159" s="11" t="s">
        <v>69</v>
      </c>
      <c r="AY159" s="233" t="s">
        <v>186</v>
      </c>
    </row>
    <row r="160" s="12" customFormat="1">
      <c r="B160" s="234"/>
      <c r="C160" s="235"/>
      <c r="D160" s="224" t="s">
        <v>194</v>
      </c>
      <c r="E160" s="236" t="s">
        <v>1</v>
      </c>
      <c r="F160" s="237" t="s">
        <v>196</v>
      </c>
      <c r="G160" s="235"/>
      <c r="H160" s="238">
        <v>747.29499999999996</v>
      </c>
      <c r="I160" s="239"/>
      <c r="J160" s="235"/>
      <c r="K160" s="235"/>
      <c r="L160" s="240"/>
      <c r="M160" s="241"/>
      <c r="N160" s="242"/>
      <c r="O160" s="242"/>
      <c r="P160" s="242"/>
      <c r="Q160" s="242"/>
      <c r="R160" s="242"/>
      <c r="S160" s="242"/>
      <c r="T160" s="243"/>
      <c r="AT160" s="244" t="s">
        <v>194</v>
      </c>
      <c r="AU160" s="244" t="s">
        <v>76</v>
      </c>
      <c r="AV160" s="12" t="s">
        <v>86</v>
      </c>
      <c r="AW160" s="12" t="s">
        <v>32</v>
      </c>
      <c r="AX160" s="12" t="s">
        <v>69</v>
      </c>
      <c r="AY160" s="244" t="s">
        <v>186</v>
      </c>
    </row>
    <row r="161" s="13" customFormat="1">
      <c r="B161" s="245"/>
      <c r="C161" s="246"/>
      <c r="D161" s="224" t="s">
        <v>194</v>
      </c>
      <c r="E161" s="247" t="s">
        <v>1</v>
      </c>
      <c r="F161" s="248" t="s">
        <v>197</v>
      </c>
      <c r="G161" s="246"/>
      <c r="H161" s="249">
        <v>747.29499999999996</v>
      </c>
      <c r="I161" s="250"/>
      <c r="J161" s="246"/>
      <c r="K161" s="246"/>
      <c r="L161" s="251"/>
      <c r="M161" s="252"/>
      <c r="N161" s="253"/>
      <c r="O161" s="253"/>
      <c r="P161" s="253"/>
      <c r="Q161" s="253"/>
      <c r="R161" s="253"/>
      <c r="S161" s="253"/>
      <c r="T161" s="254"/>
      <c r="AT161" s="255" t="s">
        <v>194</v>
      </c>
      <c r="AU161" s="255" t="s">
        <v>76</v>
      </c>
      <c r="AV161" s="13" t="s">
        <v>192</v>
      </c>
      <c r="AW161" s="13" t="s">
        <v>32</v>
      </c>
      <c r="AX161" s="13" t="s">
        <v>76</v>
      </c>
      <c r="AY161" s="255" t="s">
        <v>186</v>
      </c>
    </row>
    <row r="162" s="1" customFormat="1" ht="22.5" customHeight="1">
      <c r="B162" s="38"/>
      <c r="C162" s="210" t="s">
        <v>237</v>
      </c>
      <c r="D162" s="210" t="s">
        <v>187</v>
      </c>
      <c r="E162" s="211" t="s">
        <v>238</v>
      </c>
      <c r="F162" s="212" t="s">
        <v>239</v>
      </c>
      <c r="G162" s="213" t="s">
        <v>190</v>
      </c>
      <c r="H162" s="214">
        <v>91.027000000000001</v>
      </c>
      <c r="I162" s="215"/>
      <c r="J162" s="216">
        <f>ROUND(I162*H162,2)</f>
        <v>0</v>
      </c>
      <c r="K162" s="212" t="s">
        <v>191</v>
      </c>
      <c r="L162" s="43"/>
      <c r="M162" s="217" t="s">
        <v>1</v>
      </c>
      <c r="N162" s="218" t="s">
        <v>40</v>
      </c>
      <c r="O162" s="79"/>
      <c r="P162" s="219">
        <f>O162*H162</f>
        <v>0</v>
      </c>
      <c r="Q162" s="219">
        <v>0</v>
      </c>
      <c r="R162" s="219">
        <f>Q162*H162</f>
        <v>0</v>
      </c>
      <c r="S162" s="219">
        <v>0</v>
      </c>
      <c r="T162" s="220">
        <f>S162*H162</f>
        <v>0</v>
      </c>
      <c r="AR162" s="17" t="s">
        <v>192</v>
      </c>
      <c r="AT162" s="17" t="s">
        <v>187</v>
      </c>
      <c r="AU162" s="17" t="s">
        <v>76</v>
      </c>
      <c r="AY162" s="17" t="s">
        <v>186</v>
      </c>
      <c r="BE162" s="221">
        <f>IF(N162="základní",J162,0)</f>
        <v>0</v>
      </c>
      <c r="BF162" s="221">
        <f>IF(N162="snížená",J162,0)</f>
        <v>0</v>
      </c>
      <c r="BG162" s="221">
        <f>IF(N162="zákl. přenesená",J162,0)</f>
        <v>0</v>
      </c>
      <c r="BH162" s="221">
        <f>IF(N162="sníž. přenesená",J162,0)</f>
        <v>0</v>
      </c>
      <c r="BI162" s="221">
        <f>IF(N162="nulová",J162,0)</f>
        <v>0</v>
      </c>
      <c r="BJ162" s="17" t="s">
        <v>76</v>
      </c>
      <c r="BK162" s="221">
        <f>ROUND(I162*H162,2)</f>
        <v>0</v>
      </c>
      <c r="BL162" s="17" t="s">
        <v>192</v>
      </c>
      <c r="BM162" s="17" t="s">
        <v>240</v>
      </c>
    </row>
    <row r="163" s="14" customFormat="1">
      <c r="B163" s="256"/>
      <c r="C163" s="257"/>
      <c r="D163" s="224" t="s">
        <v>194</v>
      </c>
      <c r="E163" s="258" t="s">
        <v>1</v>
      </c>
      <c r="F163" s="259" t="s">
        <v>230</v>
      </c>
      <c r="G163" s="257"/>
      <c r="H163" s="258" t="s">
        <v>1</v>
      </c>
      <c r="I163" s="260"/>
      <c r="J163" s="257"/>
      <c r="K163" s="257"/>
      <c r="L163" s="261"/>
      <c r="M163" s="262"/>
      <c r="N163" s="263"/>
      <c r="O163" s="263"/>
      <c r="P163" s="263"/>
      <c r="Q163" s="263"/>
      <c r="R163" s="263"/>
      <c r="S163" s="263"/>
      <c r="T163" s="264"/>
      <c r="AT163" s="265" t="s">
        <v>194</v>
      </c>
      <c r="AU163" s="265" t="s">
        <v>76</v>
      </c>
      <c r="AV163" s="14" t="s">
        <v>76</v>
      </c>
      <c r="AW163" s="14" t="s">
        <v>32</v>
      </c>
      <c r="AX163" s="14" t="s">
        <v>69</v>
      </c>
      <c r="AY163" s="265" t="s">
        <v>186</v>
      </c>
    </row>
    <row r="164" s="11" customFormat="1">
      <c r="B164" s="222"/>
      <c r="C164" s="223"/>
      <c r="D164" s="224" t="s">
        <v>194</v>
      </c>
      <c r="E164" s="225" t="s">
        <v>1</v>
      </c>
      <c r="F164" s="226" t="s">
        <v>231</v>
      </c>
      <c r="G164" s="223"/>
      <c r="H164" s="227">
        <v>82.823999999999998</v>
      </c>
      <c r="I164" s="228"/>
      <c r="J164" s="223"/>
      <c r="K164" s="223"/>
      <c r="L164" s="229"/>
      <c r="M164" s="230"/>
      <c r="N164" s="231"/>
      <c r="O164" s="231"/>
      <c r="P164" s="231"/>
      <c r="Q164" s="231"/>
      <c r="R164" s="231"/>
      <c r="S164" s="231"/>
      <c r="T164" s="232"/>
      <c r="AT164" s="233" t="s">
        <v>194</v>
      </c>
      <c r="AU164" s="233" t="s">
        <v>76</v>
      </c>
      <c r="AV164" s="11" t="s">
        <v>78</v>
      </c>
      <c r="AW164" s="11" t="s">
        <v>32</v>
      </c>
      <c r="AX164" s="11" t="s">
        <v>69</v>
      </c>
      <c r="AY164" s="233" t="s">
        <v>186</v>
      </c>
    </row>
    <row r="165" s="11" customFormat="1">
      <c r="B165" s="222"/>
      <c r="C165" s="223"/>
      <c r="D165" s="224" t="s">
        <v>194</v>
      </c>
      <c r="E165" s="225" t="s">
        <v>1</v>
      </c>
      <c r="F165" s="226" t="s">
        <v>232</v>
      </c>
      <c r="G165" s="223"/>
      <c r="H165" s="227">
        <v>8.2029999999999994</v>
      </c>
      <c r="I165" s="228"/>
      <c r="J165" s="223"/>
      <c r="K165" s="223"/>
      <c r="L165" s="229"/>
      <c r="M165" s="230"/>
      <c r="N165" s="231"/>
      <c r="O165" s="231"/>
      <c r="P165" s="231"/>
      <c r="Q165" s="231"/>
      <c r="R165" s="231"/>
      <c r="S165" s="231"/>
      <c r="T165" s="232"/>
      <c r="AT165" s="233" t="s">
        <v>194</v>
      </c>
      <c r="AU165" s="233" t="s">
        <v>76</v>
      </c>
      <c r="AV165" s="11" t="s">
        <v>78</v>
      </c>
      <c r="AW165" s="11" t="s">
        <v>32</v>
      </c>
      <c r="AX165" s="11" t="s">
        <v>69</v>
      </c>
      <c r="AY165" s="233" t="s">
        <v>186</v>
      </c>
    </row>
    <row r="166" s="12" customFormat="1">
      <c r="B166" s="234"/>
      <c r="C166" s="235"/>
      <c r="D166" s="224" t="s">
        <v>194</v>
      </c>
      <c r="E166" s="236" t="s">
        <v>1</v>
      </c>
      <c r="F166" s="237" t="s">
        <v>196</v>
      </c>
      <c r="G166" s="235"/>
      <c r="H166" s="238">
        <v>91.027000000000001</v>
      </c>
      <c r="I166" s="239"/>
      <c r="J166" s="235"/>
      <c r="K166" s="235"/>
      <c r="L166" s="240"/>
      <c r="M166" s="241"/>
      <c r="N166" s="242"/>
      <c r="O166" s="242"/>
      <c r="P166" s="242"/>
      <c r="Q166" s="242"/>
      <c r="R166" s="242"/>
      <c r="S166" s="242"/>
      <c r="T166" s="243"/>
      <c r="AT166" s="244" t="s">
        <v>194</v>
      </c>
      <c r="AU166" s="244" t="s">
        <v>76</v>
      </c>
      <c r="AV166" s="12" t="s">
        <v>86</v>
      </c>
      <c r="AW166" s="12" t="s">
        <v>32</v>
      </c>
      <c r="AX166" s="12" t="s">
        <v>69</v>
      </c>
      <c r="AY166" s="244" t="s">
        <v>186</v>
      </c>
    </row>
    <row r="167" s="13" customFormat="1">
      <c r="B167" s="245"/>
      <c r="C167" s="246"/>
      <c r="D167" s="224" t="s">
        <v>194</v>
      </c>
      <c r="E167" s="247" t="s">
        <v>1</v>
      </c>
      <c r="F167" s="248" t="s">
        <v>197</v>
      </c>
      <c r="G167" s="246"/>
      <c r="H167" s="249">
        <v>91.027000000000001</v>
      </c>
      <c r="I167" s="250"/>
      <c r="J167" s="246"/>
      <c r="K167" s="246"/>
      <c r="L167" s="251"/>
      <c r="M167" s="252"/>
      <c r="N167" s="253"/>
      <c r="O167" s="253"/>
      <c r="P167" s="253"/>
      <c r="Q167" s="253"/>
      <c r="R167" s="253"/>
      <c r="S167" s="253"/>
      <c r="T167" s="254"/>
      <c r="AT167" s="255" t="s">
        <v>194</v>
      </c>
      <c r="AU167" s="255" t="s">
        <v>76</v>
      </c>
      <c r="AV167" s="13" t="s">
        <v>192</v>
      </c>
      <c r="AW167" s="13" t="s">
        <v>32</v>
      </c>
      <c r="AX167" s="13" t="s">
        <v>76</v>
      </c>
      <c r="AY167" s="255" t="s">
        <v>186</v>
      </c>
    </row>
    <row r="168" s="1" customFormat="1" ht="22.5" customHeight="1">
      <c r="B168" s="38"/>
      <c r="C168" s="210" t="s">
        <v>241</v>
      </c>
      <c r="D168" s="210" t="s">
        <v>187</v>
      </c>
      <c r="E168" s="211" t="s">
        <v>242</v>
      </c>
      <c r="F168" s="212" t="s">
        <v>243</v>
      </c>
      <c r="G168" s="213" t="s">
        <v>190</v>
      </c>
      <c r="H168" s="214">
        <v>1288.915</v>
      </c>
      <c r="I168" s="215"/>
      <c r="J168" s="216">
        <f>ROUND(I168*H168,2)</f>
        <v>0</v>
      </c>
      <c r="K168" s="212" t="s">
        <v>191</v>
      </c>
      <c r="L168" s="43"/>
      <c r="M168" s="217" t="s">
        <v>1</v>
      </c>
      <c r="N168" s="218" t="s">
        <v>40</v>
      </c>
      <c r="O168" s="79"/>
      <c r="P168" s="219">
        <f>O168*H168</f>
        <v>0</v>
      </c>
      <c r="Q168" s="219">
        <v>0</v>
      </c>
      <c r="R168" s="219">
        <f>Q168*H168</f>
        <v>0</v>
      </c>
      <c r="S168" s="219">
        <v>0</v>
      </c>
      <c r="T168" s="220">
        <f>S168*H168</f>
        <v>0</v>
      </c>
      <c r="AR168" s="17" t="s">
        <v>192</v>
      </c>
      <c r="AT168" s="17" t="s">
        <v>187</v>
      </c>
      <c r="AU168" s="17" t="s">
        <v>76</v>
      </c>
      <c r="AY168" s="17" t="s">
        <v>186</v>
      </c>
      <c r="BE168" s="221">
        <f>IF(N168="základní",J168,0)</f>
        <v>0</v>
      </c>
      <c r="BF168" s="221">
        <f>IF(N168="snížená",J168,0)</f>
        <v>0</v>
      </c>
      <c r="BG168" s="221">
        <f>IF(N168="zákl. přenesená",J168,0)</f>
        <v>0</v>
      </c>
      <c r="BH168" s="221">
        <f>IF(N168="sníž. přenesená",J168,0)</f>
        <v>0</v>
      </c>
      <c r="BI168" s="221">
        <f>IF(N168="nulová",J168,0)</f>
        <v>0</v>
      </c>
      <c r="BJ168" s="17" t="s">
        <v>76</v>
      </c>
      <c r="BK168" s="221">
        <f>ROUND(I168*H168,2)</f>
        <v>0</v>
      </c>
      <c r="BL168" s="17" t="s">
        <v>192</v>
      </c>
      <c r="BM168" s="17" t="s">
        <v>244</v>
      </c>
    </row>
    <row r="169" s="14" customFormat="1">
      <c r="B169" s="256"/>
      <c r="C169" s="257"/>
      <c r="D169" s="224" t="s">
        <v>194</v>
      </c>
      <c r="E169" s="258" t="s">
        <v>1</v>
      </c>
      <c r="F169" s="259" t="s">
        <v>245</v>
      </c>
      <c r="G169" s="257"/>
      <c r="H169" s="258" t="s">
        <v>1</v>
      </c>
      <c r="I169" s="260"/>
      <c r="J169" s="257"/>
      <c r="K169" s="257"/>
      <c r="L169" s="261"/>
      <c r="M169" s="262"/>
      <c r="N169" s="263"/>
      <c r="O169" s="263"/>
      <c r="P169" s="263"/>
      <c r="Q169" s="263"/>
      <c r="R169" s="263"/>
      <c r="S169" s="263"/>
      <c r="T169" s="264"/>
      <c r="AT169" s="265" t="s">
        <v>194</v>
      </c>
      <c r="AU169" s="265" t="s">
        <v>76</v>
      </c>
      <c r="AV169" s="14" t="s">
        <v>76</v>
      </c>
      <c r="AW169" s="14" t="s">
        <v>32</v>
      </c>
      <c r="AX169" s="14" t="s">
        <v>69</v>
      </c>
      <c r="AY169" s="265" t="s">
        <v>186</v>
      </c>
    </row>
    <row r="170" s="11" customFormat="1">
      <c r="B170" s="222"/>
      <c r="C170" s="223"/>
      <c r="D170" s="224" t="s">
        <v>194</v>
      </c>
      <c r="E170" s="225" t="s">
        <v>1</v>
      </c>
      <c r="F170" s="226" t="s">
        <v>246</v>
      </c>
      <c r="G170" s="223"/>
      <c r="H170" s="227">
        <v>881.46000000000004</v>
      </c>
      <c r="I170" s="228"/>
      <c r="J170" s="223"/>
      <c r="K170" s="223"/>
      <c r="L170" s="229"/>
      <c r="M170" s="230"/>
      <c r="N170" s="231"/>
      <c r="O170" s="231"/>
      <c r="P170" s="231"/>
      <c r="Q170" s="231"/>
      <c r="R170" s="231"/>
      <c r="S170" s="231"/>
      <c r="T170" s="232"/>
      <c r="AT170" s="233" t="s">
        <v>194</v>
      </c>
      <c r="AU170" s="233" t="s">
        <v>76</v>
      </c>
      <c r="AV170" s="11" t="s">
        <v>78</v>
      </c>
      <c r="AW170" s="11" t="s">
        <v>32</v>
      </c>
      <c r="AX170" s="11" t="s">
        <v>69</v>
      </c>
      <c r="AY170" s="233" t="s">
        <v>186</v>
      </c>
    </row>
    <row r="171" s="14" customFormat="1">
      <c r="B171" s="256"/>
      <c r="C171" s="257"/>
      <c r="D171" s="224" t="s">
        <v>194</v>
      </c>
      <c r="E171" s="258" t="s">
        <v>1</v>
      </c>
      <c r="F171" s="259" t="s">
        <v>247</v>
      </c>
      <c r="G171" s="257"/>
      <c r="H171" s="258" t="s">
        <v>1</v>
      </c>
      <c r="I171" s="260"/>
      <c r="J171" s="257"/>
      <c r="K171" s="257"/>
      <c r="L171" s="261"/>
      <c r="M171" s="262"/>
      <c r="N171" s="263"/>
      <c r="O171" s="263"/>
      <c r="P171" s="263"/>
      <c r="Q171" s="263"/>
      <c r="R171" s="263"/>
      <c r="S171" s="263"/>
      <c r="T171" s="264"/>
      <c r="AT171" s="265" t="s">
        <v>194</v>
      </c>
      <c r="AU171" s="265" t="s">
        <v>76</v>
      </c>
      <c r="AV171" s="14" t="s">
        <v>76</v>
      </c>
      <c r="AW171" s="14" t="s">
        <v>32</v>
      </c>
      <c r="AX171" s="14" t="s">
        <v>69</v>
      </c>
      <c r="AY171" s="265" t="s">
        <v>186</v>
      </c>
    </row>
    <row r="172" s="11" customFormat="1">
      <c r="B172" s="222"/>
      <c r="C172" s="223"/>
      <c r="D172" s="224" t="s">
        <v>194</v>
      </c>
      <c r="E172" s="225" t="s">
        <v>1</v>
      </c>
      <c r="F172" s="226" t="s">
        <v>248</v>
      </c>
      <c r="G172" s="223"/>
      <c r="H172" s="227">
        <v>407.45499999999998</v>
      </c>
      <c r="I172" s="228"/>
      <c r="J172" s="223"/>
      <c r="K172" s="223"/>
      <c r="L172" s="229"/>
      <c r="M172" s="230"/>
      <c r="N172" s="231"/>
      <c r="O172" s="231"/>
      <c r="P172" s="231"/>
      <c r="Q172" s="231"/>
      <c r="R172" s="231"/>
      <c r="S172" s="231"/>
      <c r="T172" s="232"/>
      <c r="AT172" s="233" t="s">
        <v>194</v>
      </c>
      <c r="AU172" s="233" t="s">
        <v>76</v>
      </c>
      <c r="AV172" s="11" t="s">
        <v>78</v>
      </c>
      <c r="AW172" s="11" t="s">
        <v>32</v>
      </c>
      <c r="AX172" s="11" t="s">
        <v>69</v>
      </c>
      <c r="AY172" s="233" t="s">
        <v>186</v>
      </c>
    </row>
    <row r="173" s="12" customFormat="1">
      <c r="B173" s="234"/>
      <c r="C173" s="235"/>
      <c r="D173" s="224" t="s">
        <v>194</v>
      </c>
      <c r="E173" s="236" t="s">
        <v>1</v>
      </c>
      <c r="F173" s="237" t="s">
        <v>196</v>
      </c>
      <c r="G173" s="235"/>
      <c r="H173" s="238">
        <v>1288.915</v>
      </c>
      <c r="I173" s="239"/>
      <c r="J173" s="235"/>
      <c r="K173" s="235"/>
      <c r="L173" s="240"/>
      <c r="M173" s="241"/>
      <c r="N173" s="242"/>
      <c r="O173" s="242"/>
      <c r="P173" s="242"/>
      <c r="Q173" s="242"/>
      <c r="R173" s="242"/>
      <c r="S173" s="242"/>
      <c r="T173" s="243"/>
      <c r="AT173" s="244" t="s">
        <v>194</v>
      </c>
      <c r="AU173" s="244" t="s">
        <v>76</v>
      </c>
      <c r="AV173" s="12" t="s">
        <v>86</v>
      </c>
      <c r="AW173" s="12" t="s">
        <v>32</v>
      </c>
      <c r="AX173" s="12" t="s">
        <v>69</v>
      </c>
      <c r="AY173" s="244" t="s">
        <v>186</v>
      </c>
    </row>
    <row r="174" s="13" customFormat="1">
      <c r="B174" s="245"/>
      <c r="C174" s="246"/>
      <c r="D174" s="224" t="s">
        <v>194</v>
      </c>
      <c r="E174" s="247" t="s">
        <v>1</v>
      </c>
      <c r="F174" s="248" t="s">
        <v>197</v>
      </c>
      <c r="G174" s="246"/>
      <c r="H174" s="249">
        <v>1288.915</v>
      </c>
      <c r="I174" s="250"/>
      <c r="J174" s="246"/>
      <c r="K174" s="246"/>
      <c r="L174" s="251"/>
      <c r="M174" s="252"/>
      <c r="N174" s="253"/>
      <c r="O174" s="253"/>
      <c r="P174" s="253"/>
      <c r="Q174" s="253"/>
      <c r="R174" s="253"/>
      <c r="S174" s="253"/>
      <c r="T174" s="254"/>
      <c r="AT174" s="255" t="s">
        <v>194</v>
      </c>
      <c r="AU174" s="255" t="s">
        <v>76</v>
      </c>
      <c r="AV174" s="13" t="s">
        <v>192</v>
      </c>
      <c r="AW174" s="13" t="s">
        <v>32</v>
      </c>
      <c r="AX174" s="13" t="s">
        <v>76</v>
      </c>
      <c r="AY174" s="255" t="s">
        <v>186</v>
      </c>
    </row>
    <row r="175" s="1" customFormat="1" ht="22.5" customHeight="1">
      <c r="B175" s="38"/>
      <c r="C175" s="210" t="s">
        <v>8</v>
      </c>
      <c r="D175" s="210" t="s">
        <v>187</v>
      </c>
      <c r="E175" s="211" t="s">
        <v>249</v>
      </c>
      <c r="F175" s="212" t="s">
        <v>250</v>
      </c>
      <c r="G175" s="213" t="s">
        <v>190</v>
      </c>
      <c r="H175" s="214">
        <v>1737.0319999999999</v>
      </c>
      <c r="I175" s="215"/>
      <c r="J175" s="216">
        <f>ROUND(I175*H175,2)</f>
        <v>0</v>
      </c>
      <c r="K175" s="212" t="s">
        <v>191</v>
      </c>
      <c r="L175" s="43"/>
      <c r="M175" s="217" t="s">
        <v>1</v>
      </c>
      <c r="N175" s="218" t="s">
        <v>40</v>
      </c>
      <c r="O175" s="79"/>
      <c r="P175" s="219">
        <f>O175*H175</f>
        <v>0</v>
      </c>
      <c r="Q175" s="219">
        <v>0</v>
      </c>
      <c r="R175" s="219">
        <f>Q175*H175</f>
        <v>0</v>
      </c>
      <c r="S175" s="219">
        <v>0</v>
      </c>
      <c r="T175" s="220">
        <f>S175*H175</f>
        <v>0</v>
      </c>
      <c r="AR175" s="17" t="s">
        <v>192</v>
      </c>
      <c r="AT175" s="17" t="s">
        <v>187</v>
      </c>
      <c r="AU175" s="17" t="s">
        <v>76</v>
      </c>
      <c r="AY175" s="17" t="s">
        <v>186</v>
      </c>
      <c r="BE175" s="221">
        <f>IF(N175="základní",J175,0)</f>
        <v>0</v>
      </c>
      <c r="BF175" s="221">
        <f>IF(N175="snížená",J175,0)</f>
        <v>0</v>
      </c>
      <c r="BG175" s="221">
        <f>IF(N175="zákl. přenesená",J175,0)</f>
        <v>0</v>
      </c>
      <c r="BH175" s="221">
        <f>IF(N175="sníž. přenesená",J175,0)</f>
        <v>0</v>
      </c>
      <c r="BI175" s="221">
        <f>IF(N175="nulová",J175,0)</f>
        <v>0</v>
      </c>
      <c r="BJ175" s="17" t="s">
        <v>76</v>
      </c>
      <c r="BK175" s="221">
        <f>ROUND(I175*H175,2)</f>
        <v>0</v>
      </c>
      <c r="BL175" s="17" t="s">
        <v>192</v>
      </c>
      <c r="BM175" s="17" t="s">
        <v>251</v>
      </c>
    </row>
    <row r="176" s="14" customFormat="1">
      <c r="B176" s="256"/>
      <c r="C176" s="257"/>
      <c r="D176" s="224" t="s">
        <v>194</v>
      </c>
      <c r="E176" s="258" t="s">
        <v>1</v>
      </c>
      <c r="F176" s="259" t="s">
        <v>245</v>
      </c>
      <c r="G176" s="257"/>
      <c r="H176" s="258" t="s">
        <v>1</v>
      </c>
      <c r="I176" s="260"/>
      <c r="J176" s="257"/>
      <c r="K176" s="257"/>
      <c r="L176" s="261"/>
      <c r="M176" s="262"/>
      <c r="N176" s="263"/>
      <c r="O176" s="263"/>
      <c r="P176" s="263"/>
      <c r="Q176" s="263"/>
      <c r="R176" s="263"/>
      <c r="S176" s="263"/>
      <c r="T176" s="264"/>
      <c r="AT176" s="265" t="s">
        <v>194</v>
      </c>
      <c r="AU176" s="265" t="s">
        <v>76</v>
      </c>
      <c r="AV176" s="14" t="s">
        <v>76</v>
      </c>
      <c r="AW176" s="14" t="s">
        <v>32</v>
      </c>
      <c r="AX176" s="14" t="s">
        <v>69</v>
      </c>
      <c r="AY176" s="265" t="s">
        <v>186</v>
      </c>
    </row>
    <row r="177" s="11" customFormat="1">
      <c r="B177" s="222"/>
      <c r="C177" s="223"/>
      <c r="D177" s="224" t="s">
        <v>194</v>
      </c>
      <c r="E177" s="225" t="s">
        <v>1</v>
      </c>
      <c r="F177" s="226" t="s">
        <v>252</v>
      </c>
      <c r="G177" s="223"/>
      <c r="H177" s="227">
        <v>798.26800000000003</v>
      </c>
      <c r="I177" s="228"/>
      <c r="J177" s="223"/>
      <c r="K177" s="223"/>
      <c r="L177" s="229"/>
      <c r="M177" s="230"/>
      <c r="N177" s="231"/>
      <c r="O177" s="231"/>
      <c r="P177" s="231"/>
      <c r="Q177" s="231"/>
      <c r="R177" s="231"/>
      <c r="S177" s="231"/>
      <c r="T177" s="232"/>
      <c r="AT177" s="233" t="s">
        <v>194</v>
      </c>
      <c r="AU177" s="233" t="s">
        <v>76</v>
      </c>
      <c r="AV177" s="11" t="s">
        <v>78</v>
      </c>
      <c r="AW177" s="11" t="s">
        <v>32</v>
      </c>
      <c r="AX177" s="11" t="s">
        <v>69</v>
      </c>
      <c r="AY177" s="233" t="s">
        <v>186</v>
      </c>
    </row>
    <row r="178" s="14" customFormat="1">
      <c r="B178" s="256"/>
      <c r="C178" s="257"/>
      <c r="D178" s="224" t="s">
        <v>194</v>
      </c>
      <c r="E178" s="258" t="s">
        <v>1</v>
      </c>
      <c r="F178" s="259" t="s">
        <v>247</v>
      </c>
      <c r="G178" s="257"/>
      <c r="H178" s="258" t="s">
        <v>1</v>
      </c>
      <c r="I178" s="260"/>
      <c r="J178" s="257"/>
      <c r="K178" s="257"/>
      <c r="L178" s="261"/>
      <c r="M178" s="262"/>
      <c r="N178" s="263"/>
      <c r="O178" s="263"/>
      <c r="P178" s="263"/>
      <c r="Q178" s="263"/>
      <c r="R178" s="263"/>
      <c r="S178" s="263"/>
      <c r="T178" s="264"/>
      <c r="AT178" s="265" t="s">
        <v>194</v>
      </c>
      <c r="AU178" s="265" t="s">
        <v>76</v>
      </c>
      <c r="AV178" s="14" t="s">
        <v>76</v>
      </c>
      <c r="AW178" s="14" t="s">
        <v>32</v>
      </c>
      <c r="AX178" s="14" t="s">
        <v>69</v>
      </c>
      <c r="AY178" s="265" t="s">
        <v>186</v>
      </c>
    </row>
    <row r="179" s="11" customFormat="1">
      <c r="B179" s="222"/>
      <c r="C179" s="223"/>
      <c r="D179" s="224" t="s">
        <v>194</v>
      </c>
      <c r="E179" s="225" t="s">
        <v>1</v>
      </c>
      <c r="F179" s="226" t="s">
        <v>253</v>
      </c>
      <c r="G179" s="223"/>
      <c r="H179" s="227">
        <v>868.51599999999996</v>
      </c>
      <c r="I179" s="228"/>
      <c r="J179" s="223"/>
      <c r="K179" s="223"/>
      <c r="L179" s="229"/>
      <c r="M179" s="230"/>
      <c r="N179" s="231"/>
      <c r="O179" s="231"/>
      <c r="P179" s="231"/>
      <c r="Q179" s="231"/>
      <c r="R179" s="231"/>
      <c r="S179" s="231"/>
      <c r="T179" s="232"/>
      <c r="AT179" s="233" t="s">
        <v>194</v>
      </c>
      <c r="AU179" s="233" t="s">
        <v>76</v>
      </c>
      <c r="AV179" s="11" t="s">
        <v>78</v>
      </c>
      <c r="AW179" s="11" t="s">
        <v>32</v>
      </c>
      <c r="AX179" s="11" t="s">
        <v>69</v>
      </c>
      <c r="AY179" s="233" t="s">
        <v>186</v>
      </c>
    </row>
    <row r="180" s="14" customFormat="1">
      <c r="B180" s="256"/>
      <c r="C180" s="257"/>
      <c r="D180" s="224" t="s">
        <v>194</v>
      </c>
      <c r="E180" s="258" t="s">
        <v>1</v>
      </c>
      <c r="F180" s="259" t="s">
        <v>254</v>
      </c>
      <c r="G180" s="257"/>
      <c r="H180" s="258" t="s">
        <v>1</v>
      </c>
      <c r="I180" s="260"/>
      <c r="J180" s="257"/>
      <c r="K180" s="257"/>
      <c r="L180" s="261"/>
      <c r="M180" s="262"/>
      <c r="N180" s="263"/>
      <c r="O180" s="263"/>
      <c r="P180" s="263"/>
      <c r="Q180" s="263"/>
      <c r="R180" s="263"/>
      <c r="S180" s="263"/>
      <c r="T180" s="264"/>
      <c r="AT180" s="265" t="s">
        <v>194</v>
      </c>
      <c r="AU180" s="265" t="s">
        <v>76</v>
      </c>
      <c r="AV180" s="14" t="s">
        <v>76</v>
      </c>
      <c r="AW180" s="14" t="s">
        <v>32</v>
      </c>
      <c r="AX180" s="14" t="s">
        <v>69</v>
      </c>
      <c r="AY180" s="265" t="s">
        <v>186</v>
      </c>
    </row>
    <row r="181" s="11" customFormat="1">
      <c r="B181" s="222"/>
      <c r="C181" s="223"/>
      <c r="D181" s="224" t="s">
        <v>194</v>
      </c>
      <c r="E181" s="225" t="s">
        <v>1</v>
      </c>
      <c r="F181" s="226" t="s">
        <v>255</v>
      </c>
      <c r="G181" s="223"/>
      <c r="H181" s="227">
        <v>70.248000000000005</v>
      </c>
      <c r="I181" s="228"/>
      <c r="J181" s="223"/>
      <c r="K181" s="223"/>
      <c r="L181" s="229"/>
      <c r="M181" s="230"/>
      <c r="N181" s="231"/>
      <c r="O181" s="231"/>
      <c r="P181" s="231"/>
      <c r="Q181" s="231"/>
      <c r="R181" s="231"/>
      <c r="S181" s="231"/>
      <c r="T181" s="232"/>
      <c r="AT181" s="233" t="s">
        <v>194</v>
      </c>
      <c r="AU181" s="233" t="s">
        <v>76</v>
      </c>
      <c r="AV181" s="11" t="s">
        <v>78</v>
      </c>
      <c r="AW181" s="11" t="s">
        <v>32</v>
      </c>
      <c r="AX181" s="11" t="s">
        <v>69</v>
      </c>
      <c r="AY181" s="233" t="s">
        <v>186</v>
      </c>
    </row>
    <row r="182" s="12" customFormat="1">
      <c r="B182" s="234"/>
      <c r="C182" s="235"/>
      <c r="D182" s="224" t="s">
        <v>194</v>
      </c>
      <c r="E182" s="236" t="s">
        <v>1</v>
      </c>
      <c r="F182" s="237" t="s">
        <v>196</v>
      </c>
      <c r="G182" s="235"/>
      <c r="H182" s="238">
        <v>1737.0319999999999</v>
      </c>
      <c r="I182" s="239"/>
      <c r="J182" s="235"/>
      <c r="K182" s="235"/>
      <c r="L182" s="240"/>
      <c r="M182" s="241"/>
      <c r="N182" s="242"/>
      <c r="O182" s="242"/>
      <c r="P182" s="242"/>
      <c r="Q182" s="242"/>
      <c r="R182" s="242"/>
      <c r="S182" s="242"/>
      <c r="T182" s="243"/>
      <c r="AT182" s="244" t="s">
        <v>194</v>
      </c>
      <c r="AU182" s="244" t="s">
        <v>76</v>
      </c>
      <c r="AV182" s="12" t="s">
        <v>86</v>
      </c>
      <c r="AW182" s="12" t="s">
        <v>32</v>
      </c>
      <c r="AX182" s="12" t="s">
        <v>69</v>
      </c>
      <c r="AY182" s="244" t="s">
        <v>186</v>
      </c>
    </row>
    <row r="183" s="14" customFormat="1">
      <c r="B183" s="256"/>
      <c r="C183" s="257"/>
      <c r="D183" s="224" t="s">
        <v>194</v>
      </c>
      <c r="E183" s="258" t="s">
        <v>1</v>
      </c>
      <c r="F183" s="259" t="s">
        <v>256</v>
      </c>
      <c r="G183" s="257"/>
      <c r="H183" s="258" t="s">
        <v>1</v>
      </c>
      <c r="I183" s="260"/>
      <c r="J183" s="257"/>
      <c r="K183" s="257"/>
      <c r="L183" s="261"/>
      <c r="M183" s="262"/>
      <c r="N183" s="263"/>
      <c r="O183" s="263"/>
      <c r="P183" s="263"/>
      <c r="Q183" s="263"/>
      <c r="R183" s="263"/>
      <c r="S183" s="263"/>
      <c r="T183" s="264"/>
      <c r="AT183" s="265" t="s">
        <v>194</v>
      </c>
      <c r="AU183" s="265" t="s">
        <v>76</v>
      </c>
      <c r="AV183" s="14" t="s">
        <v>76</v>
      </c>
      <c r="AW183" s="14" t="s">
        <v>32</v>
      </c>
      <c r="AX183" s="14" t="s">
        <v>69</v>
      </c>
      <c r="AY183" s="265" t="s">
        <v>186</v>
      </c>
    </row>
    <row r="184" s="13" customFormat="1">
      <c r="B184" s="245"/>
      <c r="C184" s="246"/>
      <c r="D184" s="224" t="s">
        <v>194</v>
      </c>
      <c r="E184" s="247" t="s">
        <v>1</v>
      </c>
      <c r="F184" s="248" t="s">
        <v>197</v>
      </c>
      <c r="G184" s="246"/>
      <c r="H184" s="249">
        <v>1737.0319999999999</v>
      </c>
      <c r="I184" s="250"/>
      <c r="J184" s="246"/>
      <c r="K184" s="246"/>
      <c r="L184" s="251"/>
      <c r="M184" s="252"/>
      <c r="N184" s="253"/>
      <c r="O184" s="253"/>
      <c r="P184" s="253"/>
      <c r="Q184" s="253"/>
      <c r="R184" s="253"/>
      <c r="S184" s="253"/>
      <c r="T184" s="254"/>
      <c r="AT184" s="255" t="s">
        <v>194</v>
      </c>
      <c r="AU184" s="255" t="s">
        <v>76</v>
      </c>
      <c r="AV184" s="13" t="s">
        <v>192</v>
      </c>
      <c r="AW184" s="13" t="s">
        <v>32</v>
      </c>
      <c r="AX184" s="13" t="s">
        <v>76</v>
      </c>
      <c r="AY184" s="255" t="s">
        <v>186</v>
      </c>
    </row>
    <row r="185" s="1" customFormat="1" ht="22.5" customHeight="1">
      <c r="B185" s="38"/>
      <c r="C185" s="210" t="s">
        <v>257</v>
      </c>
      <c r="D185" s="210" t="s">
        <v>187</v>
      </c>
      <c r="E185" s="211" t="s">
        <v>258</v>
      </c>
      <c r="F185" s="212" t="s">
        <v>259</v>
      </c>
      <c r="G185" s="213" t="s">
        <v>190</v>
      </c>
      <c r="H185" s="214">
        <v>91.027000000000001</v>
      </c>
      <c r="I185" s="215"/>
      <c r="J185" s="216">
        <f>ROUND(I185*H185,2)</f>
        <v>0</v>
      </c>
      <c r="K185" s="212" t="s">
        <v>228</v>
      </c>
      <c r="L185" s="43"/>
      <c r="M185" s="217" t="s">
        <v>1</v>
      </c>
      <c r="N185" s="218" t="s">
        <v>40</v>
      </c>
      <c r="O185" s="79"/>
      <c r="P185" s="219">
        <f>O185*H185</f>
        <v>0</v>
      </c>
      <c r="Q185" s="219">
        <v>0</v>
      </c>
      <c r="R185" s="219">
        <f>Q185*H185</f>
        <v>0</v>
      </c>
      <c r="S185" s="219">
        <v>0</v>
      </c>
      <c r="T185" s="220">
        <f>S185*H185</f>
        <v>0</v>
      </c>
      <c r="AR185" s="17" t="s">
        <v>192</v>
      </c>
      <c r="AT185" s="17" t="s">
        <v>187</v>
      </c>
      <c r="AU185" s="17" t="s">
        <v>76</v>
      </c>
      <c r="AY185" s="17" t="s">
        <v>186</v>
      </c>
      <c r="BE185" s="221">
        <f>IF(N185="základní",J185,0)</f>
        <v>0</v>
      </c>
      <c r="BF185" s="221">
        <f>IF(N185="snížená",J185,0)</f>
        <v>0</v>
      </c>
      <c r="BG185" s="221">
        <f>IF(N185="zákl. přenesená",J185,0)</f>
        <v>0</v>
      </c>
      <c r="BH185" s="221">
        <f>IF(N185="sníž. přenesená",J185,0)</f>
        <v>0</v>
      </c>
      <c r="BI185" s="221">
        <f>IF(N185="nulová",J185,0)</f>
        <v>0</v>
      </c>
      <c r="BJ185" s="17" t="s">
        <v>76</v>
      </c>
      <c r="BK185" s="221">
        <f>ROUND(I185*H185,2)</f>
        <v>0</v>
      </c>
      <c r="BL185" s="17" t="s">
        <v>192</v>
      </c>
      <c r="BM185" s="17" t="s">
        <v>260</v>
      </c>
    </row>
    <row r="186" s="11" customFormat="1">
      <c r="B186" s="222"/>
      <c r="C186" s="223"/>
      <c r="D186" s="224" t="s">
        <v>194</v>
      </c>
      <c r="E186" s="225" t="s">
        <v>1</v>
      </c>
      <c r="F186" s="226" t="s">
        <v>261</v>
      </c>
      <c r="G186" s="223"/>
      <c r="H186" s="227">
        <v>91.027000000000001</v>
      </c>
      <c r="I186" s="228"/>
      <c r="J186" s="223"/>
      <c r="K186" s="223"/>
      <c r="L186" s="229"/>
      <c r="M186" s="230"/>
      <c r="N186" s="231"/>
      <c r="O186" s="231"/>
      <c r="P186" s="231"/>
      <c r="Q186" s="231"/>
      <c r="R186" s="231"/>
      <c r="S186" s="231"/>
      <c r="T186" s="232"/>
      <c r="AT186" s="233" t="s">
        <v>194</v>
      </c>
      <c r="AU186" s="233" t="s">
        <v>76</v>
      </c>
      <c r="AV186" s="11" t="s">
        <v>78</v>
      </c>
      <c r="AW186" s="11" t="s">
        <v>32</v>
      </c>
      <c r="AX186" s="11" t="s">
        <v>69</v>
      </c>
      <c r="AY186" s="233" t="s">
        <v>186</v>
      </c>
    </row>
    <row r="187" s="12" customFormat="1">
      <c r="B187" s="234"/>
      <c r="C187" s="235"/>
      <c r="D187" s="224" t="s">
        <v>194</v>
      </c>
      <c r="E187" s="236" t="s">
        <v>1</v>
      </c>
      <c r="F187" s="237" t="s">
        <v>196</v>
      </c>
      <c r="G187" s="235"/>
      <c r="H187" s="238">
        <v>91.027000000000001</v>
      </c>
      <c r="I187" s="239"/>
      <c r="J187" s="235"/>
      <c r="K187" s="235"/>
      <c r="L187" s="240"/>
      <c r="M187" s="241"/>
      <c r="N187" s="242"/>
      <c r="O187" s="242"/>
      <c r="P187" s="242"/>
      <c r="Q187" s="242"/>
      <c r="R187" s="242"/>
      <c r="S187" s="242"/>
      <c r="T187" s="243"/>
      <c r="AT187" s="244" t="s">
        <v>194</v>
      </c>
      <c r="AU187" s="244" t="s">
        <v>76</v>
      </c>
      <c r="AV187" s="12" t="s">
        <v>86</v>
      </c>
      <c r="AW187" s="12" t="s">
        <v>32</v>
      </c>
      <c r="AX187" s="12" t="s">
        <v>69</v>
      </c>
      <c r="AY187" s="244" t="s">
        <v>186</v>
      </c>
    </row>
    <row r="188" s="13" customFormat="1">
      <c r="B188" s="245"/>
      <c r="C188" s="246"/>
      <c r="D188" s="224" t="s">
        <v>194</v>
      </c>
      <c r="E188" s="247" t="s">
        <v>1</v>
      </c>
      <c r="F188" s="248" t="s">
        <v>197</v>
      </c>
      <c r="G188" s="246"/>
      <c r="H188" s="249">
        <v>91.027000000000001</v>
      </c>
      <c r="I188" s="250"/>
      <c r="J188" s="246"/>
      <c r="K188" s="246"/>
      <c r="L188" s="251"/>
      <c r="M188" s="252"/>
      <c r="N188" s="253"/>
      <c r="O188" s="253"/>
      <c r="P188" s="253"/>
      <c r="Q188" s="253"/>
      <c r="R188" s="253"/>
      <c r="S188" s="253"/>
      <c r="T188" s="254"/>
      <c r="AT188" s="255" t="s">
        <v>194</v>
      </c>
      <c r="AU188" s="255" t="s">
        <v>76</v>
      </c>
      <c r="AV188" s="13" t="s">
        <v>192</v>
      </c>
      <c r="AW188" s="13" t="s">
        <v>32</v>
      </c>
      <c r="AX188" s="13" t="s">
        <v>76</v>
      </c>
      <c r="AY188" s="255" t="s">
        <v>186</v>
      </c>
    </row>
    <row r="189" s="1" customFormat="1" ht="16.5" customHeight="1">
      <c r="B189" s="38"/>
      <c r="C189" s="210" t="s">
        <v>262</v>
      </c>
      <c r="D189" s="210" t="s">
        <v>187</v>
      </c>
      <c r="E189" s="211" t="s">
        <v>263</v>
      </c>
      <c r="F189" s="212" t="s">
        <v>264</v>
      </c>
      <c r="G189" s="213" t="s">
        <v>190</v>
      </c>
      <c r="H189" s="214">
        <v>868.51599999999996</v>
      </c>
      <c r="I189" s="215"/>
      <c r="J189" s="216">
        <f>ROUND(I189*H189,2)</f>
        <v>0</v>
      </c>
      <c r="K189" s="212" t="s">
        <v>191</v>
      </c>
      <c r="L189" s="43"/>
      <c r="M189" s="217" t="s">
        <v>1</v>
      </c>
      <c r="N189" s="218" t="s">
        <v>40</v>
      </c>
      <c r="O189" s="79"/>
      <c r="P189" s="219">
        <f>O189*H189</f>
        <v>0</v>
      </c>
      <c r="Q189" s="219">
        <v>0</v>
      </c>
      <c r="R189" s="219">
        <f>Q189*H189</f>
        <v>0</v>
      </c>
      <c r="S189" s="219">
        <v>0</v>
      </c>
      <c r="T189" s="220">
        <f>S189*H189</f>
        <v>0</v>
      </c>
      <c r="AR189" s="17" t="s">
        <v>192</v>
      </c>
      <c r="AT189" s="17" t="s">
        <v>187</v>
      </c>
      <c r="AU189" s="17" t="s">
        <v>76</v>
      </c>
      <c r="AY189" s="17" t="s">
        <v>186</v>
      </c>
      <c r="BE189" s="221">
        <f>IF(N189="základní",J189,0)</f>
        <v>0</v>
      </c>
      <c r="BF189" s="221">
        <f>IF(N189="snížená",J189,0)</f>
        <v>0</v>
      </c>
      <c r="BG189" s="221">
        <f>IF(N189="zákl. přenesená",J189,0)</f>
        <v>0</v>
      </c>
      <c r="BH189" s="221">
        <f>IF(N189="sníž. přenesená",J189,0)</f>
        <v>0</v>
      </c>
      <c r="BI189" s="221">
        <f>IF(N189="nulová",J189,0)</f>
        <v>0</v>
      </c>
      <c r="BJ189" s="17" t="s">
        <v>76</v>
      </c>
      <c r="BK189" s="221">
        <f>ROUND(I189*H189,2)</f>
        <v>0</v>
      </c>
      <c r="BL189" s="17" t="s">
        <v>192</v>
      </c>
      <c r="BM189" s="17" t="s">
        <v>265</v>
      </c>
    </row>
    <row r="190" s="1" customFormat="1" ht="16.5" customHeight="1">
      <c r="B190" s="38"/>
      <c r="C190" s="210" t="s">
        <v>266</v>
      </c>
      <c r="D190" s="210" t="s">
        <v>187</v>
      </c>
      <c r="E190" s="211" t="s">
        <v>267</v>
      </c>
      <c r="F190" s="212" t="s">
        <v>268</v>
      </c>
      <c r="G190" s="213" t="s">
        <v>190</v>
      </c>
      <c r="H190" s="214">
        <v>91.027000000000001</v>
      </c>
      <c r="I190" s="215"/>
      <c r="J190" s="216">
        <f>ROUND(I190*H190,2)</f>
        <v>0</v>
      </c>
      <c r="K190" s="212" t="s">
        <v>228</v>
      </c>
      <c r="L190" s="43"/>
      <c r="M190" s="217" t="s">
        <v>1</v>
      </c>
      <c r="N190" s="218" t="s">
        <v>40</v>
      </c>
      <c r="O190" s="79"/>
      <c r="P190" s="219">
        <f>O190*H190</f>
        <v>0</v>
      </c>
      <c r="Q190" s="219">
        <v>0</v>
      </c>
      <c r="R190" s="219">
        <f>Q190*H190</f>
        <v>0</v>
      </c>
      <c r="S190" s="219">
        <v>0</v>
      </c>
      <c r="T190" s="220">
        <f>S190*H190</f>
        <v>0</v>
      </c>
      <c r="AR190" s="17" t="s">
        <v>192</v>
      </c>
      <c r="AT190" s="17" t="s">
        <v>187</v>
      </c>
      <c r="AU190" s="17" t="s">
        <v>76</v>
      </c>
      <c r="AY190" s="17" t="s">
        <v>186</v>
      </c>
      <c r="BE190" s="221">
        <f>IF(N190="základní",J190,0)</f>
        <v>0</v>
      </c>
      <c r="BF190" s="221">
        <f>IF(N190="snížená",J190,0)</f>
        <v>0</v>
      </c>
      <c r="BG190" s="221">
        <f>IF(N190="zákl. přenesená",J190,0)</f>
        <v>0</v>
      </c>
      <c r="BH190" s="221">
        <f>IF(N190="sníž. přenesená",J190,0)</f>
        <v>0</v>
      </c>
      <c r="BI190" s="221">
        <f>IF(N190="nulová",J190,0)</f>
        <v>0</v>
      </c>
      <c r="BJ190" s="17" t="s">
        <v>76</v>
      </c>
      <c r="BK190" s="221">
        <f>ROUND(I190*H190,2)</f>
        <v>0</v>
      </c>
      <c r="BL190" s="17" t="s">
        <v>192</v>
      </c>
      <c r="BM190" s="17" t="s">
        <v>269</v>
      </c>
    </row>
    <row r="191" s="1" customFormat="1" ht="16.5" customHeight="1">
      <c r="B191" s="38"/>
      <c r="C191" s="210" t="s">
        <v>270</v>
      </c>
      <c r="D191" s="210" t="s">
        <v>187</v>
      </c>
      <c r="E191" s="211" t="s">
        <v>271</v>
      </c>
      <c r="F191" s="212" t="s">
        <v>272</v>
      </c>
      <c r="G191" s="213" t="s">
        <v>190</v>
      </c>
      <c r="H191" s="214">
        <v>91.027000000000001</v>
      </c>
      <c r="I191" s="215"/>
      <c r="J191" s="216">
        <f>ROUND(I191*H191,2)</f>
        <v>0</v>
      </c>
      <c r="K191" s="212" t="s">
        <v>191</v>
      </c>
      <c r="L191" s="43"/>
      <c r="M191" s="217" t="s">
        <v>1</v>
      </c>
      <c r="N191" s="218" t="s">
        <v>40</v>
      </c>
      <c r="O191" s="79"/>
      <c r="P191" s="219">
        <f>O191*H191</f>
        <v>0</v>
      </c>
      <c r="Q191" s="219">
        <v>0</v>
      </c>
      <c r="R191" s="219">
        <f>Q191*H191</f>
        <v>0</v>
      </c>
      <c r="S191" s="219">
        <v>0</v>
      </c>
      <c r="T191" s="220">
        <f>S191*H191</f>
        <v>0</v>
      </c>
      <c r="AR191" s="17" t="s">
        <v>192</v>
      </c>
      <c r="AT191" s="17" t="s">
        <v>187</v>
      </c>
      <c r="AU191" s="17" t="s">
        <v>76</v>
      </c>
      <c r="AY191" s="17" t="s">
        <v>186</v>
      </c>
      <c r="BE191" s="221">
        <f>IF(N191="základní",J191,0)</f>
        <v>0</v>
      </c>
      <c r="BF191" s="221">
        <f>IF(N191="snížená",J191,0)</f>
        <v>0</v>
      </c>
      <c r="BG191" s="221">
        <f>IF(N191="zákl. přenesená",J191,0)</f>
        <v>0</v>
      </c>
      <c r="BH191" s="221">
        <f>IF(N191="sníž. přenesená",J191,0)</f>
        <v>0</v>
      </c>
      <c r="BI191" s="221">
        <f>IF(N191="nulová",J191,0)</f>
        <v>0</v>
      </c>
      <c r="BJ191" s="17" t="s">
        <v>76</v>
      </c>
      <c r="BK191" s="221">
        <f>ROUND(I191*H191,2)</f>
        <v>0</v>
      </c>
      <c r="BL191" s="17" t="s">
        <v>192</v>
      </c>
      <c r="BM191" s="17" t="s">
        <v>273</v>
      </c>
    </row>
    <row r="192" s="11" customFormat="1">
      <c r="B192" s="222"/>
      <c r="C192" s="223"/>
      <c r="D192" s="224" t="s">
        <v>194</v>
      </c>
      <c r="E192" s="225" t="s">
        <v>1</v>
      </c>
      <c r="F192" s="226" t="s">
        <v>261</v>
      </c>
      <c r="G192" s="223"/>
      <c r="H192" s="227">
        <v>91.027000000000001</v>
      </c>
      <c r="I192" s="228"/>
      <c r="J192" s="223"/>
      <c r="K192" s="223"/>
      <c r="L192" s="229"/>
      <c r="M192" s="230"/>
      <c r="N192" s="231"/>
      <c r="O192" s="231"/>
      <c r="P192" s="231"/>
      <c r="Q192" s="231"/>
      <c r="R192" s="231"/>
      <c r="S192" s="231"/>
      <c r="T192" s="232"/>
      <c r="AT192" s="233" t="s">
        <v>194</v>
      </c>
      <c r="AU192" s="233" t="s">
        <v>76</v>
      </c>
      <c r="AV192" s="11" t="s">
        <v>78</v>
      </c>
      <c r="AW192" s="11" t="s">
        <v>32</v>
      </c>
      <c r="AX192" s="11" t="s">
        <v>69</v>
      </c>
      <c r="AY192" s="233" t="s">
        <v>186</v>
      </c>
    </row>
    <row r="193" s="12" customFormat="1">
      <c r="B193" s="234"/>
      <c r="C193" s="235"/>
      <c r="D193" s="224" t="s">
        <v>194</v>
      </c>
      <c r="E193" s="236" t="s">
        <v>1</v>
      </c>
      <c r="F193" s="237" t="s">
        <v>196</v>
      </c>
      <c r="G193" s="235"/>
      <c r="H193" s="238">
        <v>91.027000000000001</v>
      </c>
      <c r="I193" s="239"/>
      <c r="J193" s="235"/>
      <c r="K193" s="235"/>
      <c r="L193" s="240"/>
      <c r="M193" s="241"/>
      <c r="N193" s="242"/>
      <c r="O193" s="242"/>
      <c r="P193" s="242"/>
      <c r="Q193" s="242"/>
      <c r="R193" s="242"/>
      <c r="S193" s="242"/>
      <c r="T193" s="243"/>
      <c r="AT193" s="244" t="s">
        <v>194</v>
      </c>
      <c r="AU193" s="244" t="s">
        <v>76</v>
      </c>
      <c r="AV193" s="12" t="s">
        <v>86</v>
      </c>
      <c r="AW193" s="12" t="s">
        <v>32</v>
      </c>
      <c r="AX193" s="12" t="s">
        <v>69</v>
      </c>
      <c r="AY193" s="244" t="s">
        <v>186</v>
      </c>
    </row>
    <row r="194" s="13" customFormat="1">
      <c r="B194" s="245"/>
      <c r="C194" s="246"/>
      <c r="D194" s="224" t="s">
        <v>194</v>
      </c>
      <c r="E194" s="247" t="s">
        <v>1</v>
      </c>
      <c r="F194" s="248" t="s">
        <v>197</v>
      </c>
      <c r="G194" s="246"/>
      <c r="H194" s="249">
        <v>91.027000000000001</v>
      </c>
      <c r="I194" s="250"/>
      <c r="J194" s="246"/>
      <c r="K194" s="246"/>
      <c r="L194" s="251"/>
      <c r="M194" s="252"/>
      <c r="N194" s="253"/>
      <c r="O194" s="253"/>
      <c r="P194" s="253"/>
      <c r="Q194" s="253"/>
      <c r="R194" s="253"/>
      <c r="S194" s="253"/>
      <c r="T194" s="254"/>
      <c r="AT194" s="255" t="s">
        <v>194</v>
      </c>
      <c r="AU194" s="255" t="s">
        <v>76</v>
      </c>
      <c r="AV194" s="13" t="s">
        <v>192</v>
      </c>
      <c r="AW194" s="13" t="s">
        <v>32</v>
      </c>
      <c r="AX194" s="13" t="s">
        <v>76</v>
      </c>
      <c r="AY194" s="255" t="s">
        <v>186</v>
      </c>
    </row>
    <row r="195" s="1" customFormat="1" ht="22.5" customHeight="1">
      <c r="B195" s="38"/>
      <c r="C195" s="210" t="s">
        <v>274</v>
      </c>
      <c r="D195" s="210" t="s">
        <v>187</v>
      </c>
      <c r="E195" s="211" t="s">
        <v>275</v>
      </c>
      <c r="F195" s="212" t="s">
        <v>276</v>
      </c>
      <c r="G195" s="213" t="s">
        <v>277</v>
      </c>
      <c r="H195" s="214">
        <v>152.01499999999999</v>
      </c>
      <c r="I195" s="215"/>
      <c r="J195" s="216">
        <f>ROUND(I195*H195,2)</f>
        <v>0</v>
      </c>
      <c r="K195" s="212" t="s">
        <v>191</v>
      </c>
      <c r="L195" s="43"/>
      <c r="M195" s="217" t="s">
        <v>1</v>
      </c>
      <c r="N195" s="218" t="s">
        <v>40</v>
      </c>
      <c r="O195" s="79"/>
      <c r="P195" s="219">
        <f>O195*H195</f>
        <v>0</v>
      </c>
      <c r="Q195" s="219">
        <v>0</v>
      </c>
      <c r="R195" s="219">
        <f>Q195*H195</f>
        <v>0</v>
      </c>
      <c r="S195" s="219">
        <v>0</v>
      </c>
      <c r="T195" s="220">
        <f>S195*H195</f>
        <v>0</v>
      </c>
      <c r="AR195" s="17" t="s">
        <v>192</v>
      </c>
      <c r="AT195" s="17" t="s">
        <v>187</v>
      </c>
      <c r="AU195" s="17" t="s">
        <v>76</v>
      </c>
      <c r="AY195" s="17" t="s">
        <v>186</v>
      </c>
      <c r="BE195" s="221">
        <f>IF(N195="základní",J195,0)</f>
        <v>0</v>
      </c>
      <c r="BF195" s="221">
        <f>IF(N195="snížená",J195,0)</f>
        <v>0</v>
      </c>
      <c r="BG195" s="221">
        <f>IF(N195="zákl. přenesená",J195,0)</f>
        <v>0</v>
      </c>
      <c r="BH195" s="221">
        <f>IF(N195="sníž. přenesená",J195,0)</f>
        <v>0</v>
      </c>
      <c r="BI195" s="221">
        <f>IF(N195="nulová",J195,0)</f>
        <v>0</v>
      </c>
      <c r="BJ195" s="17" t="s">
        <v>76</v>
      </c>
      <c r="BK195" s="221">
        <f>ROUND(I195*H195,2)</f>
        <v>0</v>
      </c>
      <c r="BL195" s="17" t="s">
        <v>192</v>
      </c>
      <c r="BM195" s="17" t="s">
        <v>278</v>
      </c>
    </row>
    <row r="196" s="11" customFormat="1">
      <c r="B196" s="222"/>
      <c r="C196" s="223"/>
      <c r="D196" s="224" t="s">
        <v>194</v>
      </c>
      <c r="E196" s="225" t="s">
        <v>1</v>
      </c>
      <c r="F196" s="226" t="s">
        <v>279</v>
      </c>
      <c r="G196" s="223"/>
      <c r="H196" s="227">
        <v>152.01499999999999</v>
      </c>
      <c r="I196" s="228"/>
      <c r="J196" s="223"/>
      <c r="K196" s="223"/>
      <c r="L196" s="229"/>
      <c r="M196" s="230"/>
      <c r="N196" s="231"/>
      <c r="O196" s="231"/>
      <c r="P196" s="231"/>
      <c r="Q196" s="231"/>
      <c r="R196" s="231"/>
      <c r="S196" s="231"/>
      <c r="T196" s="232"/>
      <c r="AT196" s="233" t="s">
        <v>194</v>
      </c>
      <c r="AU196" s="233" t="s">
        <v>76</v>
      </c>
      <c r="AV196" s="11" t="s">
        <v>78</v>
      </c>
      <c r="AW196" s="11" t="s">
        <v>32</v>
      </c>
      <c r="AX196" s="11" t="s">
        <v>69</v>
      </c>
      <c r="AY196" s="233" t="s">
        <v>186</v>
      </c>
    </row>
    <row r="197" s="12" customFormat="1">
      <c r="B197" s="234"/>
      <c r="C197" s="235"/>
      <c r="D197" s="224" t="s">
        <v>194</v>
      </c>
      <c r="E197" s="236" t="s">
        <v>1</v>
      </c>
      <c r="F197" s="237" t="s">
        <v>196</v>
      </c>
      <c r="G197" s="235"/>
      <c r="H197" s="238">
        <v>152.01499999999999</v>
      </c>
      <c r="I197" s="239"/>
      <c r="J197" s="235"/>
      <c r="K197" s="235"/>
      <c r="L197" s="240"/>
      <c r="M197" s="241"/>
      <c r="N197" s="242"/>
      <c r="O197" s="242"/>
      <c r="P197" s="242"/>
      <c r="Q197" s="242"/>
      <c r="R197" s="242"/>
      <c r="S197" s="242"/>
      <c r="T197" s="243"/>
      <c r="AT197" s="244" t="s">
        <v>194</v>
      </c>
      <c r="AU197" s="244" t="s">
        <v>76</v>
      </c>
      <c r="AV197" s="12" t="s">
        <v>86</v>
      </c>
      <c r="AW197" s="12" t="s">
        <v>32</v>
      </c>
      <c r="AX197" s="12" t="s">
        <v>69</v>
      </c>
      <c r="AY197" s="244" t="s">
        <v>186</v>
      </c>
    </row>
    <row r="198" s="13" customFormat="1">
      <c r="B198" s="245"/>
      <c r="C198" s="246"/>
      <c r="D198" s="224" t="s">
        <v>194</v>
      </c>
      <c r="E198" s="247" t="s">
        <v>1</v>
      </c>
      <c r="F198" s="248" t="s">
        <v>197</v>
      </c>
      <c r="G198" s="246"/>
      <c r="H198" s="249">
        <v>152.01499999999999</v>
      </c>
      <c r="I198" s="250"/>
      <c r="J198" s="246"/>
      <c r="K198" s="246"/>
      <c r="L198" s="251"/>
      <c r="M198" s="252"/>
      <c r="N198" s="253"/>
      <c r="O198" s="253"/>
      <c r="P198" s="253"/>
      <c r="Q198" s="253"/>
      <c r="R198" s="253"/>
      <c r="S198" s="253"/>
      <c r="T198" s="254"/>
      <c r="AT198" s="255" t="s">
        <v>194</v>
      </c>
      <c r="AU198" s="255" t="s">
        <v>76</v>
      </c>
      <c r="AV198" s="13" t="s">
        <v>192</v>
      </c>
      <c r="AW198" s="13" t="s">
        <v>32</v>
      </c>
      <c r="AX198" s="13" t="s">
        <v>76</v>
      </c>
      <c r="AY198" s="255" t="s">
        <v>186</v>
      </c>
    </row>
    <row r="199" s="1" customFormat="1" ht="22.5" customHeight="1">
      <c r="B199" s="38"/>
      <c r="C199" s="210" t="s">
        <v>280</v>
      </c>
      <c r="D199" s="210" t="s">
        <v>187</v>
      </c>
      <c r="E199" s="211" t="s">
        <v>281</v>
      </c>
      <c r="F199" s="212" t="s">
        <v>282</v>
      </c>
      <c r="G199" s="213" t="s">
        <v>190</v>
      </c>
      <c r="H199" s="214">
        <v>868.51599999999996</v>
      </c>
      <c r="I199" s="215"/>
      <c r="J199" s="216">
        <f>ROUND(I199*H199,2)</f>
        <v>0</v>
      </c>
      <c r="K199" s="212" t="s">
        <v>191</v>
      </c>
      <c r="L199" s="43"/>
      <c r="M199" s="217" t="s">
        <v>1</v>
      </c>
      <c r="N199" s="218" t="s">
        <v>40</v>
      </c>
      <c r="O199" s="79"/>
      <c r="P199" s="219">
        <f>O199*H199</f>
        <v>0</v>
      </c>
      <c r="Q199" s="219">
        <v>0</v>
      </c>
      <c r="R199" s="219">
        <f>Q199*H199</f>
        <v>0</v>
      </c>
      <c r="S199" s="219">
        <v>0</v>
      </c>
      <c r="T199" s="220">
        <f>S199*H199</f>
        <v>0</v>
      </c>
      <c r="AR199" s="17" t="s">
        <v>192</v>
      </c>
      <c r="AT199" s="17" t="s">
        <v>187</v>
      </c>
      <c r="AU199" s="17" t="s">
        <v>76</v>
      </c>
      <c r="AY199" s="17" t="s">
        <v>186</v>
      </c>
      <c r="BE199" s="221">
        <f>IF(N199="základní",J199,0)</f>
        <v>0</v>
      </c>
      <c r="BF199" s="221">
        <f>IF(N199="snížená",J199,0)</f>
        <v>0</v>
      </c>
      <c r="BG199" s="221">
        <f>IF(N199="zákl. přenesená",J199,0)</f>
        <v>0</v>
      </c>
      <c r="BH199" s="221">
        <f>IF(N199="sníž. přenesená",J199,0)</f>
        <v>0</v>
      </c>
      <c r="BI199" s="221">
        <f>IF(N199="nulová",J199,0)</f>
        <v>0</v>
      </c>
      <c r="BJ199" s="17" t="s">
        <v>76</v>
      </c>
      <c r="BK199" s="221">
        <f>ROUND(I199*H199,2)</f>
        <v>0</v>
      </c>
      <c r="BL199" s="17" t="s">
        <v>192</v>
      </c>
      <c r="BM199" s="17" t="s">
        <v>283</v>
      </c>
    </row>
    <row r="200" s="14" customFormat="1">
      <c r="B200" s="256"/>
      <c r="C200" s="257"/>
      <c r="D200" s="224" t="s">
        <v>194</v>
      </c>
      <c r="E200" s="258" t="s">
        <v>1</v>
      </c>
      <c r="F200" s="259" t="s">
        <v>284</v>
      </c>
      <c r="G200" s="257"/>
      <c r="H200" s="258" t="s">
        <v>1</v>
      </c>
      <c r="I200" s="260"/>
      <c r="J200" s="257"/>
      <c r="K200" s="257"/>
      <c r="L200" s="261"/>
      <c r="M200" s="262"/>
      <c r="N200" s="263"/>
      <c r="O200" s="263"/>
      <c r="P200" s="263"/>
      <c r="Q200" s="263"/>
      <c r="R200" s="263"/>
      <c r="S200" s="263"/>
      <c r="T200" s="264"/>
      <c r="AT200" s="265" t="s">
        <v>194</v>
      </c>
      <c r="AU200" s="265" t="s">
        <v>76</v>
      </c>
      <c r="AV200" s="14" t="s">
        <v>76</v>
      </c>
      <c r="AW200" s="14" t="s">
        <v>32</v>
      </c>
      <c r="AX200" s="14" t="s">
        <v>69</v>
      </c>
      <c r="AY200" s="265" t="s">
        <v>186</v>
      </c>
    </row>
    <row r="201" s="11" customFormat="1">
      <c r="B201" s="222"/>
      <c r="C201" s="223"/>
      <c r="D201" s="224" t="s">
        <v>194</v>
      </c>
      <c r="E201" s="225" t="s">
        <v>1</v>
      </c>
      <c r="F201" s="226" t="s">
        <v>285</v>
      </c>
      <c r="G201" s="223"/>
      <c r="H201" s="227">
        <v>289.86500000000001</v>
      </c>
      <c r="I201" s="228"/>
      <c r="J201" s="223"/>
      <c r="K201" s="223"/>
      <c r="L201" s="229"/>
      <c r="M201" s="230"/>
      <c r="N201" s="231"/>
      <c r="O201" s="231"/>
      <c r="P201" s="231"/>
      <c r="Q201" s="231"/>
      <c r="R201" s="231"/>
      <c r="S201" s="231"/>
      <c r="T201" s="232"/>
      <c r="AT201" s="233" t="s">
        <v>194</v>
      </c>
      <c r="AU201" s="233" t="s">
        <v>76</v>
      </c>
      <c r="AV201" s="11" t="s">
        <v>78</v>
      </c>
      <c r="AW201" s="11" t="s">
        <v>32</v>
      </c>
      <c r="AX201" s="11" t="s">
        <v>69</v>
      </c>
      <c r="AY201" s="233" t="s">
        <v>186</v>
      </c>
    </row>
    <row r="202" s="11" customFormat="1">
      <c r="B202" s="222"/>
      <c r="C202" s="223"/>
      <c r="D202" s="224" t="s">
        <v>194</v>
      </c>
      <c r="E202" s="225" t="s">
        <v>1</v>
      </c>
      <c r="F202" s="226" t="s">
        <v>201</v>
      </c>
      <c r="G202" s="223"/>
      <c r="H202" s="227">
        <v>50.973999999999997</v>
      </c>
      <c r="I202" s="228"/>
      <c r="J202" s="223"/>
      <c r="K202" s="223"/>
      <c r="L202" s="229"/>
      <c r="M202" s="230"/>
      <c r="N202" s="231"/>
      <c r="O202" s="231"/>
      <c r="P202" s="231"/>
      <c r="Q202" s="231"/>
      <c r="R202" s="231"/>
      <c r="S202" s="231"/>
      <c r="T202" s="232"/>
      <c r="AT202" s="233" t="s">
        <v>194</v>
      </c>
      <c r="AU202" s="233" t="s">
        <v>76</v>
      </c>
      <c r="AV202" s="11" t="s">
        <v>78</v>
      </c>
      <c r="AW202" s="11" t="s">
        <v>32</v>
      </c>
      <c r="AX202" s="11" t="s">
        <v>69</v>
      </c>
      <c r="AY202" s="233" t="s">
        <v>186</v>
      </c>
    </row>
    <row r="203" s="11" customFormat="1">
      <c r="B203" s="222"/>
      <c r="C203" s="223"/>
      <c r="D203" s="224" t="s">
        <v>194</v>
      </c>
      <c r="E203" s="225" t="s">
        <v>1</v>
      </c>
      <c r="F203" s="226" t="s">
        <v>210</v>
      </c>
      <c r="G203" s="223"/>
      <c r="H203" s="227">
        <v>197.80799999999999</v>
      </c>
      <c r="I203" s="228"/>
      <c r="J203" s="223"/>
      <c r="K203" s="223"/>
      <c r="L203" s="229"/>
      <c r="M203" s="230"/>
      <c r="N203" s="231"/>
      <c r="O203" s="231"/>
      <c r="P203" s="231"/>
      <c r="Q203" s="231"/>
      <c r="R203" s="231"/>
      <c r="S203" s="231"/>
      <c r="T203" s="232"/>
      <c r="AT203" s="233" t="s">
        <v>194</v>
      </c>
      <c r="AU203" s="233" t="s">
        <v>76</v>
      </c>
      <c r="AV203" s="11" t="s">
        <v>78</v>
      </c>
      <c r="AW203" s="11" t="s">
        <v>32</v>
      </c>
      <c r="AX203" s="11" t="s">
        <v>69</v>
      </c>
      <c r="AY203" s="233" t="s">
        <v>186</v>
      </c>
    </row>
    <row r="204" s="11" customFormat="1">
      <c r="B204" s="222"/>
      <c r="C204" s="223"/>
      <c r="D204" s="224" t="s">
        <v>194</v>
      </c>
      <c r="E204" s="225" t="s">
        <v>1</v>
      </c>
      <c r="F204" s="226" t="s">
        <v>211</v>
      </c>
      <c r="G204" s="223"/>
      <c r="H204" s="227">
        <v>549.48699999999997</v>
      </c>
      <c r="I204" s="228"/>
      <c r="J204" s="223"/>
      <c r="K204" s="223"/>
      <c r="L204" s="229"/>
      <c r="M204" s="230"/>
      <c r="N204" s="231"/>
      <c r="O204" s="231"/>
      <c r="P204" s="231"/>
      <c r="Q204" s="231"/>
      <c r="R204" s="231"/>
      <c r="S204" s="231"/>
      <c r="T204" s="232"/>
      <c r="AT204" s="233" t="s">
        <v>194</v>
      </c>
      <c r="AU204" s="233" t="s">
        <v>76</v>
      </c>
      <c r="AV204" s="11" t="s">
        <v>78</v>
      </c>
      <c r="AW204" s="11" t="s">
        <v>32</v>
      </c>
      <c r="AX204" s="11" t="s">
        <v>69</v>
      </c>
      <c r="AY204" s="233" t="s">
        <v>186</v>
      </c>
    </row>
    <row r="205" s="11" customFormat="1">
      <c r="B205" s="222"/>
      <c r="C205" s="223"/>
      <c r="D205" s="224" t="s">
        <v>194</v>
      </c>
      <c r="E205" s="225" t="s">
        <v>1</v>
      </c>
      <c r="F205" s="226" t="s">
        <v>231</v>
      </c>
      <c r="G205" s="223"/>
      <c r="H205" s="227">
        <v>82.823999999999998</v>
      </c>
      <c r="I205" s="228"/>
      <c r="J205" s="223"/>
      <c r="K205" s="223"/>
      <c r="L205" s="229"/>
      <c r="M205" s="230"/>
      <c r="N205" s="231"/>
      <c r="O205" s="231"/>
      <c r="P205" s="231"/>
      <c r="Q205" s="231"/>
      <c r="R205" s="231"/>
      <c r="S205" s="231"/>
      <c r="T205" s="232"/>
      <c r="AT205" s="233" t="s">
        <v>194</v>
      </c>
      <c r="AU205" s="233" t="s">
        <v>76</v>
      </c>
      <c r="AV205" s="11" t="s">
        <v>78</v>
      </c>
      <c r="AW205" s="11" t="s">
        <v>32</v>
      </c>
      <c r="AX205" s="11" t="s">
        <v>69</v>
      </c>
      <c r="AY205" s="233" t="s">
        <v>186</v>
      </c>
    </row>
    <row r="206" s="11" customFormat="1">
      <c r="B206" s="222"/>
      <c r="C206" s="223"/>
      <c r="D206" s="224" t="s">
        <v>194</v>
      </c>
      <c r="E206" s="225" t="s">
        <v>1</v>
      </c>
      <c r="F206" s="226" t="s">
        <v>232</v>
      </c>
      <c r="G206" s="223"/>
      <c r="H206" s="227">
        <v>8.2029999999999994</v>
      </c>
      <c r="I206" s="228"/>
      <c r="J206" s="223"/>
      <c r="K206" s="223"/>
      <c r="L206" s="229"/>
      <c r="M206" s="230"/>
      <c r="N206" s="231"/>
      <c r="O206" s="231"/>
      <c r="P206" s="231"/>
      <c r="Q206" s="231"/>
      <c r="R206" s="231"/>
      <c r="S206" s="231"/>
      <c r="T206" s="232"/>
      <c r="AT206" s="233" t="s">
        <v>194</v>
      </c>
      <c r="AU206" s="233" t="s">
        <v>76</v>
      </c>
      <c r="AV206" s="11" t="s">
        <v>78</v>
      </c>
      <c r="AW206" s="11" t="s">
        <v>32</v>
      </c>
      <c r="AX206" s="11" t="s">
        <v>69</v>
      </c>
      <c r="AY206" s="233" t="s">
        <v>186</v>
      </c>
    </row>
    <row r="207" s="12" customFormat="1">
      <c r="B207" s="234"/>
      <c r="C207" s="235"/>
      <c r="D207" s="224" t="s">
        <v>194</v>
      </c>
      <c r="E207" s="236" t="s">
        <v>1</v>
      </c>
      <c r="F207" s="237" t="s">
        <v>196</v>
      </c>
      <c r="G207" s="235"/>
      <c r="H207" s="238">
        <v>1179.1610000000001</v>
      </c>
      <c r="I207" s="239"/>
      <c r="J207" s="235"/>
      <c r="K207" s="235"/>
      <c r="L207" s="240"/>
      <c r="M207" s="241"/>
      <c r="N207" s="242"/>
      <c r="O207" s="242"/>
      <c r="P207" s="242"/>
      <c r="Q207" s="242"/>
      <c r="R207" s="242"/>
      <c r="S207" s="242"/>
      <c r="T207" s="243"/>
      <c r="AT207" s="244" t="s">
        <v>194</v>
      </c>
      <c r="AU207" s="244" t="s">
        <v>76</v>
      </c>
      <c r="AV207" s="12" t="s">
        <v>86</v>
      </c>
      <c r="AW207" s="12" t="s">
        <v>32</v>
      </c>
      <c r="AX207" s="12" t="s">
        <v>69</v>
      </c>
      <c r="AY207" s="244" t="s">
        <v>186</v>
      </c>
    </row>
    <row r="208" s="14" customFormat="1">
      <c r="B208" s="256"/>
      <c r="C208" s="257"/>
      <c r="D208" s="224" t="s">
        <v>194</v>
      </c>
      <c r="E208" s="258" t="s">
        <v>1</v>
      </c>
      <c r="F208" s="259" t="s">
        <v>286</v>
      </c>
      <c r="G208" s="257"/>
      <c r="H208" s="258" t="s">
        <v>1</v>
      </c>
      <c r="I208" s="260"/>
      <c r="J208" s="257"/>
      <c r="K208" s="257"/>
      <c r="L208" s="261"/>
      <c r="M208" s="262"/>
      <c r="N208" s="263"/>
      <c r="O208" s="263"/>
      <c r="P208" s="263"/>
      <c r="Q208" s="263"/>
      <c r="R208" s="263"/>
      <c r="S208" s="263"/>
      <c r="T208" s="264"/>
      <c r="AT208" s="265" t="s">
        <v>194</v>
      </c>
      <c r="AU208" s="265" t="s">
        <v>76</v>
      </c>
      <c r="AV208" s="14" t="s">
        <v>76</v>
      </c>
      <c r="AW208" s="14" t="s">
        <v>32</v>
      </c>
      <c r="AX208" s="14" t="s">
        <v>69</v>
      </c>
      <c r="AY208" s="265" t="s">
        <v>186</v>
      </c>
    </row>
    <row r="209" s="11" customFormat="1">
      <c r="B209" s="222"/>
      <c r="C209" s="223"/>
      <c r="D209" s="224" t="s">
        <v>194</v>
      </c>
      <c r="E209" s="225" t="s">
        <v>1</v>
      </c>
      <c r="F209" s="226" t="s">
        <v>287</v>
      </c>
      <c r="G209" s="223"/>
      <c r="H209" s="227">
        <v>-8.2029999999999994</v>
      </c>
      <c r="I209" s="228"/>
      <c r="J209" s="223"/>
      <c r="K209" s="223"/>
      <c r="L209" s="229"/>
      <c r="M209" s="230"/>
      <c r="N209" s="231"/>
      <c r="O209" s="231"/>
      <c r="P209" s="231"/>
      <c r="Q209" s="231"/>
      <c r="R209" s="231"/>
      <c r="S209" s="231"/>
      <c r="T209" s="232"/>
      <c r="AT209" s="233" t="s">
        <v>194</v>
      </c>
      <c r="AU209" s="233" t="s">
        <v>76</v>
      </c>
      <c r="AV209" s="11" t="s">
        <v>78</v>
      </c>
      <c r="AW209" s="11" t="s">
        <v>32</v>
      </c>
      <c r="AX209" s="11" t="s">
        <v>69</v>
      </c>
      <c r="AY209" s="233" t="s">
        <v>186</v>
      </c>
    </row>
    <row r="210" s="11" customFormat="1">
      <c r="B210" s="222"/>
      <c r="C210" s="223"/>
      <c r="D210" s="224" t="s">
        <v>194</v>
      </c>
      <c r="E210" s="225" t="s">
        <v>1</v>
      </c>
      <c r="F210" s="226" t="s">
        <v>288</v>
      </c>
      <c r="G210" s="223"/>
      <c r="H210" s="227">
        <v>-31.294</v>
      </c>
      <c r="I210" s="228"/>
      <c r="J210" s="223"/>
      <c r="K210" s="223"/>
      <c r="L210" s="229"/>
      <c r="M210" s="230"/>
      <c r="N210" s="231"/>
      <c r="O210" s="231"/>
      <c r="P210" s="231"/>
      <c r="Q210" s="231"/>
      <c r="R210" s="231"/>
      <c r="S210" s="231"/>
      <c r="T210" s="232"/>
      <c r="AT210" s="233" t="s">
        <v>194</v>
      </c>
      <c r="AU210" s="233" t="s">
        <v>76</v>
      </c>
      <c r="AV210" s="11" t="s">
        <v>78</v>
      </c>
      <c r="AW210" s="11" t="s">
        <v>32</v>
      </c>
      <c r="AX210" s="11" t="s">
        <v>69</v>
      </c>
      <c r="AY210" s="233" t="s">
        <v>186</v>
      </c>
    </row>
    <row r="211" s="11" customFormat="1">
      <c r="B211" s="222"/>
      <c r="C211" s="223"/>
      <c r="D211" s="224" t="s">
        <v>194</v>
      </c>
      <c r="E211" s="225" t="s">
        <v>1</v>
      </c>
      <c r="F211" s="226" t="s">
        <v>289</v>
      </c>
      <c r="G211" s="223"/>
      <c r="H211" s="227">
        <v>-271.14800000000002</v>
      </c>
      <c r="I211" s="228"/>
      <c r="J211" s="223"/>
      <c r="K211" s="223"/>
      <c r="L211" s="229"/>
      <c r="M211" s="230"/>
      <c r="N211" s="231"/>
      <c r="O211" s="231"/>
      <c r="P211" s="231"/>
      <c r="Q211" s="231"/>
      <c r="R211" s="231"/>
      <c r="S211" s="231"/>
      <c r="T211" s="232"/>
      <c r="AT211" s="233" t="s">
        <v>194</v>
      </c>
      <c r="AU211" s="233" t="s">
        <v>76</v>
      </c>
      <c r="AV211" s="11" t="s">
        <v>78</v>
      </c>
      <c r="AW211" s="11" t="s">
        <v>32</v>
      </c>
      <c r="AX211" s="11" t="s">
        <v>69</v>
      </c>
      <c r="AY211" s="233" t="s">
        <v>186</v>
      </c>
    </row>
    <row r="212" s="12" customFormat="1">
      <c r="B212" s="234"/>
      <c r="C212" s="235"/>
      <c r="D212" s="224" t="s">
        <v>194</v>
      </c>
      <c r="E212" s="236" t="s">
        <v>1</v>
      </c>
      <c r="F212" s="237" t="s">
        <v>196</v>
      </c>
      <c r="G212" s="235"/>
      <c r="H212" s="238">
        <v>-310.64499999999998</v>
      </c>
      <c r="I212" s="239"/>
      <c r="J212" s="235"/>
      <c r="K212" s="235"/>
      <c r="L212" s="240"/>
      <c r="M212" s="241"/>
      <c r="N212" s="242"/>
      <c r="O212" s="242"/>
      <c r="P212" s="242"/>
      <c r="Q212" s="242"/>
      <c r="R212" s="242"/>
      <c r="S212" s="242"/>
      <c r="T212" s="243"/>
      <c r="AT212" s="244" t="s">
        <v>194</v>
      </c>
      <c r="AU212" s="244" t="s">
        <v>76</v>
      </c>
      <c r="AV212" s="12" t="s">
        <v>86</v>
      </c>
      <c r="AW212" s="12" t="s">
        <v>32</v>
      </c>
      <c r="AX212" s="12" t="s">
        <v>69</v>
      </c>
      <c r="AY212" s="244" t="s">
        <v>186</v>
      </c>
    </row>
    <row r="213" s="13" customFormat="1">
      <c r="B213" s="245"/>
      <c r="C213" s="246"/>
      <c r="D213" s="224" t="s">
        <v>194</v>
      </c>
      <c r="E213" s="247" t="s">
        <v>1</v>
      </c>
      <c r="F213" s="248" t="s">
        <v>197</v>
      </c>
      <c r="G213" s="246"/>
      <c r="H213" s="249">
        <v>868.51599999999996</v>
      </c>
      <c r="I213" s="250"/>
      <c r="J213" s="246"/>
      <c r="K213" s="246"/>
      <c r="L213" s="251"/>
      <c r="M213" s="252"/>
      <c r="N213" s="253"/>
      <c r="O213" s="253"/>
      <c r="P213" s="253"/>
      <c r="Q213" s="253"/>
      <c r="R213" s="253"/>
      <c r="S213" s="253"/>
      <c r="T213" s="254"/>
      <c r="AT213" s="255" t="s">
        <v>194</v>
      </c>
      <c r="AU213" s="255" t="s">
        <v>76</v>
      </c>
      <c r="AV213" s="13" t="s">
        <v>192</v>
      </c>
      <c r="AW213" s="13" t="s">
        <v>32</v>
      </c>
      <c r="AX213" s="13" t="s">
        <v>76</v>
      </c>
      <c r="AY213" s="255" t="s">
        <v>186</v>
      </c>
    </row>
    <row r="214" s="10" customFormat="1" ht="25.92" customHeight="1">
      <c r="B214" s="196"/>
      <c r="C214" s="197"/>
      <c r="D214" s="198" t="s">
        <v>68</v>
      </c>
      <c r="E214" s="199" t="s">
        <v>78</v>
      </c>
      <c r="F214" s="199" t="s">
        <v>290</v>
      </c>
      <c r="G214" s="197"/>
      <c r="H214" s="197"/>
      <c r="I214" s="200"/>
      <c r="J214" s="201">
        <f>BK214</f>
        <v>0</v>
      </c>
      <c r="K214" s="197"/>
      <c r="L214" s="202"/>
      <c r="M214" s="203"/>
      <c r="N214" s="204"/>
      <c r="O214" s="204"/>
      <c r="P214" s="205">
        <f>SUM(P215:P234)</f>
        <v>0</v>
      </c>
      <c r="Q214" s="204"/>
      <c r="R214" s="205">
        <f>SUM(R215:R234)</f>
        <v>0</v>
      </c>
      <c r="S214" s="204"/>
      <c r="T214" s="206">
        <f>SUM(T215:T234)</f>
        <v>0</v>
      </c>
      <c r="AR214" s="207" t="s">
        <v>76</v>
      </c>
      <c r="AT214" s="208" t="s">
        <v>68</v>
      </c>
      <c r="AU214" s="208" t="s">
        <v>69</v>
      </c>
      <c r="AY214" s="207" t="s">
        <v>186</v>
      </c>
      <c r="BK214" s="209">
        <f>SUM(BK215:BK234)</f>
        <v>0</v>
      </c>
    </row>
    <row r="215" s="1" customFormat="1" ht="16.5" customHeight="1">
      <c r="B215" s="38"/>
      <c r="C215" s="210" t="s">
        <v>291</v>
      </c>
      <c r="D215" s="210" t="s">
        <v>187</v>
      </c>
      <c r="E215" s="211" t="s">
        <v>292</v>
      </c>
      <c r="F215" s="212" t="s">
        <v>293</v>
      </c>
      <c r="G215" s="213" t="s">
        <v>190</v>
      </c>
      <c r="H215" s="214">
        <v>5.3789999999999996</v>
      </c>
      <c r="I215" s="215"/>
      <c r="J215" s="216">
        <f>ROUND(I215*H215,2)</f>
        <v>0</v>
      </c>
      <c r="K215" s="212" t="s">
        <v>191</v>
      </c>
      <c r="L215" s="43"/>
      <c r="M215" s="217" t="s">
        <v>1</v>
      </c>
      <c r="N215" s="218" t="s">
        <v>40</v>
      </c>
      <c r="O215" s="79"/>
      <c r="P215" s="219">
        <f>O215*H215</f>
        <v>0</v>
      </c>
      <c r="Q215" s="219">
        <v>0</v>
      </c>
      <c r="R215" s="219">
        <f>Q215*H215</f>
        <v>0</v>
      </c>
      <c r="S215" s="219">
        <v>0</v>
      </c>
      <c r="T215" s="220">
        <f>S215*H215</f>
        <v>0</v>
      </c>
      <c r="AR215" s="17" t="s">
        <v>192</v>
      </c>
      <c r="AT215" s="17" t="s">
        <v>187</v>
      </c>
      <c r="AU215" s="17" t="s">
        <v>76</v>
      </c>
      <c r="AY215" s="17" t="s">
        <v>186</v>
      </c>
      <c r="BE215" s="221">
        <f>IF(N215="základní",J215,0)</f>
        <v>0</v>
      </c>
      <c r="BF215" s="221">
        <f>IF(N215="snížená",J215,0)</f>
        <v>0</v>
      </c>
      <c r="BG215" s="221">
        <f>IF(N215="zákl. přenesená",J215,0)</f>
        <v>0</v>
      </c>
      <c r="BH215" s="221">
        <f>IF(N215="sníž. přenesená",J215,0)</f>
        <v>0</v>
      </c>
      <c r="BI215" s="221">
        <f>IF(N215="nulová",J215,0)</f>
        <v>0</v>
      </c>
      <c r="BJ215" s="17" t="s">
        <v>76</v>
      </c>
      <c r="BK215" s="221">
        <f>ROUND(I215*H215,2)</f>
        <v>0</v>
      </c>
      <c r="BL215" s="17" t="s">
        <v>192</v>
      </c>
      <c r="BM215" s="17" t="s">
        <v>294</v>
      </c>
    </row>
    <row r="216" s="14" customFormat="1">
      <c r="B216" s="256"/>
      <c r="C216" s="257"/>
      <c r="D216" s="224" t="s">
        <v>194</v>
      </c>
      <c r="E216" s="258" t="s">
        <v>1</v>
      </c>
      <c r="F216" s="259" t="s">
        <v>295</v>
      </c>
      <c r="G216" s="257"/>
      <c r="H216" s="258" t="s">
        <v>1</v>
      </c>
      <c r="I216" s="260"/>
      <c r="J216" s="257"/>
      <c r="K216" s="257"/>
      <c r="L216" s="261"/>
      <c r="M216" s="262"/>
      <c r="N216" s="263"/>
      <c r="O216" s="263"/>
      <c r="P216" s="263"/>
      <c r="Q216" s="263"/>
      <c r="R216" s="263"/>
      <c r="S216" s="263"/>
      <c r="T216" s="264"/>
      <c r="AT216" s="265" t="s">
        <v>194</v>
      </c>
      <c r="AU216" s="265" t="s">
        <v>76</v>
      </c>
      <c r="AV216" s="14" t="s">
        <v>76</v>
      </c>
      <c r="AW216" s="14" t="s">
        <v>32</v>
      </c>
      <c r="AX216" s="14" t="s">
        <v>69</v>
      </c>
      <c r="AY216" s="265" t="s">
        <v>186</v>
      </c>
    </row>
    <row r="217" s="11" customFormat="1">
      <c r="B217" s="222"/>
      <c r="C217" s="223"/>
      <c r="D217" s="224" t="s">
        <v>194</v>
      </c>
      <c r="E217" s="225" t="s">
        <v>1</v>
      </c>
      <c r="F217" s="226" t="s">
        <v>296</v>
      </c>
      <c r="G217" s="223"/>
      <c r="H217" s="227">
        <v>5.3789999999999996</v>
      </c>
      <c r="I217" s="228"/>
      <c r="J217" s="223"/>
      <c r="K217" s="223"/>
      <c r="L217" s="229"/>
      <c r="M217" s="230"/>
      <c r="N217" s="231"/>
      <c r="O217" s="231"/>
      <c r="P217" s="231"/>
      <c r="Q217" s="231"/>
      <c r="R217" s="231"/>
      <c r="S217" s="231"/>
      <c r="T217" s="232"/>
      <c r="AT217" s="233" t="s">
        <v>194</v>
      </c>
      <c r="AU217" s="233" t="s">
        <v>76</v>
      </c>
      <c r="AV217" s="11" t="s">
        <v>78</v>
      </c>
      <c r="AW217" s="11" t="s">
        <v>32</v>
      </c>
      <c r="AX217" s="11" t="s">
        <v>69</v>
      </c>
      <c r="AY217" s="233" t="s">
        <v>186</v>
      </c>
    </row>
    <row r="218" s="12" customFormat="1">
      <c r="B218" s="234"/>
      <c r="C218" s="235"/>
      <c r="D218" s="224" t="s">
        <v>194</v>
      </c>
      <c r="E218" s="236" t="s">
        <v>1</v>
      </c>
      <c r="F218" s="237" t="s">
        <v>196</v>
      </c>
      <c r="G218" s="235"/>
      <c r="H218" s="238">
        <v>5.3789999999999996</v>
      </c>
      <c r="I218" s="239"/>
      <c r="J218" s="235"/>
      <c r="K218" s="235"/>
      <c r="L218" s="240"/>
      <c r="M218" s="241"/>
      <c r="N218" s="242"/>
      <c r="O218" s="242"/>
      <c r="P218" s="242"/>
      <c r="Q218" s="242"/>
      <c r="R218" s="242"/>
      <c r="S218" s="242"/>
      <c r="T218" s="243"/>
      <c r="AT218" s="244" t="s">
        <v>194</v>
      </c>
      <c r="AU218" s="244" t="s">
        <v>76</v>
      </c>
      <c r="AV218" s="12" t="s">
        <v>86</v>
      </c>
      <c r="AW218" s="12" t="s">
        <v>32</v>
      </c>
      <c r="AX218" s="12" t="s">
        <v>69</v>
      </c>
      <c r="AY218" s="244" t="s">
        <v>186</v>
      </c>
    </row>
    <row r="219" s="13" customFormat="1">
      <c r="B219" s="245"/>
      <c r="C219" s="246"/>
      <c r="D219" s="224" t="s">
        <v>194</v>
      </c>
      <c r="E219" s="247" t="s">
        <v>1</v>
      </c>
      <c r="F219" s="248" t="s">
        <v>197</v>
      </c>
      <c r="G219" s="246"/>
      <c r="H219" s="249">
        <v>5.3789999999999996</v>
      </c>
      <c r="I219" s="250"/>
      <c r="J219" s="246"/>
      <c r="K219" s="246"/>
      <c r="L219" s="251"/>
      <c r="M219" s="252"/>
      <c r="N219" s="253"/>
      <c r="O219" s="253"/>
      <c r="P219" s="253"/>
      <c r="Q219" s="253"/>
      <c r="R219" s="253"/>
      <c r="S219" s="253"/>
      <c r="T219" s="254"/>
      <c r="AT219" s="255" t="s">
        <v>194</v>
      </c>
      <c r="AU219" s="255" t="s">
        <v>76</v>
      </c>
      <c r="AV219" s="13" t="s">
        <v>192</v>
      </c>
      <c r="AW219" s="13" t="s">
        <v>32</v>
      </c>
      <c r="AX219" s="13" t="s">
        <v>76</v>
      </c>
      <c r="AY219" s="255" t="s">
        <v>186</v>
      </c>
    </row>
    <row r="220" s="1" customFormat="1" ht="16.5" customHeight="1">
      <c r="B220" s="38"/>
      <c r="C220" s="210" t="s">
        <v>297</v>
      </c>
      <c r="D220" s="210" t="s">
        <v>187</v>
      </c>
      <c r="E220" s="211" t="s">
        <v>298</v>
      </c>
      <c r="F220" s="212" t="s">
        <v>299</v>
      </c>
      <c r="G220" s="213" t="s">
        <v>300</v>
      </c>
      <c r="H220" s="214">
        <v>2</v>
      </c>
      <c r="I220" s="215"/>
      <c r="J220" s="216">
        <f>ROUND(I220*H220,2)</f>
        <v>0</v>
      </c>
      <c r="K220" s="212" t="s">
        <v>1</v>
      </c>
      <c r="L220" s="43"/>
      <c r="M220" s="217" t="s">
        <v>1</v>
      </c>
      <c r="N220" s="218" t="s">
        <v>40</v>
      </c>
      <c r="O220" s="79"/>
      <c r="P220" s="219">
        <f>O220*H220</f>
        <v>0</v>
      </c>
      <c r="Q220" s="219">
        <v>0</v>
      </c>
      <c r="R220" s="219">
        <f>Q220*H220</f>
        <v>0</v>
      </c>
      <c r="S220" s="219">
        <v>0</v>
      </c>
      <c r="T220" s="220">
        <f>S220*H220</f>
        <v>0</v>
      </c>
      <c r="AR220" s="17" t="s">
        <v>192</v>
      </c>
      <c r="AT220" s="17" t="s">
        <v>187</v>
      </c>
      <c r="AU220" s="17" t="s">
        <v>76</v>
      </c>
      <c r="AY220" s="17" t="s">
        <v>186</v>
      </c>
      <c r="BE220" s="221">
        <f>IF(N220="základní",J220,0)</f>
        <v>0</v>
      </c>
      <c r="BF220" s="221">
        <f>IF(N220="snížená",J220,0)</f>
        <v>0</v>
      </c>
      <c r="BG220" s="221">
        <f>IF(N220="zákl. přenesená",J220,0)</f>
        <v>0</v>
      </c>
      <c r="BH220" s="221">
        <f>IF(N220="sníž. přenesená",J220,0)</f>
        <v>0</v>
      </c>
      <c r="BI220" s="221">
        <f>IF(N220="nulová",J220,0)</f>
        <v>0</v>
      </c>
      <c r="BJ220" s="17" t="s">
        <v>76</v>
      </c>
      <c r="BK220" s="221">
        <f>ROUND(I220*H220,2)</f>
        <v>0</v>
      </c>
      <c r="BL220" s="17" t="s">
        <v>192</v>
      </c>
      <c r="BM220" s="17" t="s">
        <v>301</v>
      </c>
    </row>
    <row r="221" s="1" customFormat="1" ht="16.5" customHeight="1">
      <c r="B221" s="38"/>
      <c r="C221" s="210" t="s">
        <v>7</v>
      </c>
      <c r="D221" s="210" t="s">
        <v>187</v>
      </c>
      <c r="E221" s="211" t="s">
        <v>302</v>
      </c>
      <c r="F221" s="212" t="s">
        <v>303</v>
      </c>
      <c r="G221" s="213" t="s">
        <v>190</v>
      </c>
      <c r="H221" s="214">
        <v>2.6899999999999999</v>
      </c>
      <c r="I221" s="215"/>
      <c r="J221" s="216">
        <f>ROUND(I221*H221,2)</f>
        <v>0</v>
      </c>
      <c r="K221" s="212" t="s">
        <v>191</v>
      </c>
      <c r="L221" s="43"/>
      <c r="M221" s="217" t="s">
        <v>1</v>
      </c>
      <c r="N221" s="218" t="s">
        <v>40</v>
      </c>
      <c r="O221" s="79"/>
      <c r="P221" s="219">
        <f>O221*H221</f>
        <v>0</v>
      </c>
      <c r="Q221" s="219">
        <v>0</v>
      </c>
      <c r="R221" s="219">
        <f>Q221*H221</f>
        <v>0</v>
      </c>
      <c r="S221" s="219">
        <v>0</v>
      </c>
      <c r="T221" s="220">
        <f>S221*H221</f>
        <v>0</v>
      </c>
      <c r="AR221" s="17" t="s">
        <v>192</v>
      </c>
      <c r="AT221" s="17" t="s">
        <v>187</v>
      </c>
      <c r="AU221" s="17" t="s">
        <v>76</v>
      </c>
      <c r="AY221" s="17" t="s">
        <v>186</v>
      </c>
      <c r="BE221" s="221">
        <f>IF(N221="základní",J221,0)</f>
        <v>0</v>
      </c>
      <c r="BF221" s="221">
        <f>IF(N221="snížená",J221,0)</f>
        <v>0</v>
      </c>
      <c r="BG221" s="221">
        <f>IF(N221="zákl. přenesená",J221,0)</f>
        <v>0</v>
      </c>
      <c r="BH221" s="221">
        <f>IF(N221="sníž. přenesená",J221,0)</f>
        <v>0</v>
      </c>
      <c r="BI221" s="221">
        <f>IF(N221="nulová",J221,0)</f>
        <v>0</v>
      </c>
      <c r="BJ221" s="17" t="s">
        <v>76</v>
      </c>
      <c r="BK221" s="221">
        <f>ROUND(I221*H221,2)</f>
        <v>0</v>
      </c>
      <c r="BL221" s="17" t="s">
        <v>192</v>
      </c>
      <c r="BM221" s="17" t="s">
        <v>304</v>
      </c>
    </row>
    <row r="222" s="14" customFormat="1">
      <c r="B222" s="256"/>
      <c r="C222" s="257"/>
      <c r="D222" s="224" t="s">
        <v>194</v>
      </c>
      <c r="E222" s="258" t="s">
        <v>1</v>
      </c>
      <c r="F222" s="259" t="s">
        <v>295</v>
      </c>
      <c r="G222" s="257"/>
      <c r="H222" s="258" t="s">
        <v>1</v>
      </c>
      <c r="I222" s="260"/>
      <c r="J222" s="257"/>
      <c r="K222" s="257"/>
      <c r="L222" s="261"/>
      <c r="M222" s="262"/>
      <c r="N222" s="263"/>
      <c r="O222" s="263"/>
      <c r="P222" s="263"/>
      <c r="Q222" s="263"/>
      <c r="R222" s="263"/>
      <c r="S222" s="263"/>
      <c r="T222" s="264"/>
      <c r="AT222" s="265" t="s">
        <v>194</v>
      </c>
      <c r="AU222" s="265" t="s">
        <v>76</v>
      </c>
      <c r="AV222" s="14" t="s">
        <v>76</v>
      </c>
      <c r="AW222" s="14" t="s">
        <v>32</v>
      </c>
      <c r="AX222" s="14" t="s">
        <v>69</v>
      </c>
      <c r="AY222" s="265" t="s">
        <v>186</v>
      </c>
    </row>
    <row r="223" s="11" customFormat="1">
      <c r="B223" s="222"/>
      <c r="C223" s="223"/>
      <c r="D223" s="224" t="s">
        <v>194</v>
      </c>
      <c r="E223" s="225" t="s">
        <v>1</v>
      </c>
      <c r="F223" s="226" t="s">
        <v>305</v>
      </c>
      <c r="G223" s="223"/>
      <c r="H223" s="227">
        <v>2.6899999999999999</v>
      </c>
      <c r="I223" s="228"/>
      <c r="J223" s="223"/>
      <c r="K223" s="223"/>
      <c r="L223" s="229"/>
      <c r="M223" s="230"/>
      <c r="N223" s="231"/>
      <c r="O223" s="231"/>
      <c r="P223" s="231"/>
      <c r="Q223" s="231"/>
      <c r="R223" s="231"/>
      <c r="S223" s="231"/>
      <c r="T223" s="232"/>
      <c r="AT223" s="233" t="s">
        <v>194</v>
      </c>
      <c r="AU223" s="233" t="s">
        <v>76</v>
      </c>
      <c r="AV223" s="11" t="s">
        <v>78</v>
      </c>
      <c r="AW223" s="11" t="s">
        <v>32</v>
      </c>
      <c r="AX223" s="11" t="s">
        <v>69</v>
      </c>
      <c r="AY223" s="233" t="s">
        <v>186</v>
      </c>
    </row>
    <row r="224" s="12" customFormat="1">
      <c r="B224" s="234"/>
      <c r="C224" s="235"/>
      <c r="D224" s="224" t="s">
        <v>194</v>
      </c>
      <c r="E224" s="236" t="s">
        <v>1</v>
      </c>
      <c r="F224" s="237" t="s">
        <v>196</v>
      </c>
      <c r="G224" s="235"/>
      <c r="H224" s="238">
        <v>2.6899999999999999</v>
      </c>
      <c r="I224" s="239"/>
      <c r="J224" s="235"/>
      <c r="K224" s="235"/>
      <c r="L224" s="240"/>
      <c r="M224" s="241"/>
      <c r="N224" s="242"/>
      <c r="O224" s="242"/>
      <c r="P224" s="242"/>
      <c r="Q224" s="242"/>
      <c r="R224" s="242"/>
      <c r="S224" s="242"/>
      <c r="T224" s="243"/>
      <c r="AT224" s="244" t="s">
        <v>194</v>
      </c>
      <c r="AU224" s="244" t="s">
        <v>76</v>
      </c>
      <c r="AV224" s="12" t="s">
        <v>86</v>
      </c>
      <c r="AW224" s="12" t="s">
        <v>32</v>
      </c>
      <c r="AX224" s="12" t="s">
        <v>69</v>
      </c>
      <c r="AY224" s="244" t="s">
        <v>186</v>
      </c>
    </row>
    <row r="225" s="13" customFormat="1">
      <c r="B225" s="245"/>
      <c r="C225" s="246"/>
      <c r="D225" s="224" t="s">
        <v>194</v>
      </c>
      <c r="E225" s="247" t="s">
        <v>1</v>
      </c>
      <c r="F225" s="248" t="s">
        <v>197</v>
      </c>
      <c r="G225" s="246"/>
      <c r="H225" s="249">
        <v>2.6899999999999999</v>
      </c>
      <c r="I225" s="250"/>
      <c r="J225" s="246"/>
      <c r="K225" s="246"/>
      <c r="L225" s="251"/>
      <c r="M225" s="252"/>
      <c r="N225" s="253"/>
      <c r="O225" s="253"/>
      <c r="P225" s="253"/>
      <c r="Q225" s="253"/>
      <c r="R225" s="253"/>
      <c r="S225" s="253"/>
      <c r="T225" s="254"/>
      <c r="AT225" s="255" t="s">
        <v>194</v>
      </c>
      <c r="AU225" s="255" t="s">
        <v>76</v>
      </c>
      <c r="AV225" s="13" t="s">
        <v>192</v>
      </c>
      <c r="AW225" s="13" t="s">
        <v>32</v>
      </c>
      <c r="AX225" s="13" t="s">
        <v>76</v>
      </c>
      <c r="AY225" s="255" t="s">
        <v>186</v>
      </c>
    </row>
    <row r="226" s="1" customFormat="1" ht="16.5" customHeight="1">
      <c r="B226" s="38"/>
      <c r="C226" s="210" t="s">
        <v>306</v>
      </c>
      <c r="D226" s="210" t="s">
        <v>187</v>
      </c>
      <c r="E226" s="211" t="s">
        <v>307</v>
      </c>
      <c r="F226" s="212" t="s">
        <v>308</v>
      </c>
      <c r="G226" s="213" t="s">
        <v>277</v>
      </c>
      <c r="H226" s="214">
        <v>0.086999999999999994</v>
      </c>
      <c r="I226" s="215"/>
      <c r="J226" s="216">
        <f>ROUND(I226*H226,2)</f>
        <v>0</v>
      </c>
      <c r="K226" s="212" t="s">
        <v>191</v>
      </c>
      <c r="L226" s="43"/>
      <c r="M226" s="217" t="s">
        <v>1</v>
      </c>
      <c r="N226" s="218" t="s">
        <v>40</v>
      </c>
      <c r="O226" s="79"/>
      <c r="P226" s="219">
        <f>O226*H226</f>
        <v>0</v>
      </c>
      <c r="Q226" s="219">
        <v>0</v>
      </c>
      <c r="R226" s="219">
        <f>Q226*H226</f>
        <v>0</v>
      </c>
      <c r="S226" s="219">
        <v>0</v>
      </c>
      <c r="T226" s="220">
        <f>S226*H226</f>
        <v>0</v>
      </c>
      <c r="AR226" s="17" t="s">
        <v>192</v>
      </c>
      <c r="AT226" s="17" t="s">
        <v>187</v>
      </c>
      <c r="AU226" s="17" t="s">
        <v>76</v>
      </c>
      <c r="AY226" s="17" t="s">
        <v>186</v>
      </c>
      <c r="BE226" s="221">
        <f>IF(N226="základní",J226,0)</f>
        <v>0</v>
      </c>
      <c r="BF226" s="221">
        <f>IF(N226="snížená",J226,0)</f>
        <v>0</v>
      </c>
      <c r="BG226" s="221">
        <f>IF(N226="zákl. přenesená",J226,0)</f>
        <v>0</v>
      </c>
      <c r="BH226" s="221">
        <f>IF(N226="sníž. přenesená",J226,0)</f>
        <v>0</v>
      </c>
      <c r="BI226" s="221">
        <f>IF(N226="nulová",J226,0)</f>
        <v>0</v>
      </c>
      <c r="BJ226" s="17" t="s">
        <v>76</v>
      </c>
      <c r="BK226" s="221">
        <f>ROUND(I226*H226,2)</f>
        <v>0</v>
      </c>
      <c r="BL226" s="17" t="s">
        <v>192</v>
      </c>
      <c r="BM226" s="17" t="s">
        <v>309</v>
      </c>
    </row>
    <row r="227" s="11" customFormat="1">
      <c r="B227" s="222"/>
      <c r="C227" s="223"/>
      <c r="D227" s="224" t="s">
        <v>194</v>
      </c>
      <c r="E227" s="225" t="s">
        <v>1</v>
      </c>
      <c r="F227" s="226" t="s">
        <v>310</v>
      </c>
      <c r="G227" s="223"/>
      <c r="H227" s="227">
        <v>0.086999999999999994</v>
      </c>
      <c r="I227" s="228"/>
      <c r="J227" s="223"/>
      <c r="K227" s="223"/>
      <c r="L227" s="229"/>
      <c r="M227" s="230"/>
      <c r="N227" s="231"/>
      <c r="O227" s="231"/>
      <c r="P227" s="231"/>
      <c r="Q227" s="231"/>
      <c r="R227" s="231"/>
      <c r="S227" s="231"/>
      <c r="T227" s="232"/>
      <c r="AT227" s="233" t="s">
        <v>194</v>
      </c>
      <c r="AU227" s="233" t="s">
        <v>76</v>
      </c>
      <c r="AV227" s="11" t="s">
        <v>78</v>
      </c>
      <c r="AW227" s="11" t="s">
        <v>32</v>
      </c>
      <c r="AX227" s="11" t="s">
        <v>69</v>
      </c>
      <c r="AY227" s="233" t="s">
        <v>186</v>
      </c>
    </row>
    <row r="228" s="12" customFormat="1">
      <c r="B228" s="234"/>
      <c r="C228" s="235"/>
      <c r="D228" s="224" t="s">
        <v>194</v>
      </c>
      <c r="E228" s="236" t="s">
        <v>1</v>
      </c>
      <c r="F228" s="237" t="s">
        <v>196</v>
      </c>
      <c r="G228" s="235"/>
      <c r="H228" s="238">
        <v>0.086999999999999994</v>
      </c>
      <c r="I228" s="239"/>
      <c r="J228" s="235"/>
      <c r="K228" s="235"/>
      <c r="L228" s="240"/>
      <c r="M228" s="241"/>
      <c r="N228" s="242"/>
      <c r="O228" s="242"/>
      <c r="P228" s="242"/>
      <c r="Q228" s="242"/>
      <c r="R228" s="242"/>
      <c r="S228" s="242"/>
      <c r="T228" s="243"/>
      <c r="AT228" s="244" t="s">
        <v>194</v>
      </c>
      <c r="AU228" s="244" t="s">
        <v>76</v>
      </c>
      <c r="AV228" s="12" t="s">
        <v>86</v>
      </c>
      <c r="AW228" s="12" t="s">
        <v>32</v>
      </c>
      <c r="AX228" s="12" t="s">
        <v>69</v>
      </c>
      <c r="AY228" s="244" t="s">
        <v>186</v>
      </c>
    </row>
    <row r="229" s="13" customFormat="1">
      <c r="B229" s="245"/>
      <c r="C229" s="246"/>
      <c r="D229" s="224" t="s">
        <v>194</v>
      </c>
      <c r="E229" s="247" t="s">
        <v>1</v>
      </c>
      <c r="F229" s="248" t="s">
        <v>197</v>
      </c>
      <c r="G229" s="246"/>
      <c r="H229" s="249">
        <v>0.086999999999999994</v>
      </c>
      <c r="I229" s="250"/>
      <c r="J229" s="246"/>
      <c r="K229" s="246"/>
      <c r="L229" s="251"/>
      <c r="M229" s="252"/>
      <c r="N229" s="253"/>
      <c r="O229" s="253"/>
      <c r="P229" s="253"/>
      <c r="Q229" s="253"/>
      <c r="R229" s="253"/>
      <c r="S229" s="253"/>
      <c r="T229" s="254"/>
      <c r="AT229" s="255" t="s">
        <v>194</v>
      </c>
      <c r="AU229" s="255" t="s">
        <v>76</v>
      </c>
      <c r="AV229" s="13" t="s">
        <v>192</v>
      </c>
      <c r="AW229" s="13" t="s">
        <v>32</v>
      </c>
      <c r="AX229" s="13" t="s">
        <v>76</v>
      </c>
      <c r="AY229" s="255" t="s">
        <v>186</v>
      </c>
    </row>
    <row r="230" s="1" customFormat="1" ht="22.5" customHeight="1">
      <c r="B230" s="38"/>
      <c r="C230" s="210" t="s">
        <v>311</v>
      </c>
      <c r="D230" s="210" t="s">
        <v>187</v>
      </c>
      <c r="E230" s="211" t="s">
        <v>312</v>
      </c>
      <c r="F230" s="212" t="s">
        <v>313</v>
      </c>
      <c r="G230" s="213" t="s">
        <v>190</v>
      </c>
      <c r="H230" s="214">
        <v>2.6899999999999999</v>
      </c>
      <c r="I230" s="215"/>
      <c r="J230" s="216">
        <f>ROUND(I230*H230,2)</f>
        <v>0</v>
      </c>
      <c r="K230" s="212" t="s">
        <v>191</v>
      </c>
      <c r="L230" s="43"/>
      <c r="M230" s="217" t="s">
        <v>1</v>
      </c>
      <c r="N230" s="218" t="s">
        <v>40</v>
      </c>
      <c r="O230" s="79"/>
      <c r="P230" s="219">
        <f>O230*H230</f>
        <v>0</v>
      </c>
      <c r="Q230" s="219">
        <v>0</v>
      </c>
      <c r="R230" s="219">
        <f>Q230*H230</f>
        <v>0</v>
      </c>
      <c r="S230" s="219">
        <v>0</v>
      </c>
      <c r="T230" s="220">
        <f>S230*H230</f>
        <v>0</v>
      </c>
      <c r="AR230" s="17" t="s">
        <v>192</v>
      </c>
      <c r="AT230" s="17" t="s">
        <v>187</v>
      </c>
      <c r="AU230" s="17" t="s">
        <v>76</v>
      </c>
      <c r="AY230" s="17" t="s">
        <v>186</v>
      </c>
      <c r="BE230" s="221">
        <f>IF(N230="základní",J230,0)</f>
        <v>0</v>
      </c>
      <c r="BF230" s="221">
        <f>IF(N230="snížená",J230,0)</f>
        <v>0</v>
      </c>
      <c r="BG230" s="221">
        <f>IF(N230="zákl. přenesená",J230,0)</f>
        <v>0</v>
      </c>
      <c r="BH230" s="221">
        <f>IF(N230="sníž. přenesená",J230,0)</f>
        <v>0</v>
      </c>
      <c r="BI230" s="221">
        <f>IF(N230="nulová",J230,0)</f>
        <v>0</v>
      </c>
      <c r="BJ230" s="17" t="s">
        <v>76</v>
      </c>
      <c r="BK230" s="221">
        <f>ROUND(I230*H230,2)</f>
        <v>0</v>
      </c>
      <c r="BL230" s="17" t="s">
        <v>192</v>
      </c>
      <c r="BM230" s="17" t="s">
        <v>314</v>
      </c>
    </row>
    <row r="231" s="14" customFormat="1">
      <c r="B231" s="256"/>
      <c r="C231" s="257"/>
      <c r="D231" s="224" t="s">
        <v>194</v>
      </c>
      <c r="E231" s="258" t="s">
        <v>1</v>
      </c>
      <c r="F231" s="259" t="s">
        <v>295</v>
      </c>
      <c r="G231" s="257"/>
      <c r="H231" s="258" t="s">
        <v>1</v>
      </c>
      <c r="I231" s="260"/>
      <c r="J231" s="257"/>
      <c r="K231" s="257"/>
      <c r="L231" s="261"/>
      <c r="M231" s="262"/>
      <c r="N231" s="263"/>
      <c r="O231" s="263"/>
      <c r="P231" s="263"/>
      <c r="Q231" s="263"/>
      <c r="R231" s="263"/>
      <c r="S231" s="263"/>
      <c r="T231" s="264"/>
      <c r="AT231" s="265" t="s">
        <v>194</v>
      </c>
      <c r="AU231" s="265" t="s">
        <v>76</v>
      </c>
      <c r="AV231" s="14" t="s">
        <v>76</v>
      </c>
      <c r="AW231" s="14" t="s">
        <v>32</v>
      </c>
      <c r="AX231" s="14" t="s">
        <v>69</v>
      </c>
      <c r="AY231" s="265" t="s">
        <v>186</v>
      </c>
    </row>
    <row r="232" s="11" customFormat="1">
      <c r="B232" s="222"/>
      <c r="C232" s="223"/>
      <c r="D232" s="224" t="s">
        <v>194</v>
      </c>
      <c r="E232" s="225" t="s">
        <v>1</v>
      </c>
      <c r="F232" s="226" t="s">
        <v>305</v>
      </c>
      <c r="G232" s="223"/>
      <c r="H232" s="227">
        <v>2.6899999999999999</v>
      </c>
      <c r="I232" s="228"/>
      <c r="J232" s="223"/>
      <c r="K232" s="223"/>
      <c r="L232" s="229"/>
      <c r="M232" s="230"/>
      <c r="N232" s="231"/>
      <c r="O232" s="231"/>
      <c r="P232" s="231"/>
      <c r="Q232" s="231"/>
      <c r="R232" s="231"/>
      <c r="S232" s="231"/>
      <c r="T232" s="232"/>
      <c r="AT232" s="233" t="s">
        <v>194</v>
      </c>
      <c r="AU232" s="233" t="s">
        <v>76</v>
      </c>
      <c r="AV232" s="11" t="s">
        <v>78</v>
      </c>
      <c r="AW232" s="11" t="s">
        <v>32</v>
      </c>
      <c r="AX232" s="11" t="s">
        <v>69</v>
      </c>
      <c r="AY232" s="233" t="s">
        <v>186</v>
      </c>
    </row>
    <row r="233" s="12" customFormat="1">
      <c r="B233" s="234"/>
      <c r="C233" s="235"/>
      <c r="D233" s="224" t="s">
        <v>194</v>
      </c>
      <c r="E233" s="236" t="s">
        <v>1</v>
      </c>
      <c r="F233" s="237" t="s">
        <v>196</v>
      </c>
      <c r="G233" s="235"/>
      <c r="H233" s="238">
        <v>2.6899999999999999</v>
      </c>
      <c r="I233" s="239"/>
      <c r="J233" s="235"/>
      <c r="K233" s="235"/>
      <c r="L233" s="240"/>
      <c r="M233" s="241"/>
      <c r="N233" s="242"/>
      <c r="O233" s="242"/>
      <c r="P233" s="242"/>
      <c r="Q233" s="242"/>
      <c r="R233" s="242"/>
      <c r="S233" s="242"/>
      <c r="T233" s="243"/>
      <c r="AT233" s="244" t="s">
        <v>194</v>
      </c>
      <c r="AU233" s="244" t="s">
        <v>76</v>
      </c>
      <c r="AV233" s="12" t="s">
        <v>86</v>
      </c>
      <c r="AW233" s="12" t="s">
        <v>32</v>
      </c>
      <c r="AX233" s="12" t="s">
        <v>69</v>
      </c>
      <c r="AY233" s="244" t="s">
        <v>186</v>
      </c>
    </row>
    <row r="234" s="13" customFormat="1">
      <c r="B234" s="245"/>
      <c r="C234" s="246"/>
      <c r="D234" s="224" t="s">
        <v>194</v>
      </c>
      <c r="E234" s="247" t="s">
        <v>1</v>
      </c>
      <c r="F234" s="248" t="s">
        <v>197</v>
      </c>
      <c r="G234" s="246"/>
      <c r="H234" s="249">
        <v>2.6899999999999999</v>
      </c>
      <c r="I234" s="250"/>
      <c r="J234" s="246"/>
      <c r="K234" s="246"/>
      <c r="L234" s="251"/>
      <c r="M234" s="252"/>
      <c r="N234" s="253"/>
      <c r="O234" s="253"/>
      <c r="P234" s="253"/>
      <c r="Q234" s="253"/>
      <c r="R234" s="253"/>
      <c r="S234" s="253"/>
      <c r="T234" s="254"/>
      <c r="AT234" s="255" t="s">
        <v>194</v>
      </c>
      <c r="AU234" s="255" t="s">
        <v>76</v>
      </c>
      <c r="AV234" s="13" t="s">
        <v>192</v>
      </c>
      <c r="AW234" s="13" t="s">
        <v>32</v>
      </c>
      <c r="AX234" s="13" t="s">
        <v>76</v>
      </c>
      <c r="AY234" s="255" t="s">
        <v>186</v>
      </c>
    </row>
    <row r="235" s="10" customFormat="1" ht="25.92" customHeight="1">
      <c r="B235" s="196"/>
      <c r="C235" s="197"/>
      <c r="D235" s="198" t="s">
        <v>68</v>
      </c>
      <c r="E235" s="199" t="s">
        <v>86</v>
      </c>
      <c r="F235" s="199" t="s">
        <v>315</v>
      </c>
      <c r="G235" s="197"/>
      <c r="H235" s="197"/>
      <c r="I235" s="200"/>
      <c r="J235" s="201">
        <f>BK235</f>
        <v>0</v>
      </c>
      <c r="K235" s="197"/>
      <c r="L235" s="202"/>
      <c r="M235" s="203"/>
      <c r="N235" s="204"/>
      <c r="O235" s="204"/>
      <c r="P235" s="205">
        <f>SUM(P236:P275)</f>
        <v>0</v>
      </c>
      <c r="Q235" s="204"/>
      <c r="R235" s="205">
        <f>SUM(R236:R275)</f>
        <v>0</v>
      </c>
      <c r="S235" s="204"/>
      <c r="T235" s="206">
        <f>SUM(T236:T275)</f>
        <v>0</v>
      </c>
      <c r="AR235" s="207" t="s">
        <v>76</v>
      </c>
      <c r="AT235" s="208" t="s">
        <v>68</v>
      </c>
      <c r="AU235" s="208" t="s">
        <v>69</v>
      </c>
      <c r="AY235" s="207" t="s">
        <v>186</v>
      </c>
      <c r="BK235" s="209">
        <f>SUM(BK236:BK275)</f>
        <v>0</v>
      </c>
    </row>
    <row r="236" s="1" customFormat="1" ht="22.5" customHeight="1">
      <c r="B236" s="38"/>
      <c r="C236" s="210" t="s">
        <v>316</v>
      </c>
      <c r="D236" s="210" t="s">
        <v>187</v>
      </c>
      <c r="E236" s="211" t="s">
        <v>317</v>
      </c>
      <c r="F236" s="212" t="s">
        <v>318</v>
      </c>
      <c r="G236" s="213" t="s">
        <v>319</v>
      </c>
      <c r="H236" s="214">
        <v>7.1500000000000004</v>
      </c>
      <c r="I236" s="215"/>
      <c r="J236" s="216">
        <f>ROUND(I236*H236,2)</f>
        <v>0</v>
      </c>
      <c r="K236" s="212" t="s">
        <v>191</v>
      </c>
      <c r="L236" s="43"/>
      <c r="M236" s="217" t="s">
        <v>1</v>
      </c>
      <c r="N236" s="218" t="s">
        <v>40</v>
      </c>
      <c r="O236" s="79"/>
      <c r="P236" s="219">
        <f>O236*H236</f>
        <v>0</v>
      </c>
      <c r="Q236" s="219">
        <v>0</v>
      </c>
      <c r="R236" s="219">
        <f>Q236*H236</f>
        <v>0</v>
      </c>
      <c r="S236" s="219">
        <v>0</v>
      </c>
      <c r="T236" s="220">
        <f>S236*H236</f>
        <v>0</v>
      </c>
      <c r="AR236" s="17" t="s">
        <v>192</v>
      </c>
      <c r="AT236" s="17" t="s">
        <v>187</v>
      </c>
      <c r="AU236" s="17" t="s">
        <v>76</v>
      </c>
      <c r="AY236" s="17" t="s">
        <v>186</v>
      </c>
      <c r="BE236" s="221">
        <f>IF(N236="základní",J236,0)</f>
        <v>0</v>
      </c>
      <c r="BF236" s="221">
        <f>IF(N236="snížená",J236,0)</f>
        <v>0</v>
      </c>
      <c r="BG236" s="221">
        <f>IF(N236="zákl. přenesená",J236,0)</f>
        <v>0</v>
      </c>
      <c r="BH236" s="221">
        <f>IF(N236="sníž. přenesená",J236,0)</f>
        <v>0</v>
      </c>
      <c r="BI236" s="221">
        <f>IF(N236="nulová",J236,0)</f>
        <v>0</v>
      </c>
      <c r="BJ236" s="17" t="s">
        <v>76</v>
      </c>
      <c r="BK236" s="221">
        <f>ROUND(I236*H236,2)</f>
        <v>0</v>
      </c>
      <c r="BL236" s="17" t="s">
        <v>192</v>
      </c>
      <c r="BM236" s="17" t="s">
        <v>320</v>
      </c>
    </row>
    <row r="237" s="14" customFormat="1">
      <c r="B237" s="256"/>
      <c r="C237" s="257"/>
      <c r="D237" s="224" t="s">
        <v>194</v>
      </c>
      <c r="E237" s="258" t="s">
        <v>1</v>
      </c>
      <c r="F237" s="259" t="s">
        <v>321</v>
      </c>
      <c r="G237" s="257"/>
      <c r="H237" s="258" t="s">
        <v>1</v>
      </c>
      <c r="I237" s="260"/>
      <c r="J237" s="257"/>
      <c r="K237" s="257"/>
      <c r="L237" s="261"/>
      <c r="M237" s="262"/>
      <c r="N237" s="263"/>
      <c r="O237" s="263"/>
      <c r="P237" s="263"/>
      <c r="Q237" s="263"/>
      <c r="R237" s="263"/>
      <c r="S237" s="263"/>
      <c r="T237" s="264"/>
      <c r="AT237" s="265" t="s">
        <v>194</v>
      </c>
      <c r="AU237" s="265" t="s">
        <v>76</v>
      </c>
      <c r="AV237" s="14" t="s">
        <v>76</v>
      </c>
      <c r="AW237" s="14" t="s">
        <v>32</v>
      </c>
      <c r="AX237" s="14" t="s">
        <v>69</v>
      </c>
      <c r="AY237" s="265" t="s">
        <v>186</v>
      </c>
    </row>
    <row r="238" s="11" customFormat="1">
      <c r="B238" s="222"/>
      <c r="C238" s="223"/>
      <c r="D238" s="224" t="s">
        <v>194</v>
      </c>
      <c r="E238" s="225" t="s">
        <v>1</v>
      </c>
      <c r="F238" s="226" t="s">
        <v>322</v>
      </c>
      <c r="G238" s="223"/>
      <c r="H238" s="227">
        <v>7.1500000000000004</v>
      </c>
      <c r="I238" s="228"/>
      <c r="J238" s="223"/>
      <c r="K238" s="223"/>
      <c r="L238" s="229"/>
      <c r="M238" s="230"/>
      <c r="N238" s="231"/>
      <c r="O238" s="231"/>
      <c r="P238" s="231"/>
      <c r="Q238" s="231"/>
      <c r="R238" s="231"/>
      <c r="S238" s="231"/>
      <c r="T238" s="232"/>
      <c r="AT238" s="233" t="s">
        <v>194</v>
      </c>
      <c r="AU238" s="233" t="s">
        <v>76</v>
      </c>
      <c r="AV238" s="11" t="s">
        <v>78</v>
      </c>
      <c r="AW238" s="11" t="s">
        <v>32</v>
      </c>
      <c r="AX238" s="11" t="s">
        <v>69</v>
      </c>
      <c r="AY238" s="233" t="s">
        <v>186</v>
      </c>
    </row>
    <row r="239" s="12" customFormat="1">
      <c r="B239" s="234"/>
      <c r="C239" s="235"/>
      <c r="D239" s="224" t="s">
        <v>194</v>
      </c>
      <c r="E239" s="236" t="s">
        <v>1</v>
      </c>
      <c r="F239" s="237" t="s">
        <v>196</v>
      </c>
      <c r="G239" s="235"/>
      <c r="H239" s="238">
        <v>7.1500000000000004</v>
      </c>
      <c r="I239" s="239"/>
      <c r="J239" s="235"/>
      <c r="K239" s="235"/>
      <c r="L239" s="240"/>
      <c r="M239" s="241"/>
      <c r="N239" s="242"/>
      <c r="O239" s="242"/>
      <c r="P239" s="242"/>
      <c r="Q239" s="242"/>
      <c r="R239" s="242"/>
      <c r="S239" s="242"/>
      <c r="T239" s="243"/>
      <c r="AT239" s="244" t="s">
        <v>194</v>
      </c>
      <c r="AU239" s="244" t="s">
        <v>76</v>
      </c>
      <c r="AV239" s="12" t="s">
        <v>86</v>
      </c>
      <c r="AW239" s="12" t="s">
        <v>32</v>
      </c>
      <c r="AX239" s="12" t="s">
        <v>69</v>
      </c>
      <c r="AY239" s="244" t="s">
        <v>186</v>
      </c>
    </row>
    <row r="240" s="13" customFormat="1">
      <c r="B240" s="245"/>
      <c r="C240" s="246"/>
      <c r="D240" s="224" t="s">
        <v>194</v>
      </c>
      <c r="E240" s="247" t="s">
        <v>1</v>
      </c>
      <c r="F240" s="248" t="s">
        <v>197</v>
      </c>
      <c r="G240" s="246"/>
      <c r="H240" s="249">
        <v>7.1500000000000004</v>
      </c>
      <c r="I240" s="250"/>
      <c r="J240" s="246"/>
      <c r="K240" s="246"/>
      <c r="L240" s="251"/>
      <c r="M240" s="252"/>
      <c r="N240" s="253"/>
      <c r="O240" s="253"/>
      <c r="P240" s="253"/>
      <c r="Q240" s="253"/>
      <c r="R240" s="253"/>
      <c r="S240" s="253"/>
      <c r="T240" s="254"/>
      <c r="AT240" s="255" t="s">
        <v>194</v>
      </c>
      <c r="AU240" s="255" t="s">
        <v>76</v>
      </c>
      <c r="AV240" s="13" t="s">
        <v>192</v>
      </c>
      <c r="AW240" s="13" t="s">
        <v>32</v>
      </c>
      <c r="AX240" s="13" t="s">
        <v>76</v>
      </c>
      <c r="AY240" s="255" t="s">
        <v>186</v>
      </c>
    </row>
    <row r="241" s="1" customFormat="1" ht="22.5" customHeight="1">
      <c r="B241" s="38"/>
      <c r="C241" s="210" t="s">
        <v>323</v>
      </c>
      <c r="D241" s="210" t="s">
        <v>187</v>
      </c>
      <c r="E241" s="211" t="s">
        <v>324</v>
      </c>
      <c r="F241" s="212" t="s">
        <v>325</v>
      </c>
      <c r="G241" s="213" t="s">
        <v>319</v>
      </c>
      <c r="H241" s="214">
        <v>71.290000000000006</v>
      </c>
      <c r="I241" s="215"/>
      <c r="J241" s="216">
        <f>ROUND(I241*H241,2)</f>
        <v>0</v>
      </c>
      <c r="K241" s="212" t="s">
        <v>191</v>
      </c>
      <c r="L241" s="43"/>
      <c r="M241" s="217" t="s">
        <v>1</v>
      </c>
      <c r="N241" s="218" t="s">
        <v>40</v>
      </c>
      <c r="O241" s="79"/>
      <c r="P241" s="219">
        <f>O241*H241</f>
        <v>0</v>
      </c>
      <c r="Q241" s="219">
        <v>0</v>
      </c>
      <c r="R241" s="219">
        <f>Q241*H241</f>
        <v>0</v>
      </c>
      <c r="S241" s="219">
        <v>0</v>
      </c>
      <c r="T241" s="220">
        <f>S241*H241</f>
        <v>0</v>
      </c>
      <c r="AR241" s="17" t="s">
        <v>192</v>
      </c>
      <c r="AT241" s="17" t="s">
        <v>187</v>
      </c>
      <c r="AU241" s="17" t="s">
        <v>76</v>
      </c>
      <c r="AY241" s="17" t="s">
        <v>186</v>
      </c>
      <c r="BE241" s="221">
        <f>IF(N241="základní",J241,0)</f>
        <v>0</v>
      </c>
      <c r="BF241" s="221">
        <f>IF(N241="snížená",J241,0)</f>
        <v>0</v>
      </c>
      <c r="BG241" s="221">
        <f>IF(N241="zákl. přenesená",J241,0)</f>
        <v>0</v>
      </c>
      <c r="BH241" s="221">
        <f>IF(N241="sníž. přenesená",J241,0)</f>
        <v>0</v>
      </c>
      <c r="BI241" s="221">
        <f>IF(N241="nulová",J241,0)</f>
        <v>0</v>
      </c>
      <c r="BJ241" s="17" t="s">
        <v>76</v>
      </c>
      <c r="BK241" s="221">
        <f>ROUND(I241*H241,2)</f>
        <v>0</v>
      </c>
      <c r="BL241" s="17" t="s">
        <v>192</v>
      </c>
      <c r="BM241" s="17" t="s">
        <v>326</v>
      </c>
    </row>
    <row r="242" s="11" customFormat="1">
      <c r="B242" s="222"/>
      <c r="C242" s="223"/>
      <c r="D242" s="224" t="s">
        <v>194</v>
      </c>
      <c r="E242" s="225" t="s">
        <v>1</v>
      </c>
      <c r="F242" s="226" t="s">
        <v>327</v>
      </c>
      <c r="G242" s="223"/>
      <c r="H242" s="227">
        <v>72.5</v>
      </c>
      <c r="I242" s="228"/>
      <c r="J242" s="223"/>
      <c r="K242" s="223"/>
      <c r="L242" s="229"/>
      <c r="M242" s="230"/>
      <c r="N242" s="231"/>
      <c r="O242" s="231"/>
      <c r="P242" s="231"/>
      <c r="Q242" s="231"/>
      <c r="R242" s="231"/>
      <c r="S242" s="231"/>
      <c r="T242" s="232"/>
      <c r="AT242" s="233" t="s">
        <v>194</v>
      </c>
      <c r="AU242" s="233" t="s">
        <v>76</v>
      </c>
      <c r="AV242" s="11" t="s">
        <v>78</v>
      </c>
      <c r="AW242" s="11" t="s">
        <v>32</v>
      </c>
      <c r="AX242" s="11" t="s">
        <v>69</v>
      </c>
      <c r="AY242" s="233" t="s">
        <v>186</v>
      </c>
    </row>
    <row r="243" s="11" customFormat="1">
      <c r="B243" s="222"/>
      <c r="C243" s="223"/>
      <c r="D243" s="224" t="s">
        <v>194</v>
      </c>
      <c r="E243" s="225" t="s">
        <v>1</v>
      </c>
      <c r="F243" s="226" t="s">
        <v>328</v>
      </c>
      <c r="G243" s="223"/>
      <c r="H243" s="227">
        <v>-13.810000000000001</v>
      </c>
      <c r="I243" s="228"/>
      <c r="J243" s="223"/>
      <c r="K243" s="223"/>
      <c r="L243" s="229"/>
      <c r="M243" s="230"/>
      <c r="N243" s="231"/>
      <c r="O243" s="231"/>
      <c r="P243" s="231"/>
      <c r="Q243" s="231"/>
      <c r="R243" s="231"/>
      <c r="S243" s="231"/>
      <c r="T243" s="232"/>
      <c r="AT243" s="233" t="s">
        <v>194</v>
      </c>
      <c r="AU243" s="233" t="s">
        <v>76</v>
      </c>
      <c r="AV243" s="11" t="s">
        <v>78</v>
      </c>
      <c r="AW243" s="11" t="s">
        <v>32</v>
      </c>
      <c r="AX243" s="11" t="s">
        <v>69</v>
      </c>
      <c r="AY243" s="233" t="s">
        <v>186</v>
      </c>
    </row>
    <row r="244" s="11" customFormat="1">
      <c r="B244" s="222"/>
      <c r="C244" s="223"/>
      <c r="D244" s="224" t="s">
        <v>194</v>
      </c>
      <c r="E244" s="225" t="s">
        <v>1</v>
      </c>
      <c r="F244" s="226" t="s">
        <v>329</v>
      </c>
      <c r="G244" s="223"/>
      <c r="H244" s="227">
        <v>12.6</v>
      </c>
      <c r="I244" s="228"/>
      <c r="J244" s="223"/>
      <c r="K244" s="223"/>
      <c r="L244" s="229"/>
      <c r="M244" s="230"/>
      <c r="N244" s="231"/>
      <c r="O244" s="231"/>
      <c r="P244" s="231"/>
      <c r="Q244" s="231"/>
      <c r="R244" s="231"/>
      <c r="S244" s="231"/>
      <c r="T244" s="232"/>
      <c r="AT244" s="233" t="s">
        <v>194</v>
      </c>
      <c r="AU244" s="233" t="s">
        <v>76</v>
      </c>
      <c r="AV244" s="11" t="s">
        <v>78</v>
      </c>
      <c r="AW244" s="11" t="s">
        <v>32</v>
      </c>
      <c r="AX244" s="11" t="s">
        <v>69</v>
      </c>
      <c r="AY244" s="233" t="s">
        <v>186</v>
      </c>
    </row>
    <row r="245" s="12" customFormat="1">
      <c r="B245" s="234"/>
      <c r="C245" s="235"/>
      <c r="D245" s="224" t="s">
        <v>194</v>
      </c>
      <c r="E245" s="236" t="s">
        <v>1</v>
      </c>
      <c r="F245" s="237" t="s">
        <v>196</v>
      </c>
      <c r="G245" s="235"/>
      <c r="H245" s="238">
        <v>71.290000000000006</v>
      </c>
      <c r="I245" s="239"/>
      <c r="J245" s="235"/>
      <c r="K245" s="235"/>
      <c r="L245" s="240"/>
      <c r="M245" s="241"/>
      <c r="N245" s="242"/>
      <c r="O245" s="242"/>
      <c r="P245" s="242"/>
      <c r="Q245" s="242"/>
      <c r="R245" s="242"/>
      <c r="S245" s="242"/>
      <c r="T245" s="243"/>
      <c r="AT245" s="244" t="s">
        <v>194</v>
      </c>
      <c r="AU245" s="244" t="s">
        <v>76</v>
      </c>
      <c r="AV245" s="12" t="s">
        <v>86</v>
      </c>
      <c r="AW245" s="12" t="s">
        <v>32</v>
      </c>
      <c r="AX245" s="12" t="s">
        <v>69</v>
      </c>
      <c r="AY245" s="244" t="s">
        <v>186</v>
      </c>
    </row>
    <row r="246" s="13" customFormat="1">
      <c r="B246" s="245"/>
      <c r="C246" s="246"/>
      <c r="D246" s="224" t="s">
        <v>194</v>
      </c>
      <c r="E246" s="247" t="s">
        <v>1</v>
      </c>
      <c r="F246" s="248" t="s">
        <v>197</v>
      </c>
      <c r="G246" s="246"/>
      <c r="H246" s="249">
        <v>71.290000000000006</v>
      </c>
      <c r="I246" s="250"/>
      <c r="J246" s="246"/>
      <c r="K246" s="246"/>
      <c r="L246" s="251"/>
      <c r="M246" s="252"/>
      <c r="N246" s="253"/>
      <c r="O246" s="253"/>
      <c r="P246" s="253"/>
      <c r="Q246" s="253"/>
      <c r="R246" s="253"/>
      <c r="S246" s="253"/>
      <c r="T246" s="254"/>
      <c r="AT246" s="255" t="s">
        <v>194</v>
      </c>
      <c r="AU246" s="255" t="s">
        <v>76</v>
      </c>
      <c r="AV246" s="13" t="s">
        <v>192</v>
      </c>
      <c r="AW246" s="13" t="s">
        <v>32</v>
      </c>
      <c r="AX246" s="13" t="s">
        <v>76</v>
      </c>
      <c r="AY246" s="255" t="s">
        <v>186</v>
      </c>
    </row>
    <row r="247" s="1" customFormat="1" ht="16.5" customHeight="1">
      <c r="B247" s="38"/>
      <c r="C247" s="210" t="s">
        <v>330</v>
      </c>
      <c r="D247" s="210" t="s">
        <v>187</v>
      </c>
      <c r="E247" s="211" t="s">
        <v>331</v>
      </c>
      <c r="F247" s="212" t="s">
        <v>332</v>
      </c>
      <c r="G247" s="213" t="s">
        <v>300</v>
      </c>
      <c r="H247" s="214">
        <v>1</v>
      </c>
      <c r="I247" s="215"/>
      <c r="J247" s="216">
        <f>ROUND(I247*H247,2)</f>
        <v>0</v>
      </c>
      <c r="K247" s="212" t="s">
        <v>191</v>
      </c>
      <c r="L247" s="43"/>
      <c r="M247" s="217" t="s">
        <v>1</v>
      </c>
      <c r="N247" s="218" t="s">
        <v>40</v>
      </c>
      <c r="O247" s="79"/>
      <c r="P247" s="219">
        <f>O247*H247</f>
        <v>0</v>
      </c>
      <c r="Q247" s="219">
        <v>0</v>
      </c>
      <c r="R247" s="219">
        <f>Q247*H247</f>
        <v>0</v>
      </c>
      <c r="S247" s="219">
        <v>0</v>
      </c>
      <c r="T247" s="220">
        <f>S247*H247</f>
        <v>0</v>
      </c>
      <c r="AR247" s="17" t="s">
        <v>192</v>
      </c>
      <c r="AT247" s="17" t="s">
        <v>187</v>
      </c>
      <c r="AU247" s="17" t="s">
        <v>76</v>
      </c>
      <c r="AY247" s="17" t="s">
        <v>186</v>
      </c>
      <c r="BE247" s="221">
        <f>IF(N247="základní",J247,0)</f>
        <v>0</v>
      </c>
      <c r="BF247" s="221">
        <f>IF(N247="snížená",J247,0)</f>
        <v>0</v>
      </c>
      <c r="BG247" s="221">
        <f>IF(N247="zákl. přenesená",J247,0)</f>
        <v>0</v>
      </c>
      <c r="BH247" s="221">
        <f>IF(N247="sníž. přenesená",J247,0)</f>
        <v>0</v>
      </c>
      <c r="BI247" s="221">
        <f>IF(N247="nulová",J247,0)</f>
        <v>0</v>
      </c>
      <c r="BJ247" s="17" t="s">
        <v>76</v>
      </c>
      <c r="BK247" s="221">
        <f>ROUND(I247*H247,2)</f>
        <v>0</v>
      </c>
      <c r="BL247" s="17" t="s">
        <v>192</v>
      </c>
      <c r="BM247" s="17" t="s">
        <v>333</v>
      </c>
    </row>
    <row r="248" s="1" customFormat="1" ht="16.5" customHeight="1">
      <c r="B248" s="38"/>
      <c r="C248" s="210" t="s">
        <v>334</v>
      </c>
      <c r="D248" s="210" t="s">
        <v>187</v>
      </c>
      <c r="E248" s="211" t="s">
        <v>335</v>
      </c>
      <c r="F248" s="212" t="s">
        <v>336</v>
      </c>
      <c r="G248" s="213" t="s">
        <v>300</v>
      </c>
      <c r="H248" s="214">
        <v>4</v>
      </c>
      <c r="I248" s="215"/>
      <c r="J248" s="216">
        <f>ROUND(I248*H248,2)</f>
        <v>0</v>
      </c>
      <c r="K248" s="212" t="s">
        <v>191</v>
      </c>
      <c r="L248" s="43"/>
      <c r="M248" s="217" t="s">
        <v>1</v>
      </c>
      <c r="N248" s="218" t="s">
        <v>40</v>
      </c>
      <c r="O248" s="79"/>
      <c r="P248" s="219">
        <f>O248*H248</f>
        <v>0</v>
      </c>
      <c r="Q248" s="219">
        <v>0</v>
      </c>
      <c r="R248" s="219">
        <f>Q248*H248</f>
        <v>0</v>
      </c>
      <c r="S248" s="219">
        <v>0</v>
      </c>
      <c r="T248" s="220">
        <f>S248*H248</f>
        <v>0</v>
      </c>
      <c r="AR248" s="17" t="s">
        <v>192</v>
      </c>
      <c r="AT248" s="17" t="s">
        <v>187</v>
      </c>
      <c r="AU248" s="17" t="s">
        <v>76</v>
      </c>
      <c r="AY248" s="17" t="s">
        <v>186</v>
      </c>
      <c r="BE248" s="221">
        <f>IF(N248="základní",J248,0)</f>
        <v>0</v>
      </c>
      <c r="BF248" s="221">
        <f>IF(N248="snížená",J248,0)</f>
        <v>0</v>
      </c>
      <c r="BG248" s="221">
        <f>IF(N248="zákl. přenesená",J248,0)</f>
        <v>0</v>
      </c>
      <c r="BH248" s="221">
        <f>IF(N248="sníž. přenesená",J248,0)</f>
        <v>0</v>
      </c>
      <c r="BI248" s="221">
        <f>IF(N248="nulová",J248,0)</f>
        <v>0</v>
      </c>
      <c r="BJ248" s="17" t="s">
        <v>76</v>
      </c>
      <c r="BK248" s="221">
        <f>ROUND(I248*H248,2)</f>
        <v>0</v>
      </c>
      <c r="BL248" s="17" t="s">
        <v>192</v>
      </c>
      <c r="BM248" s="17" t="s">
        <v>337</v>
      </c>
    </row>
    <row r="249" s="1" customFormat="1" ht="16.5" customHeight="1">
      <c r="B249" s="38"/>
      <c r="C249" s="210" t="s">
        <v>338</v>
      </c>
      <c r="D249" s="210" t="s">
        <v>187</v>
      </c>
      <c r="E249" s="211" t="s">
        <v>339</v>
      </c>
      <c r="F249" s="212" t="s">
        <v>340</v>
      </c>
      <c r="G249" s="213" t="s">
        <v>300</v>
      </c>
      <c r="H249" s="214">
        <v>8</v>
      </c>
      <c r="I249" s="215"/>
      <c r="J249" s="216">
        <f>ROUND(I249*H249,2)</f>
        <v>0</v>
      </c>
      <c r="K249" s="212" t="s">
        <v>191</v>
      </c>
      <c r="L249" s="43"/>
      <c r="M249" s="217" t="s">
        <v>1</v>
      </c>
      <c r="N249" s="218" t="s">
        <v>40</v>
      </c>
      <c r="O249" s="79"/>
      <c r="P249" s="219">
        <f>O249*H249</f>
        <v>0</v>
      </c>
      <c r="Q249" s="219">
        <v>0</v>
      </c>
      <c r="R249" s="219">
        <f>Q249*H249</f>
        <v>0</v>
      </c>
      <c r="S249" s="219">
        <v>0</v>
      </c>
      <c r="T249" s="220">
        <f>S249*H249</f>
        <v>0</v>
      </c>
      <c r="AR249" s="17" t="s">
        <v>192</v>
      </c>
      <c r="AT249" s="17" t="s">
        <v>187</v>
      </c>
      <c r="AU249" s="17" t="s">
        <v>76</v>
      </c>
      <c r="AY249" s="17" t="s">
        <v>186</v>
      </c>
      <c r="BE249" s="221">
        <f>IF(N249="základní",J249,0)</f>
        <v>0</v>
      </c>
      <c r="BF249" s="221">
        <f>IF(N249="snížená",J249,0)</f>
        <v>0</v>
      </c>
      <c r="BG249" s="221">
        <f>IF(N249="zákl. přenesená",J249,0)</f>
        <v>0</v>
      </c>
      <c r="BH249" s="221">
        <f>IF(N249="sníž. přenesená",J249,0)</f>
        <v>0</v>
      </c>
      <c r="BI249" s="221">
        <f>IF(N249="nulová",J249,0)</f>
        <v>0</v>
      </c>
      <c r="BJ249" s="17" t="s">
        <v>76</v>
      </c>
      <c r="BK249" s="221">
        <f>ROUND(I249*H249,2)</f>
        <v>0</v>
      </c>
      <c r="BL249" s="17" t="s">
        <v>192</v>
      </c>
      <c r="BM249" s="17" t="s">
        <v>341</v>
      </c>
    </row>
    <row r="250" s="1" customFormat="1" ht="16.5" customHeight="1">
      <c r="B250" s="38"/>
      <c r="C250" s="210" t="s">
        <v>342</v>
      </c>
      <c r="D250" s="210" t="s">
        <v>187</v>
      </c>
      <c r="E250" s="211" t="s">
        <v>343</v>
      </c>
      <c r="F250" s="212" t="s">
        <v>344</v>
      </c>
      <c r="G250" s="213" t="s">
        <v>300</v>
      </c>
      <c r="H250" s="214">
        <v>16</v>
      </c>
      <c r="I250" s="215"/>
      <c r="J250" s="216">
        <f>ROUND(I250*H250,2)</f>
        <v>0</v>
      </c>
      <c r="K250" s="212" t="s">
        <v>191</v>
      </c>
      <c r="L250" s="43"/>
      <c r="M250" s="217" t="s">
        <v>1</v>
      </c>
      <c r="N250" s="218" t="s">
        <v>40</v>
      </c>
      <c r="O250" s="79"/>
      <c r="P250" s="219">
        <f>O250*H250</f>
        <v>0</v>
      </c>
      <c r="Q250" s="219">
        <v>0</v>
      </c>
      <c r="R250" s="219">
        <f>Q250*H250</f>
        <v>0</v>
      </c>
      <c r="S250" s="219">
        <v>0</v>
      </c>
      <c r="T250" s="220">
        <f>S250*H250</f>
        <v>0</v>
      </c>
      <c r="AR250" s="17" t="s">
        <v>192</v>
      </c>
      <c r="AT250" s="17" t="s">
        <v>187</v>
      </c>
      <c r="AU250" s="17" t="s">
        <v>76</v>
      </c>
      <c r="AY250" s="17" t="s">
        <v>186</v>
      </c>
      <c r="BE250" s="221">
        <f>IF(N250="základní",J250,0)</f>
        <v>0</v>
      </c>
      <c r="BF250" s="221">
        <f>IF(N250="snížená",J250,0)</f>
        <v>0</v>
      </c>
      <c r="BG250" s="221">
        <f>IF(N250="zákl. přenesená",J250,0)</f>
        <v>0</v>
      </c>
      <c r="BH250" s="221">
        <f>IF(N250="sníž. přenesená",J250,0)</f>
        <v>0</v>
      </c>
      <c r="BI250" s="221">
        <f>IF(N250="nulová",J250,0)</f>
        <v>0</v>
      </c>
      <c r="BJ250" s="17" t="s">
        <v>76</v>
      </c>
      <c r="BK250" s="221">
        <f>ROUND(I250*H250,2)</f>
        <v>0</v>
      </c>
      <c r="BL250" s="17" t="s">
        <v>192</v>
      </c>
      <c r="BM250" s="17" t="s">
        <v>345</v>
      </c>
    </row>
    <row r="251" s="1" customFormat="1" ht="16.5" customHeight="1">
      <c r="B251" s="38"/>
      <c r="C251" s="210" t="s">
        <v>346</v>
      </c>
      <c r="D251" s="210" t="s">
        <v>187</v>
      </c>
      <c r="E251" s="211" t="s">
        <v>347</v>
      </c>
      <c r="F251" s="212" t="s">
        <v>348</v>
      </c>
      <c r="G251" s="213" t="s">
        <v>300</v>
      </c>
      <c r="H251" s="214">
        <v>4</v>
      </c>
      <c r="I251" s="215"/>
      <c r="J251" s="216">
        <f>ROUND(I251*H251,2)</f>
        <v>0</v>
      </c>
      <c r="K251" s="212" t="s">
        <v>191</v>
      </c>
      <c r="L251" s="43"/>
      <c r="M251" s="217" t="s">
        <v>1</v>
      </c>
      <c r="N251" s="218" t="s">
        <v>40</v>
      </c>
      <c r="O251" s="79"/>
      <c r="P251" s="219">
        <f>O251*H251</f>
        <v>0</v>
      </c>
      <c r="Q251" s="219">
        <v>0</v>
      </c>
      <c r="R251" s="219">
        <f>Q251*H251</f>
        <v>0</v>
      </c>
      <c r="S251" s="219">
        <v>0</v>
      </c>
      <c r="T251" s="220">
        <f>S251*H251</f>
        <v>0</v>
      </c>
      <c r="AR251" s="17" t="s">
        <v>192</v>
      </c>
      <c r="AT251" s="17" t="s">
        <v>187</v>
      </c>
      <c r="AU251" s="17" t="s">
        <v>76</v>
      </c>
      <c r="AY251" s="17" t="s">
        <v>186</v>
      </c>
      <c r="BE251" s="221">
        <f>IF(N251="základní",J251,0)</f>
        <v>0</v>
      </c>
      <c r="BF251" s="221">
        <f>IF(N251="snížená",J251,0)</f>
        <v>0</v>
      </c>
      <c r="BG251" s="221">
        <f>IF(N251="zákl. přenesená",J251,0)</f>
        <v>0</v>
      </c>
      <c r="BH251" s="221">
        <f>IF(N251="sníž. přenesená",J251,0)</f>
        <v>0</v>
      </c>
      <c r="BI251" s="221">
        <f>IF(N251="nulová",J251,0)</f>
        <v>0</v>
      </c>
      <c r="BJ251" s="17" t="s">
        <v>76</v>
      </c>
      <c r="BK251" s="221">
        <f>ROUND(I251*H251,2)</f>
        <v>0</v>
      </c>
      <c r="BL251" s="17" t="s">
        <v>192</v>
      </c>
      <c r="BM251" s="17" t="s">
        <v>349</v>
      </c>
    </row>
    <row r="252" s="1" customFormat="1" ht="16.5" customHeight="1">
      <c r="B252" s="38"/>
      <c r="C252" s="210" t="s">
        <v>350</v>
      </c>
      <c r="D252" s="210" t="s">
        <v>187</v>
      </c>
      <c r="E252" s="211" t="s">
        <v>351</v>
      </c>
      <c r="F252" s="212" t="s">
        <v>352</v>
      </c>
      <c r="G252" s="213" t="s">
        <v>277</v>
      </c>
      <c r="H252" s="214">
        <v>0.025999999999999999</v>
      </c>
      <c r="I252" s="215"/>
      <c r="J252" s="216">
        <f>ROUND(I252*H252,2)</f>
        <v>0</v>
      </c>
      <c r="K252" s="212" t="s">
        <v>1</v>
      </c>
      <c r="L252" s="43"/>
      <c r="M252" s="217" t="s">
        <v>1</v>
      </c>
      <c r="N252" s="218" t="s">
        <v>40</v>
      </c>
      <c r="O252" s="79"/>
      <c r="P252" s="219">
        <f>O252*H252</f>
        <v>0</v>
      </c>
      <c r="Q252" s="219">
        <v>0</v>
      </c>
      <c r="R252" s="219">
        <f>Q252*H252</f>
        <v>0</v>
      </c>
      <c r="S252" s="219">
        <v>0</v>
      </c>
      <c r="T252" s="220">
        <f>S252*H252</f>
        <v>0</v>
      </c>
      <c r="AR252" s="17" t="s">
        <v>192</v>
      </c>
      <c r="AT252" s="17" t="s">
        <v>187</v>
      </c>
      <c r="AU252" s="17" t="s">
        <v>76</v>
      </c>
      <c r="AY252" s="17" t="s">
        <v>186</v>
      </c>
      <c r="BE252" s="221">
        <f>IF(N252="základní",J252,0)</f>
        <v>0</v>
      </c>
      <c r="BF252" s="221">
        <f>IF(N252="snížená",J252,0)</f>
        <v>0</v>
      </c>
      <c r="BG252" s="221">
        <f>IF(N252="zákl. přenesená",J252,0)</f>
        <v>0</v>
      </c>
      <c r="BH252" s="221">
        <f>IF(N252="sníž. přenesená",J252,0)</f>
        <v>0</v>
      </c>
      <c r="BI252" s="221">
        <f>IF(N252="nulová",J252,0)</f>
        <v>0</v>
      </c>
      <c r="BJ252" s="17" t="s">
        <v>76</v>
      </c>
      <c r="BK252" s="221">
        <f>ROUND(I252*H252,2)</f>
        <v>0</v>
      </c>
      <c r="BL252" s="17" t="s">
        <v>192</v>
      </c>
      <c r="BM252" s="17" t="s">
        <v>353</v>
      </c>
    </row>
    <row r="253" s="11" customFormat="1">
      <c r="B253" s="222"/>
      <c r="C253" s="223"/>
      <c r="D253" s="224" t="s">
        <v>194</v>
      </c>
      <c r="E253" s="225" t="s">
        <v>1</v>
      </c>
      <c r="F253" s="226" t="s">
        <v>354</v>
      </c>
      <c r="G253" s="223"/>
      <c r="H253" s="227">
        <v>0.025999999999999999</v>
      </c>
      <c r="I253" s="228"/>
      <c r="J253" s="223"/>
      <c r="K253" s="223"/>
      <c r="L253" s="229"/>
      <c r="M253" s="230"/>
      <c r="N253" s="231"/>
      <c r="O253" s="231"/>
      <c r="P253" s="231"/>
      <c r="Q253" s="231"/>
      <c r="R253" s="231"/>
      <c r="S253" s="231"/>
      <c r="T253" s="232"/>
      <c r="AT253" s="233" t="s">
        <v>194</v>
      </c>
      <c r="AU253" s="233" t="s">
        <v>76</v>
      </c>
      <c r="AV253" s="11" t="s">
        <v>78</v>
      </c>
      <c r="AW253" s="11" t="s">
        <v>32</v>
      </c>
      <c r="AX253" s="11" t="s">
        <v>69</v>
      </c>
      <c r="AY253" s="233" t="s">
        <v>186</v>
      </c>
    </row>
    <row r="254" s="12" customFormat="1">
      <c r="B254" s="234"/>
      <c r="C254" s="235"/>
      <c r="D254" s="224" t="s">
        <v>194</v>
      </c>
      <c r="E254" s="236" t="s">
        <v>1</v>
      </c>
      <c r="F254" s="237" t="s">
        <v>196</v>
      </c>
      <c r="G254" s="235"/>
      <c r="H254" s="238">
        <v>0.025999999999999999</v>
      </c>
      <c r="I254" s="239"/>
      <c r="J254" s="235"/>
      <c r="K254" s="235"/>
      <c r="L254" s="240"/>
      <c r="M254" s="241"/>
      <c r="N254" s="242"/>
      <c r="O254" s="242"/>
      <c r="P254" s="242"/>
      <c r="Q254" s="242"/>
      <c r="R254" s="242"/>
      <c r="S254" s="242"/>
      <c r="T254" s="243"/>
      <c r="AT254" s="244" t="s">
        <v>194</v>
      </c>
      <c r="AU254" s="244" t="s">
        <v>76</v>
      </c>
      <c r="AV254" s="12" t="s">
        <v>86</v>
      </c>
      <c r="AW254" s="12" t="s">
        <v>32</v>
      </c>
      <c r="AX254" s="12" t="s">
        <v>69</v>
      </c>
      <c r="AY254" s="244" t="s">
        <v>186</v>
      </c>
    </row>
    <row r="255" s="13" customFormat="1">
      <c r="B255" s="245"/>
      <c r="C255" s="246"/>
      <c r="D255" s="224" t="s">
        <v>194</v>
      </c>
      <c r="E255" s="247" t="s">
        <v>1</v>
      </c>
      <c r="F255" s="248" t="s">
        <v>197</v>
      </c>
      <c r="G255" s="246"/>
      <c r="H255" s="249">
        <v>0.025999999999999999</v>
      </c>
      <c r="I255" s="250"/>
      <c r="J255" s="246"/>
      <c r="K255" s="246"/>
      <c r="L255" s="251"/>
      <c r="M255" s="252"/>
      <c r="N255" s="253"/>
      <c r="O255" s="253"/>
      <c r="P255" s="253"/>
      <c r="Q255" s="253"/>
      <c r="R255" s="253"/>
      <c r="S255" s="253"/>
      <c r="T255" s="254"/>
      <c r="AT255" s="255" t="s">
        <v>194</v>
      </c>
      <c r="AU255" s="255" t="s">
        <v>76</v>
      </c>
      <c r="AV255" s="13" t="s">
        <v>192</v>
      </c>
      <c r="AW255" s="13" t="s">
        <v>32</v>
      </c>
      <c r="AX255" s="13" t="s">
        <v>76</v>
      </c>
      <c r="AY255" s="255" t="s">
        <v>186</v>
      </c>
    </row>
    <row r="256" s="1" customFormat="1" ht="16.5" customHeight="1">
      <c r="B256" s="38"/>
      <c r="C256" s="266" t="s">
        <v>355</v>
      </c>
      <c r="D256" s="266" t="s">
        <v>356</v>
      </c>
      <c r="E256" s="267" t="s">
        <v>357</v>
      </c>
      <c r="F256" s="268" t="s">
        <v>358</v>
      </c>
      <c r="G256" s="269" t="s">
        <v>277</v>
      </c>
      <c r="H256" s="270">
        <v>0.029000000000000001</v>
      </c>
      <c r="I256" s="271"/>
      <c r="J256" s="272">
        <f>ROUND(I256*H256,2)</f>
        <v>0</v>
      </c>
      <c r="K256" s="268" t="s">
        <v>1</v>
      </c>
      <c r="L256" s="273"/>
      <c r="M256" s="274" t="s">
        <v>1</v>
      </c>
      <c r="N256" s="275" t="s">
        <v>40</v>
      </c>
      <c r="O256" s="79"/>
      <c r="P256" s="219">
        <f>O256*H256</f>
        <v>0</v>
      </c>
      <c r="Q256" s="219">
        <v>0</v>
      </c>
      <c r="R256" s="219">
        <f>Q256*H256</f>
        <v>0</v>
      </c>
      <c r="S256" s="219">
        <v>0</v>
      </c>
      <c r="T256" s="220">
        <f>S256*H256</f>
        <v>0</v>
      </c>
      <c r="AR256" s="17" t="s">
        <v>225</v>
      </c>
      <c r="AT256" s="17" t="s">
        <v>356</v>
      </c>
      <c r="AU256" s="17" t="s">
        <v>76</v>
      </c>
      <c r="AY256" s="17" t="s">
        <v>186</v>
      </c>
      <c r="BE256" s="221">
        <f>IF(N256="základní",J256,0)</f>
        <v>0</v>
      </c>
      <c r="BF256" s="221">
        <f>IF(N256="snížená",J256,0)</f>
        <v>0</v>
      </c>
      <c r="BG256" s="221">
        <f>IF(N256="zákl. přenesená",J256,0)</f>
        <v>0</v>
      </c>
      <c r="BH256" s="221">
        <f>IF(N256="sníž. přenesená",J256,0)</f>
        <v>0</v>
      </c>
      <c r="BI256" s="221">
        <f>IF(N256="nulová",J256,0)</f>
        <v>0</v>
      </c>
      <c r="BJ256" s="17" t="s">
        <v>76</v>
      </c>
      <c r="BK256" s="221">
        <f>ROUND(I256*H256,2)</f>
        <v>0</v>
      </c>
      <c r="BL256" s="17" t="s">
        <v>192</v>
      </c>
      <c r="BM256" s="17" t="s">
        <v>359</v>
      </c>
    </row>
    <row r="257" s="11" customFormat="1">
      <c r="B257" s="222"/>
      <c r="C257" s="223"/>
      <c r="D257" s="224" t="s">
        <v>194</v>
      </c>
      <c r="E257" s="225" t="s">
        <v>1</v>
      </c>
      <c r="F257" s="226" t="s">
        <v>360</v>
      </c>
      <c r="G257" s="223"/>
      <c r="H257" s="227">
        <v>0.029000000000000001</v>
      </c>
      <c r="I257" s="228"/>
      <c r="J257" s="223"/>
      <c r="K257" s="223"/>
      <c r="L257" s="229"/>
      <c r="M257" s="230"/>
      <c r="N257" s="231"/>
      <c r="O257" s="231"/>
      <c r="P257" s="231"/>
      <c r="Q257" s="231"/>
      <c r="R257" s="231"/>
      <c r="S257" s="231"/>
      <c r="T257" s="232"/>
      <c r="AT257" s="233" t="s">
        <v>194</v>
      </c>
      <c r="AU257" s="233" t="s">
        <v>76</v>
      </c>
      <c r="AV257" s="11" t="s">
        <v>78</v>
      </c>
      <c r="AW257" s="11" t="s">
        <v>32</v>
      </c>
      <c r="AX257" s="11" t="s">
        <v>69</v>
      </c>
      <c r="AY257" s="233" t="s">
        <v>186</v>
      </c>
    </row>
    <row r="258" s="13" customFormat="1">
      <c r="B258" s="245"/>
      <c r="C258" s="246"/>
      <c r="D258" s="224" t="s">
        <v>194</v>
      </c>
      <c r="E258" s="247" t="s">
        <v>1</v>
      </c>
      <c r="F258" s="248" t="s">
        <v>197</v>
      </c>
      <c r="G258" s="246"/>
      <c r="H258" s="249">
        <v>0.029000000000000001</v>
      </c>
      <c r="I258" s="250"/>
      <c r="J258" s="246"/>
      <c r="K258" s="246"/>
      <c r="L258" s="251"/>
      <c r="M258" s="252"/>
      <c r="N258" s="253"/>
      <c r="O258" s="253"/>
      <c r="P258" s="253"/>
      <c r="Q258" s="253"/>
      <c r="R258" s="253"/>
      <c r="S258" s="253"/>
      <c r="T258" s="254"/>
      <c r="AT258" s="255" t="s">
        <v>194</v>
      </c>
      <c r="AU258" s="255" t="s">
        <v>76</v>
      </c>
      <c r="AV258" s="13" t="s">
        <v>192</v>
      </c>
      <c r="AW258" s="13" t="s">
        <v>32</v>
      </c>
      <c r="AX258" s="13" t="s">
        <v>76</v>
      </c>
      <c r="AY258" s="255" t="s">
        <v>186</v>
      </c>
    </row>
    <row r="259" s="1" customFormat="1" ht="16.5" customHeight="1">
      <c r="B259" s="38"/>
      <c r="C259" s="210" t="s">
        <v>361</v>
      </c>
      <c r="D259" s="210" t="s">
        <v>187</v>
      </c>
      <c r="E259" s="211" t="s">
        <v>362</v>
      </c>
      <c r="F259" s="212" t="s">
        <v>363</v>
      </c>
      <c r="G259" s="213" t="s">
        <v>364</v>
      </c>
      <c r="H259" s="214">
        <v>11.75</v>
      </c>
      <c r="I259" s="215"/>
      <c r="J259" s="216">
        <f>ROUND(I259*H259,2)</f>
        <v>0</v>
      </c>
      <c r="K259" s="212" t="s">
        <v>191</v>
      </c>
      <c r="L259" s="43"/>
      <c r="M259" s="217" t="s">
        <v>1</v>
      </c>
      <c r="N259" s="218" t="s">
        <v>40</v>
      </c>
      <c r="O259" s="79"/>
      <c r="P259" s="219">
        <f>O259*H259</f>
        <v>0</v>
      </c>
      <c r="Q259" s="219">
        <v>0</v>
      </c>
      <c r="R259" s="219">
        <f>Q259*H259</f>
        <v>0</v>
      </c>
      <c r="S259" s="219">
        <v>0</v>
      </c>
      <c r="T259" s="220">
        <f>S259*H259</f>
        <v>0</v>
      </c>
      <c r="AR259" s="17" t="s">
        <v>192</v>
      </c>
      <c r="AT259" s="17" t="s">
        <v>187</v>
      </c>
      <c r="AU259" s="17" t="s">
        <v>76</v>
      </c>
      <c r="AY259" s="17" t="s">
        <v>186</v>
      </c>
      <c r="BE259" s="221">
        <f>IF(N259="základní",J259,0)</f>
        <v>0</v>
      </c>
      <c r="BF259" s="221">
        <f>IF(N259="snížená",J259,0)</f>
        <v>0</v>
      </c>
      <c r="BG259" s="221">
        <f>IF(N259="zákl. přenesená",J259,0)</f>
        <v>0</v>
      </c>
      <c r="BH259" s="221">
        <f>IF(N259="sníž. přenesená",J259,0)</f>
        <v>0</v>
      </c>
      <c r="BI259" s="221">
        <f>IF(N259="nulová",J259,0)</f>
        <v>0</v>
      </c>
      <c r="BJ259" s="17" t="s">
        <v>76</v>
      </c>
      <c r="BK259" s="221">
        <f>ROUND(I259*H259,2)</f>
        <v>0</v>
      </c>
      <c r="BL259" s="17" t="s">
        <v>192</v>
      </c>
      <c r="BM259" s="17" t="s">
        <v>365</v>
      </c>
    </row>
    <row r="260" s="11" customFormat="1">
      <c r="B260" s="222"/>
      <c r="C260" s="223"/>
      <c r="D260" s="224" t="s">
        <v>194</v>
      </c>
      <c r="E260" s="225" t="s">
        <v>1</v>
      </c>
      <c r="F260" s="226" t="s">
        <v>366</v>
      </c>
      <c r="G260" s="223"/>
      <c r="H260" s="227">
        <v>11.75</v>
      </c>
      <c r="I260" s="228"/>
      <c r="J260" s="223"/>
      <c r="K260" s="223"/>
      <c r="L260" s="229"/>
      <c r="M260" s="230"/>
      <c r="N260" s="231"/>
      <c r="O260" s="231"/>
      <c r="P260" s="231"/>
      <c r="Q260" s="231"/>
      <c r="R260" s="231"/>
      <c r="S260" s="231"/>
      <c r="T260" s="232"/>
      <c r="AT260" s="233" t="s">
        <v>194</v>
      </c>
      <c r="AU260" s="233" t="s">
        <v>76</v>
      </c>
      <c r="AV260" s="11" t="s">
        <v>78</v>
      </c>
      <c r="AW260" s="11" t="s">
        <v>32</v>
      </c>
      <c r="AX260" s="11" t="s">
        <v>69</v>
      </c>
      <c r="AY260" s="233" t="s">
        <v>186</v>
      </c>
    </row>
    <row r="261" s="12" customFormat="1">
      <c r="B261" s="234"/>
      <c r="C261" s="235"/>
      <c r="D261" s="224" t="s">
        <v>194</v>
      </c>
      <c r="E261" s="236" t="s">
        <v>1</v>
      </c>
      <c r="F261" s="237" t="s">
        <v>196</v>
      </c>
      <c r="G261" s="235"/>
      <c r="H261" s="238">
        <v>11.75</v>
      </c>
      <c r="I261" s="239"/>
      <c r="J261" s="235"/>
      <c r="K261" s="235"/>
      <c r="L261" s="240"/>
      <c r="M261" s="241"/>
      <c r="N261" s="242"/>
      <c r="O261" s="242"/>
      <c r="P261" s="242"/>
      <c r="Q261" s="242"/>
      <c r="R261" s="242"/>
      <c r="S261" s="242"/>
      <c r="T261" s="243"/>
      <c r="AT261" s="244" t="s">
        <v>194</v>
      </c>
      <c r="AU261" s="244" t="s">
        <v>76</v>
      </c>
      <c r="AV261" s="12" t="s">
        <v>86</v>
      </c>
      <c r="AW261" s="12" t="s">
        <v>32</v>
      </c>
      <c r="AX261" s="12" t="s">
        <v>69</v>
      </c>
      <c r="AY261" s="244" t="s">
        <v>186</v>
      </c>
    </row>
    <row r="262" s="13" customFormat="1">
      <c r="B262" s="245"/>
      <c r="C262" s="246"/>
      <c r="D262" s="224" t="s">
        <v>194</v>
      </c>
      <c r="E262" s="247" t="s">
        <v>1</v>
      </c>
      <c r="F262" s="248" t="s">
        <v>197</v>
      </c>
      <c r="G262" s="246"/>
      <c r="H262" s="249">
        <v>11.75</v>
      </c>
      <c r="I262" s="250"/>
      <c r="J262" s="246"/>
      <c r="K262" s="246"/>
      <c r="L262" s="251"/>
      <c r="M262" s="252"/>
      <c r="N262" s="253"/>
      <c r="O262" s="253"/>
      <c r="P262" s="253"/>
      <c r="Q262" s="253"/>
      <c r="R262" s="253"/>
      <c r="S262" s="253"/>
      <c r="T262" s="254"/>
      <c r="AT262" s="255" t="s">
        <v>194</v>
      </c>
      <c r="AU262" s="255" t="s">
        <v>76</v>
      </c>
      <c r="AV262" s="13" t="s">
        <v>192</v>
      </c>
      <c r="AW262" s="13" t="s">
        <v>32</v>
      </c>
      <c r="AX262" s="13" t="s">
        <v>76</v>
      </c>
      <c r="AY262" s="255" t="s">
        <v>186</v>
      </c>
    </row>
    <row r="263" s="1" customFormat="1" ht="16.5" customHeight="1">
      <c r="B263" s="38"/>
      <c r="C263" s="210" t="s">
        <v>367</v>
      </c>
      <c r="D263" s="210" t="s">
        <v>187</v>
      </c>
      <c r="E263" s="211" t="s">
        <v>368</v>
      </c>
      <c r="F263" s="212" t="s">
        <v>369</v>
      </c>
      <c r="G263" s="213" t="s">
        <v>364</v>
      </c>
      <c r="H263" s="214">
        <v>1.8</v>
      </c>
      <c r="I263" s="215"/>
      <c r="J263" s="216">
        <f>ROUND(I263*H263,2)</f>
        <v>0</v>
      </c>
      <c r="K263" s="212" t="s">
        <v>1</v>
      </c>
      <c r="L263" s="43"/>
      <c r="M263" s="217" t="s">
        <v>1</v>
      </c>
      <c r="N263" s="218" t="s">
        <v>40</v>
      </c>
      <c r="O263" s="79"/>
      <c r="P263" s="219">
        <f>O263*H263</f>
        <v>0</v>
      </c>
      <c r="Q263" s="219">
        <v>0</v>
      </c>
      <c r="R263" s="219">
        <f>Q263*H263</f>
        <v>0</v>
      </c>
      <c r="S263" s="219">
        <v>0</v>
      </c>
      <c r="T263" s="220">
        <f>S263*H263</f>
        <v>0</v>
      </c>
      <c r="AR263" s="17" t="s">
        <v>192</v>
      </c>
      <c r="AT263" s="17" t="s">
        <v>187</v>
      </c>
      <c r="AU263" s="17" t="s">
        <v>76</v>
      </c>
      <c r="AY263" s="17" t="s">
        <v>186</v>
      </c>
      <c r="BE263" s="221">
        <f>IF(N263="základní",J263,0)</f>
        <v>0</v>
      </c>
      <c r="BF263" s="221">
        <f>IF(N263="snížená",J263,0)</f>
        <v>0</v>
      </c>
      <c r="BG263" s="221">
        <f>IF(N263="zákl. přenesená",J263,0)</f>
        <v>0</v>
      </c>
      <c r="BH263" s="221">
        <f>IF(N263="sníž. přenesená",J263,0)</f>
        <v>0</v>
      </c>
      <c r="BI263" s="221">
        <f>IF(N263="nulová",J263,0)</f>
        <v>0</v>
      </c>
      <c r="BJ263" s="17" t="s">
        <v>76</v>
      </c>
      <c r="BK263" s="221">
        <f>ROUND(I263*H263,2)</f>
        <v>0</v>
      </c>
      <c r="BL263" s="17" t="s">
        <v>192</v>
      </c>
      <c r="BM263" s="17" t="s">
        <v>370</v>
      </c>
    </row>
    <row r="264" s="11" customFormat="1">
      <c r="B264" s="222"/>
      <c r="C264" s="223"/>
      <c r="D264" s="224" t="s">
        <v>194</v>
      </c>
      <c r="E264" s="225" t="s">
        <v>1</v>
      </c>
      <c r="F264" s="226" t="s">
        <v>371</v>
      </c>
      <c r="G264" s="223"/>
      <c r="H264" s="227">
        <v>1.8</v>
      </c>
      <c r="I264" s="228"/>
      <c r="J264" s="223"/>
      <c r="K264" s="223"/>
      <c r="L264" s="229"/>
      <c r="M264" s="230"/>
      <c r="N264" s="231"/>
      <c r="O264" s="231"/>
      <c r="P264" s="231"/>
      <c r="Q264" s="231"/>
      <c r="R264" s="231"/>
      <c r="S264" s="231"/>
      <c r="T264" s="232"/>
      <c r="AT264" s="233" t="s">
        <v>194</v>
      </c>
      <c r="AU264" s="233" t="s">
        <v>76</v>
      </c>
      <c r="AV264" s="11" t="s">
        <v>78</v>
      </c>
      <c r="AW264" s="11" t="s">
        <v>32</v>
      </c>
      <c r="AX264" s="11" t="s">
        <v>69</v>
      </c>
      <c r="AY264" s="233" t="s">
        <v>186</v>
      </c>
    </row>
    <row r="265" s="12" customFormat="1">
      <c r="B265" s="234"/>
      <c r="C265" s="235"/>
      <c r="D265" s="224" t="s">
        <v>194</v>
      </c>
      <c r="E265" s="236" t="s">
        <v>1</v>
      </c>
      <c r="F265" s="237" t="s">
        <v>196</v>
      </c>
      <c r="G265" s="235"/>
      <c r="H265" s="238">
        <v>1.8</v>
      </c>
      <c r="I265" s="239"/>
      <c r="J265" s="235"/>
      <c r="K265" s="235"/>
      <c r="L265" s="240"/>
      <c r="M265" s="241"/>
      <c r="N265" s="242"/>
      <c r="O265" s="242"/>
      <c r="P265" s="242"/>
      <c r="Q265" s="242"/>
      <c r="R265" s="242"/>
      <c r="S265" s="242"/>
      <c r="T265" s="243"/>
      <c r="AT265" s="244" t="s">
        <v>194</v>
      </c>
      <c r="AU265" s="244" t="s">
        <v>76</v>
      </c>
      <c r="AV265" s="12" t="s">
        <v>86</v>
      </c>
      <c r="AW265" s="12" t="s">
        <v>32</v>
      </c>
      <c r="AX265" s="12" t="s">
        <v>69</v>
      </c>
      <c r="AY265" s="244" t="s">
        <v>186</v>
      </c>
    </row>
    <row r="266" s="13" customFormat="1">
      <c r="B266" s="245"/>
      <c r="C266" s="246"/>
      <c r="D266" s="224" t="s">
        <v>194</v>
      </c>
      <c r="E266" s="247" t="s">
        <v>1</v>
      </c>
      <c r="F266" s="248" t="s">
        <v>197</v>
      </c>
      <c r="G266" s="246"/>
      <c r="H266" s="249">
        <v>1.8</v>
      </c>
      <c r="I266" s="250"/>
      <c r="J266" s="246"/>
      <c r="K266" s="246"/>
      <c r="L266" s="251"/>
      <c r="M266" s="252"/>
      <c r="N266" s="253"/>
      <c r="O266" s="253"/>
      <c r="P266" s="253"/>
      <c r="Q266" s="253"/>
      <c r="R266" s="253"/>
      <c r="S266" s="253"/>
      <c r="T266" s="254"/>
      <c r="AT266" s="255" t="s">
        <v>194</v>
      </c>
      <c r="AU266" s="255" t="s">
        <v>76</v>
      </c>
      <c r="AV266" s="13" t="s">
        <v>192</v>
      </c>
      <c r="AW266" s="13" t="s">
        <v>32</v>
      </c>
      <c r="AX266" s="13" t="s">
        <v>76</v>
      </c>
      <c r="AY266" s="255" t="s">
        <v>186</v>
      </c>
    </row>
    <row r="267" s="1" customFormat="1" ht="16.5" customHeight="1">
      <c r="B267" s="38"/>
      <c r="C267" s="210" t="s">
        <v>372</v>
      </c>
      <c r="D267" s="210" t="s">
        <v>187</v>
      </c>
      <c r="E267" s="211" t="s">
        <v>373</v>
      </c>
      <c r="F267" s="212" t="s">
        <v>374</v>
      </c>
      <c r="G267" s="213" t="s">
        <v>319</v>
      </c>
      <c r="H267" s="214">
        <v>35.155999999999999</v>
      </c>
      <c r="I267" s="215"/>
      <c r="J267" s="216">
        <f>ROUND(I267*H267,2)</f>
        <v>0</v>
      </c>
      <c r="K267" s="212" t="s">
        <v>191</v>
      </c>
      <c r="L267" s="43"/>
      <c r="M267" s="217" t="s">
        <v>1</v>
      </c>
      <c r="N267" s="218" t="s">
        <v>40</v>
      </c>
      <c r="O267" s="79"/>
      <c r="P267" s="219">
        <f>O267*H267</f>
        <v>0</v>
      </c>
      <c r="Q267" s="219">
        <v>0</v>
      </c>
      <c r="R267" s="219">
        <f>Q267*H267</f>
        <v>0</v>
      </c>
      <c r="S267" s="219">
        <v>0</v>
      </c>
      <c r="T267" s="220">
        <f>S267*H267</f>
        <v>0</v>
      </c>
      <c r="AR267" s="17" t="s">
        <v>192</v>
      </c>
      <c r="AT267" s="17" t="s">
        <v>187</v>
      </c>
      <c r="AU267" s="17" t="s">
        <v>76</v>
      </c>
      <c r="AY267" s="17" t="s">
        <v>186</v>
      </c>
      <c r="BE267" s="221">
        <f>IF(N267="základní",J267,0)</f>
        <v>0</v>
      </c>
      <c r="BF267" s="221">
        <f>IF(N267="snížená",J267,0)</f>
        <v>0</v>
      </c>
      <c r="BG267" s="221">
        <f>IF(N267="zákl. přenesená",J267,0)</f>
        <v>0</v>
      </c>
      <c r="BH267" s="221">
        <f>IF(N267="sníž. přenesená",J267,0)</f>
        <v>0</v>
      </c>
      <c r="BI267" s="221">
        <f>IF(N267="nulová",J267,0)</f>
        <v>0</v>
      </c>
      <c r="BJ267" s="17" t="s">
        <v>76</v>
      </c>
      <c r="BK267" s="221">
        <f>ROUND(I267*H267,2)</f>
        <v>0</v>
      </c>
      <c r="BL267" s="17" t="s">
        <v>192</v>
      </c>
      <c r="BM267" s="17" t="s">
        <v>375</v>
      </c>
    </row>
    <row r="268" s="11" customFormat="1">
      <c r="B268" s="222"/>
      <c r="C268" s="223"/>
      <c r="D268" s="224" t="s">
        <v>194</v>
      </c>
      <c r="E268" s="225" t="s">
        <v>1</v>
      </c>
      <c r="F268" s="226" t="s">
        <v>376</v>
      </c>
      <c r="G268" s="223"/>
      <c r="H268" s="227">
        <v>9.3510000000000009</v>
      </c>
      <c r="I268" s="228"/>
      <c r="J268" s="223"/>
      <c r="K268" s="223"/>
      <c r="L268" s="229"/>
      <c r="M268" s="230"/>
      <c r="N268" s="231"/>
      <c r="O268" s="231"/>
      <c r="P268" s="231"/>
      <c r="Q268" s="231"/>
      <c r="R268" s="231"/>
      <c r="S268" s="231"/>
      <c r="T268" s="232"/>
      <c r="AT268" s="233" t="s">
        <v>194</v>
      </c>
      <c r="AU268" s="233" t="s">
        <v>76</v>
      </c>
      <c r="AV268" s="11" t="s">
        <v>78</v>
      </c>
      <c r="AW268" s="11" t="s">
        <v>32</v>
      </c>
      <c r="AX268" s="11" t="s">
        <v>69</v>
      </c>
      <c r="AY268" s="233" t="s">
        <v>186</v>
      </c>
    </row>
    <row r="269" s="11" customFormat="1">
      <c r="B269" s="222"/>
      <c r="C269" s="223"/>
      <c r="D269" s="224" t="s">
        <v>194</v>
      </c>
      <c r="E269" s="225" t="s">
        <v>1</v>
      </c>
      <c r="F269" s="226" t="s">
        <v>377</v>
      </c>
      <c r="G269" s="223"/>
      <c r="H269" s="227">
        <v>25.805</v>
      </c>
      <c r="I269" s="228"/>
      <c r="J269" s="223"/>
      <c r="K269" s="223"/>
      <c r="L269" s="229"/>
      <c r="M269" s="230"/>
      <c r="N269" s="231"/>
      <c r="O269" s="231"/>
      <c r="P269" s="231"/>
      <c r="Q269" s="231"/>
      <c r="R269" s="231"/>
      <c r="S269" s="231"/>
      <c r="T269" s="232"/>
      <c r="AT269" s="233" t="s">
        <v>194</v>
      </c>
      <c r="AU269" s="233" t="s">
        <v>76</v>
      </c>
      <c r="AV269" s="11" t="s">
        <v>78</v>
      </c>
      <c r="AW269" s="11" t="s">
        <v>32</v>
      </c>
      <c r="AX269" s="11" t="s">
        <v>69</v>
      </c>
      <c r="AY269" s="233" t="s">
        <v>186</v>
      </c>
    </row>
    <row r="270" s="12" customFormat="1">
      <c r="B270" s="234"/>
      <c r="C270" s="235"/>
      <c r="D270" s="224" t="s">
        <v>194</v>
      </c>
      <c r="E270" s="236" t="s">
        <v>1</v>
      </c>
      <c r="F270" s="237" t="s">
        <v>196</v>
      </c>
      <c r="G270" s="235"/>
      <c r="H270" s="238">
        <v>35.155999999999999</v>
      </c>
      <c r="I270" s="239"/>
      <c r="J270" s="235"/>
      <c r="K270" s="235"/>
      <c r="L270" s="240"/>
      <c r="M270" s="241"/>
      <c r="N270" s="242"/>
      <c r="O270" s="242"/>
      <c r="P270" s="242"/>
      <c r="Q270" s="242"/>
      <c r="R270" s="242"/>
      <c r="S270" s="242"/>
      <c r="T270" s="243"/>
      <c r="AT270" s="244" t="s">
        <v>194</v>
      </c>
      <c r="AU270" s="244" t="s">
        <v>76</v>
      </c>
      <c r="AV270" s="12" t="s">
        <v>86</v>
      </c>
      <c r="AW270" s="12" t="s">
        <v>32</v>
      </c>
      <c r="AX270" s="12" t="s">
        <v>69</v>
      </c>
      <c r="AY270" s="244" t="s">
        <v>186</v>
      </c>
    </row>
    <row r="271" s="13" customFormat="1">
      <c r="B271" s="245"/>
      <c r="C271" s="246"/>
      <c r="D271" s="224" t="s">
        <v>194</v>
      </c>
      <c r="E271" s="247" t="s">
        <v>1</v>
      </c>
      <c r="F271" s="248" t="s">
        <v>197</v>
      </c>
      <c r="G271" s="246"/>
      <c r="H271" s="249">
        <v>35.155999999999999</v>
      </c>
      <c r="I271" s="250"/>
      <c r="J271" s="246"/>
      <c r="K271" s="246"/>
      <c r="L271" s="251"/>
      <c r="M271" s="252"/>
      <c r="N271" s="253"/>
      <c r="O271" s="253"/>
      <c r="P271" s="253"/>
      <c r="Q271" s="253"/>
      <c r="R271" s="253"/>
      <c r="S271" s="253"/>
      <c r="T271" s="254"/>
      <c r="AT271" s="255" t="s">
        <v>194</v>
      </c>
      <c r="AU271" s="255" t="s">
        <v>76</v>
      </c>
      <c r="AV271" s="13" t="s">
        <v>192</v>
      </c>
      <c r="AW271" s="13" t="s">
        <v>32</v>
      </c>
      <c r="AX271" s="13" t="s">
        <v>76</v>
      </c>
      <c r="AY271" s="255" t="s">
        <v>186</v>
      </c>
    </row>
    <row r="272" s="1" customFormat="1" ht="16.5" customHeight="1">
      <c r="B272" s="38"/>
      <c r="C272" s="210" t="s">
        <v>378</v>
      </c>
      <c r="D272" s="210" t="s">
        <v>187</v>
      </c>
      <c r="E272" s="211" t="s">
        <v>379</v>
      </c>
      <c r="F272" s="212" t="s">
        <v>380</v>
      </c>
      <c r="G272" s="213" t="s">
        <v>364</v>
      </c>
      <c r="H272" s="214">
        <v>11.6</v>
      </c>
      <c r="I272" s="215"/>
      <c r="J272" s="216">
        <f>ROUND(I272*H272,2)</f>
        <v>0</v>
      </c>
      <c r="K272" s="212" t="s">
        <v>191</v>
      </c>
      <c r="L272" s="43"/>
      <c r="M272" s="217" t="s">
        <v>1</v>
      </c>
      <c r="N272" s="218" t="s">
        <v>40</v>
      </c>
      <c r="O272" s="79"/>
      <c r="P272" s="219">
        <f>O272*H272</f>
        <v>0</v>
      </c>
      <c r="Q272" s="219">
        <v>0</v>
      </c>
      <c r="R272" s="219">
        <f>Q272*H272</f>
        <v>0</v>
      </c>
      <c r="S272" s="219">
        <v>0</v>
      </c>
      <c r="T272" s="220">
        <f>S272*H272</f>
        <v>0</v>
      </c>
      <c r="AR272" s="17" t="s">
        <v>192</v>
      </c>
      <c r="AT272" s="17" t="s">
        <v>187</v>
      </c>
      <c r="AU272" s="17" t="s">
        <v>76</v>
      </c>
      <c r="AY272" s="17" t="s">
        <v>186</v>
      </c>
      <c r="BE272" s="221">
        <f>IF(N272="základní",J272,0)</f>
        <v>0</v>
      </c>
      <c r="BF272" s="221">
        <f>IF(N272="snížená",J272,0)</f>
        <v>0</v>
      </c>
      <c r="BG272" s="221">
        <f>IF(N272="zákl. přenesená",J272,0)</f>
        <v>0</v>
      </c>
      <c r="BH272" s="221">
        <f>IF(N272="sníž. přenesená",J272,0)</f>
        <v>0</v>
      </c>
      <c r="BI272" s="221">
        <f>IF(N272="nulová",J272,0)</f>
        <v>0</v>
      </c>
      <c r="BJ272" s="17" t="s">
        <v>76</v>
      </c>
      <c r="BK272" s="221">
        <f>ROUND(I272*H272,2)</f>
        <v>0</v>
      </c>
      <c r="BL272" s="17" t="s">
        <v>192</v>
      </c>
      <c r="BM272" s="17" t="s">
        <v>381</v>
      </c>
    </row>
    <row r="273" s="11" customFormat="1">
      <c r="B273" s="222"/>
      <c r="C273" s="223"/>
      <c r="D273" s="224" t="s">
        <v>194</v>
      </c>
      <c r="E273" s="225" t="s">
        <v>1</v>
      </c>
      <c r="F273" s="226" t="s">
        <v>382</v>
      </c>
      <c r="G273" s="223"/>
      <c r="H273" s="227">
        <v>11.6</v>
      </c>
      <c r="I273" s="228"/>
      <c r="J273" s="223"/>
      <c r="K273" s="223"/>
      <c r="L273" s="229"/>
      <c r="M273" s="230"/>
      <c r="N273" s="231"/>
      <c r="O273" s="231"/>
      <c r="P273" s="231"/>
      <c r="Q273" s="231"/>
      <c r="R273" s="231"/>
      <c r="S273" s="231"/>
      <c r="T273" s="232"/>
      <c r="AT273" s="233" t="s">
        <v>194</v>
      </c>
      <c r="AU273" s="233" t="s">
        <v>76</v>
      </c>
      <c r="AV273" s="11" t="s">
        <v>78</v>
      </c>
      <c r="AW273" s="11" t="s">
        <v>32</v>
      </c>
      <c r="AX273" s="11" t="s">
        <v>69</v>
      </c>
      <c r="AY273" s="233" t="s">
        <v>186</v>
      </c>
    </row>
    <row r="274" s="12" customFormat="1">
      <c r="B274" s="234"/>
      <c r="C274" s="235"/>
      <c r="D274" s="224" t="s">
        <v>194</v>
      </c>
      <c r="E274" s="236" t="s">
        <v>1</v>
      </c>
      <c r="F274" s="237" t="s">
        <v>196</v>
      </c>
      <c r="G274" s="235"/>
      <c r="H274" s="238">
        <v>11.6</v>
      </c>
      <c r="I274" s="239"/>
      <c r="J274" s="235"/>
      <c r="K274" s="235"/>
      <c r="L274" s="240"/>
      <c r="M274" s="241"/>
      <c r="N274" s="242"/>
      <c r="O274" s="242"/>
      <c r="P274" s="242"/>
      <c r="Q274" s="242"/>
      <c r="R274" s="242"/>
      <c r="S274" s="242"/>
      <c r="T274" s="243"/>
      <c r="AT274" s="244" t="s">
        <v>194</v>
      </c>
      <c r="AU274" s="244" t="s">
        <v>76</v>
      </c>
      <c r="AV274" s="12" t="s">
        <v>86</v>
      </c>
      <c r="AW274" s="12" t="s">
        <v>32</v>
      </c>
      <c r="AX274" s="12" t="s">
        <v>69</v>
      </c>
      <c r="AY274" s="244" t="s">
        <v>186</v>
      </c>
    </row>
    <row r="275" s="13" customFormat="1">
      <c r="B275" s="245"/>
      <c r="C275" s="246"/>
      <c r="D275" s="224" t="s">
        <v>194</v>
      </c>
      <c r="E275" s="247" t="s">
        <v>1</v>
      </c>
      <c r="F275" s="248" t="s">
        <v>197</v>
      </c>
      <c r="G275" s="246"/>
      <c r="H275" s="249">
        <v>11.6</v>
      </c>
      <c r="I275" s="250"/>
      <c r="J275" s="246"/>
      <c r="K275" s="246"/>
      <c r="L275" s="251"/>
      <c r="M275" s="252"/>
      <c r="N275" s="253"/>
      <c r="O275" s="253"/>
      <c r="P275" s="253"/>
      <c r="Q275" s="253"/>
      <c r="R275" s="253"/>
      <c r="S275" s="253"/>
      <c r="T275" s="254"/>
      <c r="AT275" s="255" t="s">
        <v>194</v>
      </c>
      <c r="AU275" s="255" t="s">
        <v>76</v>
      </c>
      <c r="AV275" s="13" t="s">
        <v>192</v>
      </c>
      <c r="AW275" s="13" t="s">
        <v>32</v>
      </c>
      <c r="AX275" s="13" t="s">
        <v>76</v>
      </c>
      <c r="AY275" s="255" t="s">
        <v>186</v>
      </c>
    </row>
    <row r="276" s="10" customFormat="1" ht="25.92" customHeight="1">
      <c r="B276" s="196"/>
      <c r="C276" s="197"/>
      <c r="D276" s="198" t="s">
        <v>68</v>
      </c>
      <c r="E276" s="199" t="s">
        <v>383</v>
      </c>
      <c r="F276" s="199" t="s">
        <v>384</v>
      </c>
      <c r="G276" s="197"/>
      <c r="H276" s="197"/>
      <c r="I276" s="200"/>
      <c r="J276" s="201">
        <f>BK276</f>
        <v>0</v>
      </c>
      <c r="K276" s="197"/>
      <c r="L276" s="202"/>
      <c r="M276" s="203"/>
      <c r="N276" s="204"/>
      <c r="O276" s="204"/>
      <c r="P276" s="205">
        <f>SUM(P277:P375)</f>
        <v>0</v>
      </c>
      <c r="Q276" s="204"/>
      <c r="R276" s="205">
        <f>SUM(R277:R375)</f>
        <v>0</v>
      </c>
      <c r="S276" s="204"/>
      <c r="T276" s="206">
        <f>SUM(T277:T375)</f>
        <v>0</v>
      </c>
      <c r="AR276" s="207" t="s">
        <v>76</v>
      </c>
      <c r="AT276" s="208" t="s">
        <v>68</v>
      </c>
      <c r="AU276" s="208" t="s">
        <v>69</v>
      </c>
      <c r="AY276" s="207" t="s">
        <v>186</v>
      </c>
      <c r="BK276" s="209">
        <f>SUM(BK277:BK375)</f>
        <v>0</v>
      </c>
    </row>
    <row r="277" s="1" customFormat="1" ht="22.5" customHeight="1">
      <c r="B277" s="38"/>
      <c r="C277" s="210" t="s">
        <v>385</v>
      </c>
      <c r="D277" s="210" t="s">
        <v>187</v>
      </c>
      <c r="E277" s="211" t="s">
        <v>386</v>
      </c>
      <c r="F277" s="212" t="s">
        <v>387</v>
      </c>
      <c r="G277" s="213" t="s">
        <v>300</v>
      </c>
      <c r="H277" s="214">
        <v>7</v>
      </c>
      <c r="I277" s="215"/>
      <c r="J277" s="216">
        <f>ROUND(I277*H277,2)</f>
        <v>0</v>
      </c>
      <c r="K277" s="212" t="s">
        <v>191</v>
      </c>
      <c r="L277" s="43"/>
      <c r="M277" s="217" t="s">
        <v>1</v>
      </c>
      <c r="N277" s="218" t="s">
        <v>40</v>
      </c>
      <c r="O277" s="79"/>
      <c r="P277" s="219">
        <f>O277*H277</f>
        <v>0</v>
      </c>
      <c r="Q277" s="219">
        <v>0</v>
      </c>
      <c r="R277" s="219">
        <f>Q277*H277</f>
        <v>0</v>
      </c>
      <c r="S277" s="219">
        <v>0</v>
      </c>
      <c r="T277" s="220">
        <f>S277*H277</f>
        <v>0</v>
      </c>
      <c r="AR277" s="17" t="s">
        <v>192</v>
      </c>
      <c r="AT277" s="17" t="s">
        <v>187</v>
      </c>
      <c r="AU277" s="17" t="s">
        <v>76</v>
      </c>
      <c r="AY277" s="17" t="s">
        <v>186</v>
      </c>
      <c r="BE277" s="221">
        <f>IF(N277="základní",J277,0)</f>
        <v>0</v>
      </c>
      <c r="BF277" s="221">
        <f>IF(N277="snížená",J277,0)</f>
        <v>0</v>
      </c>
      <c r="BG277" s="221">
        <f>IF(N277="zákl. přenesená",J277,0)</f>
        <v>0</v>
      </c>
      <c r="BH277" s="221">
        <f>IF(N277="sníž. přenesená",J277,0)</f>
        <v>0</v>
      </c>
      <c r="BI277" s="221">
        <f>IF(N277="nulová",J277,0)</f>
        <v>0</v>
      </c>
      <c r="BJ277" s="17" t="s">
        <v>76</v>
      </c>
      <c r="BK277" s="221">
        <f>ROUND(I277*H277,2)</f>
        <v>0</v>
      </c>
      <c r="BL277" s="17" t="s">
        <v>192</v>
      </c>
      <c r="BM277" s="17" t="s">
        <v>388</v>
      </c>
    </row>
    <row r="278" s="14" customFormat="1">
      <c r="B278" s="256"/>
      <c r="C278" s="257"/>
      <c r="D278" s="224" t="s">
        <v>194</v>
      </c>
      <c r="E278" s="258" t="s">
        <v>1</v>
      </c>
      <c r="F278" s="259" t="s">
        <v>389</v>
      </c>
      <c r="G278" s="257"/>
      <c r="H278" s="258" t="s">
        <v>1</v>
      </c>
      <c r="I278" s="260"/>
      <c r="J278" s="257"/>
      <c r="K278" s="257"/>
      <c r="L278" s="261"/>
      <c r="M278" s="262"/>
      <c r="N278" s="263"/>
      <c r="O278" s="263"/>
      <c r="P278" s="263"/>
      <c r="Q278" s="263"/>
      <c r="R278" s="263"/>
      <c r="S278" s="263"/>
      <c r="T278" s="264"/>
      <c r="AT278" s="265" t="s">
        <v>194</v>
      </c>
      <c r="AU278" s="265" t="s">
        <v>76</v>
      </c>
      <c r="AV278" s="14" t="s">
        <v>76</v>
      </c>
      <c r="AW278" s="14" t="s">
        <v>32</v>
      </c>
      <c r="AX278" s="14" t="s">
        <v>69</v>
      </c>
      <c r="AY278" s="265" t="s">
        <v>186</v>
      </c>
    </row>
    <row r="279" s="11" customFormat="1">
      <c r="B279" s="222"/>
      <c r="C279" s="223"/>
      <c r="D279" s="224" t="s">
        <v>194</v>
      </c>
      <c r="E279" s="225" t="s">
        <v>1</v>
      </c>
      <c r="F279" s="226" t="s">
        <v>390</v>
      </c>
      <c r="G279" s="223"/>
      <c r="H279" s="227">
        <v>3</v>
      </c>
      <c r="I279" s="228"/>
      <c r="J279" s="223"/>
      <c r="K279" s="223"/>
      <c r="L279" s="229"/>
      <c r="M279" s="230"/>
      <c r="N279" s="231"/>
      <c r="O279" s="231"/>
      <c r="P279" s="231"/>
      <c r="Q279" s="231"/>
      <c r="R279" s="231"/>
      <c r="S279" s="231"/>
      <c r="T279" s="232"/>
      <c r="AT279" s="233" t="s">
        <v>194</v>
      </c>
      <c r="AU279" s="233" t="s">
        <v>76</v>
      </c>
      <c r="AV279" s="11" t="s">
        <v>78</v>
      </c>
      <c r="AW279" s="11" t="s">
        <v>32</v>
      </c>
      <c r="AX279" s="11" t="s">
        <v>69</v>
      </c>
      <c r="AY279" s="233" t="s">
        <v>186</v>
      </c>
    </row>
    <row r="280" s="14" customFormat="1">
      <c r="B280" s="256"/>
      <c r="C280" s="257"/>
      <c r="D280" s="224" t="s">
        <v>194</v>
      </c>
      <c r="E280" s="258" t="s">
        <v>1</v>
      </c>
      <c r="F280" s="259" t="s">
        <v>391</v>
      </c>
      <c r="G280" s="257"/>
      <c r="H280" s="258" t="s">
        <v>1</v>
      </c>
      <c r="I280" s="260"/>
      <c r="J280" s="257"/>
      <c r="K280" s="257"/>
      <c r="L280" s="261"/>
      <c r="M280" s="262"/>
      <c r="N280" s="263"/>
      <c r="O280" s="263"/>
      <c r="P280" s="263"/>
      <c r="Q280" s="263"/>
      <c r="R280" s="263"/>
      <c r="S280" s="263"/>
      <c r="T280" s="264"/>
      <c r="AT280" s="265" t="s">
        <v>194</v>
      </c>
      <c r="AU280" s="265" t="s">
        <v>76</v>
      </c>
      <c r="AV280" s="14" t="s">
        <v>76</v>
      </c>
      <c r="AW280" s="14" t="s">
        <v>32</v>
      </c>
      <c r="AX280" s="14" t="s">
        <v>69</v>
      </c>
      <c r="AY280" s="265" t="s">
        <v>186</v>
      </c>
    </row>
    <row r="281" s="11" customFormat="1">
      <c r="B281" s="222"/>
      <c r="C281" s="223"/>
      <c r="D281" s="224" t="s">
        <v>194</v>
      </c>
      <c r="E281" s="225" t="s">
        <v>1</v>
      </c>
      <c r="F281" s="226" t="s">
        <v>392</v>
      </c>
      <c r="G281" s="223"/>
      <c r="H281" s="227">
        <v>4</v>
      </c>
      <c r="I281" s="228"/>
      <c r="J281" s="223"/>
      <c r="K281" s="223"/>
      <c r="L281" s="229"/>
      <c r="M281" s="230"/>
      <c r="N281" s="231"/>
      <c r="O281" s="231"/>
      <c r="P281" s="231"/>
      <c r="Q281" s="231"/>
      <c r="R281" s="231"/>
      <c r="S281" s="231"/>
      <c r="T281" s="232"/>
      <c r="AT281" s="233" t="s">
        <v>194</v>
      </c>
      <c r="AU281" s="233" t="s">
        <v>76</v>
      </c>
      <c r="AV281" s="11" t="s">
        <v>78</v>
      </c>
      <c r="AW281" s="11" t="s">
        <v>32</v>
      </c>
      <c r="AX281" s="11" t="s">
        <v>69</v>
      </c>
      <c r="AY281" s="233" t="s">
        <v>186</v>
      </c>
    </row>
    <row r="282" s="12" customFormat="1">
      <c r="B282" s="234"/>
      <c r="C282" s="235"/>
      <c r="D282" s="224" t="s">
        <v>194</v>
      </c>
      <c r="E282" s="236" t="s">
        <v>1</v>
      </c>
      <c r="F282" s="237" t="s">
        <v>196</v>
      </c>
      <c r="G282" s="235"/>
      <c r="H282" s="238">
        <v>7</v>
      </c>
      <c r="I282" s="239"/>
      <c r="J282" s="235"/>
      <c r="K282" s="235"/>
      <c r="L282" s="240"/>
      <c r="M282" s="241"/>
      <c r="N282" s="242"/>
      <c r="O282" s="242"/>
      <c r="P282" s="242"/>
      <c r="Q282" s="242"/>
      <c r="R282" s="242"/>
      <c r="S282" s="242"/>
      <c r="T282" s="243"/>
      <c r="AT282" s="244" t="s">
        <v>194</v>
      </c>
      <c r="AU282" s="244" t="s">
        <v>76</v>
      </c>
      <c r="AV282" s="12" t="s">
        <v>86</v>
      </c>
      <c r="AW282" s="12" t="s">
        <v>32</v>
      </c>
      <c r="AX282" s="12" t="s">
        <v>69</v>
      </c>
      <c r="AY282" s="244" t="s">
        <v>186</v>
      </c>
    </row>
    <row r="283" s="13" customFormat="1">
      <c r="B283" s="245"/>
      <c r="C283" s="246"/>
      <c r="D283" s="224" t="s">
        <v>194</v>
      </c>
      <c r="E283" s="247" t="s">
        <v>1</v>
      </c>
      <c r="F283" s="248" t="s">
        <v>197</v>
      </c>
      <c r="G283" s="246"/>
      <c r="H283" s="249">
        <v>7</v>
      </c>
      <c r="I283" s="250"/>
      <c r="J283" s="246"/>
      <c r="K283" s="246"/>
      <c r="L283" s="251"/>
      <c r="M283" s="252"/>
      <c r="N283" s="253"/>
      <c r="O283" s="253"/>
      <c r="P283" s="253"/>
      <c r="Q283" s="253"/>
      <c r="R283" s="253"/>
      <c r="S283" s="253"/>
      <c r="T283" s="254"/>
      <c r="AT283" s="255" t="s">
        <v>194</v>
      </c>
      <c r="AU283" s="255" t="s">
        <v>76</v>
      </c>
      <c r="AV283" s="13" t="s">
        <v>192</v>
      </c>
      <c r="AW283" s="13" t="s">
        <v>32</v>
      </c>
      <c r="AX283" s="13" t="s">
        <v>76</v>
      </c>
      <c r="AY283" s="255" t="s">
        <v>186</v>
      </c>
    </row>
    <row r="284" s="1" customFormat="1" ht="22.5" customHeight="1">
      <c r="B284" s="38"/>
      <c r="C284" s="210" t="s">
        <v>393</v>
      </c>
      <c r="D284" s="210" t="s">
        <v>187</v>
      </c>
      <c r="E284" s="211" t="s">
        <v>394</v>
      </c>
      <c r="F284" s="212" t="s">
        <v>395</v>
      </c>
      <c r="G284" s="213" t="s">
        <v>300</v>
      </c>
      <c r="H284" s="214">
        <v>4</v>
      </c>
      <c r="I284" s="215"/>
      <c r="J284" s="216">
        <f>ROUND(I284*H284,2)</f>
        <v>0</v>
      </c>
      <c r="K284" s="212" t="s">
        <v>191</v>
      </c>
      <c r="L284" s="43"/>
      <c r="M284" s="217" t="s">
        <v>1</v>
      </c>
      <c r="N284" s="218" t="s">
        <v>40</v>
      </c>
      <c r="O284" s="79"/>
      <c r="P284" s="219">
        <f>O284*H284</f>
        <v>0</v>
      </c>
      <c r="Q284" s="219">
        <v>0</v>
      </c>
      <c r="R284" s="219">
        <f>Q284*H284</f>
        <v>0</v>
      </c>
      <c r="S284" s="219">
        <v>0</v>
      </c>
      <c r="T284" s="220">
        <f>S284*H284</f>
        <v>0</v>
      </c>
      <c r="AR284" s="17" t="s">
        <v>192</v>
      </c>
      <c r="AT284" s="17" t="s">
        <v>187</v>
      </c>
      <c r="AU284" s="17" t="s">
        <v>76</v>
      </c>
      <c r="AY284" s="17" t="s">
        <v>186</v>
      </c>
      <c r="BE284" s="221">
        <f>IF(N284="základní",J284,0)</f>
        <v>0</v>
      </c>
      <c r="BF284" s="221">
        <f>IF(N284="snížená",J284,0)</f>
        <v>0</v>
      </c>
      <c r="BG284" s="221">
        <f>IF(N284="zákl. přenesená",J284,0)</f>
        <v>0</v>
      </c>
      <c r="BH284" s="221">
        <f>IF(N284="sníž. přenesená",J284,0)</f>
        <v>0</v>
      </c>
      <c r="BI284" s="221">
        <f>IF(N284="nulová",J284,0)</f>
        <v>0</v>
      </c>
      <c r="BJ284" s="17" t="s">
        <v>76</v>
      </c>
      <c r="BK284" s="221">
        <f>ROUND(I284*H284,2)</f>
        <v>0</v>
      </c>
      <c r="BL284" s="17" t="s">
        <v>192</v>
      </c>
      <c r="BM284" s="17" t="s">
        <v>396</v>
      </c>
    </row>
    <row r="285" s="14" customFormat="1">
      <c r="B285" s="256"/>
      <c r="C285" s="257"/>
      <c r="D285" s="224" t="s">
        <v>194</v>
      </c>
      <c r="E285" s="258" t="s">
        <v>1</v>
      </c>
      <c r="F285" s="259" t="s">
        <v>389</v>
      </c>
      <c r="G285" s="257"/>
      <c r="H285" s="258" t="s">
        <v>1</v>
      </c>
      <c r="I285" s="260"/>
      <c r="J285" s="257"/>
      <c r="K285" s="257"/>
      <c r="L285" s="261"/>
      <c r="M285" s="262"/>
      <c r="N285" s="263"/>
      <c r="O285" s="263"/>
      <c r="P285" s="263"/>
      <c r="Q285" s="263"/>
      <c r="R285" s="263"/>
      <c r="S285" s="263"/>
      <c r="T285" s="264"/>
      <c r="AT285" s="265" t="s">
        <v>194</v>
      </c>
      <c r="AU285" s="265" t="s">
        <v>76</v>
      </c>
      <c r="AV285" s="14" t="s">
        <v>76</v>
      </c>
      <c r="AW285" s="14" t="s">
        <v>32</v>
      </c>
      <c r="AX285" s="14" t="s">
        <v>69</v>
      </c>
      <c r="AY285" s="265" t="s">
        <v>186</v>
      </c>
    </row>
    <row r="286" s="11" customFormat="1">
      <c r="B286" s="222"/>
      <c r="C286" s="223"/>
      <c r="D286" s="224" t="s">
        <v>194</v>
      </c>
      <c r="E286" s="225" t="s">
        <v>1</v>
      </c>
      <c r="F286" s="226" t="s">
        <v>397</v>
      </c>
      <c r="G286" s="223"/>
      <c r="H286" s="227">
        <v>1</v>
      </c>
      <c r="I286" s="228"/>
      <c r="J286" s="223"/>
      <c r="K286" s="223"/>
      <c r="L286" s="229"/>
      <c r="M286" s="230"/>
      <c r="N286" s="231"/>
      <c r="O286" s="231"/>
      <c r="P286" s="231"/>
      <c r="Q286" s="231"/>
      <c r="R286" s="231"/>
      <c r="S286" s="231"/>
      <c r="T286" s="232"/>
      <c r="AT286" s="233" t="s">
        <v>194</v>
      </c>
      <c r="AU286" s="233" t="s">
        <v>76</v>
      </c>
      <c r="AV286" s="11" t="s">
        <v>78</v>
      </c>
      <c r="AW286" s="11" t="s">
        <v>32</v>
      </c>
      <c r="AX286" s="11" t="s">
        <v>69</v>
      </c>
      <c r="AY286" s="233" t="s">
        <v>186</v>
      </c>
    </row>
    <row r="287" s="11" customFormat="1">
      <c r="B287" s="222"/>
      <c r="C287" s="223"/>
      <c r="D287" s="224" t="s">
        <v>194</v>
      </c>
      <c r="E287" s="225" t="s">
        <v>1</v>
      </c>
      <c r="F287" s="226" t="s">
        <v>398</v>
      </c>
      <c r="G287" s="223"/>
      <c r="H287" s="227">
        <v>1</v>
      </c>
      <c r="I287" s="228"/>
      <c r="J287" s="223"/>
      <c r="K287" s="223"/>
      <c r="L287" s="229"/>
      <c r="M287" s="230"/>
      <c r="N287" s="231"/>
      <c r="O287" s="231"/>
      <c r="P287" s="231"/>
      <c r="Q287" s="231"/>
      <c r="R287" s="231"/>
      <c r="S287" s="231"/>
      <c r="T287" s="232"/>
      <c r="AT287" s="233" t="s">
        <v>194</v>
      </c>
      <c r="AU287" s="233" t="s">
        <v>76</v>
      </c>
      <c r="AV287" s="11" t="s">
        <v>78</v>
      </c>
      <c r="AW287" s="11" t="s">
        <v>32</v>
      </c>
      <c r="AX287" s="11" t="s">
        <v>69</v>
      </c>
      <c r="AY287" s="233" t="s">
        <v>186</v>
      </c>
    </row>
    <row r="288" s="12" customFormat="1">
      <c r="B288" s="234"/>
      <c r="C288" s="235"/>
      <c r="D288" s="224" t="s">
        <v>194</v>
      </c>
      <c r="E288" s="236" t="s">
        <v>1</v>
      </c>
      <c r="F288" s="237" t="s">
        <v>196</v>
      </c>
      <c r="G288" s="235"/>
      <c r="H288" s="238">
        <v>2</v>
      </c>
      <c r="I288" s="239"/>
      <c r="J288" s="235"/>
      <c r="K288" s="235"/>
      <c r="L288" s="240"/>
      <c r="M288" s="241"/>
      <c r="N288" s="242"/>
      <c r="O288" s="242"/>
      <c r="P288" s="242"/>
      <c r="Q288" s="242"/>
      <c r="R288" s="242"/>
      <c r="S288" s="242"/>
      <c r="T288" s="243"/>
      <c r="AT288" s="244" t="s">
        <v>194</v>
      </c>
      <c r="AU288" s="244" t="s">
        <v>76</v>
      </c>
      <c r="AV288" s="12" t="s">
        <v>86</v>
      </c>
      <c r="AW288" s="12" t="s">
        <v>32</v>
      </c>
      <c r="AX288" s="12" t="s">
        <v>69</v>
      </c>
      <c r="AY288" s="244" t="s">
        <v>186</v>
      </c>
    </row>
    <row r="289" s="14" customFormat="1">
      <c r="B289" s="256"/>
      <c r="C289" s="257"/>
      <c r="D289" s="224" t="s">
        <v>194</v>
      </c>
      <c r="E289" s="258" t="s">
        <v>1</v>
      </c>
      <c r="F289" s="259" t="s">
        <v>391</v>
      </c>
      <c r="G289" s="257"/>
      <c r="H289" s="258" t="s">
        <v>1</v>
      </c>
      <c r="I289" s="260"/>
      <c r="J289" s="257"/>
      <c r="K289" s="257"/>
      <c r="L289" s="261"/>
      <c r="M289" s="262"/>
      <c r="N289" s="263"/>
      <c r="O289" s="263"/>
      <c r="P289" s="263"/>
      <c r="Q289" s="263"/>
      <c r="R289" s="263"/>
      <c r="S289" s="263"/>
      <c r="T289" s="264"/>
      <c r="AT289" s="265" t="s">
        <v>194</v>
      </c>
      <c r="AU289" s="265" t="s">
        <v>76</v>
      </c>
      <c r="AV289" s="14" t="s">
        <v>76</v>
      </c>
      <c r="AW289" s="14" t="s">
        <v>32</v>
      </c>
      <c r="AX289" s="14" t="s">
        <v>69</v>
      </c>
      <c r="AY289" s="265" t="s">
        <v>186</v>
      </c>
    </row>
    <row r="290" s="11" customFormat="1">
      <c r="B290" s="222"/>
      <c r="C290" s="223"/>
      <c r="D290" s="224" t="s">
        <v>194</v>
      </c>
      <c r="E290" s="225" t="s">
        <v>1</v>
      </c>
      <c r="F290" s="226" t="s">
        <v>399</v>
      </c>
      <c r="G290" s="223"/>
      <c r="H290" s="227">
        <v>2</v>
      </c>
      <c r="I290" s="228"/>
      <c r="J290" s="223"/>
      <c r="K290" s="223"/>
      <c r="L290" s="229"/>
      <c r="M290" s="230"/>
      <c r="N290" s="231"/>
      <c r="O290" s="231"/>
      <c r="P290" s="231"/>
      <c r="Q290" s="231"/>
      <c r="R290" s="231"/>
      <c r="S290" s="231"/>
      <c r="T290" s="232"/>
      <c r="AT290" s="233" t="s">
        <v>194</v>
      </c>
      <c r="AU290" s="233" t="s">
        <v>76</v>
      </c>
      <c r="AV290" s="11" t="s">
        <v>78</v>
      </c>
      <c r="AW290" s="11" t="s">
        <v>32</v>
      </c>
      <c r="AX290" s="11" t="s">
        <v>69</v>
      </c>
      <c r="AY290" s="233" t="s">
        <v>186</v>
      </c>
    </row>
    <row r="291" s="12" customFormat="1">
      <c r="B291" s="234"/>
      <c r="C291" s="235"/>
      <c r="D291" s="224" t="s">
        <v>194</v>
      </c>
      <c r="E291" s="236" t="s">
        <v>1</v>
      </c>
      <c r="F291" s="237" t="s">
        <v>196</v>
      </c>
      <c r="G291" s="235"/>
      <c r="H291" s="238">
        <v>2</v>
      </c>
      <c r="I291" s="239"/>
      <c r="J291" s="235"/>
      <c r="K291" s="235"/>
      <c r="L291" s="240"/>
      <c r="M291" s="241"/>
      <c r="N291" s="242"/>
      <c r="O291" s="242"/>
      <c r="P291" s="242"/>
      <c r="Q291" s="242"/>
      <c r="R291" s="242"/>
      <c r="S291" s="242"/>
      <c r="T291" s="243"/>
      <c r="AT291" s="244" t="s">
        <v>194</v>
      </c>
      <c r="AU291" s="244" t="s">
        <v>76</v>
      </c>
      <c r="AV291" s="12" t="s">
        <v>86</v>
      </c>
      <c r="AW291" s="12" t="s">
        <v>32</v>
      </c>
      <c r="AX291" s="12" t="s">
        <v>69</v>
      </c>
      <c r="AY291" s="244" t="s">
        <v>186</v>
      </c>
    </row>
    <row r="292" s="13" customFormat="1">
      <c r="B292" s="245"/>
      <c r="C292" s="246"/>
      <c r="D292" s="224" t="s">
        <v>194</v>
      </c>
      <c r="E292" s="247" t="s">
        <v>1</v>
      </c>
      <c r="F292" s="248" t="s">
        <v>197</v>
      </c>
      <c r="G292" s="246"/>
      <c r="H292" s="249">
        <v>4</v>
      </c>
      <c r="I292" s="250"/>
      <c r="J292" s="246"/>
      <c r="K292" s="246"/>
      <c r="L292" s="251"/>
      <c r="M292" s="252"/>
      <c r="N292" s="253"/>
      <c r="O292" s="253"/>
      <c r="P292" s="253"/>
      <c r="Q292" s="253"/>
      <c r="R292" s="253"/>
      <c r="S292" s="253"/>
      <c r="T292" s="254"/>
      <c r="AT292" s="255" t="s">
        <v>194</v>
      </c>
      <c r="AU292" s="255" t="s">
        <v>76</v>
      </c>
      <c r="AV292" s="13" t="s">
        <v>192</v>
      </c>
      <c r="AW292" s="13" t="s">
        <v>32</v>
      </c>
      <c r="AX292" s="13" t="s">
        <v>76</v>
      </c>
      <c r="AY292" s="255" t="s">
        <v>186</v>
      </c>
    </row>
    <row r="293" s="1" customFormat="1" ht="22.5" customHeight="1">
      <c r="B293" s="38"/>
      <c r="C293" s="210" t="s">
        <v>400</v>
      </c>
      <c r="D293" s="210" t="s">
        <v>187</v>
      </c>
      <c r="E293" s="211" t="s">
        <v>401</v>
      </c>
      <c r="F293" s="212" t="s">
        <v>402</v>
      </c>
      <c r="G293" s="213" t="s">
        <v>300</v>
      </c>
      <c r="H293" s="214">
        <v>4</v>
      </c>
      <c r="I293" s="215"/>
      <c r="J293" s="216">
        <f>ROUND(I293*H293,2)</f>
        <v>0</v>
      </c>
      <c r="K293" s="212" t="s">
        <v>191</v>
      </c>
      <c r="L293" s="43"/>
      <c r="M293" s="217" t="s">
        <v>1</v>
      </c>
      <c r="N293" s="218" t="s">
        <v>40</v>
      </c>
      <c r="O293" s="79"/>
      <c r="P293" s="219">
        <f>O293*H293</f>
        <v>0</v>
      </c>
      <c r="Q293" s="219">
        <v>0</v>
      </c>
      <c r="R293" s="219">
        <f>Q293*H293</f>
        <v>0</v>
      </c>
      <c r="S293" s="219">
        <v>0</v>
      </c>
      <c r="T293" s="220">
        <f>S293*H293</f>
        <v>0</v>
      </c>
      <c r="AR293" s="17" t="s">
        <v>192</v>
      </c>
      <c r="AT293" s="17" t="s">
        <v>187</v>
      </c>
      <c r="AU293" s="17" t="s">
        <v>76</v>
      </c>
      <c r="AY293" s="17" t="s">
        <v>186</v>
      </c>
      <c r="BE293" s="221">
        <f>IF(N293="základní",J293,0)</f>
        <v>0</v>
      </c>
      <c r="BF293" s="221">
        <f>IF(N293="snížená",J293,0)</f>
        <v>0</v>
      </c>
      <c r="BG293" s="221">
        <f>IF(N293="zákl. přenesená",J293,0)</f>
        <v>0</v>
      </c>
      <c r="BH293" s="221">
        <f>IF(N293="sníž. přenesená",J293,0)</f>
        <v>0</v>
      </c>
      <c r="BI293" s="221">
        <f>IF(N293="nulová",J293,0)</f>
        <v>0</v>
      </c>
      <c r="BJ293" s="17" t="s">
        <v>76</v>
      </c>
      <c r="BK293" s="221">
        <f>ROUND(I293*H293,2)</f>
        <v>0</v>
      </c>
      <c r="BL293" s="17" t="s">
        <v>192</v>
      </c>
      <c r="BM293" s="17" t="s">
        <v>403</v>
      </c>
    </row>
    <row r="294" s="14" customFormat="1">
      <c r="B294" s="256"/>
      <c r="C294" s="257"/>
      <c r="D294" s="224" t="s">
        <v>194</v>
      </c>
      <c r="E294" s="258" t="s">
        <v>1</v>
      </c>
      <c r="F294" s="259" t="s">
        <v>389</v>
      </c>
      <c r="G294" s="257"/>
      <c r="H294" s="258" t="s">
        <v>1</v>
      </c>
      <c r="I294" s="260"/>
      <c r="J294" s="257"/>
      <c r="K294" s="257"/>
      <c r="L294" s="261"/>
      <c r="M294" s="262"/>
      <c r="N294" s="263"/>
      <c r="O294" s="263"/>
      <c r="P294" s="263"/>
      <c r="Q294" s="263"/>
      <c r="R294" s="263"/>
      <c r="S294" s="263"/>
      <c r="T294" s="264"/>
      <c r="AT294" s="265" t="s">
        <v>194</v>
      </c>
      <c r="AU294" s="265" t="s">
        <v>76</v>
      </c>
      <c r="AV294" s="14" t="s">
        <v>76</v>
      </c>
      <c r="AW294" s="14" t="s">
        <v>32</v>
      </c>
      <c r="AX294" s="14" t="s">
        <v>69</v>
      </c>
      <c r="AY294" s="265" t="s">
        <v>186</v>
      </c>
    </row>
    <row r="295" s="11" customFormat="1">
      <c r="B295" s="222"/>
      <c r="C295" s="223"/>
      <c r="D295" s="224" t="s">
        <v>194</v>
      </c>
      <c r="E295" s="225" t="s">
        <v>1</v>
      </c>
      <c r="F295" s="226" t="s">
        <v>404</v>
      </c>
      <c r="G295" s="223"/>
      <c r="H295" s="227">
        <v>1</v>
      </c>
      <c r="I295" s="228"/>
      <c r="J295" s="223"/>
      <c r="K295" s="223"/>
      <c r="L295" s="229"/>
      <c r="M295" s="230"/>
      <c r="N295" s="231"/>
      <c r="O295" s="231"/>
      <c r="P295" s="231"/>
      <c r="Q295" s="231"/>
      <c r="R295" s="231"/>
      <c r="S295" s="231"/>
      <c r="T295" s="232"/>
      <c r="AT295" s="233" t="s">
        <v>194</v>
      </c>
      <c r="AU295" s="233" t="s">
        <v>76</v>
      </c>
      <c r="AV295" s="11" t="s">
        <v>78</v>
      </c>
      <c r="AW295" s="11" t="s">
        <v>32</v>
      </c>
      <c r="AX295" s="11" t="s">
        <v>69</v>
      </c>
      <c r="AY295" s="233" t="s">
        <v>186</v>
      </c>
    </row>
    <row r="296" s="11" customFormat="1">
      <c r="B296" s="222"/>
      <c r="C296" s="223"/>
      <c r="D296" s="224" t="s">
        <v>194</v>
      </c>
      <c r="E296" s="225" t="s">
        <v>1</v>
      </c>
      <c r="F296" s="226" t="s">
        <v>405</v>
      </c>
      <c r="G296" s="223"/>
      <c r="H296" s="227">
        <v>1</v>
      </c>
      <c r="I296" s="228"/>
      <c r="J296" s="223"/>
      <c r="K296" s="223"/>
      <c r="L296" s="229"/>
      <c r="M296" s="230"/>
      <c r="N296" s="231"/>
      <c r="O296" s="231"/>
      <c r="P296" s="231"/>
      <c r="Q296" s="231"/>
      <c r="R296" s="231"/>
      <c r="S296" s="231"/>
      <c r="T296" s="232"/>
      <c r="AT296" s="233" t="s">
        <v>194</v>
      </c>
      <c r="AU296" s="233" t="s">
        <v>76</v>
      </c>
      <c r="AV296" s="11" t="s">
        <v>78</v>
      </c>
      <c r="AW296" s="11" t="s">
        <v>32</v>
      </c>
      <c r="AX296" s="11" t="s">
        <v>69</v>
      </c>
      <c r="AY296" s="233" t="s">
        <v>186</v>
      </c>
    </row>
    <row r="297" s="12" customFormat="1">
      <c r="B297" s="234"/>
      <c r="C297" s="235"/>
      <c r="D297" s="224" t="s">
        <v>194</v>
      </c>
      <c r="E297" s="236" t="s">
        <v>1</v>
      </c>
      <c r="F297" s="237" t="s">
        <v>196</v>
      </c>
      <c r="G297" s="235"/>
      <c r="H297" s="238">
        <v>2</v>
      </c>
      <c r="I297" s="239"/>
      <c r="J297" s="235"/>
      <c r="K297" s="235"/>
      <c r="L297" s="240"/>
      <c r="M297" s="241"/>
      <c r="N297" s="242"/>
      <c r="O297" s="242"/>
      <c r="P297" s="242"/>
      <c r="Q297" s="242"/>
      <c r="R297" s="242"/>
      <c r="S297" s="242"/>
      <c r="T297" s="243"/>
      <c r="AT297" s="244" t="s">
        <v>194</v>
      </c>
      <c r="AU297" s="244" t="s">
        <v>76</v>
      </c>
      <c r="AV297" s="12" t="s">
        <v>86</v>
      </c>
      <c r="AW297" s="12" t="s">
        <v>32</v>
      </c>
      <c r="AX297" s="12" t="s">
        <v>69</v>
      </c>
      <c r="AY297" s="244" t="s">
        <v>186</v>
      </c>
    </row>
    <row r="298" s="14" customFormat="1">
      <c r="B298" s="256"/>
      <c r="C298" s="257"/>
      <c r="D298" s="224" t="s">
        <v>194</v>
      </c>
      <c r="E298" s="258" t="s">
        <v>1</v>
      </c>
      <c r="F298" s="259" t="s">
        <v>391</v>
      </c>
      <c r="G298" s="257"/>
      <c r="H298" s="258" t="s">
        <v>1</v>
      </c>
      <c r="I298" s="260"/>
      <c r="J298" s="257"/>
      <c r="K298" s="257"/>
      <c r="L298" s="261"/>
      <c r="M298" s="262"/>
      <c r="N298" s="263"/>
      <c r="O298" s="263"/>
      <c r="P298" s="263"/>
      <c r="Q298" s="263"/>
      <c r="R298" s="263"/>
      <c r="S298" s="263"/>
      <c r="T298" s="264"/>
      <c r="AT298" s="265" t="s">
        <v>194</v>
      </c>
      <c r="AU298" s="265" t="s">
        <v>76</v>
      </c>
      <c r="AV298" s="14" t="s">
        <v>76</v>
      </c>
      <c r="AW298" s="14" t="s">
        <v>32</v>
      </c>
      <c r="AX298" s="14" t="s">
        <v>69</v>
      </c>
      <c r="AY298" s="265" t="s">
        <v>186</v>
      </c>
    </row>
    <row r="299" s="11" customFormat="1">
      <c r="B299" s="222"/>
      <c r="C299" s="223"/>
      <c r="D299" s="224" t="s">
        <v>194</v>
      </c>
      <c r="E299" s="225" t="s">
        <v>1</v>
      </c>
      <c r="F299" s="226" t="s">
        <v>406</v>
      </c>
      <c r="G299" s="223"/>
      <c r="H299" s="227">
        <v>2</v>
      </c>
      <c r="I299" s="228"/>
      <c r="J299" s="223"/>
      <c r="K299" s="223"/>
      <c r="L299" s="229"/>
      <c r="M299" s="230"/>
      <c r="N299" s="231"/>
      <c r="O299" s="231"/>
      <c r="P299" s="231"/>
      <c r="Q299" s="231"/>
      <c r="R299" s="231"/>
      <c r="S299" s="231"/>
      <c r="T299" s="232"/>
      <c r="AT299" s="233" t="s">
        <v>194</v>
      </c>
      <c r="AU299" s="233" t="s">
        <v>76</v>
      </c>
      <c r="AV299" s="11" t="s">
        <v>78</v>
      </c>
      <c r="AW299" s="11" t="s">
        <v>32</v>
      </c>
      <c r="AX299" s="11" t="s">
        <v>69</v>
      </c>
      <c r="AY299" s="233" t="s">
        <v>186</v>
      </c>
    </row>
    <row r="300" s="12" customFormat="1">
      <c r="B300" s="234"/>
      <c r="C300" s="235"/>
      <c r="D300" s="224" t="s">
        <v>194</v>
      </c>
      <c r="E300" s="236" t="s">
        <v>1</v>
      </c>
      <c r="F300" s="237" t="s">
        <v>196</v>
      </c>
      <c r="G300" s="235"/>
      <c r="H300" s="238">
        <v>2</v>
      </c>
      <c r="I300" s="239"/>
      <c r="J300" s="235"/>
      <c r="K300" s="235"/>
      <c r="L300" s="240"/>
      <c r="M300" s="241"/>
      <c r="N300" s="242"/>
      <c r="O300" s="242"/>
      <c r="P300" s="242"/>
      <c r="Q300" s="242"/>
      <c r="R300" s="242"/>
      <c r="S300" s="242"/>
      <c r="T300" s="243"/>
      <c r="AT300" s="244" t="s">
        <v>194</v>
      </c>
      <c r="AU300" s="244" t="s">
        <v>76</v>
      </c>
      <c r="AV300" s="12" t="s">
        <v>86</v>
      </c>
      <c r="AW300" s="12" t="s">
        <v>32</v>
      </c>
      <c r="AX300" s="12" t="s">
        <v>69</v>
      </c>
      <c r="AY300" s="244" t="s">
        <v>186</v>
      </c>
    </row>
    <row r="301" s="13" customFormat="1">
      <c r="B301" s="245"/>
      <c r="C301" s="246"/>
      <c r="D301" s="224" t="s">
        <v>194</v>
      </c>
      <c r="E301" s="247" t="s">
        <v>1</v>
      </c>
      <c r="F301" s="248" t="s">
        <v>197</v>
      </c>
      <c r="G301" s="246"/>
      <c r="H301" s="249">
        <v>4</v>
      </c>
      <c r="I301" s="250"/>
      <c r="J301" s="246"/>
      <c r="K301" s="246"/>
      <c r="L301" s="251"/>
      <c r="M301" s="252"/>
      <c r="N301" s="253"/>
      <c r="O301" s="253"/>
      <c r="P301" s="253"/>
      <c r="Q301" s="253"/>
      <c r="R301" s="253"/>
      <c r="S301" s="253"/>
      <c r="T301" s="254"/>
      <c r="AT301" s="255" t="s">
        <v>194</v>
      </c>
      <c r="AU301" s="255" t="s">
        <v>76</v>
      </c>
      <c r="AV301" s="13" t="s">
        <v>192</v>
      </c>
      <c r="AW301" s="13" t="s">
        <v>32</v>
      </c>
      <c r="AX301" s="13" t="s">
        <v>76</v>
      </c>
      <c r="AY301" s="255" t="s">
        <v>186</v>
      </c>
    </row>
    <row r="302" s="1" customFormat="1" ht="22.5" customHeight="1">
      <c r="B302" s="38"/>
      <c r="C302" s="210" t="s">
        <v>407</v>
      </c>
      <c r="D302" s="210" t="s">
        <v>187</v>
      </c>
      <c r="E302" s="211" t="s">
        <v>408</v>
      </c>
      <c r="F302" s="212" t="s">
        <v>409</v>
      </c>
      <c r="G302" s="213" t="s">
        <v>300</v>
      </c>
      <c r="H302" s="214">
        <v>1</v>
      </c>
      <c r="I302" s="215"/>
      <c r="J302" s="216">
        <f>ROUND(I302*H302,2)</f>
        <v>0</v>
      </c>
      <c r="K302" s="212" t="s">
        <v>191</v>
      </c>
      <c r="L302" s="43"/>
      <c r="M302" s="217" t="s">
        <v>1</v>
      </c>
      <c r="N302" s="218" t="s">
        <v>40</v>
      </c>
      <c r="O302" s="79"/>
      <c r="P302" s="219">
        <f>O302*H302</f>
        <v>0</v>
      </c>
      <c r="Q302" s="219">
        <v>0</v>
      </c>
      <c r="R302" s="219">
        <f>Q302*H302</f>
        <v>0</v>
      </c>
      <c r="S302" s="219">
        <v>0</v>
      </c>
      <c r="T302" s="220">
        <f>S302*H302</f>
        <v>0</v>
      </c>
      <c r="AR302" s="17" t="s">
        <v>192</v>
      </c>
      <c r="AT302" s="17" t="s">
        <v>187</v>
      </c>
      <c r="AU302" s="17" t="s">
        <v>76</v>
      </c>
      <c r="AY302" s="17" t="s">
        <v>186</v>
      </c>
      <c r="BE302" s="221">
        <f>IF(N302="základní",J302,0)</f>
        <v>0</v>
      </c>
      <c r="BF302" s="221">
        <f>IF(N302="snížená",J302,0)</f>
        <v>0</v>
      </c>
      <c r="BG302" s="221">
        <f>IF(N302="zákl. přenesená",J302,0)</f>
        <v>0</v>
      </c>
      <c r="BH302" s="221">
        <f>IF(N302="sníž. přenesená",J302,0)</f>
        <v>0</v>
      </c>
      <c r="BI302" s="221">
        <f>IF(N302="nulová",J302,0)</f>
        <v>0</v>
      </c>
      <c r="BJ302" s="17" t="s">
        <v>76</v>
      </c>
      <c r="BK302" s="221">
        <f>ROUND(I302*H302,2)</f>
        <v>0</v>
      </c>
      <c r="BL302" s="17" t="s">
        <v>192</v>
      </c>
      <c r="BM302" s="17" t="s">
        <v>410</v>
      </c>
    </row>
    <row r="303" s="14" customFormat="1">
      <c r="B303" s="256"/>
      <c r="C303" s="257"/>
      <c r="D303" s="224" t="s">
        <v>194</v>
      </c>
      <c r="E303" s="258" t="s">
        <v>1</v>
      </c>
      <c r="F303" s="259" t="s">
        <v>391</v>
      </c>
      <c r="G303" s="257"/>
      <c r="H303" s="258" t="s">
        <v>1</v>
      </c>
      <c r="I303" s="260"/>
      <c r="J303" s="257"/>
      <c r="K303" s="257"/>
      <c r="L303" s="261"/>
      <c r="M303" s="262"/>
      <c r="N303" s="263"/>
      <c r="O303" s="263"/>
      <c r="P303" s="263"/>
      <c r="Q303" s="263"/>
      <c r="R303" s="263"/>
      <c r="S303" s="263"/>
      <c r="T303" s="264"/>
      <c r="AT303" s="265" t="s">
        <v>194</v>
      </c>
      <c r="AU303" s="265" t="s">
        <v>76</v>
      </c>
      <c r="AV303" s="14" t="s">
        <v>76</v>
      </c>
      <c r="AW303" s="14" t="s">
        <v>32</v>
      </c>
      <c r="AX303" s="14" t="s">
        <v>69</v>
      </c>
      <c r="AY303" s="265" t="s">
        <v>186</v>
      </c>
    </row>
    <row r="304" s="11" customFormat="1">
      <c r="B304" s="222"/>
      <c r="C304" s="223"/>
      <c r="D304" s="224" t="s">
        <v>194</v>
      </c>
      <c r="E304" s="225" t="s">
        <v>1</v>
      </c>
      <c r="F304" s="226" t="s">
        <v>411</v>
      </c>
      <c r="G304" s="223"/>
      <c r="H304" s="227">
        <v>1</v>
      </c>
      <c r="I304" s="228"/>
      <c r="J304" s="223"/>
      <c r="K304" s="223"/>
      <c r="L304" s="229"/>
      <c r="M304" s="230"/>
      <c r="N304" s="231"/>
      <c r="O304" s="231"/>
      <c r="P304" s="231"/>
      <c r="Q304" s="231"/>
      <c r="R304" s="231"/>
      <c r="S304" s="231"/>
      <c r="T304" s="232"/>
      <c r="AT304" s="233" t="s">
        <v>194</v>
      </c>
      <c r="AU304" s="233" t="s">
        <v>76</v>
      </c>
      <c r="AV304" s="11" t="s">
        <v>78</v>
      </c>
      <c r="AW304" s="11" t="s">
        <v>32</v>
      </c>
      <c r="AX304" s="11" t="s">
        <v>69</v>
      </c>
      <c r="AY304" s="233" t="s">
        <v>186</v>
      </c>
    </row>
    <row r="305" s="12" customFormat="1">
      <c r="B305" s="234"/>
      <c r="C305" s="235"/>
      <c r="D305" s="224" t="s">
        <v>194</v>
      </c>
      <c r="E305" s="236" t="s">
        <v>1</v>
      </c>
      <c r="F305" s="237" t="s">
        <v>196</v>
      </c>
      <c r="G305" s="235"/>
      <c r="H305" s="238">
        <v>1</v>
      </c>
      <c r="I305" s="239"/>
      <c r="J305" s="235"/>
      <c r="K305" s="235"/>
      <c r="L305" s="240"/>
      <c r="M305" s="241"/>
      <c r="N305" s="242"/>
      <c r="O305" s="242"/>
      <c r="P305" s="242"/>
      <c r="Q305" s="242"/>
      <c r="R305" s="242"/>
      <c r="S305" s="242"/>
      <c r="T305" s="243"/>
      <c r="AT305" s="244" t="s">
        <v>194</v>
      </c>
      <c r="AU305" s="244" t="s">
        <v>76</v>
      </c>
      <c r="AV305" s="12" t="s">
        <v>86</v>
      </c>
      <c r="AW305" s="12" t="s">
        <v>32</v>
      </c>
      <c r="AX305" s="12" t="s">
        <v>69</v>
      </c>
      <c r="AY305" s="244" t="s">
        <v>186</v>
      </c>
    </row>
    <row r="306" s="13" customFormat="1">
      <c r="B306" s="245"/>
      <c r="C306" s="246"/>
      <c r="D306" s="224" t="s">
        <v>194</v>
      </c>
      <c r="E306" s="247" t="s">
        <v>1</v>
      </c>
      <c r="F306" s="248" t="s">
        <v>197</v>
      </c>
      <c r="G306" s="246"/>
      <c r="H306" s="249">
        <v>1</v>
      </c>
      <c r="I306" s="250"/>
      <c r="J306" s="246"/>
      <c r="K306" s="246"/>
      <c r="L306" s="251"/>
      <c r="M306" s="252"/>
      <c r="N306" s="253"/>
      <c r="O306" s="253"/>
      <c r="P306" s="253"/>
      <c r="Q306" s="253"/>
      <c r="R306" s="253"/>
      <c r="S306" s="253"/>
      <c r="T306" s="254"/>
      <c r="AT306" s="255" t="s">
        <v>194</v>
      </c>
      <c r="AU306" s="255" t="s">
        <v>76</v>
      </c>
      <c r="AV306" s="13" t="s">
        <v>192</v>
      </c>
      <c r="AW306" s="13" t="s">
        <v>32</v>
      </c>
      <c r="AX306" s="13" t="s">
        <v>76</v>
      </c>
      <c r="AY306" s="255" t="s">
        <v>186</v>
      </c>
    </row>
    <row r="307" s="1" customFormat="1" ht="22.5" customHeight="1">
      <c r="B307" s="38"/>
      <c r="C307" s="210" t="s">
        <v>412</v>
      </c>
      <c r="D307" s="210" t="s">
        <v>187</v>
      </c>
      <c r="E307" s="211" t="s">
        <v>413</v>
      </c>
      <c r="F307" s="212" t="s">
        <v>414</v>
      </c>
      <c r="G307" s="213" t="s">
        <v>190</v>
      </c>
      <c r="H307" s="214">
        <v>27.396000000000001</v>
      </c>
      <c r="I307" s="215"/>
      <c r="J307" s="216">
        <f>ROUND(I307*H307,2)</f>
        <v>0</v>
      </c>
      <c r="K307" s="212" t="s">
        <v>191</v>
      </c>
      <c r="L307" s="43"/>
      <c r="M307" s="217" t="s">
        <v>1</v>
      </c>
      <c r="N307" s="218" t="s">
        <v>40</v>
      </c>
      <c r="O307" s="79"/>
      <c r="P307" s="219">
        <f>O307*H307</f>
        <v>0</v>
      </c>
      <c r="Q307" s="219">
        <v>0</v>
      </c>
      <c r="R307" s="219">
        <f>Q307*H307</f>
        <v>0</v>
      </c>
      <c r="S307" s="219">
        <v>0</v>
      </c>
      <c r="T307" s="220">
        <f>S307*H307</f>
        <v>0</v>
      </c>
      <c r="AR307" s="17" t="s">
        <v>192</v>
      </c>
      <c r="AT307" s="17" t="s">
        <v>187</v>
      </c>
      <c r="AU307" s="17" t="s">
        <v>76</v>
      </c>
      <c r="AY307" s="17" t="s">
        <v>186</v>
      </c>
      <c r="BE307" s="221">
        <f>IF(N307="základní",J307,0)</f>
        <v>0</v>
      </c>
      <c r="BF307" s="221">
        <f>IF(N307="snížená",J307,0)</f>
        <v>0</v>
      </c>
      <c r="BG307" s="221">
        <f>IF(N307="zákl. přenesená",J307,0)</f>
        <v>0</v>
      </c>
      <c r="BH307" s="221">
        <f>IF(N307="sníž. přenesená",J307,0)</f>
        <v>0</v>
      </c>
      <c r="BI307" s="221">
        <f>IF(N307="nulová",J307,0)</f>
        <v>0</v>
      </c>
      <c r="BJ307" s="17" t="s">
        <v>76</v>
      </c>
      <c r="BK307" s="221">
        <f>ROUND(I307*H307,2)</f>
        <v>0</v>
      </c>
      <c r="BL307" s="17" t="s">
        <v>192</v>
      </c>
      <c r="BM307" s="17" t="s">
        <v>415</v>
      </c>
    </row>
    <row r="308" s="14" customFormat="1">
      <c r="B308" s="256"/>
      <c r="C308" s="257"/>
      <c r="D308" s="224" t="s">
        <v>194</v>
      </c>
      <c r="E308" s="258" t="s">
        <v>1</v>
      </c>
      <c r="F308" s="259" t="s">
        <v>416</v>
      </c>
      <c r="G308" s="257"/>
      <c r="H308" s="258" t="s">
        <v>1</v>
      </c>
      <c r="I308" s="260"/>
      <c r="J308" s="257"/>
      <c r="K308" s="257"/>
      <c r="L308" s="261"/>
      <c r="M308" s="262"/>
      <c r="N308" s="263"/>
      <c r="O308" s="263"/>
      <c r="P308" s="263"/>
      <c r="Q308" s="263"/>
      <c r="R308" s="263"/>
      <c r="S308" s="263"/>
      <c r="T308" s="264"/>
      <c r="AT308" s="265" t="s">
        <v>194</v>
      </c>
      <c r="AU308" s="265" t="s">
        <v>76</v>
      </c>
      <c r="AV308" s="14" t="s">
        <v>76</v>
      </c>
      <c r="AW308" s="14" t="s">
        <v>32</v>
      </c>
      <c r="AX308" s="14" t="s">
        <v>69</v>
      </c>
      <c r="AY308" s="265" t="s">
        <v>186</v>
      </c>
    </row>
    <row r="309" s="11" customFormat="1">
      <c r="B309" s="222"/>
      <c r="C309" s="223"/>
      <c r="D309" s="224" t="s">
        <v>194</v>
      </c>
      <c r="E309" s="225" t="s">
        <v>1</v>
      </c>
      <c r="F309" s="226" t="s">
        <v>417</v>
      </c>
      <c r="G309" s="223"/>
      <c r="H309" s="227">
        <v>20.271999999999998</v>
      </c>
      <c r="I309" s="228"/>
      <c r="J309" s="223"/>
      <c r="K309" s="223"/>
      <c r="L309" s="229"/>
      <c r="M309" s="230"/>
      <c r="N309" s="231"/>
      <c r="O309" s="231"/>
      <c r="P309" s="231"/>
      <c r="Q309" s="231"/>
      <c r="R309" s="231"/>
      <c r="S309" s="231"/>
      <c r="T309" s="232"/>
      <c r="AT309" s="233" t="s">
        <v>194</v>
      </c>
      <c r="AU309" s="233" t="s">
        <v>76</v>
      </c>
      <c r="AV309" s="11" t="s">
        <v>78</v>
      </c>
      <c r="AW309" s="11" t="s">
        <v>32</v>
      </c>
      <c r="AX309" s="11" t="s">
        <v>69</v>
      </c>
      <c r="AY309" s="233" t="s">
        <v>186</v>
      </c>
    </row>
    <row r="310" s="14" customFormat="1">
      <c r="B310" s="256"/>
      <c r="C310" s="257"/>
      <c r="D310" s="224" t="s">
        <v>194</v>
      </c>
      <c r="E310" s="258" t="s">
        <v>1</v>
      </c>
      <c r="F310" s="259" t="s">
        <v>418</v>
      </c>
      <c r="G310" s="257"/>
      <c r="H310" s="258" t="s">
        <v>1</v>
      </c>
      <c r="I310" s="260"/>
      <c r="J310" s="257"/>
      <c r="K310" s="257"/>
      <c r="L310" s="261"/>
      <c r="M310" s="262"/>
      <c r="N310" s="263"/>
      <c r="O310" s="263"/>
      <c r="P310" s="263"/>
      <c r="Q310" s="263"/>
      <c r="R310" s="263"/>
      <c r="S310" s="263"/>
      <c r="T310" s="264"/>
      <c r="AT310" s="265" t="s">
        <v>194</v>
      </c>
      <c r="AU310" s="265" t="s">
        <v>76</v>
      </c>
      <c r="AV310" s="14" t="s">
        <v>76</v>
      </c>
      <c r="AW310" s="14" t="s">
        <v>32</v>
      </c>
      <c r="AX310" s="14" t="s">
        <v>69</v>
      </c>
      <c r="AY310" s="265" t="s">
        <v>186</v>
      </c>
    </row>
    <row r="311" s="11" customFormat="1">
      <c r="B311" s="222"/>
      <c r="C311" s="223"/>
      <c r="D311" s="224" t="s">
        <v>194</v>
      </c>
      <c r="E311" s="225" t="s">
        <v>1</v>
      </c>
      <c r="F311" s="226" t="s">
        <v>419</v>
      </c>
      <c r="G311" s="223"/>
      <c r="H311" s="227">
        <v>7.1239999999999997</v>
      </c>
      <c r="I311" s="228"/>
      <c r="J311" s="223"/>
      <c r="K311" s="223"/>
      <c r="L311" s="229"/>
      <c r="M311" s="230"/>
      <c r="N311" s="231"/>
      <c r="O311" s="231"/>
      <c r="P311" s="231"/>
      <c r="Q311" s="231"/>
      <c r="R311" s="231"/>
      <c r="S311" s="231"/>
      <c r="T311" s="232"/>
      <c r="AT311" s="233" t="s">
        <v>194</v>
      </c>
      <c r="AU311" s="233" t="s">
        <v>76</v>
      </c>
      <c r="AV311" s="11" t="s">
        <v>78</v>
      </c>
      <c r="AW311" s="11" t="s">
        <v>32</v>
      </c>
      <c r="AX311" s="11" t="s">
        <v>69</v>
      </c>
      <c r="AY311" s="233" t="s">
        <v>186</v>
      </c>
    </row>
    <row r="312" s="12" customFormat="1">
      <c r="B312" s="234"/>
      <c r="C312" s="235"/>
      <c r="D312" s="224" t="s">
        <v>194</v>
      </c>
      <c r="E312" s="236" t="s">
        <v>1</v>
      </c>
      <c r="F312" s="237" t="s">
        <v>196</v>
      </c>
      <c r="G312" s="235"/>
      <c r="H312" s="238">
        <v>27.396000000000001</v>
      </c>
      <c r="I312" s="239"/>
      <c r="J312" s="235"/>
      <c r="K312" s="235"/>
      <c r="L312" s="240"/>
      <c r="M312" s="241"/>
      <c r="N312" s="242"/>
      <c r="O312" s="242"/>
      <c r="P312" s="242"/>
      <c r="Q312" s="242"/>
      <c r="R312" s="242"/>
      <c r="S312" s="242"/>
      <c r="T312" s="243"/>
      <c r="AT312" s="244" t="s">
        <v>194</v>
      </c>
      <c r="AU312" s="244" t="s">
        <v>76</v>
      </c>
      <c r="AV312" s="12" t="s">
        <v>86</v>
      </c>
      <c r="AW312" s="12" t="s">
        <v>32</v>
      </c>
      <c r="AX312" s="12" t="s">
        <v>69</v>
      </c>
      <c r="AY312" s="244" t="s">
        <v>186</v>
      </c>
    </row>
    <row r="313" s="13" customFormat="1">
      <c r="B313" s="245"/>
      <c r="C313" s="246"/>
      <c r="D313" s="224" t="s">
        <v>194</v>
      </c>
      <c r="E313" s="247" t="s">
        <v>1</v>
      </c>
      <c r="F313" s="248" t="s">
        <v>197</v>
      </c>
      <c r="G313" s="246"/>
      <c r="H313" s="249">
        <v>27.396000000000001</v>
      </c>
      <c r="I313" s="250"/>
      <c r="J313" s="246"/>
      <c r="K313" s="246"/>
      <c r="L313" s="251"/>
      <c r="M313" s="252"/>
      <c r="N313" s="253"/>
      <c r="O313" s="253"/>
      <c r="P313" s="253"/>
      <c r="Q313" s="253"/>
      <c r="R313" s="253"/>
      <c r="S313" s="253"/>
      <c r="T313" s="254"/>
      <c r="AT313" s="255" t="s">
        <v>194</v>
      </c>
      <c r="AU313" s="255" t="s">
        <v>76</v>
      </c>
      <c r="AV313" s="13" t="s">
        <v>192</v>
      </c>
      <c r="AW313" s="13" t="s">
        <v>32</v>
      </c>
      <c r="AX313" s="13" t="s">
        <v>76</v>
      </c>
      <c r="AY313" s="255" t="s">
        <v>186</v>
      </c>
    </row>
    <row r="314" s="1" customFormat="1" ht="22.5" customHeight="1">
      <c r="B314" s="38"/>
      <c r="C314" s="210" t="s">
        <v>383</v>
      </c>
      <c r="D314" s="210" t="s">
        <v>187</v>
      </c>
      <c r="E314" s="211" t="s">
        <v>420</v>
      </c>
      <c r="F314" s="212" t="s">
        <v>421</v>
      </c>
      <c r="G314" s="213" t="s">
        <v>190</v>
      </c>
      <c r="H314" s="214">
        <v>81.912000000000006</v>
      </c>
      <c r="I314" s="215"/>
      <c r="J314" s="216">
        <f>ROUND(I314*H314,2)</f>
        <v>0</v>
      </c>
      <c r="K314" s="212" t="s">
        <v>191</v>
      </c>
      <c r="L314" s="43"/>
      <c r="M314" s="217" t="s">
        <v>1</v>
      </c>
      <c r="N314" s="218" t="s">
        <v>40</v>
      </c>
      <c r="O314" s="79"/>
      <c r="P314" s="219">
        <f>O314*H314</f>
        <v>0</v>
      </c>
      <c r="Q314" s="219">
        <v>0</v>
      </c>
      <c r="R314" s="219">
        <f>Q314*H314</f>
        <v>0</v>
      </c>
      <c r="S314" s="219">
        <v>0</v>
      </c>
      <c r="T314" s="220">
        <f>S314*H314</f>
        <v>0</v>
      </c>
      <c r="AR314" s="17" t="s">
        <v>192</v>
      </c>
      <c r="AT314" s="17" t="s">
        <v>187</v>
      </c>
      <c r="AU314" s="17" t="s">
        <v>76</v>
      </c>
      <c r="AY314" s="17" t="s">
        <v>186</v>
      </c>
      <c r="BE314" s="221">
        <f>IF(N314="základní",J314,0)</f>
        <v>0</v>
      </c>
      <c r="BF314" s="221">
        <f>IF(N314="snížená",J314,0)</f>
        <v>0</v>
      </c>
      <c r="BG314" s="221">
        <f>IF(N314="zákl. přenesená",J314,0)</f>
        <v>0</v>
      </c>
      <c r="BH314" s="221">
        <f>IF(N314="sníž. přenesená",J314,0)</f>
        <v>0</v>
      </c>
      <c r="BI314" s="221">
        <f>IF(N314="nulová",J314,0)</f>
        <v>0</v>
      </c>
      <c r="BJ314" s="17" t="s">
        <v>76</v>
      </c>
      <c r="BK314" s="221">
        <f>ROUND(I314*H314,2)</f>
        <v>0</v>
      </c>
      <c r="BL314" s="17" t="s">
        <v>192</v>
      </c>
      <c r="BM314" s="17" t="s">
        <v>422</v>
      </c>
    </row>
    <row r="315" s="14" customFormat="1">
      <c r="B315" s="256"/>
      <c r="C315" s="257"/>
      <c r="D315" s="224" t="s">
        <v>194</v>
      </c>
      <c r="E315" s="258" t="s">
        <v>1</v>
      </c>
      <c r="F315" s="259" t="s">
        <v>423</v>
      </c>
      <c r="G315" s="257"/>
      <c r="H315" s="258" t="s">
        <v>1</v>
      </c>
      <c r="I315" s="260"/>
      <c r="J315" s="257"/>
      <c r="K315" s="257"/>
      <c r="L315" s="261"/>
      <c r="M315" s="262"/>
      <c r="N315" s="263"/>
      <c r="O315" s="263"/>
      <c r="P315" s="263"/>
      <c r="Q315" s="263"/>
      <c r="R315" s="263"/>
      <c r="S315" s="263"/>
      <c r="T315" s="264"/>
      <c r="AT315" s="265" t="s">
        <v>194</v>
      </c>
      <c r="AU315" s="265" t="s">
        <v>76</v>
      </c>
      <c r="AV315" s="14" t="s">
        <v>76</v>
      </c>
      <c r="AW315" s="14" t="s">
        <v>32</v>
      </c>
      <c r="AX315" s="14" t="s">
        <v>69</v>
      </c>
      <c r="AY315" s="265" t="s">
        <v>186</v>
      </c>
    </row>
    <row r="316" s="11" customFormat="1">
      <c r="B316" s="222"/>
      <c r="C316" s="223"/>
      <c r="D316" s="224" t="s">
        <v>194</v>
      </c>
      <c r="E316" s="225" t="s">
        <v>1</v>
      </c>
      <c r="F316" s="226" t="s">
        <v>424</v>
      </c>
      <c r="G316" s="223"/>
      <c r="H316" s="227">
        <v>31.294</v>
      </c>
      <c r="I316" s="228"/>
      <c r="J316" s="223"/>
      <c r="K316" s="223"/>
      <c r="L316" s="229"/>
      <c r="M316" s="230"/>
      <c r="N316" s="231"/>
      <c r="O316" s="231"/>
      <c r="P316" s="231"/>
      <c r="Q316" s="231"/>
      <c r="R316" s="231"/>
      <c r="S316" s="231"/>
      <c r="T316" s="232"/>
      <c r="AT316" s="233" t="s">
        <v>194</v>
      </c>
      <c r="AU316" s="233" t="s">
        <v>76</v>
      </c>
      <c r="AV316" s="11" t="s">
        <v>78</v>
      </c>
      <c r="AW316" s="11" t="s">
        <v>32</v>
      </c>
      <c r="AX316" s="11" t="s">
        <v>69</v>
      </c>
      <c r="AY316" s="233" t="s">
        <v>186</v>
      </c>
    </row>
    <row r="317" s="12" customFormat="1">
      <c r="B317" s="234"/>
      <c r="C317" s="235"/>
      <c r="D317" s="224" t="s">
        <v>194</v>
      </c>
      <c r="E317" s="236" t="s">
        <v>1</v>
      </c>
      <c r="F317" s="237" t="s">
        <v>196</v>
      </c>
      <c r="G317" s="235"/>
      <c r="H317" s="238">
        <v>31.294</v>
      </c>
      <c r="I317" s="239"/>
      <c r="J317" s="235"/>
      <c r="K317" s="235"/>
      <c r="L317" s="240"/>
      <c r="M317" s="241"/>
      <c r="N317" s="242"/>
      <c r="O317" s="242"/>
      <c r="P317" s="242"/>
      <c r="Q317" s="242"/>
      <c r="R317" s="242"/>
      <c r="S317" s="242"/>
      <c r="T317" s="243"/>
      <c r="AT317" s="244" t="s">
        <v>194</v>
      </c>
      <c r="AU317" s="244" t="s">
        <v>76</v>
      </c>
      <c r="AV317" s="12" t="s">
        <v>86</v>
      </c>
      <c r="AW317" s="12" t="s">
        <v>32</v>
      </c>
      <c r="AX317" s="12" t="s">
        <v>69</v>
      </c>
      <c r="AY317" s="244" t="s">
        <v>186</v>
      </c>
    </row>
    <row r="318" s="14" customFormat="1">
      <c r="B318" s="256"/>
      <c r="C318" s="257"/>
      <c r="D318" s="224" t="s">
        <v>194</v>
      </c>
      <c r="E318" s="258" t="s">
        <v>1</v>
      </c>
      <c r="F318" s="259" t="s">
        <v>425</v>
      </c>
      <c r="G318" s="257"/>
      <c r="H318" s="258" t="s">
        <v>1</v>
      </c>
      <c r="I318" s="260"/>
      <c r="J318" s="257"/>
      <c r="K318" s="257"/>
      <c r="L318" s="261"/>
      <c r="M318" s="262"/>
      <c r="N318" s="263"/>
      <c r="O318" s="263"/>
      <c r="P318" s="263"/>
      <c r="Q318" s="263"/>
      <c r="R318" s="263"/>
      <c r="S318" s="263"/>
      <c r="T318" s="264"/>
      <c r="AT318" s="265" t="s">
        <v>194</v>
      </c>
      <c r="AU318" s="265" t="s">
        <v>76</v>
      </c>
      <c r="AV318" s="14" t="s">
        <v>76</v>
      </c>
      <c r="AW318" s="14" t="s">
        <v>32</v>
      </c>
      <c r="AX318" s="14" t="s">
        <v>69</v>
      </c>
      <c r="AY318" s="265" t="s">
        <v>186</v>
      </c>
    </row>
    <row r="319" s="11" customFormat="1">
      <c r="B319" s="222"/>
      <c r="C319" s="223"/>
      <c r="D319" s="224" t="s">
        <v>194</v>
      </c>
      <c r="E319" s="225" t="s">
        <v>1</v>
      </c>
      <c r="F319" s="226" t="s">
        <v>426</v>
      </c>
      <c r="G319" s="223"/>
      <c r="H319" s="227">
        <v>34.343000000000004</v>
      </c>
      <c r="I319" s="228"/>
      <c r="J319" s="223"/>
      <c r="K319" s="223"/>
      <c r="L319" s="229"/>
      <c r="M319" s="230"/>
      <c r="N319" s="231"/>
      <c r="O319" s="231"/>
      <c r="P319" s="231"/>
      <c r="Q319" s="231"/>
      <c r="R319" s="231"/>
      <c r="S319" s="231"/>
      <c r="T319" s="232"/>
      <c r="AT319" s="233" t="s">
        <v>194</v>
      </c>
      <c r="AU319" s="233" t="s">
        <v>76</v>
      </c>
      <c r="AV319" s="11" t="s">
        <v>78</v>
      </c>
      <c r="AW319" s="11" t="s">
        <v>32</v>
      </c>
      <c r="AX319" s="11" t="s">
        <v>69</v>
      </c>
      <c r="AY319" s="233" t="s">
        <v>186</v>
      </c>
    </row>
    <row r="320" s="11" customFormat="1">
      <c r="B320" s="222"/>
      <c r="C320" s="223"/>
      <c r="D320" s="224" t="s">
        <v>194</v>
      </c>
      <c r="E320" s="225" t="s">
        <v>1</v>
      </c>
      <c r="F320" s="226" t="s">
        <v>427</v>
      </c>
      <c r="G320" s="223"/>
      <c r="H320" s="227">
        <v>16.274999999999999</v>
      </c>
      <c r="I320" s="228"/>
      <c r="J320" s="223"/>
      <c r="K320" s="223"/>
      <c r="L320" s="229"/>
      <c r="M320" s="230"/>
      <c r="N320" s="231"/>
      <c r="O320" s="231"/>
      <c r="P320" s="231"/>
      <c r="Q320" s="231"/>
      <c r="R320" s="231"/>
      <c r="S320" s="231"/>
      <c r="T320" s="232"/>
      <c r="AT320" s="233" t="s">
        <v>194</v>
      </c>
      <c r="AU320" s="233" t="s">
        <v>76</v>
      </c>
      <c r="AV320" s="11" t="s">
        <v>78</v>
      </c>
      <c r="AW320" s="11" t="s">
        <v>32</v>
      </c>
      <c r="AX320" s="11" t="s">
        <v>69</v>
      </c>
      <c r="AY320" s="233" t="s">
        <v>186</v>
      </c>
    </row>
    <row r="321" s="12" customFormat="1">
      <c r="B321" s="234"/>
      <c r="C321" s="235"/>
      <c r="D321" s="224" t="s">
        <v>194</v>
      </c>
      <c r="E321" s="236" t="s">
        <v>1</v>
      </c>
      <c r="F321" s="237" t="s">
        <v>196</v>
      </c>
      <c r="G321" s="235"/>
      <c r="H321" s="238">
        <v>50.618000000000002</v>
      </c>
      <c r="I321" s="239"/>
      <c r="J321" s="235"/>
      <c r="K321" s="235"/>
      <c r="L321" s="240"/>
      <c r="M321" s="241"/>
      <c r="N321" s="242"/>
      <c r="O321" s="242"/>
      <c r="P321" s="242"/>
      <c r="Q321" s="242"/>
      <c r="R321" s="242"/>
      <c r="S321" s="242"/>
      <c r="T321" s="243"/>
      <c r="AT321" s="244" t="s">
        <v>194</v>
      </c>
      <c r="AU321" s="244" t="s">
        <v>76</v>
      </c>
      <c r="AV321" s="12" t="s">
        <v>86</v>
      </c>
      <c r="AW321" s="12" t="s">
        <v>32</v>
      </c>
      <c r="AX321" s="12" t="s">
        <v>69</v>
      </c>
      <c r="AY321" s="244" t="s">
        <v>186</v>
      </c>
    </row>
    <row r="322" s="13" customFormat="1">
      <c r="B322" s="245"/>
      <c r="C322" s="246"/>
      <c r="D322" s="224" t="s">
        <v>194</v>
      </c>
      <c r="E322" s="247" t="s">
        <v>1</v>
      </c>
      <c r="F322" s="248" t="s">
        <v>197</v>
      </c>
      <c r="G322" s="246"/>
      <c r="H322" s="249">
        <v>81.912000000000006</v>
      </c>
      <c r="I322" s="250"/>
      <c r="J322" s="246"/>
      <c r="K322" s="246"/>
      <c r="L322" s="251"/>
      <c r="M322" s="252"/>
      <c r="N322" s="253"/>
      <c r="O322" s="253"/>
      <c r="P322" s="253"/>
      <c r="Q322" s="253"/>
      <c r="R322" s="253"/>
      <c r="S322" s="253"/>
      <c r="T322" s="254"/>
      <c r="AT322" s="255" t="s">
        <v>194</v>
      </c>
      <c r="AU322" s="255" t="s">
        <v>76</v>
      </c>
      <c r="AV322" s="13" t="s">
        <v>192</v>
      </c>
      <c r="AW322" s="13" t="s">
        <v>32</v>
      </c>
      <c r="AX322" s="13" t="s">
        <v>76</v>
      </c>
      <c r="AY322" s="255" t="s">
        <v>186</v>
      </c>
    </row>
    <row r="323" s="1" customFormat="1" ht="22.5" customHeight="1">
      <c r="B323" s="38"/>
      <c r="C323" s="210" t="s">
        <v>428</v>
      </c>
      <c r="D323" s="210" t="s">
        <v>187</v>
      </c>
      <c r="E323" s="211" t="s">
        <v>429</v>
      </c>
      <c r="F323" s="212" t="s">
        <v>430</v>
      </c>
      <c r="G323" s="213" t="s">
        <v>319</v>
      </c>
      <c r="H323" s="214">
        <v>464.88999999999999</v>
      </c>
      <c r="I323" s="215"/>
      <c r="J323" s="216">
        <f>ROUND(I323*H323,2)</f>
        <v>0</v>
      </c>
      <c r="K323" s="212" t="s">
        <v>191</v>
      </c>
      <c r="L323" s="43"/>
      <c r="M323" s="217" t="s">
        <v>1</v>
      </c>
      <c r="N323" s="218" t="s">
        <v>40</v>
      </c>
      <c r="O323" s="79"/>
      <c r="P323" s="219">
        <f>O323*H323</f>
        <v>0</v>
      </c>
      <c r="Q323" s="219">
        <v>0</v>
      </c>
      <c r="R323" s="219">
        <f>Q323*H323</f>
        <v>0</v>
      </c>
      <c r="S323" s="219">
        <v>0</v>
      </c>
      <c r="T323" s="220">
        <f>S323*H323</f>
        <v>0</v>
      </c>
      <c r="AR323" s="17" t="s">
        <v>192</v>
      </c>
      <c r="AT323" s="17" t="s">
        <v>187</v>
      </c>
      <c r="AU323" s="17" t="s">
        <v>76</v>
      </c>
      <c r="AY323" s="17" t="s">
        <v>186</v>
      </c>
      <c r="BE323" s="221">
        <f>IF(N323="základní",J323,0)</f>
        <v>0</v>
      </c>
      <c r="BF323" s="221">
        <f>IF(N323="snížená",J323,0)</f>
        <v>0</v>
      </c>
      <c r="BG323" s="221">
        <f>IF(N323="zákl. přenesená",J323,0)</f>
        <v>0</v>
      </c>
      <c r="BH323" s="221">
        <f>IF(N323="sníž. přenesená",J323,0)</f>
        <v>0</v>
      </c>
      <c r="BI323" s="221">
        <f>IF(N323="nulová",J323,0)</f>
        <v>0</v>
      </c>
      <c r="BJ323" s="17" t="s">
        <v>76</v>
      </c>
      <c r="BK323" s="221">
        <f>ROUND(I323*H323,2)</f>
        <v>0</v>
      </c>
      <c r="BL323" s="17" t="s">
        <v>192</v>
      </c>
      <c r="BM323" s="17" t="s">
        <v>431</v>
      </c>
    </row>
    <row r="324" s="14" customFormat="1">
      <c r="B324" s="256"/>
      <c r="C324" s="257"/>
      <c r="D324" s="224" t="s">
        <v>194</v>
      </c>
      <c r="E324" s="258" t="s">
        <v>1</v>
      </c>
      <c r="F324" s="259" t="s">
        <v>423</v>
      </c>
      <c r="G324" s="257"/>
      <c r="H324" s="258" t="s">
        <v>1</v>
      </c>
      <c r="I324" s="260"/>
      <c r="J324" s="257"/>
      <c r="K324" s="257"/>
      <c r="L324" s="261"/>
      <c r="M324" s="262"/>
      <c r="N324" s="263"/>
      <c r="O324" s="263"/>
      <c r="P324" s="263"/>
      <c r="Q324" s="263"/>
      <c r="R324" s="263"/>
      <c r="S324" s="263"/>
      <c r="T324" s="264"/>
      <c r="AT324" s="265" t="s">
        <v>194</v>
      </c>
      <c r="AU324" s="265" t="s">
        <v>76</v>
      </c>
      <c r="AV324" s="14" t="s">
        <v>76</v>
      </c>
      <c r="AW324" s="14" t="s">
        <v>32</v>
      </c>
      <c r="AX324" s="14" t="s">
        <v>69</v>
      </c>
      <c r="AY324" s="265" t="s">
        <v>186</v>
      </c>
    </row>
    <row r="325" s="11" customFormat="1">
      <c r="B325" s="222"/>
      <c r="C325" s="223"/>
      <c r="D325" s="224" t="s">
        <v>194</v>
      </c>
      <c r="E325" s="225" t="s">
        <v>1</v>
      </c>
      <c r="F325" s="226" t="s">
        <v>432</v>
      </c>
      <c r="G325" s="223"/>
      <c r="H325" s="227">
        <v>15</v>
      </c>
      <c r="I325" s="228"/>
      <c r="J325" s="223"/>
      <c r="K325" s="223"/>
      <c r="L325" s="229"/>
      <c r="M325" s="230"/>
      <c r="N325" s="231"/>
      <c r="O325" s="231"/>
      <c r="P325" s="231"/>
      <c r="Q325" s="231"/>
      <c r="R325" s="231"/>
      <c r="S325" s="231"/>
      <c r="T325" s="232"/>
      <c r="AT325" s="233" t="s">
        <v>194</v>
      </c>
      <c r="AU325" s="233" t="s">
        <v>76</v>
      </c>
      <c r="AV325" s="11" t="s">
        <v>78</v>
      </c>
      <c r="AW325" s="11" t="s">
        <v>32</v>
      </c>
      <c r="AX325" s="11" t="s">
        <v>69</v>
      </c>
      <c r="AY325" s="233" t="s">
        <v>186</v>
      </c>
    </row>
    <row r="326" s="12" customFormat="1">
      <c r="B326" s="234"/>
      <c r="C326" s="235"/>
      <c r="D326" s="224" t="s">
        <v>194</v>
      </c>
      <c r="E326" s="236" t="s">
        <v>1</v>
      </c>
      <c r="F326" s="237" t="s">
        <v>196</v>
      </c>
      <c r="G326" s="235"/>
      <c r="H326" s="238">
        <v>15</v>
      </c>
      <c r="I326" s="239"/>
      <c r="J326" s="235"/>
      <c r="K326" s="235"/>
      <c r="L326" s="240"/>
      <c r="M326" s="241"/>
      <c r="N326" s="242"/>
      <c r="O326" s="242"/>
      <c r="P326" s="242"/>
      <c r="Q326" s="242"/>
      <c r="R326" s="242"/>
      <c r="S326" s="242"/>
      <c r="T326" s="243"/>
      <c r="AT326" s="244" t="s">
        <v>194</v>
      </c>
      <c r="AU326" s="244" t="s">
        <v>76</v>
      </c>
      <c r="AV326" s="12" t="s">
        <v>86</v>
      </c>
      <c r="AW326" s="12" t="s">
        <v>32</v>
      </c>
      <c r="AX326" s="12" t="s">
        <v>69</v>
      </c>
      <c r="AY326" s="244" t="s">
        <v>186</v>
      </c>
    </row>
    <row r="327" s="14" customFormat="1">
      <c r="B327" s="256"/>
      <c r="C327" s="257"/>
      <c r="D327" s="224" t="s">
        <v>194</v>
      </c>
      <c r="E327" s="258" t="s">
        <v>1</v>
      </c>
      <c r="F327" s="259" t="s">
        <v>391</v>
      </c>
      <c r="G327" s="257"/>
      <c r="H327" s="258" t="s">
        <v>1</v>
      </c>
      <c r="I327" s="260"/>
      <c r="J327" s="257"/>
      <c r="K327" s="257"/>
      <c r="L327" s="261"/>
      <c r="M327" s="262"/>
      <c r="N327" s="263"/>
      <c r="O327" s="263"/>
      <c r="P327" s="263"/>
      <c r="Q327" s="263"/>
      <c r="R327" s="263"/>
      <c r="S327" s="263"/>
      <c r="T327" s="264"/>
      <c r="AT327" s="265" t="s">
        <v>194</v>
      </c>
      <c r="AU327" s="265" t="s">
        <v>76</v>
      </c>
      <c r="AV327" s="14" t="s">
        <v>76</v>
      </c>
      <c r="AW327" s="14" t="s">
        <v>32</v>
      </c>
      <c r="AX327" s="14" t="s">
        <v>69</v>
      </c>
      <c r="AY327" s="265" t="s">
        <v>186</v>
      </c>
    </row>
    <row r="328" s="11" customFormat="1">
      <c r="B328" s="222"/>
      <c r="C328" s="223"/>
      <c r="D328" s="224" t="s">
        <v>194</v>
      </c>
      <c r="E328" s="225" t="s">
        <v>1</v>
      </c>
      <c r="F328" s="226" t="s">
        <v>433</v>
      </c>
      <c r="G328" s="223"/>
      <c r="H328" s="227">
        <v>155.77500000000001</v>
      </c>
      <c r="I328" s="228"/>
      <c r="J328" s="223"/>
      <c r="K328" s="223"/>
      <c r="L328" s="229"/>
      <c r="M328" s="230"/>
      <c r="N328" s="231"/>
      <c r="O328" s="231"/>
      <c r="P328" s="231"/>
      <c r="Q328" s="231"/>
      <c r="R328" s="231"/>
      <c r="S328" s="231"/>
      <c r="T328" s="232"/>
      <c r="AT328" s="233" t="s">
        <v>194</v>
      </c>
      <c r="AU328" s="233" t="s">
        <v>76</v>
      </c>
      <c r="AV328" s="11" t="s">
        <v>78</v>
      </c>
      <c r="AW328" s="11" t="s">
        <v>32</v>
      </c>
      <c r="AX328" s="11" t="s">
        <v>69</v>
      </c>
      <c r="AY328" s="233" t="s">
        <v>186</v>
      </c>
    </row>
    <row r="329" s="11" customFormat="1">
      <c r="B329" s="222"/>
      <c r="C329" s="223"/>
      <c r="D329" s="224" t="s">
        <v>194</v>
      </c>
      <c r="E329" s="225" t="s">
        <v>1</v>
      </c>
      <c r="F329" s="226" t="s">
        <v>434</v>
      </c>
      <c r="G329" s="223"/>
      <c r="H329" s="227">
        <v>165.53999999999999</v>
      </c>
      <c r="I329" s="228"/>
      <c r="J329" s="223"/>
      <c r="K329" s="223"/>
      <c r="L329" s="229"/>
      <c r="M329" s="230"/>
      <c r="N329" s="231"/>
      <c r="O329" s="231"/>
      <c r="P329" s="231"/>
      <c r="Q329" s="231"/>
      <c r="R329" s="231"/>
      <c r="S329" s="231"/>
      <c r="T329" s="232"/>
      <c r="AT329" s="233" t="s">
        <v>194</v>
      </c>
      <c r="AU329" s="233" t="s">
        <v>76</v>
      </c>
      <c r="AV329" s="11" t="s">
        <v>78</v>
      </c>
      <c r="AW329" s="11" t="s">
        <v>32</v>
      </c>
      <c r="AX329" s="11" t="s">
        <v>69</v>
      </c>
      <c r="AY329" s="233" t="s">
        <v>186</v>
      </c>
    </row>
    <row r="330" s="11" customFormat="1">
      <c r="B330" s="222"/>
      <c r="C330" s="223"/>
      <c r="D330" s="224" t="s">
        <v>194</v>
      </c>
      <c r="E330" s="225" t="s">
        <v>1</v>
      </c>
      <c r="F330" s="226" t="s">
        <v>435</v>
      </c>
      <c r="G330" s="223"/>
      <c r="H330" s="227">
        <v>101.37000000000001</v>
      </c>
      <c r="I330" s="228"/>
      <c r="J330" s="223"/>
      <c r="K330" s="223"/>
      <c r="L330" s="229"/>
      <c r="M330" s="230"/>
      <c r="N330" s="231"/>
      <c r="O330" s="231"/>
      <c r="P330" s="231"/>
      <c r="Q330" s="231"/>
      <c r="R330" s="231"/>
      <c r="S330" s="231"/>
      <c r="T330" s="232"/>
      <c r="AT330" s="233" t="s">
        <v>194</v>
      </c>
      <c r="AU330" s="233" t="s">
        <v>76</v>
      </c>
      <c r="AV330" s="11" t="s">
        <v>78</v>
      </c>
      <c r="AW330" s="11" t="s">
        <v>32</v>
      </c>
      <c r="AX330" s="11" t="s">
        <v>69</v>
      </c>
      <c r="AY330" s="233" t="s">
        <v>186</v>
      </c>
    </row>
    <row r="331" s="12" customFormat="1">
      <c r="B331" s="234"/>
      <c r="C331" s="235"/>
      <c r="D331" s="224" t="s">
        <v>194</v>
      </c>
      <c r="E331" s="236" t="s">
        <v>1</v>
      </c>
      <c r="F331" s="237" t="s">
        <v>196</v>
      </c>
      <c r="G331" s="235"/>
      <c r="H331" s="238">
        <v>422.685</v>
      </c>
      <c r="I331" s="239"/>
      <c r="J331" s="235"/>
      <c r="K331" s="235"/>
      <c r="L331" s="240"/>
      <c r="M331" s="241"/>
      <c r="N331" s="242"/>
      <c r="O331" s="242"/>
      <c r="P331" s="242"/>
      <c r="Q331" s="242"/>
      <c r="R331" s="242"/>
      <c r="S331" s="242"/>
      <c r="T331" s="243"/>
      <c r="AT331" s="244" t="s">
        <v>194</v>
      </c>
      <c r="AU331" s="244" t="s">
        <v>76</v>
      </c>
      <c r="AV331" s="12" t="s">
        <v>86</v>
      </c>
      <c r="AW331" s="12" t="s">
        <v>32</v>
      </c>
      <c r="AX331" s="12" t="s">
        <v>69</v>
      </c>
      <c r="AY331" s="244" t="s">
        <v>186</v>
      </c>
    </row>
    <row r="332" s="14" customFormat="1">
      <c r="B332" s="256"/>
      <c r="C332" s="257"/>
      <c r="D332" s="224" t="s">
        <v>194</v>
      </c>
      <c r="E332" s="258" t="s">
        <v>1</v>
      </c>
      <c r="F332" s="259" t="s">
        <v>418</v>
      </c>
      <c r="G332" s="257"/>
      <c r="H332" s="258" t="s">
        <v>1</v>
      </c>
      <c r="I332" s="260"/>
      <c r="J332" s="257"/>
      <c r="K332" s="257"/>
      <c r="L332" s="261"/>
      <c r="M332" s="262"/>
      <c r="N332" s="263"/>
      <c r="O332" s="263"/>
      <c r="P332" s="263"/>
      <c r="Q332" s="263"/>
      <c r="R332" s="263"/>
      <c r="S332" s="263"/>
      <c r="T332" s="264"/>
      <c r="AT332" s="265" t="s">
        <v>194</v>
      </c>
      <c r="AU332" s="265" t="s">
        <v>76</v>
      </c>
      <c r="AV332" s="14" t="s">
        <v>76</v>
      </c>
      <c r="AW332" s="14" t="s">
        <v>32</v>
      </c>
      <c r="AX332" s="14" t="s">
        <v>69</v>
      </c>
      <c r="AY332" s="265" t="s">
        <v>186</v>
      </c>
    </row>
    <row r="333" s="11" customFormat="1">
      <c r="B333" s="222"/>
      <c r="C333" s="223"/>
      <c r="D333" s="224" t="s">
        <v>194</v>
      </c>
      <c r="E333" s="225" t="s">
        <v>1</v>
      </c>
      <c r="F333" s="226" t="s">
        <v>436</v>
      </c>
      <c r="G333" s="223"/>
      <c r="H333" s="227">
        <v>24.885000000000002</v>
      </c>
      <c r="I333" s="228"/>
      <c r="J333" s="223"/>
      <c r="K333" s="223"/>
      <c r="L333" s="229"/>
      <c r="M333" s="230"/>
      <c r="N333" s="231"/>
      <c r="O333" s="231"/>
      <c r="P333" s="231"/>
      <c r="Q333" s="231"/>
      <c r="R333" s="231"/>
      <c r="S333" s="231"/>
      <c r="T333" s="232"/>
      <c r="AT333" s="233" t="s">
        <v>194</v>
      </c>
      <c r="AU333" s="233" t="s">
        <v>76</v>
      </c>
      <c r="AV333" s="11" t="s">
        <v>78</v>
      </c>
      <c r="AW333" s="11" t="s">
        <v>32</v>
      </c>
      <c r="AX333" s="11" t="s">
        <v>69</v>
      </c>
      <c r="AY333" s="233" t="s">
        <v>186</v>
      </c>
    </row>
    <row r="334" s="14" customFormat="1">
      <c r="B334" s="256"/>
      <c r="C334" s="257"/>
      <c r="D334" s="224" t="s">
        <v>194</v>
      </c>
      <c r="E334" s="258" t="s">
        <v>1</v>
      </c>
      <c r="F334" s="259" t="s">
        <v>437</v>
      </c>
      <c r="G334" s="257"/>
      <c r="H334" s="258" t="s">
        <v>1</v>
      </c>
      <c r="I334" s="260"/>
      <c r="J334" s="257"/>
      <c r="K334" s="257"/>
      <c r="L334" s="261"/>
      <c r="M334" s="262"/>
      <c r="N334" s="263"/>
      <c r="O334" s="263"/>
      <c r="P334" s="263"/>
      <c r="Q334" s="263"/>
      <c r="R334" s="263"/>
      <c r="S334" s="263"/>
      <c r="T334" s="264"/>
      <c r="AT334" s="265" t="s">
        <v>194</v>
      </c>
      <c r="AU334" s="265" t="s">
        <v>76</v>
      </c>
      <c r="AV334" s="14" t="s">
        <v>76</v>
      </c>
      <c r="AW334" s="14" t="s">
        <v>32</v>
      </c>
      <c r="AX334" s="14" t="s">
        <v>69</v>
      </c>
      <c r="AY334" s="265" t="s">
        <v>186</v>
      </c>
    </row>
    <row r="335" s="11" customFormat="1">
      <c r="B335" s="222"/>
      <c r="C335" s="223"/>
      <c r="D335" s="224" t="s">
        <v>194</v>
      </c>
      <c r="E335" s="225" t="s">
        <v>1</v>
      </c>
      <c r="F335" s="226" t="s">
        <v>438</v>
      </c>
      <c r="G335" s="223"/>
      <c r="H335" s="227">
        <v>2.3199999999999998</v>
      </c>
      <c r="I335" s="228"/>
      <c r="J335" s="223"/>
      <c r="K335" s="223"/>
      <c r="L335" s="229"/>
      <c r="M335" s="230"/>
      <c r="N335" s="231"/>
      <c r="O335" s="231"/>
      <c r="P335" s="231"/>
      <c r="Q335" s="231"/>
      <c r="R335" s="231"/>
      <c r="S335" s="231"/>
      <c r="T335" s="232"/>
      <c r="AT335" s="233" t="s">
        <v>194</v>
      </c>
      <c r="AU335" s="233" t="s">
        <v>76</v>
      </c>
      <c r="AV335" s="11" t="s">
        <v>78</v>
      </c>
      <c r="AW335" s="11" t="s">
        <v>32</v>
      </c>
      <c r="AX335" s="11" t="s">
        <v>69</v>
      </c>
      <c r="AY335" s="233" t="s">
        <v>186</v>
      </c>
    </row>
    <row r="336" s="12" customFormat="1">
      <c r="B336" s="234"/>
      <c r="C336" s="235"/>
      <c r="D336" s="224" t="s">
        <v>194</v>
      </c>
      <c r="E336" s="236" t="s">
        <v>1</v>
      </c>
      <c r="F336" s="237" t="s">
        <v>196</v>
      </c>
      <c r="G336" s="235"/>
      <c r="H336" s="238">
        <v>27.204999999999998</v>
      </c>
      <c r="I336" s="239"/>
      <c r="J336" s="235"/>
      <c r="K336" s="235"/>
      <c r="L336" s="240"/>
      <c r="M336" s="241"/>
      <c r="N336" s="242"/>
      <c r="O336" s="242"/>
      <c r="P336" s="242"/>
      <c r="Q336" s="242"/>
      <c r="R336" s="242"/>
      <c r="S336" s="242"/>
      <c r="T336" s="243"/>
      <c r="AT336" s="244" t="s">
        <v>194</v>
      </c>
      <c r="AU336" s="244" t="s">
        <v>76</v>
      </c>
      <c r="AV336" s="12" t="s">
        <v>86</v>
      </c>
      <c r="AW336" s="12" t="s">
        <v>32</v>
      </c>
      <c r="AX336" s="12" t="s">
        <v>69</v>
      </c>
      <c r="AY336" s="244" t="s">
        <v>186</v>
      </c>
    </row>
    <row r="337" s="13" customFormat="1">
      <c r="B337" s="245"/>
      <c r="C337" s="246"/>
      <c r="D337" s="224" t="s">
        <v>194</v>
      </c>
      <c r="E337" s="247" t="s">
        <v>1</v>
      </c>
      <c r="F337" s="248" t="s">
        <v>197</v>
      </c>
      <c r="G337" s="246"/>
      <c r="H337" s="249">
        <v>464.88999999999999</v>
      </c>
      <c r="I337" s="250"/>
      <c r="J337" s="246"/>
      <c r="K337" s="246"/>
      <c r="L337" s="251"/>
      <c r="M337" s="252"/>
      <c r="N337" s="253"/>
      <c r="O337" s="253"/>
      <c r="P337" s="253"/>
      <c r="Q337" s="253"/>
      <c r="R337" s="253"/>
      <c r="S337" s="253"/>
      <c r="T337" s="254"/>
      <c r="AT337" s="255" t="s">
        <v>194</v>
      </c>
      <c r="AU337" s="255" t="s">
        <v>76</v>
      </c>
      <c r="AV337" s="13" t="s">
        <v>192</v>
      </c>
      <c r="AW337" s="13" t="s">
        <v>32</v>
      </c>
      <c r="AX337" s="13" t="s">
        <v>76</v>
      </c>
      <c r="AY337" s="255" t="s">
        <v>186</v>
      </c>
    </row>
    <row r="338" s="1" customFormat="1" ht="22.5" customHeight="1">
      <c r="B338" s="38"/>
      <c r="C338" s="210" t="s">
        <v>439</v>
      </c>
      <c r="D338" s="210" t="s">
        <v>187</v>
      </c>
      <c r="E338" s="211" t="s">
        <v>440</v>
      </c>
      <c r="F338" s="212" t="s">
        <v>441</v>
      </c>
      <c r="G338" s="213" t="s">
        <v>319</v>
      </c>
      <c r="H338" s="214">
        <v>464.88999999999999</v>
      </c>
      <c r="I338" s="215"/>
      <c r="J338" s="216">
        <f>ROUND(I338*H338,2)</f>
        <v>0</v>
      </c>
      <c r="K338" s="212" t="s">
        <v>191</v>
      </c>
      <c r="L338" s="43"/>
      <c r="M338" s="217" t="s">
        <v>1</v>
      </c>
      <c r="N338" s="218" t="s">
        <v>40</v>
      </c>
      <c r="O338" s="79"/>
      <c r="P338" s="219">
        <f>O338*H338</f>
        <v>0</v>
      </c>
      <c r="Q338" s="219">
        <v>0</v>
      </c>
      <c r="R338" s="219">
        <f>Q338*H338</f>
        <v>0</v>
      </c>
      <c r="S338" s="219">
        <v>0</v>
      </c>
      <c r="T338" s="220">
        <f>S338*H338</f>
        <v>0</v>
      </c>
      <c r="AR338" s="17" t="s">
        <v>192</v>
      </c>
      <c r="AT338" s="17" t="s">
        <v>187</v>
      </c>
      <c r="AU338" s="17" t="s">
        <v>76</v>
      </c>
      <c r="AY338" s="17" t="s">
        <v>186</v>
      </c>
      <c r="BE338" s="221">
        <f>IF(N338="základní",J338,0)</f>
        <v>0</v>
      </c>
      <c r="BF338" s="221">
        <f>IF(N338="snížená",J338,0)</f>
        <v>0</v>
      </c>
      <c r="BG338" s="221">
        <f>IF(N338="zákl. přenesená",J338,0)</f>
        <v>0</v>
      </c>
      <c r="BH338" s="221">
        <f>IF(N338="sníž. přenesená",J338,0)</f>
        <v>0</v>
      </c>
      <c r="BI338" s="221">
        <f>IF(N338="nulová",J338,0)</f>
        <v>0</v>
      </c>
      <c r="BJ338" s="17" t="s">
        <v>76</v>
      </c>
      <c r="BK338" s="221">
        <f>ROUND(I338*H338,2)</f>
        <v>0</v>
      </c>
      <c r="BL338" s="17" t="s">
        <v>192</v>
      </c>
      <c r="BM338" s="17" t="s">
        <v>442</v>
      </c>
    </row>
    <row r="339" s="1" customFormat="1" ht="16.5" customHeight="1">
      <c r="B339" s="38"/>
      <c r="C339" s="210" t="s">
        <v>443</v>
      </c>
      <c r="D339" s="210" t="s">
        <v>187</v>
      </c>
      <c r="E339" s="211" t="s">
        <v>444</v>
      </c>
      <c r="F339" s="212" t="s">
        <v>445</v>
      </c>
      <c r="G339" s="213" t="s">
        <v>277</v>
      </c>
      <c r="H339" s="214">
        <v>22.460999999999999</v>
      </c>
      <c r="I339" s="215"/>
      <c r="J339" s="216">
        <f>ROUND(I339*H339,2)</f>
        <v>0</v>
      </c>
      <c r="K339" s="212" t="s">
        <v>191</v>
      </c>
      <c r="L339" s="43"/>
      <c r="M339" s="217" t="s">
        <v>1</v>
      </c>
      <c r="N339" s="218" t="s">
        <v>40</v>
      </c>
      <c r="O339" s="79"/>
      <c r="P339" s="219">
        <f>O339*H339</f>
        <v>0</v>
      </c>
      <c r="Q339" s="219">
        <v>0</v>
      </c>
      <c r="R339" s="219">
        <f>Q339*H339</f>
        <v>0</v>
      </c>
      <c r="S339" s="219">
        <v>0</v>
      </c>
      <c r="T339" s="220">
        <f>S339*H339</f>
        <v>0</v>
      </c>
      <c r="AR339" s="17" t="s">
        <v>192</v>
      </c>
      <c r="AT339" s="17" t="s">
        <v>187</v>
      </c>
      <c r="AU339" s="17" t="s">
        <v>76</v>
      </c>
      <c r="AY339" s="17" t="s">
        <v>186</v>
      </c>
      <c r="BE339" s="221">
        <f>IF(N339="základní",J339,0)</f>
        <v>0</v>
      </c>
      <c r="BF339" s="221">
        <f>IF(N339="snížená",J339,0)</f>
        <v>0</v>
      </c>
      <c r="BG339" s="221">
        <f>IF(N339="zákl. přenesená",J339,0)</f>
        <v>0</v>
      </c>
      <c r="BH339" s="221">
        <f>IF(N339="sníž. přenesená",J339,0)</f>
        <v>0</v>
      </c>
      <c r="BI339" s="221">
        <f>IF(N339="nulová",J339,0)</f>
        <v>0</v>
      </c>
      <c r="BJ339" s="17" t="s">
        <v>76</v>
      </c>
      <c r="BK339" s="221">
        <f>ROUND(I339*H339,2)</f>
        <v>0</v>
      </c>
      <c r="BL339" s="17" t="s">
        <v>192</v>
      </c>
      <c r="BM339" s="17" t="s">
        <v>446</v>
      </c>
    </row>
    <row r="340" s="14" customFormat="1">
      <c r="B340" s="256"/>
      <c r="C340" s="257"/>
      <c r="D340" s="224" t="s">
        <v>194</v>
      </c>
      <c r="E340" s="258" t="s">
        <v>1</v>
      </c>
      <c r="F340" s="259" t="s">
        <v>423</v>
      </c>
      <c r="G340" s="257"/>
      <c r="H340" s="258" t="s">
        <v>1</v>
      </c>
      <c r="I340" s="260"/>
      <c r="J340" s="257"/>
      <c r="K340" s="257"/>
      <c r="L340" s="261"/>
      <c r="M340" s="262"/>
      <c r="N340" s="263"/>
      <c r="O340" s="263"/>
      <c r="P340" s="263"/>
      <c r="Q340" s="263"/>
      <c r="R340" s="263"/>
      <c r="S340" s="263"/>
      <c r="T340" s="264"/>
      <c r="AT340" s="265" t="s">
        <v>194</v>
      </c>
      <c r="AU340" s="265" t="s">
        <v>76</v>
      </c>
      <c r="AV340" s="14" t="s">
        <v>76</v>
      </c>
      <c r="AW340" s="14" t="s">
        <v>32</v>
      </c>
      <c r="AX340" s="14" t="s">
        <v>69</v>
      </c>
      <c r="AY340" s="265" t="s">
        <v>186</v>
      </c>
    </row>
    <row r="341" s="11" customFormat="1">
      <c r="B341" s="222"/>
      <c r="C341" s="223"/>
      <c r="D341" s="224" t="s">
        <v>194</v>
      </c>
      <c r="E341" s="225" t="s">
        <v>1</v>
      </c>
      <c r="F341" s="226" t="s">
        <v>447</v>
      </c>
      <c r="G341" s="223"/>
      <c r="H341" s="227">
        <v>2.613</v>
      </c>
      <c r="I341" s="228"/>
      <c r="J341" s="223"/>
      <c r="K341" s="223"/>
      <c r="L341" s="229"/>
      <c r="M341" s="230"/>
      <c r="N341" s="231"/>
      <c r="O341" s="231"/>
      <c r="P341" s="231"/>
      <c r="Q341" s="231"/>
      <c r="R341" s="231"/>
      <c r="S341" s="231"/>
      <c r="T341" s="232"/>
      <c r="AT341" s="233" t="s">
        <v>194</v>
      </c>
      <c r="AU341" s="233" t="s">
        <v>76</v>
      </c>
      <c r="AV341" s="11" t="s">
        <v>78</v>
      </c>
      <c r="AW341" s="11" t="s">
        <v>32</v>
      </c>
      <c r="AX341" s="11" t="s">
        <v>69</v>
      </c>
      <c r="AY341" s="233" t="s">
        <v>186</v>
      </c>
    </row>
    <row r="342" s="11" customFormat="1">
      <c r="B342" s="222"/>
      <c r="C342" s="223"/>
      <c r="D342" s="224" t="s">
        <v>194</v>
      </c>
      <c r="E342" s="225" t="s">
        <v>1</v>
      </c>
      <c r="F342" s="226" t="s">
        <v>448</v>
      </c>
      <c r="G342" s="223"/>
      <c r="H342" s="227">
        <v>1.8400000000000001</v>
      </c>
      <c r="I342" s="228"/>
      <c r="J342" s="223"/>
      <c r="K342" s="223"/>
      <c r="L342" s="229"/>
      <c r="M342" s="230"/>
      <c r="N342" s="231"/>
      <c r="O342" s="231"/>
      <c r="P342" s="231"/>
      <c r="Q342" s="231"/>
      <c r="R342" s="231"/>
      <c r="S342" s="231"/>
      <c r="T342" s="232"/>
      <c r="AT342" s="233" t="s">
        <v>194</v>
      </c>
      <c r="AU342" s="233" t="s">
        <v>76</v>
      </c>
      <c r="AV342" s="11" t="s">
        <v>78</v>
      </c>
      <c r="AW342" s="11" t="s">
        <v>32</v>
      </c>
      <c r="AX342" s="11" t="s">
        <v>69</v>
      </c>
      <c r="AY342" s="233" t="s">
        <v>186</v>
      </c>
    </row>
    <row r="343" s="11" customFormat="1">
      <c r="B343" s="222"/>
      <c r="C343" s="223"/>
      <c r="D343" s="224" t="s">
        <v>194</v>
      </c>
      <c r="E343" s="225" t="s">
        <v>1</v>
      </c>
      <c r="F343" s="226" t="s">
        <v>449</v>
      </c>
      <c r="G343" s="223"/>
      <c r="H343" s="227">
        <v>6.484</v>
      </c>
      <c r="I343" s="228"/>
      <c r="J343" s="223"/>
      <c r="K343" s="223"/>
      <c r="L343" s="229"/>
      <c r="M343" s="230"/>
      <c r="N343" s="231"/>
      <c r="O343" s="231"/>
      <c r="P343" s="231"/>
      <c r="Q343" s="231"/>
      <c r="R343" s="231"/>
      <c r="S343" s="231"/>
      <c r="T343" s="232"/>
      <c r="AT343" s="233" t="s">
        <v>194</v>
      </c>
      <c r="AU343" s="233" t="s">
        <v>76</v>
      </c>
      <c r="AV343" s="11" t="s">
        <v>78</v>
      </c>
      <c r="AW343" s="11" t="s">
        <v>32</v>
      </c>
      <c r="AX343" s="11" t="s">
        <v>69</v>
      </c>
      <c r="AY343" s="233" t="s">
        <v>186</v>
      </c>
    </row>
    <row r="344" s="11" customFormat="1">
      <c r="B344" s="222"/>
      <c r="C344" s="223"/>
      <c r="D344" s="224" t="s">
        <v>194</v>
      </c>
      <c r="E344" s="225" t="s">
        <v>1</v>
      </c>
      <c r="F344" s="226" t="s">
        <v>450</v>
      </c>
      <c r="G344" s="223"/>
      <c r="H344" s="227">
        <v>0.070000000000000007</v>
      </c>
      <c r="I344" s="228"/>
      <c r="J344" s="223"/>
      <c r="K344" s="223"/>
      <c r="L344" s="229"/>
      <c r="M344" s="230"/>
      <c r="N344" s="231"/>
      <c r="O344" s="231"/>
      <c r="P344" s="231"/>
      <c r="Q344" s="231"/>
      <c r="R344" s="231"/>
      <c r="S344" s="231"/>
      <c r="T344" s="232"/>
      <c r="AT344" s="233" t="s">
        <v>194</v>
      </c>
      <c r="AU344" s="233" t="s">
        <v>76</v>
      </c>
      <c r="AV344" s="11" t="s">
        <v>78</v>
      </c>
      <c r="AW344" s="11" t="s">
        <v>32</v>
      </c>
      <c r="AX344" s="11" t="s">
        <v>69</v>
      </c>
      <c r="AY344" s="233" t="s">
        <v>186</v>
      </c>
    </row>
    <row r="345" s="12" customFormat="1">
      <c r="B345" s="234"/>
      <c r="C345" s="235"/>
      <c r="D345" s="224" t="s">
        <v>194</v>
      </c>
      <c r="E345" s="236" t="s">
        <v>1</v>
      </c>
      <c r="F345" s="237" t="s">
        <v>196</v>
      </c>
      <c r="G345" s="235"/>
      <c r="H345" s="238">
        <v>11.007</v>
      </c>
      <c r="I345" s="239"/>
      <c r="J345" s="235"/>
      <c r="K345" s="235"/>
      <c r="L345" s="240"/>
      <c r="M345" s="241"/>
      <c r="N345" s="242"/>
      <c r="O345" s="242"/>
      <c r="P345" s="242"/>
      <c r="Q345" s="242"/>
      <c r="R345" s="242"/>
      <c r="S345" s="242"/>
      <c r="T345" s="243"/>
      <c r="AT345" s="244" t="s">
        <v>194</v>
      </c>
      <c r="AU345" s="244" t="s">
        <v>76</v>
      </c>
      <c r="AV345" s="12" t="s">
        <v>86</v>
      </c>
      <c r="AW345" s="12" t="s">
        <v>32</v>
      </c>
      <c r="AX345" s="12" t="s">
        <v>69</v>
      </c>
      <c r="AY345" s="244" t="s">
        <v>186</v>
      </c>
    </row>
    <row r="346" s="14" customFormat="1">
      <c r="B346" s="256"/>
      <c r="C346" s="257"/>
      <c r="D346" s="224" t="s">
        <v>194</v>
      </c>
      <c r="E346" s="258" t="s">
        <v>1</v>
      </c>
      <c r="F346" s="259" t="s">
        <v>391</v>
      </c>
      <c r="G346" s="257"/>
      <c r="H346" s="258" t="s">
        <v>1</v>
      </c>
      <c r="I346" s="260"/>
      <c r="J346" s="257"/>
      <c r="K346" s="257"/>
      <c r="L346" s="261"/>
      <c r="M346" s="262"/>
      <c r="N346" s="263"/>
      <c r="O346" s="263"/>
      <c r="P346" s="263"/>
      <c r="Q346" s="263"/>
      <c r="R346" s="263"/>
      <c r="S346" s="263"/>
      <c r="T346" s="264"/>
      <c r="AT346" s="265" t="s">
        <v>194</v>
      </c>
      <c r="AU346" s="265" t="s">
        <v>76</v>
      </c>
      <c r="AV346" s="14" t="s">
        <v>76</v>
      </c>
      <c r="AW346" s="14" t="s">
        <v>32</v>
      </c>
      <c r="AX346" s="14" t="s">
        <v>69</v>
      </c>
      <c r="AY346" s="265" t="s">
        <v>186</v>
      </c>
    </row>
    <row r="347" s="11" customFormat="1">
      <c r="B347" s="222"/>
      <c r="C347" s="223"/>
      <c r="D347" s="224" t="s">
        <v>194</v>
      </c>
      <c r="E347" s="225" t="s">
        <v>1</v>
      </c>
      <c r="F347" s="226" t="s">
        <v>451</v>
      </c>
      <c r="G347" s="223"/>
      <c r="H347" s="227">
        <v>0.094</v>
      </c>
      <c r="I347" s="228"/>
      <c r="J347" s="223"/>
      <c r="K347" s="223"/>
      <c r="L347" s="229"/>
      <c r="M347" s="230"/>
      <c r="N347" s="231"/>
      <c r="O347" s="231"/>
      <c r="P347" s="231"/>
      <c r="Q347" s="231"/>
      <c r="R347" s="231"/>
      <c r="S347" s="231"/>
      <c r="T347" s="232"/>
      <c r="AT347" s="233" t="s">
        <v>194</v>
      </c>
      <c r="AU347" s="233" t="s">
        <v>76</v>
      </c>
      <c r="AV347" s="11" t="s">
        <v>78</v>
      </c>
      <c r="AW347" s="11" t="s">
        <v>32</v>
      </c>
      <c r="AX347" s="11" t="s">
        <v>69</v>
      </c>
      <c r="AY347" s="233" t="s">
        <v>186</v>
      </c>
    </row>
    <row r="348" s="11" customFormat="1">
      <c r="B348" s="222"/>
      <c r="C348" s="223"/>
      <c r="D348" s="224" t="s">
        <v>194</v>
      </c>
      <c r="E348" s="225" t="s">
        <v>1</v>
      </c>
      <c r="F348" s="226" t="s">
        <v>452</v>
      </c>
      <c r="G348" s="223"/>
      <c r="H348" s="227">
        <v>3.8519999999999999</v>
      </c>
      <c r="I348" s="228"/>
      <c r="J348" s="223"/>
      <c r="K348" s="223"/>
      <c r="L348" s="229"/>
      <c r="M348" s="230"/>
      <c r="N348" s="231"/>
      <c r="O348" s="231"/>
      <c r="P348" s="231"/>
      <c r="Q348" s="231"/>
      <c r="R348" s="231"/>
      <c r="S348" s="231"/>
      <c r="T348" s="232"/>
      <c r="AT348" s="233" t="s">
        <v>194</v>
      </c>
      <c r="AU348" s="233" t="s">
        <v>76</v>
      </c>
      <c r="AV348" s="11" t="s">
        <v>78</v>
      </c>
      <c r="AW348" s="11" t="s">
        <v>32</v>
      </c>
      <c r="AX348" s="11" t="s">
        <v>69</v>
      </c>
      <c r="AY348" s="233" t="s">
        <v>186</v>
      </c>
    </row>
    <row r="349" s="11" customFormat="1">
      <c r="B349" s="222"/>
      <c r="C349" s="223"/>
      <c r="D349" s="224" t="s">
        <v>194</v>
      </c>
      <c r="E349" s="225" t="s">
        <v>1</v>
      </c>
      <c r="F349" s="226" t="s">
        <v>453</v>
      </c>
      <c r="G349" s="223"/>
      <c r="H349" s="227">
        <v>2.9279999999999999</v>
      </c>
      <c r="I349" s="228"/>
      <c r="J349" s="223"/>
      <c r="K349" s="223"/>
      <c r="L349" s="229"/>
      <c r="M349" s="230"/>
      <c r="N349" s="231"/>
      <c r="O349" s="231"/>
      <c r="P349" s="231"/>
      <c r="Q349" s="231"/>
      <c r="R349" s="231"/>
      <c r="S349" s="231"/>
      <c r="T349" s="232"/>
      <c r="AT349" s="233" t="s">
        <v>194</v>
      </c>
      <c r="AU349" s="233" t="s">
        <v>76</v>
      </c>
      <c r="AV349" s="11" t="s">
        <v>78</v>
      </c>
      <c r="AW349" s="11" t="s">
        <v>32</v>
      </c>
      <c r="AX349" s="11" t="s">
        <v>69</v>
      </c>
      <c r="AY349" s="233" t="s">
        <v>186</v>
      </c>
    </row>
    <row r="350" s="11" customFormat="1">
      <c r="B350" s="222"/>
      <c r="C350" s="223"/>
      <c r="D350" s="224" t="s">
        <v>194</v>
      </c>
      <c r="E350" s="225" t="s">
        <v>1</v>
      </c>
      <c r="F350" s="226" t="s">
        <v>454</v>
      </c>
      <c r="G350" s="223"/>
      <c r="H350" s="227">
        <v>0.43099999999999999</v>
      </c>
      <c r="I350" s="228"/>
      <c r="J350" s="223"/>
      <c r="K350" s="223"/>
      <c r="L350" s="229"/>
      <c r="M350" s="230"/>
      <c r="N350" s="231"/>
      <c r="O350" s="231"/>
      <c r="P350" s="231"/>
      <c r="Q350" s="231"/>
      <c r="R350" s="231"/>
      <c r="S350" s="231"/>
      <c r="T350" s="232"/>
      <c r="AT350" s="233" t="s">
        <v>194</v>
      </c>
      <c r="AU350" s="233" t="s">
        <v>76</v>
      </c>
      <c r="AV350" s="11" t="s">
        <v>78</v>
      </c>
      <c r="AW350" s="11" t="s">
        <v>32</v>
      </c>
      <c r="AX350" s="11" t="s">
        <v>69</v>
      </c>
      <c r="AY350" s="233" t="s">
        <v>186</v>
      </c>
    </row>
    <row r="351" s="11" customFormat="1">
      <c r="B351" s="222"/>
      <c r="C351" s="223"/>
      <c r="D351" s="224" t="s">
        <v>194</v>
      </c>
      <c r="E351" s="225" t="s">
        <v>1</v>
      </c>
      <c r="F351" s="226" t="s">
        <v>455</v>
      </c>
      <c r="G351" s="223"/>
      <c r="H351" s="227">
        <v>2.746</v>
      </c>
      <c r="I351" s="228"/>
      <c r="J351" s="223"/>
      <c r="K351" s="223"/>
      <c r="L351" s="229"/>
      <c r="M351" s="230"/>
      <c r="N351" s="231"/>
      <c r="O351" s="231"/>
      <c r="P351" s="231"/>
      <c r="Q351" s="231"/>
      <c r="R351" s="231"/>
      <c r="S351" s="231"/>
      <c r="T351" s="232"/>
      <c r="AT351" s="233" t="s">
        <v>194</v>
      </c>
      <c r="AU351" s="233" t="s">
        <v>76</v>
      </c>
      <c r="AV351" s="11" t="s">
        <v>78</v>
      </c>
      <c r="AW351" s="11" t="s">
        <v>32</v>
      </c>
      <c r="AX351" s="11" t="s">
        <v>69</v>
      </c>
      <c r="AY351" s="233" t="s">
        <v>186</v>
      </c>
    </row>
    <row r="352" s="12" customFormat="1">
      <c r="B352" s="234"/>
      <c r="C352" s="235"/>
      <c r="D352" s="224" t="s">
        <v>194</v>
      </c>
      <c r="E352" s="236" t="s">
        <v>1</v>
      </c>
      <c r="F352" s="237" t="s">
        <v>196</v>
      </c>
      <c r="G352" s="235"/>
      <c r="H352" s="238">
        <v>10.051</v>
      </c>
      <c r="I352" s="239"/>
      <c r="J352" s="235"/>
      <c r="K352" s="235"/>
      <c r="L352" s="240"/>
      <c r="M352" s="241"/>
      <c r="N352" s="242"/>
      <c r="O352" s="242"/>
      <c r="P352" s="242"/>
      <c r="Q352" s="242"/>
      <c r="R352" s="242"/>
      <c r="S352" s="242"/>
      <c r="T352" s="243"/>
      <c r="AT352" s="244" t="s">
        <v>194</v>
      </c>
      <c r="AU352" s="244" t="s">
        <v>76</v>
      </c>
      <c r="AV352" s="12" t="s">
        <v>86</v>
      </c>
      <c r="AW352" s="12" t="s">
        <v>32</v>
      </c>
      <c r="AX352" s="12" t="s">
        <v>69</v>
      </c>
      <c r="AY352" s="244" t="s">
        <v>186</v>
      </c>
    </row>
    <row r="353" s="14" customFormat="1">
      <c r="B353" s="256"/>
      <c r="C353" s="257"/>
      <c r="D353" s="224" t="s">
        <v>194</v>
      </c>
      <c r="E353" s="258" t="s">
        <v>1</v>
      </c>
      <c r="F353" s="259" t="s">
        <v>456</v>
      </c>
      <c r="G353" s="257"/>
      <c r="H353" s="258" t="s">
        <v>1</v>
      </c>
      <c r="I353" s="260"/>
      <c r="J353" s="257"/>
      <c r="K353" s="257"/>
      <c r="L353" s="261"/>
      <c r="M353" s="262"/>
      <c r="N353" s="263"/>
      <c r="O353" s="263"/>
      <c r="P353" s="263"/>
      <c r="Q353" s="263"/>
      <c r="R353" s="263"/>
      <c r="S353" s="263"/>
      <c r="T353" s="264"/>
      <c r="AT353" s="265" t="s">
        <v>194</v>
      </c>
      <c r="AU353" s="265" t="s">
        <v>76</v>
      </c>
      <c r="AV353" s="14" t="s">
        <v>76</v>
      </c>
      <c r="AW353" s="14" t="s">
        <v>32</v>
      </c>
      <c r="AX353" s="14" t="s">
        <v>69</v>
      </c>
      <c r="AY353" s="265" t="s">
        <v>186</v>
      </c>
    </row>
    <row r="354" s="11" customFormat="1">
      <c r="B354" s="222"/>
      <c r="C354" s="223"/>
      <c r="D354" s="224" t="s">
        <v>194</v>
      </c>
      <c r="E354" s="225" t="s">
        <v>1</v>
      </c>
      <c r="F354" s="226" t="s">
        <v>457</v>
      </c>
      <c r="G354" s="223"/>
      <c r="H354" s="227">
        <v>0.042999999999999997</v>
      </c>
      <c r="I354" s="228"/>
      <c r="J354" s="223"/>
      <c r="K354" s="223"/>
      <c r="L354" s="229"/>
      <c r="M354" s="230"/>
      <c r="N354" s="231"/>
      <c r="O354" s="231"/>
      <c r="P354" s="231"/>
      <c r="Q354" s="231"/>
      <c r="R354" s="231"/>
      <c r="S354" s="231"/>
      <c r="T354" s="232"/>
      <c r="AT354" s="233" t="s">
        <v>194</v>
      </c>
      <c r="AU354" s="233" t="s">
        <v>76</v>
      </c>
      <c r="AV354" s="11" t="s">
        <v>78</v>
      </c>
      <c r="AW354" s="11" t="s">
        <v>32</v>
      </c>
      <c r="AX354" s="11" t="s">
        <v>69</v>
      </c>
      <c r="AY354" s="233" t="s">
        <v>186</v>
      </c>
    </row>
    <row r="355" s="11" customFormat="1">
      <c r="B355" s="222"/>
      <c r="C355" s="223"/>
      <c r="D355" s="224" t="s">
        <v>194</v>
      </c>
      <c r="E355" s="225" t="s">
        <v>1</v>
      </c>
      <c r="F355" s="226" t="s">
        <v>458</v>
      </c>
      <c r="G355" s="223"/>
      <c r="H355" s="227">
        <v>0.72099999999999997</v>
      </c>
      <c r="I355" s="228"/>
      <c r="J355" s="223"/>
      <c r="K355" s="223"/>
      <c r="L355" s="229"/>
      <c r="M355" s="230"/>
      <c r="N355" s="231"/>
      <c r="O355" s="231"/>
      <c r="P355" s="231"/>
      <c r="Q355" s="231"/>
      <c r="R355" s="231"/>
      <c r="S355" s="231"/>
      <c r="T355" s="232"/>
      <c r="AT355" s="233" t="s">
        <v>194</v>
      </c>
      <c r="AU355" s="233" t="s">
        <v>76</v>
      </c>
      <c r="AV355" s="11" t="s">
        <v>78</v>
      </c>
      <c r="AW355" s="11" t="s">
        <v>32</v>
      </c>
      <c r="AX355" s="11" t="s">
        <v>69</v>
      </c>
      <c r="AY355" s="233" t="s">
        <v>186</v>
      </c>
    </row>
    <row r="356" s="11" customFormat="1">
      <c r="B356" s="222"/>
      <c r="C356" s="223"/>
      <c r="D356" s="224" t="s">
        <v>194</v>
      </c>
      <c r="E356" s="225" t="s">
        <v>1</v>
      </c>
      <c r="F356" s="226" t="s">
        <v>459</v>
      </c>
      <c r="G356" s="223"/>
      <c r="H356" s="227">
        <v>0.025999999999999999</v>
      </c>
      <c r="I356" s="228"/>
      <c r="J356" s="223"/>
      <c r="K356" s="223"/>
      <c r="L356" s="229"/>
      <c r="M356" s="230"/>
      <c r="N356" s="231"/>
      <c r="O356" s="231"/>
      <c r="P356" s="231"/>
      <c r="Q356" s="231"/>
      <c r="R356" s="231"/>
      <c r="S356" s="231"/>
      <c r="T356" s="232"/>
      <c r="AT356" s="233" t="s">
        <v>194</v>
      </c>
      <c r="AU356" s="233" t="s">
        <v>76</v>
      </c>
      <c r="AV356" s="11" t="s">
        <v>78</v>
      </c>
      <c r="AW356" s="11" t="s">
        <v>32</v>
      </c>
      <c r="AX356" s="11" t="s">
        <v>69</v>
      </c>
      <c r="AY356" s="233" t="s">
        <v>186</v>
      </c>
    </row>
    <row r="357" s="11" customFormat="1">
      <c r="B357" s="222"/>
      <c r="C357" s="223"/>
      <c r="D357" s="224" t="s">
        <v>194</v>
      </c>
      <c r="E357" s="225" t="s">
        <v>1</v>
      </c>
      <c r="F357" s="226" t="s">
        <v>460</v>
      </c>
      <c r="G357" s="223"/>
      <c r="H357" s="227">
        <v>0.57299999999999995</v>
      </c>
      <c r="I357" s="228"/>
      <c r="J357" s="223"/>
      <c r="K357" s="223"/>
      <c r="L357" s="229"/>
      <c r="M357" s="230"/>
      <c r="N357" s="231"/>
      <c r="O357" s="231"/>
      <c r="P357" s="231"/>
      <c r="Q357" s="231"/>
      <c r="R357" s="231"/>
      <c r="S357" s="231"/>
      <c r="T357" s="232"/>
      <c r="AT357" s="233" t="s">
        <v>194</v>
      </c>
      <c r="AU357" s="233" t="s">
        <v>76</v>
      </c>
      <c r="AV357" s="11" t="s">
        <v>78</v>
      </c>
      <c r="AW357" s="11" t="s">
        <v>32</v>
      </c>
      <c r="AX357" s="11" t="s">
        <v>69</v>
      </c>
      <c r="AY357" s="233" t="s">
        <v>186</v>
      </c>
    </row>
    <row r="358" s="11" customFormat="1">
      <c r="B358" s="222"/>
      <c r="C358" s="223"/>
      <c r="D358" s="224" t="s">
        <v>194</v>
      </c>
      <c r="E358" s="225" t="s">
        <v>1</v>
      </c>
      <c r="F358" s="226" t="s">
        <v>461</v>
      </c>
      <c r="G358" s="223"/>
      <c r="H358" s="227">
        <v>0.040000000000000001</v>
      </c>
      <c r="I358" s="228"/>
      <c r="J358" s="223"/>
      <c r="K358" s="223"/>
      <c r="L358" s="229"/>
      <c r="M358" s="230"/>
      <c r="N358" s="231"/>
      <c r="O358" s="231"/>
      <c r="P358" s="231"/>
      <c r="Q358" s="231"/>
      <c r="R358" s="231"/>
      <c r="S358" s="231"/>
      <c r="T358" s="232"/>
      <c r="AT358" s="233" t="s">
        <v>194</v>
      </c>
      <c r="AU358" s="233" t="s">
        <v>76</v>
      </c>
      <c r="AV358" s="11" t="s">
        <v>78</v>
      </c>
      <c r="AW358" s="11" t="s">
        <v>32</v>
      </c>
      <c r="AX358" s="11" t="s">
        <v>69</v>
      </c>
      <c r="AY358" s="233" t="s">
        <v>186</v>
      </c>
    </row>
    <row r="359" s="12" customFormat="1">
      <c r="B359" s="234"/>
      <c r="C359" s="235"/>
      <c r="D359" s="224" t="s">
        <v>194</v>
      </c>
      <c r="E359" s="236" t="s">
        <v>1</v>
      </c>
      <c r="F359" s="237" t="s">
        <v>196</v>
      </c>
      <c r="G359" s="235"/>
      <c r="H359" s="238">
        <v>1.403</v>
      </c>
      <c r="I359" s="239"/>
      <c r="J359" s="235"/>
      <c r="K359" s="235"/>
      <c r="L359" s="240"/>
      <c r="M359" s="241"/>
      <c r="N359" s="242"/>
      <c r="O359" s="242"/>
      <c r="P359" s="242"/>
      <c r="Q359" s="242"/>
      <c r="R359" s="242"/>
      <c r="S359" s="242"/>
      <c r="T359" s="243"/>
      <c r="AT359" s="244" t="s">
        <v>194</v>
      </c>
      <c r="AU359" s="244" t="s">
        <v>76</v>
      </c>
      <c r="AV359" s="12" t="s">
        <v>86</v>
      </c>
      <c r="AW359" s="12" t="s">
        <v>32</v>
      </c>
      <c r="AX359" s="12" t="s">
        <v>69</v>
      </c>
      <c r="AY359" s="244" t="s">
        <v>186</v>
      </c>
    </row>
    <row r="360" s="13" customFormat="1">
      <c r="B360" s="245"/>
      <c r="C360" s="246"/>
      <c r="D360" s="224" t="s">
        <v>194</v>
      </c>
      <c r="E360" s="247" t="s">
        <v>1</v>
      </c>
      <c r="F360" s="248" t="s">
        <v>197</v>
      </c>
      <c r="G360" s="246"/>
      <c r="H360" s="249">
        <v>22.460999999999999</v>
      </c>
      <c r="I360" s="250"/>
      <c r="J360" s="246"/>
      <c r="K360" s="246"/>
      <c r="L360" s="251"/>
      <c r="M360" s="252"/>
      <c r="N360" s="253"/>
      <c r="O360" s="253"/>
      <c r="P360" s="253"/>
      <c r="Q360" s="253"/>
      <c r="R360" s="253"/>
      <c r="S360" s="253"/>
      <c r="T360" s="254"/>
      <c r="AT360" s="255" t="s">
        <v>194</v>
      </c>
      <c r="AU360" s="255" t="s">
        <v>76</v>
      </c>
      <c r="AV360" s="13" t="s">
        <v>192</v>
      </c>
      <c r="AW360" s="13" t="s">
        <v>32</v>
      </c>
      <c r="AX360" s="13" t="s">
        <v>76</v>
      </c>
      <c r="AY360" s="255" t="s">
        <v>186</v>
      </c>
    </row>
    <row r="361" s="1" customFormat="1" ht="16.5" customHeight="1">
      <c r="B361" s="38"/>
      <c r="C361" s="210" t="s">
        <v>462</v>
      </c>
      <c r="D361" s="210" t="s">
        <v>187</v>
      </c>
      <c r="E361" s="211" t="s">
        <v>463</v>
      </c>
      <c r="F361" s="212" t="s">
        <v>464</v>
      </c>
      <c r="G361" s="213" t="s">
        <v>319</v>
      </c>
      <c r="H361" s="214">
        <v>24.885000000000002</v>
      </c>
      <c r="I361" s="215"/>
      <c r="J361" s="216">
        <f>ROUND(I361*H361,2)</f>
        <v>0</v>
      </c>
      <c r="K361" s="212" t="s">
        <v>191</v>
      </c>
      <c r="L361" s="43"/>
      <c r="M361" s="217" t="s">
        <v>1</v>
      </c>
      <c r="N361" s="218" t="s">
        <v>40</v>
      </c>
      <c r="O361" s="79"/>
      <c r="P361" s="219">
        <f>O361*H361</f>
        <v>0</v>
      </c>
      <c r="Q361" s="219">
        <v>0</v>
      </c>
      <c r="R361" s="219">
        <f>Q361*H361</f>
        <v>0</v>
      </c>
      <c r="S361" s="219">
        <v>0</v>
      </c>
      <c r="T361" s="220">
        <f>S361*H361</f>
        <v>0</v>
      </c>
      <c r="AR361" s="17" t="s">
        <v>192</v>
      </c>
      <c r="AT361" s="17" t="s">
        <v>187</v>
      </c>
      <c r="AU361" s="17" t="s">
        <v>76</v>
      </c>
      <c r="AY361" s="17" t="s">
        <v>186</v>
      </c>
      <c r="BE361" s="221">
        <f>IF(N361="základní",J361,0)</f>
        <v>0</v>
      </c>
      <c r="BF361" s="221">
        <f>IF(N361="snížená",J361,0)</f>
        <v>0</v>
      </c>
      <c r="BG361" s="221">
        <f>IF(N361="zákl. přenesená",J361,0)</f>
        <v>0</v>
      </c>
      <c r="BH361" s="221">
        <f>IF(N361="sníž. přenesená",J361,0)</f>
        <v>0</v>
      </c>
      <c r="BI361" s="221">
        <f>IF(N361="nulová",J361,0)</f>
        <v>0</v>
      </c>
      <c r="BJ361" s="17" t="s">
        <v>76</v>
      </c>
      <c r="BK361" s="221">
        <f>ROUND(I361*H361,2)</f>
        <v>0</v>
      </c>
      <c r="BL361" s="17" t="s">
        <v>192</v>
      </c>
      <c r="BM361" s="17" t="s">
        <v>465</v>
      </c>
    </row>
    <row r="362" s="14" customFormat="1">
      <c r="B362" s="256"/>
      <c r="C362" s="257"/>
      <c r="D362" s="224" t="s">
        <v>194</v>
      </c>
      <c r="E362" s="258" t="s">
        <v>1</v>
      </c>
      <c r="F362" s="259" t="s">
        <v>418</v>
      </c>
      <c r="G362" s="257"/>
      <c r="H362" s="258" t="s">
        <v>1</v>
      </c>
      <c r="I362" s="260"/>
      <c r="J362" s="257"/>
      <c r="K362" s="257"/>
      <c r="L362" s="261"/>
      <c r="M362" s="262"/>
      <c r="N362" s="263"/>
      <c r="O362" s="263"/>
      <c r="P362" s="263"/>
      <c r="Q362" s="263"/>
      <c r="R362" s="263"/>
      <c r="S362" s="263"/>
      <c r="T362" s="264"/>
      <c r="AT362" s="265" t="s">
        <v>194</v>
      </c>
      <c r="AU362" s="265" t="s">
        <v>76</v>
      </c>
      <c r="AV362" s="14" t="s">
        <v>76</v>
      </c>
      <c r="AW362" s="14" t="s">
        <v>32</v>
      </c>
      <c r="AX362" s="14" t="s">
        <v>69</v>
      </c>
      <c r="AY362" s="265" t="s">
        <v>186</v>
      </c>
    </row>
    <row r="363" s="11" customFormat="1">
      <c r="B363" s="222"/>
      <c r="C363" s="223"/>
      <c r="D363" s="224" t="s">
        <v>194</v>
      </c>
      <c r="E363" s="225" t="s">
        <v>1</v>
      </c>
      <c r="F363" s="226" t="s">
        <v>436</v>
      </c>
      <c r="G363" s="223"/>
      <c r="H363" s="227">
        <v>24.885000000000002</v>
      </c>
      <c r="I363" s="228"/>
      <c r="J363" s="223"/>
      <c r="K363" s="223"/>
      <c r="L363" s="229"/>
      <c r="M363" s="230"/>
      <c r="N363" s="231"/>
      <c r="O363" s="231"/>
      <c r="P363" s="231"/>
      <c r="Q363" s="231"/>
      <c r="R363" s="231"/>
      <c r="S363" s="231"/>
      <c r="T363" s="232"/>
      <c r="AT363" s="233" t="s">
        <v>194</v>
      </c>
      <c r="AU363" s="233" t="s">
        <v>76</v>
      </c>
      <c r="AV363" s="11" t="s">
        <v>78</v>
      </c>
      <c r="AW363" s="11" t="s">
        <v>32</v>
      </c>
      <c r="AX363" s="11" t="s">
        <v>69</v>
      </c>
      <c r="AY363" s="233" t="s">
        <v>186</v>
      </c>
    </row>
    <row r="364" s="12" customFormat="1">
      <c r="B364" s="234"/>
      <c r="C364" s="235"/>
      <c r="D364" s="224" t="s">
        <v>194</v>
      </c>
      <c r="E364" s="236" t="s">
        <v>1</v>
      </c>
      <c r="F364" s="237" t="s">
        <v>196</v>
      </c>
      <c r="G364" s="235"/>
      <c r="H364" s="238">
        <v>24.885000000000002</v>
      </c>
      <c r="I364" s="239"/>
      <c r="J364" s="235"/>
      <c r="K364" s="235"/>
      <c r="L364" s="240"/>
      <c r="M364" s="241"/>
      <c r="N364" s="242"/>
      <c r="O364" s="242"/>
      <c r="P364" s="242"/>
      <c r="Q364" s="242"/>
      <c r="R364" s="242"/>
      <c r="S364" s="242"/>
      <c r="T364" s="243"/>
      <c r="AT364" s="244" t="s">
        <v>194</v>
      </c>
      <c r="AU364" s="244" t="s">
        <v>76</v>
      </c>
      <c r="AV364" s="12" t="s">
        <v>86</v>
      </c>
      <c r="AW364" s="12" t="s">
        <v>32</v>
      </c>
      <c r="AX364" s="12" t="s">
        <v>69</v>
      </c>
      <c r="AY364" s="244" t="s">
        <v>186</v>
      </c>
    </row>
    <row r="365" s="13" customFormat="1">
      <c r="B365" s="245"/>
      <c r="C365" s="246"/>
      <c r="D365" s="224" t="s">
        <v>194</v>
      </c>
      <c r="E365" s="247" t="s">
        <v>1</v>
      </c>
      <c r="F365" s="248" t="s">
        <v>197</v>
      </c>
      <c r="G365" s="246"/>
      <c r="H365" s="249">
        <v>24.885000000000002</v>
      </c>
      <c r="I365" s="250"/>
      <c r="J365" s="246"/>
      <c r="K365" s="246"/>
      <c r="L365" s="251"/>
      <c r="M365" s="252"/>
      <c r="N365" s="253"/>
      <c r="O365" s="253"/>
      <c r="P365" s="253"/>
      <c r="Q365" s="253"/>
      <c r="R365" s="253"/>
      <c r="S365" s="253"/>
      <c r="T365" s="254"/>
      <c r="AT365" s="255" t="s">
        <v>194</v>
      </c>
      <c r="AU365" s="255" t="s">
        <v>76</v>
      </c>
      <c r="AV365" s="13" t="s">
        <v>192</v>
      </c>
      <c r="AW365" s="13" t="s">
        <v>32</v>
      </c>
      <c r="AX365" s="13" t="s">
        <v>76</v>
      </c>
      <c r="AY365" s="255" t="s">
        <v>186</v>
      </c>
    </row>
    <row r="366" s="1" customFormat="1" ht="22.5" customHeight="1">
      <c r="B366" s="38"/>
      <c r="C366" s="210" t="s">
        <v>466</v>
      </c>
      <c r="D366" s="210" t="s">
        <v>187</v>
      </c>
      <c r="E366" s="211" t="s">
        <v>467</v>
      </c>
      <c r="F366" s="212" t="s">
        <v>468</v>
      </c>
      <c r="G366" s="213" t="s">
        <v>319</v>
      </c>
      <c r="H366" s="214">
        <v>24.885000000000002</v>
      </c>
      <c r="I366" s="215"/>
      <c r="J366" s="216">
        <f>ROUND(I366*H366,2)</f>
        <v>0</v>
      </c>
      <c r="K366" s="212" t="s">
        <v>191</v>
      </c>
      <c r="L366" s="43"/>
      <c r="M366" s="217" t="s">
        <v>1</v>
      </c>
      <c r="N366" s="218" t="s">
        <v>40</v>
      </c>
      <c r="O366" s="79"/>
      <c r="P366" s="219">
        <f>O366*H366</f>
        <v>0</v>
      </c>
      <c r="Q366" s="219">
        <v>0</v>
      </c>
      <c r="R366" s="219">
        <f>Q366*H366</f>
        <v>0</v>
      </c>
      <c r="S366" s="219">
        <v>0</v>
      </c>
      <c r="T366" s="220">
        <f>S366*H366</f>
        <v>0</v>
      </c>
      <c r="AR366" s="17" t="s">
        <v>192</v>
      </c>
      <c r="AT366" s="17" t="s">
        <v>187</v>
      </c>
      <c r="AU366" s="17" t="s">
        <v>76</v>
      </c>
      <c r="AY366" s="17" t="s">
        <v>186</v>
      </c>
      <c r="BE366" s="221">
        <f>IF(N366="základní",J366,0)</f>
        <v>0</v>
      </c>
      <c r="BF366" s="221">
        <f>IF(N366="snížená",J366,0)</f>
        <v>0</v>
      </c>
      <c r="BG366" s="221">
        <f>IF(N366="zákl. přenesená",J366,0)</f>
        <v>0</v>
      </c>
      <c r="BH366" s="221">
        <f>IF(N366="sníž. přenesená",J366,0)</f>
        <v>0</v>
      </c>
      <c r="BI366" s="221">
        <f>IF(N366="nulová",J366,0)</f>
        <v>0</v>
      </c>
      <c r="BJ366" s="17" t="s">
        <v>76</v>
      </c>
      <c r="BK366" s="221">
        <f>ROUND(I366*H366,2)</f>
        <v>0</v>
      </c>
      <c r="BL366" s="17" t="s">
        <v>192</v>
      </c>
      <c r="BM366" s="17" t="s">
        <v>469</v>
      </c>
    </row>
    <row r="367" s="1" customFormat="1" ht="33.75" customHeight="1">
      <c r="B367" s="38"/>
      <c r="C367" s="210" t="s">
        <v>470</v>
      </c>
      <c r="D367" s="210" t="s">
        <v>187</v>
      </c>
      <c r="E367" s="211" t="s">
        <v>471</v>
      </c>
      <c r="F367" s="212" t="s">
        <v>472</v>
      </c>
      <c r="G367" s="213" t="s">
        <v>190</v>
      </c>
      <c r="H367" s="214">
        <v>24.838000000000001</v>
      </c>
      <c r="I367" s="215"/>
      <c r="J367" s="216">
        <f>ROUND(I367*H367,2)</f>
        <v>0</v>
      </c>
      <c r="K367" s="212" t="s">
        <v>191</v>
      </c>
      <c r="L367" s="43"/>
      <c r="M367" s="217" t="s">
        <v>1</v>
      </c>
      <c r="N367" s="218" t="s">
        <v>40</v>
      </c>
      <c r="O367" s="79"/>
      <c r="P367" s="219">
        <f>O367*H367</f>
        <v>0</v>
      </c>
      <c r="Q367" s="219">
        <v>0</v>
      </c>
      <c r="R367" s="219">
        <f>Q367*H367</f>
        <v>0</v>
      </c>
      <c r="S367" s="219">
        <v>0</v>
      </c>
      <c r="T367" s="220">
        <f>S367*H367</f>
        <v>0</v>
      </c>
      <c r="AR367" s="17" t="s">
        <v>192</v>
      </c>
      <c r="AT367" s="17" t="s">
        <v>187</v>
      </c>
      <c r="AU367" s="17" t="s">
        <v>76</v>
      </c>
      <c r="AY367" s="17" t="s">
        <v>186</v>
      </c>
      <c r="BE367" s="221">
        <f>IF(N367="základní",J367,0)</f>
        <v>0</v>
      </c>
      <c r="BF367" s="221">
        <f>IF(N367="snížená",J367,0)</f>
        <v>0</v>
      </c>
      <c r="BG367" s="221">
        <f>IF(N367="zákl. přenesená",J367,0)</f>
        <v>0</v>
      </c>
      <c r="BH367" s="221">
        <f>IF(N367="sníž. přenesená",J367,0)</f>
        <v>0</v>
      </c>
      <c r="BI367" s="221">
        <f>IF(N367="nulová",J367,0)</f>
        <v>0</v>
      </c>
      <c r="BJ367" s="17" t="s">
        <v>76</v>
      </c>
      <c r="BK367" s="221">
        <f>ROUND(I367*H367,2)</f>
        <v>0</v>
      </c>
      <c r="BL367" s="17" t="s">
        <v>192</v>
      </c>
      <c r="BM367" s="17" t="s">
        <v>473</v>
      </c>
    </row>
    <row r="368" s="14" customFormat="1">
      <c r="B368" s="256"/>
      <c r="C368" s="257"/>
      <c r="D368" s="224" t="s">
        <v>194</v>
      </c>
      <c r="E368" s="258" t="s">
        <v>1</v>
      </c>
      <c r="F368" s="259" t="s">
        <v>474</v>
      </c>
      <c r="G368" s="257"/>
      <c r="H368" s="258" t="s">
        <v>1</v>
      </c>
      <c r="I368" s="260"/>
      <c r="J368" s="257"/>
      <c r="K368" s="257"/>
      <c r="L368" s="261"/>
      <c r="M368" s="262"/>
      <c r="N368" s="263"/>
      <c r="O368" s="263"/>
      <c r="P368" s="263"/>
      <c r="Q368" s="263"/>
      <c r="R368" s="263"/>
      <c r="S368" s="263"/>
      <c r="T368" s="264"/>
      <c r="AT368" s="265" t="s">
        <v>194</v>
      </c>
      <c r="AU368" s="265" t="s">
        <v>76</v>
      </c>
      <c r="AV368" s="14" t="s">
        <v>76</v>
      </c>
      <c r="AW368" s="14" t="s">
        <v>32</v>
      </c>
      <c r="AX368" s="14" t="s">
        <v>69</v>
      </c>
      <c r="AY368" s="265" t="s">
        <v>186</v>
      </c>
    </row>
    <row r="369" s="11" customFormat="1">
      <c r="B369" s="222"/>
      <c r="C369" s="223"/>
      <c r="D369" s="224" t="s">
        <v>194</v>
      </c>
      <c r="E369" s="225" t="s">
        <v>1</v>
      </c>
      <c r="F369" s="226" t="s">
        <v>475</v>
      </c>
      <c r="G369" s="223"/>
      <c r="H369" s="227">
        <v>16.815000000000001</v>
      </c>
      <c r="I369" s="228"/>
      <c r="J369" s="223"/>
      <c r="K369" s="223"/>
      <c r="L369" s="229"/>
      <c r="M369" s="230"/>
      <c r="N369" s="231"/>
      <c r="O369" s="231"/>
      <c r="P369" s="231"/>
      <c r="Q369" s="231"/>
      <c r="R369" s="231"/>
      <c r="S369" s="231"/>
      <c r="T369" s="232"/>
      <c r="AT369" s="233" t="s">
        <v>194</v>
      </c>
      <c r="AU369" s="233" t="s">
        <v>76</v>
      </c>
      <c r="AV369" s="11" t="s">
        <v>78</v>
      </c>
      <c r="AW369" s="11" t="s">
        <v>32</v>
      </c>
      <c r="AX369" s="11" t="s">
        <v>69</v>
      </c>
      <c r="AY369" s="233" t="s">
        <v>186</v>
      </c>
    </row>
    <row r="370" s="14" customFormat="1">
      <c r="B370" s="256"/>
      <c r="C370" s="257"/>
      <c r="D370" s="224" t="s">
        <v>194</v>
      </c>
      <c r="E370" s="258" t="s">
        <v>1</v>
      </c>
      <c r="F370" s="259" t="s">
        <v>476</v>
      </c>
      <c r="G370" s="257"/>
      <c r="H370" s="258" t="s">
        <v>1</v>
      </c>
      <c r="I370" s="260"/>
      <c r="J370" s="257"/>
      <c r="K370" s="257"/>
      <c r="L370" s="261"/>
      <c r="M370" s="262"/>
      <c r="N370" s="263"/>
      <c r="O370" s="263"/>
      <c r="P370" s="263"/>
      <c r="Q370" s="263"/>
      <c r="R370" s="263"/>
      <c r="S370" s="263"/>
      <c r="T370" s="264"/>
      <c r="AT370" s="265" t="s">
        <v>194</v>
      </c>
      <c r="AU370" s="265" t="s">
        <v>76</v>
      </c>
      <c r="AV370" s="14" t="s">
        <v>76</v>
      </c>
      <c r="AW370" s="14" t="s">
        <v>32</v>
      </c>
      <c r="AX370" s="14" t="s">
        <v>69</v>
      </c>
      <c r="AY370" s="265" t="s">
        <v>186</v>
      </c>
    </row>
    <row r="371" s="11" customFormat="1">
      <c r="B371" s="222"/>
      <c r="C371" s="223"/>
      <c r="D371" s="224" t="s">
        <v>194</v>
      </c>
      <c r="E371" s="225" t="s">
        <v>1</v>
      </c>
      <c r="F371" s="226" t="s">
        <v>477</v>
      </c>
      <c r="G371" s="223"/>
      <c r="H371" s="227">
        <v>3.9750000000000001</v>
      </c>
      <c r="I371" s="228"/>
      <c r="J371" s="223"/>
      <c r="K371" s="223"/>
      <c r="L371" s="229"/>
      <c r="M371" s="230"/>
      <c r="N371" s="231"/>
      <c r="O371" s="231"/>
      <c r="P371" s="231"/>
      <c r="Q371" s="231"/>
      <c r="R371" s="231"/>
      <c r="S371" s="231"/>
      <c r="T371" s="232"/>
      <c r="AT371" s="233" t="s">
        <v>194</v>
      </c>
      <c r="AU371" s="233" t="s">
        <v>76</v>
      </c>
      <c r="AV371" s="11" t="s">
        <v>78</v>
      </c>
      <c r="AW371" s="11" t="s">
        <v>32</v>
      </c>
      <c r="AX371" s="11" t="s">
        <v>69</v>
      </c>
      <c r="AY371" s="233" t="s">
        <v>186</v>
      </c>
    </row>
    <row r="372" s="14" customFormat="1">
      <c r="B372" s="256"/>
      <c r="C372" s="257"/>
      <c r="D372" s="224" t="s">
        <v>194</v>
      </c>
      <c r="E372" s="258" t="s">
        <v>1</v>
      </c>
      <c r="F372" s="259" t="s">
        <v>478</v>
      </c>
      <c r="G372" s="257"/>
      <c r="H372" s="258" t="s">
        <v>1</v>
      </c>
      <c r="I372" s="260"/>
      <c r="J372" s="257"/>
      <c r="K372" s="257"/>
      <c r="L372" s="261"/>
      <c r="M372" s="262"/>
      <c r="N372" s="263"/>
      <c r="O372" s="263"/>
      <c r="P372" s="263"/>
      <c r="Q372" s="263"/>
      <c r="R372" s="263"/>
      <c r="S372" s="263"/>
      <c r="T372" s="264"/>
      <c r="AT372" s="265" t="s">
        <v>194</v>
      </c>
      <c r="AU372" s="265" t="s">
        <v>76</v>
      </c>
      <c r="AV372" s="14" t="s">
        <v>76</v>
      </c>
      <c r="AW372" s="14" t="s">
        <v>32</v>
      </c>
      <c r="AX372" s="14" t="s">
        <v>69</v>
      </c>
      <c r="AY372" s="265" t="s">
        <v>186</v>
      </c>
    </row>
    <row r="373" s="11" customFormat="1">
      <c r="B373" s="222"/>
      <c r="C373" s="223"/>
      <c r="D373" s="224" t="s">
        <v>194</v>
      </c>
      <c r="E373" s="225" t="s">
        <v>1</v>
      </c>
      <c r="F373" s="226" t="s">
        <v>479</v>
      </c>
      <c r="G373" s="223"/>
      <c r="H373" s="227">
        <v>4.048</v>
      </c>
      <c r="I373" s="228"/>
      <c r="J373" s="223"/>
      <c r="K373" s="223"/>
      <c r="L373" s="229"/>
      <c r="M373" s="230"/>
      <c r="N373" s="231"/>
      <c r="O373" s="231"/>
      <c r="P373" s="231"/>
      <c r="Q373" s="231"/>
      <c r="R373" s="231"/>
      <c r="S373" s="231"/>
      <c r="T373" s="232"/>
      <c r="AT373" s="233" t="s">
        <v>194</v>
      </c>
      <c r="AU373" s="233" t="s">
        <v>76</v>
      </c>
      <c r="AV373" s="11" t="s">
        <v>78</v>
      </c>
      <c r="AW373" s="11" t="s">
        <v>32</v>
      </c>
      <c r="AX373" s="11" t="s">
        <v>69</v>
      </c>
      <c r="AY373" s="233" t="s">
        <v>186</v>
      </c>
    </row>
    <row r="374" s="12" customFormat="1">
      <c r="B374" s="234"/>
      <c r="C374" s="235"/>
      <c r="D374" s="224" t="s">
        <v>194</v>
      </c>
      <c r="E374" s="236" t="s">
        <v>1</v>
      </c>
      <c r="F374" s="237" t="s">
        <v>196</v>
      </c>
      <c r="G374" s="235"/>
      <c r="H374" s="238">
        <v>24.838000000000001</v>
      </c>
      <c r="I374" s="239"/>
      <c r="J374" s="235"/>
      <c r="K374" s="235"/>
      <c r="L374" s="240"/>
      <c r="M374" s="241"/>
      <c r="N374" s="242"/>
      <c r="O374" s="242"/>
      <c r="P374" s="242"/>
      <c r="Q374" s="242"/>
      <c r="R374" s="242"/>
      <c r="S374" s="242"/>
      <c r="T374" s="243"/>
      <c r="AT374" s="244" t="s">
        <v>194</v>
      </c>
      <c r="AU374" s="244" t="s">
        <v>76</v>
      </c>
      <c r="AV374" s="12" t="s">
        <v>86</v>
      </c>
      <c r="AW374" s="12" t="s">
        <v>32</v>
      </c>
      <c r="AX374" s="12" t="s">
        <v>69</v>
      </c>
      <c r="AY374" s="244" t="s">
        <v>186</v>
      </c>
    </row>
    <row r="375" s="13" customFormat="1">
      <c r="B375" s="245"/>
      <c r="C375" s="246"/>
      <c r="D375" s="224" t="s">
        <v>194</v>
      </c>
      <c r="E375" s="247" t="s">
        <v>1</v>
      </c>
      <c r="F375" s="248" t="s">
        <v>197</v>
      </c>
      <c r="G375" s="246"/>
      <c r="H375" s="249">
        <v>24.838000000000001</v>
      </c>
      <c r="I375" s="250"/>
      <c r="J375" s="246"/>
      <c r="K375" s="246"/>
      <c r="L375" s="251"/>
      <c r="M375" s="252"/>
      <c r="N375" s="253"/>
      <c r="O375" s="253"/>
      <c r="P375" s="253"/>
      <c r="Q375" s="253"/>
      <c r="R375" s="253"/>
      <c r="S375" s="253"/>
      <c r="T375" s="254"/>
      <c r="AT375" s="255" t="s">
        <v>194</v>
      </c>
      <c r="AU375" s="255" t="s">
        <v>76</v>
      </c>
      <c r="AV375" s="13" t="s">
        <v>192</v>
      </c>
      <c r="AW375" s="13" t="s">
        <v>32</v>
      </c>
      <c r="AX375" s="13" t="s">
        <v>76</v>
      </c>
      <c r="AY375" s="255" t="s">
        <v>186</v>
      </c>
    </row>
    <row r="376" s="10" customFormat="1" ht="25.92" customHeight="1">
      <c r="B376" s="196"/>
      <c r="C376" s="197"/>
      <c r="D376" s="198" t="s">
        <v>68</v>
      </c>
      <c r="E376" s="199" t="s">
        <v>192</v>
      </c>
      <c r="F376" s="199" t="s">
        <v>480</v>
      </c>
      <c r="G376" s="197"/>
      <c r="H376" s="197"/>
      <c r="I376" s="200"/>
      <c r="J376" s="201">
        <f>BK376</f>
        <v>0</v>
      </c>
      <c r="K376" s="197"/>
      <c r="L376" s="202"/>
      <c r="M376" s="203"/>
      <c r="N376" s="204"/>
      <c r="O376" s="204"/>
      <c r="P376" s="205">
        <f>SUM(P377:P394)</f>
        <v>0</v>
      </c>
      <c r="Q376" s="204"/>
      <c r="R376" s="205">
        <f>SUM(R377:R394)</f>
        <v>0</v>
      </c>
      <c r="S376" s="204"/>
      <c r="T376" s="206">
        <f>SUM(T377:T394)</f>
        <v>0</v>
      </c>
      <c r="AR376" s="207" t="s">
        <v>76</v>
      </c>
      <c r="AT376" s="208" t="s">
        <v>68</v>
      </c>
      <c r="AU376" s="208" t="s">
        <v>69</v>
      </c>
      <c r="AY376" s="207" t="s">
        <v>186</v>
      </c>
      <c r="BK376" s="209">
        <f>SUM(BK377:BK394)</f>
        <v>0</v>
      </c>
    </row>
    <row r="377" s="1" customFormat="1" ht="22.5" customHeight="1">
      <c r="B377" s="38"/>
      <c r="C377" s="210" t="s">
        <v>481</v>
      </c>
      <c r="D377" s="210" t="s">
        <v>187</v>
      </c>
      <c r="E377" s="211" t="s">
        <v>482</v>
      </c>
      <c r="F377" s="212" t="s">
        <v>483</v>
      </c>
      <c r="G377" s="213" t="s">
        <v>364</v>
      </c>
      <c r="H377" s="214">
        <v>29</v>
      </c>
      <c r="I377" s="215"/>
      <c r="J377" s="216">
        <f>ROUND(I377*H377,2)</f>
        <v>0</v>
      </c>
      <c r="K377" s="212" t="s">
        <v>191</v>
      </c>
      <c r="L377" s="43"/>
      <c r="M377" s="217" t="s">
        <v>1</v>
      </c>
      <c r="N377" s="218" t="s">
        <v>40</v>
      </c>
      <c r="O377" s="79"/>
      <c r="P377" s="219">
        <f>O377*H377</f>
        <v>0</v>
      </c>
      <c r="Q377" s="219">
        <v>0</v>
      </c>
      <c r="R377" s="219">
        <f>Q377*H377</f>
        <v>0</v>
      </c>
      <c r="S377" s="219">
        <v>0</v>
      </c>
      <c r="T377" s="220">
        <f>S377*H377</f>
        <v>0</v>
      </c>
      <c r="AR377" s="17" t="s">
        <v>192</v>
      </c>
      <c r="AT377" s="17" t="s">
        <v>187</v>
      </c>
      <c r="AU377" s="17" t="s">
        <v>76</v>
      </c>
      <c r="AY377" s="17" t="s">
        <v>186</v>
      </c>
      <c r="BE377" s="221">
        <f>IF(N377="základní",J377,0)</f>
        <v>0</v>
      </c>
      <c r="BF377" s="221">
        <f>IF(N377="snížená",J377,0)</f>
        <v>0</v>
      </c>
      <c r="BG377" s="221">
        <f>IF(N377="zákl. přenesená",J377,0)</f>
        <v>0</v>
      </c>
      <c r="BH377" s="221">
        <f>IF(N377="sníž. přenesená",J377,0)</f>
        <v>0</v>
      </c>
      <c r="BI377" s="221">
        <f>IF(N377="nulová",J377,0)</f>
        <v>0</v>
      </c>
      <c r="BJ377" s="17" t="s">
        <v>76</v>
      </c>
      <c r="BK377" s="221">
        <f>ROUND(I377*H377,2)</f>
        <v>0</v>
      </c>
      <c r="BL377" s="17" t="s">
        <v>192</v>
      </c>
      <c r="BM377" s="17" t="s">
        <v>484</v>
      </c>
    </row>
    <row r="378" s="11" customFormat="1">
      <c r="B378" s="222"/>
      <c r="C378" s="223"/>
      <c r="D378" s="224" t="s">
        <v>194</v>
      </c>
      <c r="E378" s="225" t="s">
        <v>1</v>
      </c>
      <c r="F378" s="226" t="s">
        <v>485</v>
      </c>
      <c r="G378" s="223"/>
      <c r="H378" s="227">
        <v>29</v>
      </c>
      <c r="I378" s="228"/>
      <c r="J378" s="223"/>
      <c r="K378" s="223"/>
      <c r="L378" s="229"/>
      <c r="M378" s="230"/>
      <c r="N378" s="231"/>
      <c r="O378" s="231"/>
      <c r="P378" s="231"/>
      <c r="Q378" s="231"/>
      <c r="R378" s="231"/>
      <c r="S378" s="231"/>
      <c r="T378" s="232"/>
      <c r="AT378" s="233" t="s">
        <v>194</v>
      </c>
      <c r="AU378" s="233" t="s">
        <v>76</v>
      </c>
      <c r="AV378" s="11" t="s">
        <v>78</v>
      </c>
      <c r="AW378" s="11" t="s">
        <v>32</v>
      </c>
      <c r="AX378" s="11" t="s">
        <v>69</v>
      </c>
      <c r="AY378" s="233" t="s">
        <v>186</v>
      </c>
    </row>
    <row r="379" s="12" customFormat="1">
      <c r="B379" s="234"/>
      <c r="C379" s="235"/>
      <c r="D379" s="224" t="s">
        <v>194</v>
      </c>
      <c r="E379" s="236" t="s">
        <v>1</v>
      </c>
      <c r="F379" s="237" t="s">
        <v>196</v>
      </c>
      <c r="G379" s="235"/>
      <c r="H379" s="238">
        <v>29</v>
      </c>
      <c r="I379" s="239"/>
      <c r="J379" s="235"/>
      <c r="K379" s="235"/>
      <c r="L379" s="240"/>
      <c r="M379" s="241"/>
      <c r="N379" s="242"/>
      <c r="O379" s="242"/>
      <c r="P379" s="242"/>
      <c r="Q379" s="242"/>
      <c r="R379" s="242"/>
      <c r="S379" s="242"/>
      <c r="T379" s="243"/>
      <c r="AT379" s="244" t="s">
        <v>194</v>
      </c>
      <c r="AU379" s="244" t="s">
        <v>76</v>
      </c>
      <c r="AV379" s="12" t="s">
        <v>86</v>
      </c>
      <c r="AW379" s="12" t="s">
        <v>32</v>
      </c>
      <c r="AX379" s="12" t="s">
        <v>69</v>
      </c>
      <c r="AY379" s="244" t="s">
        <v>186</v>
      </c>
    </row>
    <row r="380" s="13" customFormat="1">
      <c r="B380" s="245"/>
      <c r="C380" s="246"/>
      <c r="D380" s="224" t="s">
        <v>194</v>
      </c>
      <c r="E380" s="247" t="s">
        <v>1</v>
      </c>
      <c r="F380" s="248" t="s">
        <v>197</v>
      </c>
      <c r="G380" s="246"/>
      <c r="H380" s="249">
        <v>29</v>
      </c>
      <c r="I380" s="250"/>
      <c r="J380" s="246"/>
      <c r="K380" s="246"/>
      <c r="L380" s="251"/>
      <c r="M380" s="252"/>
      <c r="N380" s="253"/>
      <c r="O380" s="253"/>
      <c r="P380" s="253"/>
      <c r="Q380" s="253"/>
      <c r="R380" s="253"/>
      <c r="S380" s="253"/>
      <c r="T380" s="254"/>
      <c r="AT380" s="255" t="s">
        <v>194</v>
      </c>
      <c r="AU380" s="255" t="s">
        <v>76</v>
      </c>
      <c r="AV380" s="13" t="s">
        <v>192</v>
      </c>
      <c r="AW380" s="13" t="s">
        <v>32</v>
      </c>
      <c r="AX380" s="13" t="s">
        <v>76</v>
      </c>
      <c r="AY380" s="255" t="s">
        <v>186</v>
      </c>
    </row>
    <row r="381" s="1" customFormat="1" ht="16.5" customHeight="1">
      <c r="B381" s="38"/>
      <c r="C381" s="210" t="s">
        <v>486</v>
      </c>
      <c r="D381" s="210" t="s">
        <v>187</v>
      </c>
      <c r="E381" s="211" t="s">
        <v>487</v>
      </c>
      <c r="F381" s="212" t="s">
        <v>488</v>
      </c>
      <c r="G381" s="213" t="s">
        <v>190</v>
      </c>
      <c r="H381" s="214">
        <v>1.788</v>
      </c>
      <c r="I381" s="215"/>
      <c r="J381" s="216">
        <f>ROUND(I381*H381,2)</f>
        <v>0</v>
      </c>
      <c r="K381" s="212" t="s">
        <v>191</v>
      </c>
      <c r="L381" s="43"/>
      <c r="M381" s="217" t="s">
        <v>1</v>
      </c>
      <c r="N381" s="218" t="s">
        <v>40</v>
      </c>
      <c r="O381" s="79"/>
      <c r="P381" s="219">
        <f>O381*H381</f>
        <v>0</v>
      </c>
      <c r="Q381" s="219">
        <v>0</v>
      </c>
      <c r="R381" s="219">
        <f>Q381*H381</f>
        <v>0</v>
      </c>
      <c r="S381" s="219">
        <v>0</v>
      </c>
      <c r="T381" s="220">
        <f>S381*H381</f>
        <v>0</v>
      </c>
      <c r="AR381" s="17" t="s">
        <v>192</v>
      </c>
      <c r="AT381" s="17" t="s">
        <v>187</v>
      </c>
      <c r="AU381" s="17" t="s">
        <v>76</v>
      </c>
      <c r="AY381" s="17" t="s">
        <v>186</v>
      </c>
      <c r="BE381" s="221">
        <f>IF(N381="základní",J381,0)</f>
        <v>0</v>
      </c>
      <c r="BF381" s="221">
        <f>IF(N381="snížená",J381,0)</f>
        <v>0</v>
      </c>
      <c r="BG381" s="221">
        <f>IF(N381="zákl. přenesená",J381,0)</f>
        <v>0</v>
      </c>
      <c r="BH381" s="221">
        <f>IF(N381="sníž. přenesená",J381,0)</f>
        <v>0</v>
      </c>
      <c r="BI381" s="221">
        <f>IF(N381="nulová",J381,0)</f>
        <v>0</v>
      </c>
      <c r="BJ381" s="17" t="s">
        <v>76</v>
      </c>
      <c r="BK381" s="221">
        <f>ROUND(I381*H381,2)</f>
        <v>0</v>
      </c>
      <c r="BL381" s="17" t="s">
        <v>192</v>
      </c>
      <c r="BM381" s="17" t="s">
        <v>489</v>
      </c>
    </row>
    <row r="382" s="11" customFormat="1">
      <c r="B382" s="222"/>
      <c r="C382" s="223"/>
      <c r="D382" s="224" t="s">
        <v>194</v>
      </c>
      <c r="E382" s="225" t="s">
        <v>1</v>
      </c>
      <c r="F382" s="226" t="s">
        <v>490</v>
      </c>
      <c r="G382" s="223"/>
      <c r="H382" s="227">
        <v>1.788</v>
      </c>
      <c r="I382" s="228"/>
      <c r="J382" s="223"/>
      <c r="K382" s="223"/>
      <c r="L382" s="229"/>
      <c r="M382" s="230"/>
      <c r="N382" s="231"/>
      <c r="O382" s="231"/>
      <c r="P382" s="231"/>
      <c r="Q382" s="231"/>
      <c r="R382" s="231"/>
      <c r="S382" s="231"/>
      <c r="T382" s="232"/>
      <c r="AT382" s="233" t="s">
        <v>194</v>
      </c>
      <c r="AU382" s="233" t="s">
        <v>76</v>
      </c>
      <c r="AV382" s="11" t="s">
        <v>78</v>
      </c>
      <c r="AW382" s="11" t="s">
        <v>32</v>
      </c>
      <c r="AX382" s="11" t="s">
        <v>69</v>
      </c>
      <c r="AY382" s="233" t="s">
        <v>186</v>
      </c>
    </row>
    <row r="383" s="12" customFormat="1">
      <c r="B383" s="234"/>
      <c r="C383" s="235"/>
      <c r="D383" s="224" t="s">
        <v>194</v>
      </c>
      <c r="E383" s="236" t="s">
        <v>1</v>
      </c>
      <c r="F383" s="237" t="s">
        <v>196</v>
      </c>
      <c r="G383" s="235"/>
      <c r="H383" s="238">
        <v>1.788</v>
      </c>
      <c r="I383" s="239"/>
      <c r="J383" s="235"/>
      <c r="K383" s="235"/>
      <c r="L383" s="240"/>
      <c r="M383" s="241"/>
      <c r="N383" s="242"/>
      <c r="O383" s="242"/>
      <c r="P383" s="242"/>
      <c r="Q383" s="242"/>
      <c r="R383" s="242"/>
      <c r="S383" s="242"/>
      <c r="T383" s="243"/>
      <c r="AT383" s="244" t="s">
        <v>194</v>
      </c>
      <c r="AU383" s="244" t="s">
        <v>76</v>
      </c>
      <c r="AV383" s="12" t="s">
        <v>86</v>
      </c>
      <c r="AW383" s="12" t="s">
        <v>32</v>
      </c>
      <c r="AX383" s="12" t="s">
        <v>69</v>
      </c>
      <c r="AY383" s="244" t="s">
        <v>186</v>
      </c>
    </row>
    <row r="384" s="13" customFormat="1">
      <c r="B384" s="245"/>
      <c r="C384" s="246"/>
      <c r="D384" s="224" t="s">
        <v>194</v>
      </c>
      <c r="E384" s="247" t="s">
        <v>1</v>
      </c>
      <c r="F384" s="248" t="s">
        <v>197</v>
      </c>
      <c r="G384" s="246"/>
      <c r="H384" s="249">
        <v>1.788</v>
      </c>
      <c r="I384" s="250"/>
      <c r="J384" s="246"/>
      <c r="K384" s="246"/>
      <c r="L384" s="251"/>
      <c r="M384" s="252"/>
      <c r="N384" s="253"/>
      <c r="O384" s="253"/>
      <c r="P384" s="253"/>
      <c r="Q384" s="253"/>
      <c r="R384" s="253"/>
      <c r="S384" s="253"/>
      <c r="T384" s="254"/>
      <c r="AT384" s="255" t="s">
        <v>194</v>
      </c>
      <c r="AU384" s="255" t="s">
        <v>76</v>
      </c>
      <c r="AV384" s="13" t="s">
        <v>192</v>
      </c>
      <c r="AW384" s="13" t="s">
        <v>32</v>
      </c>
      <c r="AX384" s="13" t="s">
        <v>76</v>
      </c>
      <c r="AY384" s="255" t="s">
        <v>186</v>
      </c>
    </row>
    <row r="385" s="1" customFormat="1" ht="16.5" customHeight="1">
      <c r="B385" s="38"/>
      <c r="C385" s="210" t="s">
        <v>491</v>
      </c>
      <c r="D385" s="210" t="s">
        <v>187</v>
      </c>
      <c r="E385" s="211" t="s">
        <v>492</v>
      </c>
      <c r="F385" s="212" t="s">
        <v>493</v>
      </c>
      <c r="G385" s="213" t="s">
        <v>319</v>
      </c>
      <c r="H385" s="214">
        <v>6.8499999999999996</v>
      </c>
      <c r="I385" s="215"/>
      <c r="J385" s="216">
        <f>ROUND(I385*H385,2)</f>
        <v>0</v>
      </c>
      <c r="K385" s="212" t="s">
        <v>191</v>
      </c>
      <c r="L385" s="43"/>
      <c r="M385" s="217" t="s">
        <v>1</v>
      </c>
      <c r="N385" s="218" t="s">
        <v>40</v>
      </c>
      <c r="O385" s="79"/>
      <c r="P385" s="219">
        <f>O385*H385</f>
        <v>0</v>
      </c>
      <c r="Q385" s="219">
        <v>0</v>
      </c>
      <c r="R385" s="219">
        <f>Q385*H385</f>
        <v>0</v>
      </c>
      <c r="S385" s="219">
        <v>0</v>
      </c>
      <c r="T385" s="220">
        <f>S385*H385</f>
        <v>0</v>
      </c>
      <c r="AR385" s="17" t="s">
        <v>192</v>
      </c>
      <c r="AT385" s="17" t="s">
        <v>187</v>
      </c>
      <c r="AU385" s="17" t="s">
        <v>76</v>
      </c>
      <c r="AY385" s="17" t="s">
        <v>186</v>
      </c>
      <c r="BE385" s="221">
        <f>IF(N385="základní",J385,0)</f>
        <v>0</v>
      </c>
      <c r="BF385" s="221">
        <f>IF(N385="snížená",J385,0)</f>
        <v>0</v>
      </c>
      <c r="BG385" s="221">
        <f>IF(N385="zákl. přenesená",J385,0)</f>
        <v>0</v>
      </c>
      <c r="BH385" s="221">
        <f>IF(N385="sníž. přenesená",J385,0)</f>
        <v>0</v>
      </c>
      <c r="BI385" s="221">
        <f>IF(N385="nulová",J385,0)</f>
        <v>0</v>
      </c>
      <c r="BJ385" s="17" t="s">
        <v>76</v>
      </c>
      <c r="BK385" s="221">
        <f>ROUND(I385*H385,2)</f>
        <v>0</v>
      </c>
      <c r="BL385" s="17" t="s">
        <v>192</v>
      </c>
      <c r="BM385" s="17" t="s">
        <v>494</v>
      </c>
    </row>
    <row r="386" s="11" customFormat="1">
      <c r="B386" s="222"/>
      <c r="C386" s="223"/>
      <c r="D386" s="224" t="s">
        <v>194</v>
      </c>
      <c r="E386" s="225" t="s">
        <v>1</v>
      </c>
      <c r="F386" s="226" t="s">
        <v>495</v>
      </c>
      <c r="G386" s="223"/>
      <c r="H386" s="227">
        <v>6.8499999999999996</v>
      </c>
      <c r="I386" s="228"/>
      <c r="J386" s="223"/>
      <c r="K386" s="223"/>
      <c r="L386" s="229"/>
      <c r="M386" s="230"/>
      <c r="N386" s="231"/>
      <c r="O386" s="231"/>
      <c r="P386" s="231"/>
      <c r="Q386" s="231"/>
      <c r="R386" s="231"/>
      <c r="S386" s="231"/>
      <c r="T386" s="232"/>
      <c r="AT386" s="233" t="s">
        <v>194</v>
      </c>
      <c r="AU386" s="233" t="s">
        <v>76</v>
      </c>
      <c r="AV386" s="11" t="s">
        <v>78</v>
      </c>
      <c r="AW386" s="11" t="s">
        <v>32</v>
      </c>
      <c r="AX386" s="11" t="s">
        <v>69</v>
      </c>
      <c r="AY386" s="233" t="s">
        <v>186</v>
      </c>
    </row>
    <row r="387" s="12" customFormat="1">
      <c r="B387" s="234"/>
      <c r="C387" s="235"/>
      <c r="D387" s="224" t="s">
        <v>194</v>
      </c>
      <c r="E387" s="236" t="s">
        <v>1</v>
      </c>
      <c r="F387" s="237" t="s">
        <v>196</v>
      </c>
      <c r="G387" s="235"/>
      <c r="H387" s="238">
        <v>6.8499999999999996</v>
      </c>
      <c r="I387" s="239"/>
      <c r="J387" s="235"/>
      <c r="K387" s="235"/>
      <c r="L387" s="240"/>
      <c r="M387" s="241"/>
      <c r="N387" s="242"/>
      <c r="O387" s="242"/>
      <c r="P387" s="242"/>
      <c r="Q387" s="242"/>
      <c r="R387" s="242"/>
      <c r="S387" s="242"/>
      <c r="T387" s="243"/>
      <c r="AT387" s="244" t="s">
        <v>194</v>
      </c>
      <c r="AU387" s="244" t="s">
        <v>76</v>
      </c>
      <c r="AV387" s="12" t="s">
        <v>86</v>
      </c>
      <c r="AW387" s="12" t="s">
        <v>32</v>
      </c>
      <c r="AX387" s="12" t="s">
        <v>69</v>
      </c>
      <c r="AY387" s="244" t="s">
        <v>186</v>
      </c>
    </row>
    <row r="388" s="13" customFormat="1">
      <c r="B388" s="245"/>
      <c r="C388" s="246"/>
      <c r="D388" s="224" t="s">
        <v>194</v>
      </c>
      <c r="E388" s="247" t="s">
        <v>1</v>
      </c>
      <c r="F388" s="248" t="s">
        <v>197</v>
      </c>
      <c r="G388" s="246"/>
      <c r="H388" s="249">
        <v>6.8499999999999996</v>
      </c>
      <c r="I388" s="250"/>
      <c r="J388" s="246"/>
      <c r="K388" s="246"/>
      <c r="L388" s="251"/>
      <c r="M388" s="252"/>
      <c r="N388" s="253"/>
      <c r="O388" s="253"/>
      <c r="P388" s="253"/>
      <c r="Q388" s="253"/>
      <c r="R388" s="253"/>
      <c r="S388" s="253"/>
      <c r="T388" s="254"/>
      <c r="AT388" s="255" t="s">
        <v>194</v>
      </c>
      <c r="AU388" s="255" t="s">
        <v>76</v>
      </c>
      <c r="AV388" s="13" t="s">
        <v>192</v>
      </c>
      <c r="AW388" s="13" t="s">
        <v>32</v>
      </c>
      <c r="AX388" s="13" t="s">
        <v>76</v>
      </c>
      <c r="AY388" s="255" t="s">
        <v>186</v>
      </c>
    </row>
    <row r="389" s="1" customFormat="1" ht="16.5" customHeight="1">
      <c r="B389" s="38"/>
      <c r="C389" s="210" t="s">
        <v>496</v>
      </c>
      <c r="D389" s="210" t="s">
        <v>187</v>
      </c>
      <c r="E389" s="211" t="s">
        <v>497</v>
      </c>
      <c r="F389" s="212" t="s">
        <v>498</v>
      </c>
      <c r="G389" s="213" t="s">
        <v>319</v>
      </c>
      <c r="H389" s="214">
        <v>6.8499999999999996</v>
      </c>
      <c r="I389" s="215"/>
      <c r="J389" s="216">
        <f>ROUND(I389*H389,2)</f>
        <v>0</v>
      </c>
      <c r="K389" s="212" t="s">
        <v>191</v>
      </c>
      <c r="L389" s="43"/>
      <c r="M389" s="217" t="s">
        <v>1</v>
      </c>
      <c r="N389" s="218" t="s">
        <v>40</v>
      </c>
      <c r="O389" s="79"/>
      <c r="P389" s="219">
        <f>O389*H389</f>
        <v>0</v>
      </c>
      <c r="Q389" s="219">
        <v>0</v>
      </c>
      <c r="R389" s="219">
        <f>Q389*H389</f>
        <v>0</v>
      </c>
      <c r="S389" s="219">
        <v>0</v>
      </c>
      <c r="T389" s="220">
        <f>S389*H389</f>
        <v>0</v>
      </c>
      <c r="AR389" s="17" t="s">
        <v>192</v>
      </c>
      <c r="AT389" s="17" t="s">
        <v>187</v>
      </c>
      <c r="AU389" s="17" t="s">
        <v>76</v>
      </c>
      <c r="AY389" s="17" t="s">
        <v>186</v>
      </c>
      <c r="BE389" s="221">
        <f>IF(N389="základní",J389,0)</f>
        <v>0</v>
      </c>
      <c r="BF389" s="221">
        <f>IF(N389="snížená",J389,0)</f>
        <v>0</v>
      </c>
      <c r="BG389" s="221">
        <f>IF(N389="zákl. přenesená",J389,0)</f>
        <v>0</v>
      </c>
      <c r="BH389" s="221">
        <f>IF(N389="sníž. přenesená",J389,0)</f>
        <v>0</v>
      </c>
      <c r="BI389" s="221">
        <f>IF(N389="nulová",J389,0)</f>
        <v>0</v>
      </c>
      <c r="BJ389" s="17" t="s">
        <v>76</v>
      </c>
      <c r="BK389" s="221">
        <f>ROUND(I389*H389,2)</f>
        <v>0</v>
      </c>
      <c r="BL389" s="17" t="s">
        <v>192</v>
      </c>
      <c r="BM389" s="17" t="s">
        <v>499</v>
      </c>
    </row>
    <row r="390" s="1" customFormat="1" ht="16.5" customHeight="1">
      <c r="B390" s="38"/>
      <c r="C390" s="210" t="s">
        <v>500</v>
      </c>
      <c r="D390" s="210" t="s">
        <v>187</v>
      </c>
      <c r="E390" s="211" t="s">
        <v>501</v>
      </c>
      <c r="F390" s="212" t="s">
        <v>502</v>
      </c>
      <c r="G390" s="213" t="s">
        <v>277</v>
      </c>
      <c r="H390" s="214">
        <v>0.20799999999999999</v>
      </c>
      <c r="I390" s="215"/>
      <c r="J390" s="216">
        <f>ROUND(I390*H390,2)</f>
        <v>0</v>
      </c>
      <c r="K390" s="212" t="s">
        <v>191</v>
      </c>
      <c r="L390" s="43"/>
      <c r="M390" s="217" t="s">
        <v>1</v>
      </c>
      <c r="N390" s="218" t="s">
        <v>40</v>
      </c>
      <c r="O390" s="79"/>
      <c r="P390" s="219">
        <f>O390*H390</f>
        <v>0</v>
      </c>
      <c r="Q390" s="219">
        <v>0</v>
      </c>
      <c r="R390" s="219">
        <f>Q390*H390</f>
        <v>0</v>
      </c>
      <c r="S390" s="219">
        <v>0</v>
      </c>
      <c r="T390" s="220">
        <f>S390*H390</f>
        <v>0</v>
      </c>
      <c r="AR390" s="17" t="s">
        <v>192</v>
      </c>
      <c r="AT390" s="17" t="s">
        <v>187</v>
      </c>
      <c r="AU390" s="17" t="s">
        <v>76</v>
      </c>
      <c r="AY390" s="17" t="s">
        <v>186</v>
      </c>
      <c r="BE390" s="221">
        <f>IF(N390="základní",J390,0)</f>
        <v>0</v>
      </c>
      <c r="BF390" s="221">
        <f>IF(N390="snížená",J390,0)</f>
        <v>0</v>
      </c>
      <c r="BG390" s="221">
        <f>IF(N390="zákl. přenesená",J390,0)</f>
        <v>0</v>
      </c>
      <c r="BH390" s="221">
        <f>IF(N390="sníž. přenesená",J390,0)</f>
        <v>0</v>
      </c>
      <c r="BI390" s="221">
        <f>IF(N390="nulová",J390,0)</f>
        <v>0</v>
      </c>
      <c r="BJ390" s="17" t="s">
        <v>76</v>
      </c>
      <c r="BK390" s="221">
        <f>ROUND(I390*H390,2)</f>
        <v>0</v>
      </c>
      <c r="BL390" s="17" t="s">
        <v>192</v>
      </c>
      <c r="BM390" s="17" t="s">
        <v>503</v>
      </c>
    </row>
    <row r="391" s="11" customFormat="1">
      <c r="B391" s="222"/>
      <c r="C391" s="223"/>
      <c r="D391" s="224" t="s">
        <v>194</v>
      </c>
      <c r="E391" s="225" t="s">
        <v>1</v>
      </c>
      <c r="F391" s="226" t="s">
        <v>504</v>
      </c>
      <c r="G391" s="223"/>
      <c r="H391" s="227">
        <v>0.16800000000000001</v>
      </c>
      <c r="I391" s="228"/>
      <c r="J391" s="223"/>
      <c r="K391" s="223"/>
      <c r="L391" s="229"/>
      <c r="M391" s="230"/>
      <c r="N391" s="231"/>
      <c r="O391" s="231"/>
      <c r="P391" s="231"/>
      <c r="Q391" s="231"/>
      <c r="R391" s="231"/>
      <c r="S391" s="231"/>
      <c r="T391" s="232"/>
      <c r="AT391" s="233" t="s">
        <v>194</v>
      </c>
      <c r="AU391" s="233" t="s">
        <v>76</v>
      </c>
      <c r="AV391" s="11" t="s">
        <v>78</v>
      </c>
      <c r="AW391" s="11" t="s">
        <v>32</v>
      </c>
      <c r="AX391" s="11" t="s">
        <v>69</v>
      </c>
      <c r="AY391" s="233" t="s">
        <v>186</v>
      </c>
    </row>
    <row r="392" s="11" customFormat="1">
      <c r="B392" s="222"/>
      <c r="C392" s="223"/>
      <c r="D392" s="224" t="s">
        <v>194</v>
      </c>
      <c r="E392" s="225" t="s">
        <v>1</v>
      </c>
      <c r="F392" s="226" t="s">
        <v>505</v>
      </c>
      <c r="G392" s="223"/>
      <c r="H392" s="227">
        <v>0.040000000000000001</v>
      </c>
      <c r="I392" s="228"/>
      <c r="J392" s="223"/>
      <c r="K392" s="223"/>
      <c r="L392" s="229"/>
      <c r="M392" s="230"/>
      <c r="N392" s="231"/>
      <c r="O392" s="231"/>
      <c r="P392" s="231"/>
      <c r="Q392" s="231"/>
      <c r="R392" s="231"/>
      <c r="S392" s="231"/>
      <c r="T392" s="232"/>
      <c r="AT392" s="233" t="s">
        <v>194</v>
      </c>
      <c r="AU392" s="233" t="s">
        <v>76</v>
      </c>
      <c r="AV392" s="11" t="s">
        <v>78</v>
      </c>
      <c r="AW392" s="11" t="s">
        <v>32</v>
      </c>
      <c r="AX392" s="11" t="s">
        <v>69</v>
      </c>
      <c r="AY392" s="233" t="s">
        <v>186</v>
      </c>
    </row>
    <row r="393" s="12" customFormat="1">
      <c r="B393" s="234"/>
      <c r="C393" s="235"/>
      <c r="D393" s="224" t="s">
        <v>194</v>
      </c>
      <c r="E393" s="236" t="s">
        <v>1</v>
      </c>
      <c r="F393" s="237" t="s">
        <v>196</v>
      </c>
      <c r="G393" s="235"/>
      <c r="H393" s="238">
        <v>0.20799999999999999</v>
      </c>
      <c r="I393" s="239"/>
      <c r="J393" s="235"/>
      <c r="K393" s="235"/>
      <c r="L393" s="240"/>
      <c r="M393" s="241"/>
      <c r="N393" s="242"/>
      <c r="O393" s="242"/>
      <c r="P393" s="242"/>
      <c r="Q393" s="242"/>
      <c r="R393" s="242"/>
      <c r="S393" s="242"/>
      <c r="T393" s="243"/>
      <c r="AT393" s="244" t="s">
        <v>194</v>
      </c>
      <c r="AU393" s="244" t="s">
        <v>76</v>
      </c>
      <c r="AV393" s="12" t="s">
        <v>86</v>
      </c>
      <c r="AW393" s="12" t="s">
        <v>32</v>
      </c>
      <c r="AX393" s="12" t="s">
        <v>69</v>
      </c>
      <c r="AY393" s="244" t="s">
        <v>186</v>
      </c>
    </row>
    <row r="394" s="13" customFormat="1">
      <c r="B394" s="245"/>
      <c r="C394" s="246"/>
      <c r="D394" s="224" t="s">
        <v>194</v>
      </c>
      <c r="E394" s="247" t="s">
        <v>1</v>
      </c>
      <c r="F394" s="248" t="s">
        <v>197</v>
      </c>
      <c r="G394" s="246"/>
      <c r="H394" s="249">
        <v>0.20799999999999999</v>
      </c>
      <c r="I394" s="250"/>
      <c r="J394" s="246"/>
      <c r="K394" s="246"/>
      <c r="L394" s="251"/>
      <c r="M394" s="252"/>
      <c r="N394" s="253"/>
      <c r="O394" s="253"/>
      <c r="P394" s="253"/>
      <c r="Q394" s="253"/>
      <c r="R394" s="253"/>
      <c r="S394" s="253"/>
      <c r="T394" s="254"/>
      <c r="AT394" s="255" t="s">
        <v>194</v>
      </c>
      <c r="AU394" s="255" t="s">
        <v>76</v>
      </c>
      <c r="AV394" s="13" t="s">
        <v>192</v>
      </c>
      <c r="AW394" s="13" t="s">
        <v>32</v>
      </c>
      <c r="AX394" s="13" t="s">
        <v>76</v>
      </c>
      <c r="AY394" s="255" t="s">
        <v>186</v>
      </c>
    </row>
    <row r="395" s="10" customFormat="1" ht="25.92" customHeight="1">
      <c r="B395" s="196"/>
      <c r="C395" s="197"/>
      <c r="D395" s="198" t="s">
        <v>68</v>
      </c>
      <c r="E395" s="199" t="s">
        <v>506</v>
      </c>
      <c r="F395" s="199" t="s">
        <v>507</v>
      </c>
      <c r="G395" s="197"/>
      <c r="H395" s="197"/>
      <c r="I395" s="200"/>
      <c r="J395" s="201">
        <f>BK395</f>
        <v>0</v>
      </c>
      <c r="K395" s="197"/>
      <c r="L395" s="202"/>
      <c r="M395" s="203"/>
      <c r="N395" s="204"/>
      <c r="O395" s="204"/>
      <c r="P395" s="205">
        <f>SUM(P396:P419)</f>
        <v>0</v>
      </c>
      <c r="Q395" s="204"/>
      <c r="R395" s="205">
        <f>SUM(R396:R419)</f>
        <v>0</v>
      </c>
      <c r="S395" s="204"/>
      <c r="T395" s="206">
        <f>SUM(T396:T419)</f>
        <v>0</v>
      </c>
      <c r="AR395" s="207" t="s">
        <v>76</v>
      </c>
      <c r="AT395" s="208" t="s">
        <v>68</v>
      </c>
      <c r="AU395" s="208" t="s">
        <v>69</v>
      </c>
      <c r="AY395" s="207" t="s">
        <v>186</v>
      </c>
      <c r="BK395" s="209">
        <f>SUM(BK396:BK419)</f>
        <v>0</v>
      </c>
    </row>
    <row r="396" s="1" customFormat="1" ht="16.5" customHeight="1">
      <c r="B396" s="38"/>
      <c r="C396" s="210" t="s">
        <v>508</v>
      </c>
      <c r="D396" s="210" t="s">
        <v>187</v>
      </c>
      <c r="E396" s="211" t="s">
        <v>509</v>
      </c>
      <c r="F396" s="212" t="s">
        <v>510</v>
      </c>
      <c r="G396" s="213" t="s">
        <v>319</v>
      </c>
      <c r="H396" s="214">
        <v>8.4499999999999993</v>
      </c>
      <c r="I396" s="215"/>
      <c r="J396" s="216">
        <f>ROUND(I396*H396,2)</f>
        <v>0</v>
      </c>
      <c r="K396" s="212" t="s">
        <v>191</v>
      </c>
      <c r="L396" s="43"/>
      <c r="M396" s="217" t="s">
        <v>1</v>
      </c>
      <c r="N396" s="218" t="s">
        <v>40</v>
      </c>
      <c r="O396" s="79"/>
      <c r="P396" s="219">
        <f>O396*H396</f>
        <v>0</v>
      </c>
      <c r="Q396" s="219">
        <v>0</v>
      </c>
      <c r="R396" s="219">
        <f>Q396*H396</f>
        <v>0</v>
      </c>
      <c r="S396" s="219">
        <v>0</v>
      </c>
      <c r="T396" s="220">
        <f>S396*H396</f>
        <v>0</v>
      </c>
      <c r="AR396" s="17" t="s">
        <v>192</v>
      </c>
      <c r="AT396" s="17" t="s">
        <v>187</v>
      </c>
      <c r="AU396" s="17" t="s">
        <v>76</v>
      </c>
      <c r="AY396" s="17" t="s">
        <v>186</v>
      </c>
      <c r="BE396" s="221">
        <f>IF(N396="základní",J396,0)</f>
        <v>0</v>
      </c>
      <c r="BF396" s="221">
        <f>IF(N396="snížená",J396,0)</f>
        <v>0</v>
      </c>
      <c r="BG396" s="221">
        <f>IF(N396="zákl. přenesená",J396,0)</f>
        <v>0</v>
      </c>
      <c r="BH396" s="221">
        <f>IF(N396="sníž. přenesená",J396,0)</f>
        <v>0</v>
      </c>
      <c r="BI396" s="221">
        <f>IF(N396="nulová",J396,0)</f>
        <v>0</v>
      </c>
      <c r="BJ396" s="17" t="s">
        <v>76</v>
      </c>
      <c r="BK396" s="221">
        <f>ROUND(I396*H396,2)</f>
        <v>0</v>
      </c>
      <c r="BL396" s="17" t="s">
        <v>192</v>
      </c>
      <c r="BM396" s="17" t="s">
        <v>511</v>
      </c>
    </row>
    <row r="397" s="14" customFormat="1">
      <c r="B397" s="256"/>
      <c r="C397" s="257"/>
      <c r="D397" s="224" t="s">
        <v>194</v>
      </c>
      <c r="E397" s="258" t="s">
        <v>1</v>
      </c>
      <c r="F397" s="259" t="s">
        <v>512</v>
      </c>
      <c r="G397" s="257"/>
      <c r="H397" s="258" t="s">
        <v>1</v>
      </c>
      <c r="I397" s="260"/>
      <c r="J397" s="257"/>
      <c r="K397" s="257"/>
      <c r="L397" s="261"/>
      <c r="M397" s="262"/>
      <c r="N397" s="263"/>
      <c r="O397" s="263"/>
      <c r="P397" s="263"/>
      <c r="Q397" s="263"/>
      <c r="R397" s="263"/>
      <c r="S397" s="263"/>
      <c r="T397" s="264"/>
      <c r="AT397" s="265" t="s">
        <v>194</v>
      </c>
      <c r="AU397" s="265" t="s">
        <v>76</v>
      </c>
      <c r="AV397" s="14" t="s">
        <v>76</v>
      </c>
      <c r="AW397" s="14" t="s">
        <v>32</v>
      </c>
      <c r="AX397" s="14" t="s">
        <v>69</v>
      </c>
      <c r="AY397" s="265" t="s">
        <v>186</v>
      </c>
    </row>
    <row r="398" s="11" customFormat="1">
      <c r="B398" s="222"/>
      <c r="C398" s="223"/>
      <c r="D398" s="224" t="s">
        <v>194</v>
      </c>
      <c r="E398" s="225" t="s">
        <v>1</v>
      </c>
      <c r="F398" s="226" t="s">
        <v>513</v>
      </c>
      <c r="G398" s="223"/>
      <c r="H398" s="227">
        <v>8.4499999999999993</v>
      </c>
      <c r="I398" s="228"/>
      <c r="J398" s="223"/>
      <c r="K398" s="223"/>
      <c r="L398" s="229"/>
      <c r="M398" s="230"/>
      <c r="N398" s="231"/>
      <c r="O398" s="231"/>
      <c r="P398" s="231"/>
      <c r="Q398" s="231"/>
      <c r="R398" s="231"/>
      <c r="S398" s="231"/>
      <c r="T398" s="232"/>
      <c r="AT398" s="233" t="s">
        <v>194</v>
      </c>
      <c r="AU398" s="233" t="s">
        <v>76</v>
      </c>
      <c r="AV398" s="11" t="s">
        <v>78</v>
      </c>
      <c r="AW398" s="11" t="s">
        <v>32</v>
      </c>
      <c r="AX398" s="11" t="s">
        <v>69</v>
      </c>
      <c r="AY398" s="233" t="s">
        <v>186</v>
      </c>
    </row>
    <row r="399" s="12" customFormat="1">
      <c r="B399" s="234"/>
      <c r="C399" s="235"/>
      <c r="D399" s="224" t="s">
        <v>194</v>
      </c>
      <c r="E399" s="236" t="s">
        <v>1</v>
      </c>
      <c r="F399" s="237" t="s">
        <v>196</v>
      </c>
      <c r="G399" s="235"/>
      <c r="H399" s="238">
        <v>8.4499999999999993</v>
      </c>
      <c r="I399" s="239"/>
      <c r="J399" s="235"/>
      <c r="K399" s="235"/>
      <c r="L399" s="240"/>
      <c r="M399" s="241"/>
      <c r="N399" s="242"/>
      <c r="O399" s="242"/>
      <c r="P399" s="242"/>
      <c r="Q399" s="242"/>
      <c r="R399" s="242"/>
      <c r="S399" s="242"/>
      <c r="T399" s="243"/>
      <c r="AT399" s="244" t="s">
        <v>194</v>
      </c>
      <c r="AU399" s="244" t="s">
        <v>76</v>
      </c>
      <c r="AV399" s="12" t="s">
        <v>86</v>
      </c>
      <c r="AW399" s="12" t="s">
        <v>32</v>
      </c>
      <c r="AX399" s="12" t="s">
        <v>69</v>
      </c>
      <c r="AY399" s="244" t="s">
        <v>186</v>
      </c>
    </row>
    <row r="400" s="13" customFormat="1">
      <c r="B400" s="245"/>
      <c r="C400" s="246"/>
      <c r="D400" s="224" t="s">
        <v>194</v>
      </c>
      <c r="E400" s="247" t="s">
        <v>1</v>
      </c>
      <c r="F400" s="248" t="s">
        <v>197</v>
      </c>
      <c r="G400" s="246"/>
      <c r="H400" s="249">
        <v>8.4499999999999993</v>
      </c>
      <c r="I400" s="250"/>
      <c r="J400" s="246"/>
      <c r="K400" s="246"/>
      <c r="L400" s="251"/>
      <c r="M400" s="252"/>
      <c r="N400" s="253"/>
      <c r="O400" s="253"/>
      <c r="P400" s="253"/>
      <c r="Q400" s="253"/>
      <c r="R400" s="253"/>
      <c r="S400" s="253"/>
      <c r="T400" s="254"/>
      <c r="AT400" s="255" t="s">
        <v>194</v>
      </c>
      <c r="AU400" s="255" t="s">
        <v>76</v>
      </c>
      <c r="AV400" s="13" t="s">
        <v>192</v>
      </c>
      <c r="AW400" s="13" t="s">
        <v>32</v>
      </c>
      <c r="AX400" s="13" t="s">
        <v>76</v>
      </c>
      <c r="AY400" s="255" t="s">
        <v>186</v>
      </c>
    </row>
    <row r="401" s="1" customFormat="1" ht="16.5" customHeight="1">
      <c r="B401" s="38"/>
      <c r="C401" s="210" t="s">
        <v>514</v>
      </c>
      <c r="D401" s="210" t="s">
        <v>187</v>
      </c>
      <c r="E401" s="211" t="s">
        <v>515</v>
      </c>
      <c r="F401" s="212" t="s">
        <v>516</v>
      </c>
      <c r="G401" s="213" t="s">
        <v>319</v>
      </c>
      <c r="H401" s="214">
        <v>8.4499999999999993</v>
      </c>
      <c r="I401" s="215"/>
      <c r="J401" s="216">
        <f>ROUND(I401*H401,2)</f>
        <v>0</v>
      </c>
      <c r="K401" s="212" t="s">
        <v>191</v>
      </c>
      <c r="L401" s="43"/>
      <c r="M401" s="217" t="s">
        <v>1</v>
      </c>
      <c r="N401" s="218" t="s">
        <v>40</v>
      </c>
      <c r="O401" s="79"/>
      <c r="P401" s="219">
        <f>O401*H401</f>
        <v>0</v>
      </c>
      <c r="Q401" s="219">
        <v>0</v>
      </c>
      <c r="R401" s="219">
        <f>Q401*H401</f>
        <v>0</v>
      </c>
      <c r="S401" s="219">
        <v>0</v>
      </c>
      <c r="T401" s="220">
        <f>S401*H401</f>
        <v>0</v>
      </c>
      <c r="AR401" s="17" t="s">
        <v>192</v>
      </c>
      <c r="AT401" s="17" t="s">
        <v>187</v>
      </c>
      <c r="AU401" s="17" t="s">
        <v>76</v>
      </c>
      <c r="AY401" s="17" t="s">
        <v>186</v>
      </c>
      <c r="BE401" s="221">
        <f>IF(N401="základní",J401,0)</f>
        <v>0</v>
      </c>
      <c r="BF401" s="221">
        <f>IF(N401="snížená",J401,0)</f>
        <v>0</v>
      </c>
      <c r="BG401" s="221">
        <f>IF(N401="zákl. přenesená",J401,0)</f>
        <v>0</v>
      </c>
      <c r="BH401" s="221">
        <f>IF(N401="sníž. přenesená",J401,0)</f>
        <v>0</v>
      </c>
      <c r="BI401" s="221">
        <f>IF(N401="nulová",J401,0)</f>
        <v>0</v>
      </c>
      <c r="BJ401" s="17" t="s">
        <v>76</v>
      </c>
      <c r="BK401" s="221">
        <f>ROUND(I401*H401,2)</f>
        <v>0</v>
      </c>
      <c r="BL401" s="17" t="s">
        <v>192</v>
      </c>
      <c r="BM401" s="17" t="s">
        <v>517</v>
      </c>
    </row>
    <row r="402" s="14" customFormat="1">
      <c r="B402" s="256"/>
      <c r="C402" s="257"/>
      <c r="D402" s="224" t="s">
        <v>194</v>
      </c>
      <c r="E402" s="258" t="s">
        <v>1</v>
      </c>
      <c r="F402" s="259" t="s">
        <v>518</v>
      </c>
      <c r="G402" s="257"/>
      <c r="H402" s="258" t="s">
        <v>1</v>
      </c>
      <c r="I402" s="260"/>
      <c r="J402" s="257"/>
      <c r="K402" s="257"/>
      <c r="L402" s="261"/>
      <c r="M402" s="262"/>
      <c r="N402" s="263"/>
      <c r="O402" s="263"/>
      <c r="P402" s="263"/>
      <c r="Q402" s="263"/>
      <c r="R402" s="263"/>
      <c r="S402" s="263"/>
      <c r="T402" s="264"/>
      <c r="AT402" s="265" t="s">
        <v>194</v>
      </c>
      <c r="AU402" s="265" t="s">
        <v>76</v>
      </c>
      <c r="AV402" s="14" t="s">
        <v>76</v>
      </c>
      <c r="AW402" s="14" t="s">
        <v>32</v>
      </c>
      <c r="AX402" s="14" t="s">
        <v>69</v>
      </c>
      <c r="AY402" s="265" t="s">
        <v>186</v>
      </c>
    </row>
    <row r="403" s="11" customFormat="1">
      <c r="B403" s="222"/>
      <c r="C403" s="223"/>
      <c r="D403" s="224" t="s">
        <v>194</v>
      </c>
      <c r="E403" s="225" t="s">
        <v>1</v>
      </c>
      <c r="F403" s="226" t="s">
        <v>513</v>
      </c>
      <c r="G403" s="223"/>
      <c r="H403" s="227">
        <v>8.4499999999999993</v>
      </c>
      <c r="I403" s="228"/>
      <c r="J403" s="223"/>
      <c r="K403" s="223"/>
      <c r="L403" s="229"/>
      <c r="M403" s="230"/>
      <c r="N403" s="231"/>
      <c r="O403" s="231"/>
      <c r="P403" s="231"/>
      <c r="Q403" s="231"/>
      <c r="R403" s="231"/>
      <c r="S403" s="231"/>
      <c r="T403" s="232"/>
      <c r="AT403" s="233" t="s">
        <v>194</v>
      </c>
      <c r="AU403" s="233" t="s">
        <v>76</v>
      </c>
      <c r="AV403" s="11" t="s">
        <v>78</v>
      </c>
      <c r="AW403" s="11" t="s">
        <v>32</v>
      </c>
      <c r="AX403" s="11" t="s">
        <v>69</v>
      </c>
      <c r="AY403" s="233" t="s">
        <v>186</v>
      </c>
    </row>
    <row r="404" s="12" customFormat="1">
      <c r="B404" s="234"/>
      <c r="C404" s="235"/>
      <c r="D404" s="224" t="s">
        <v>194</v>
      </c>
      <c r="E404" s="236" t="s">
        <v>1</v>
      </c>
      <c r="F404" s="237" t="s">
        <v>196</v>
      </c>
      <c r="G404" s="235"/>
      <c r="H404" s="238">
        <v>8.4499999999999993</v>
      </c>
      <c r="I404" s="239"/>
      <c r="J404" s="235"/>
      <c r="K404" s="235"/>
      <c r="L404" s="240"/>
      <c r="M404" s="241"/>
      <c r="N404" s="242"/>
      <c r="O404" s="242"/>
      <c r="P404" s="242"/>
      <c r="Q404" s="242"/>
      <c r="R404" s="242"/>
      <c r="S404" s="242"/>
      <c r="T404" s="243"/>
      <c r="AT404" s="244" t="s">
        <v>194</v>
      </c>
      <c r="AU404" s="244" t="s">
        <v>76</v>
      </c>
      <c r="AV404" s="12" t="s">
        <v>86</v>
      </c>
      <c r="AW404" s="12" t="s">
        <v>32</v>
      </c>
      <c r="AX404" s="12" t="s">
        <v>69</v>
      </c>
      <c r="AY404" s="244" t="s">
        <v>186</v>
      </c>
    </row>
    <row r="405" s="13" customFormat="1">
      <c r="B405" s="245"/>
      <c r="C405" s="246"/>
      <c r="D405" s="224" t="s">
        <v>194</v>
      </c>
      <c r="E405" s="247" t="s">
        <v>1</v>
      </c>
      <c r="F405" s="248" t="s">
        <v>197</v>
      </c>
      <c r="G405" s="246"/>
      <c r="H405" s="249">
        <v>8.4499999999999993</v>
      </c>
      <c r="I405" s="250"/>
      <c r="J405" s="246"/>
      <c r="K405" s="246"/>
      <c r="L405" s="251"/>
      <c r="M405" s="252"/>
      <c r="N405" s="253"/>
      <c r="O405" s="253"/>
      <c r="P405" s="253"/>
      <c r="Q405" s="253"/>
      <c r="R405" s="253"/>
      <c r="S405" s="253"/>
      <c r="T405" s="254"/>
      <c r="AT405" s="255" t="s">
        <v>194</v>
      </c>
      <c r="AU405" s="255" t="s">
        <v>76</v>
      </c>
      <c r="AV405" s="13" t="s">
        <v>192</v>
      </c>
      <c r="AW405" s="13" t="s">
        <v>32</v>
      </c>
      <c r="AX405" s="13" t="s">
        <v>76</v>
      </c>
      <c r="AY405" s="255" t="s">
        <v>186</v>
      </c>
    </row>
    <row r="406" s="1" customFormat="1" ht="33.75" customHeight="1">
      <c r="B406" s="38"/>
      <c r="C406" s="210" t="s">
        <v>519</v>
      </c>
      <c r="D406" s="210" t="s">
        <v>187</v>
      </c>
      <c r="E406" s="211" t="s">
        <v>520</v>
      </c>
      <c r="F406" s="212" t="s">
        <v>521</v>
      </c>
      <c r="G406" s="213" t="s">
        <v>319</v>
      </c>
      <c r="H406" s="214">
        <v>8.4499999999999993</v>
      </c>
      <c r="I406" s="215"/>
      <c r="J406" s="216">
        <f>ROUND(I406*H406,2)</f>
        <v>0</v>
      </c>
      <c r="K406" s="212" t="s">
        <v>191</v>
      </c>
      <c r="L406" s="43"/>
      <c r="M406" s="217" t="s">
        <v>1</v>
      </c>
      <c r="N406" s="218" t="s">
        <v>40</v>
      </c>
      <c r="O406" s="79"/>
      <c r="P406" s="219">
        <f>O406*H406</f>
        <v>0</v>
      </c>
      <c r="Q406" s="219">
        <v>0</v>
      </c>
      <c r="R406" s="219">
        <f>Q406*H406</f>
        <v>0</v>
      </c>
      <c r="S406" s="219">
        <v>0</v>
      </c>
      <c r="T406" s="220">
        <f>S406*H406</f>
        <v>0</v>
      </c>
      <c r="AR406" s="17" t="s">
        <v>192</v>
      </c>
      <c r="AT406" s="17" t="s">
        <v>187</v>
      </c>
      <c r="AU406" s="17" t="s">
        <v>76</v>
      </c>
      <c r="AY406" s="17" t="s">
        <v>186</v>
      </c>
      <c r="BE406" s="221">
        <f>IF(N406="základní",J406,0)</f>
        <v>0</v>
      </c>
      <c r="BF406" s="221">
        <f>IF(N406="snížená",J406,0)</f>
        <v>0</v>
      </c>
      <c r="BG406" s="221">
        <f>IF(N406="zákl. přenesená",J406,0)</f>
        <v>0</v>
      </c>
      <c r="BH406" s="221">
        <f>IF(N406="sníž. přenesená",J406,0)</f>
        <v>0</v>
      </c>
      <c r="BI406" s="221">
        <f>IF(N406="nulová",J406,0)</f>
        <v>0</v>
      </c>
      <c r="BJ406" s="17" t="s">
        <v>76</v>
      </c>
      <c r="BK406" s="221">
        <f>ROUND(I406*H406,2)</f>
        <v>0</v>
      </c>
      <c r="BL406" s="17" t="s">
        <v>192</v>
      </c>
      <c r="BM406" s="17" t="s">
        <v>522</v>
      </c>
    </row>
    <row r="407" s="11" customFormat="1">
      <c r="B407" s="222"/>
      <c r="C407" s="223"/>
      <c r="D407" s="224" t="s">
        <v>194</v>
      </c>
      <c r="E407" s="225" t="s">
        <v>1</v>
      </c>
      <c r="F407" s="226" t="s">
        <v>513</v>
      </c>
      <c r="G407" s="223"/>
      <c r="H407" s="227">
        <v>8.4499999999999993</v>
      </c>
      <c r="I407" s="228"/>
      <c r="J407" s="223"/>
      <c r="K407" s="223"/>
      <c r="L407" s="229"/>
      <c r="M407" s="230"/>
      <c r="N407" s="231"/>
      <c r="O407" s="231"/>
      <c r="P407" s="231"/>
      <c r="Q407" s="231"/>
      <c r="R407" s="231"/>
      <c r="S407" s="231"/>
      <c r="T407" s="232"/>
      <c r="AT407" s="233" t="s">
        <v>194</v>
      </c>
      <c r="AU407" s="233" t="s">
        <v>76</v>
      </c>
      <c r="AV407" s="11" t="s">
        <v>78</v>
      </c>
      <c r="AW407" s="11" t="s">
        <v>32</v>
      </c>
      <c r="AX407" s="11" t="s">
        <v>69</v>
      </c>
      <c r="AY407" s="233" t="s">
        <v>186</v>
      </c>
    </row>
    <row r="408" s="12" customFormat="1">
      <c r="B408" s="234"/>
      <c r="C408" s="235"/>
      <c r="D408" s="224" t="s">
        <v>194</v>
      </c>
      <c r="E408" s="236" t="s">
        <v>1</v>
      </c>
      <c r="F408" s="237" t="s">
        <v>196</v>
      </c>
      <c r="G408" s="235"/>
      <c r="H408" s="238">
        <v>8.4499999999999993</v>
      </c>
      <c r="I408" s="239"/>
      <c r="J408" s="235"/>
      <c r="K408" s="235"/>
      <c r="L408" s="240"/>
      <c r="M408" s="241"/>
      <c r="N408" s="242"/>
      <c r="O408" s="242"/>
      <c r="P408" s="242"/>
      <c r="Q408" s="242"/>
      <c r="R408" s="242"/>
      <c r="S408" s="242"/>
      <c r="T408" s="243"/>
      <c r="AT408" s="244" t="s">
        <v>194</v>
      </c>
      <c r="AU408" s="244" t="s">
        <v>76</v>
      </c>
      <c r="AV408" s="12" t="s">
        <v>86</v>
      </c>
      <c r="AW408" s="12" t="s">
        <v>32</v>
      </c>
      <c r="AX408" s="12" t="s">
        <v>69</v>
      </c>
      <c r="AY408" s="244" t="s">
        <v>186</v>
      </c>
    </row>
    <row r="409" s="13" customFormat="1">
      <c r="B409" s="245"/>
      <c r="C409" s="246"/>
      <c r="D409" s="224" t="s">
        <v>194</v>
      </c>
      <c r="E409" s="247" t="s">
        <v>1</v>
      </c>
      <c r="F409" s="248" t="s">
        <v>197</v>
      </c>
      <c r="G409" s="246"/>
      <c r="H409" s="249">
        <v>8.4499999999999993</v>
      </c>
      <c r="I409" s="250"/>
      <c r="J409" s="246"/>
      <c r="K409" s="246"/>
      <c r="L409" s="251"/>
      <c r="M409" s="252"/>
      <c r="N409" s="253"/>
      <c r="O409" s="253"/>
      <c r="P409" s="253"/>
      <c r="Q409" s="253"/>
      <c r="R409" s="253"/>
      <c r="S409" s="253"/>
      <c r="T409" s="254"/>
      <c r="AT409" s="255" t="s">
        <v>194</v>
      </c>
      <c r="AU409" s="255" t="s">
        <v>76</v>
      </c>
      <c r="AV409" s="13" t="s">
        <v>192</v>
      </c>
      <c r="AW409" s="13" t="s">
        <v>32</v>
      </c>
      <c r="AX409" s="13" t="s">
        <v>76</v>
      </c>
      <c r="AY409" s="255" t="s">
        <v>186</v>
      </c>
    </row>
    <row r="410" s="1" customFormat="1" ht="16.5" customHeight="1">
      <c r="B410" s="38"/>
      <c r="C410" s="266" t="s">
        <v>523</v>
      </c>
      <c r="D410" s="266" t="s">
        <v>356</v>
      </c>
      <c r="E410" s="267" t="s">
        <v>524</v>
      </c>
      <c r="F410" s="268" t="s">
        <v>525</v>
      </c>
      <c r="G410" s="269" t="s">
        <v>319</v>
      </c>
      <c r="H410" s="270">
        <v>8.6189999999999998</v>
      </c>
      <c r="I410" s="271"/>
      <c r="J410" s="272">
        <f>ROUND(I410*H410,2)</f>
        <v>0</v>
      </c>
      <c r="K410" s="268" t="s">
        <v>191</v>
      </c>
      <c r="L410" s="273"/>
      <c r="M410" s="274" t="s">
        <v>1</v>
      </c>
      <c r="N410" s="275" t="s">
        <v>40</v>
      </c>
      <c r="O410" s="79"/>
      <c r="P410" s="219">
        <f>O410*H410</f>
        <v>0</v>
      </c>
      <c r="Q410" s="219">
        <v>0</v>
      </c>
      <c r="R410" s="219">
        <f>Q410*H410</f>
        <v>0</v>
      </c>
      <c r="S410" s="219">
        <v>0</v>
      </c>
      <c r="T410" s="220">
        <f>S410*H410</f>
        <v>0</v>
      </c>
      <c r="AR410" s="17" t="s">
        <v>225</v>
      </c>
      <c r="AT410" s="17" t="s">
        <v>356</v>
      </c>
      <c r="AU410" s="17" t="s">
        <v>76</v>
      </c>
      <c r="AY410" s="17" t="s">
        <v>186</v>
      </c>
      <c r="BE410" s="221">
        <f>IF(N410="základní",J410,0)</f>
        <v>0</v>
      </c>
      <c r="BF410" s="221">
        <f>IF(N410="snížená",J410,0)</f>
        <v>0</v>
      </c>
      <c r="BG410" s="221">
        <f>IF(N410="zákl. přenesená",J410,0)</f>
        <v>0</v>
      </c>
      <c r="BH410" s="221">
        <f>IF(N410="sníž. přenesená",J410,0)</f>
        <v>0</v>
      </c>
      <c r="BI410" s="221">
        <f>IF(N410="nulová",J410,0)</f>
        <v>0</v>
      </c>
      <c r="BJ410" s="17" t="s">
        <v>76</v>
      </c>
      <c r="BK410" s="221">
        <f>ROUND(I410*H410,2)</f>
        <v>0</v>
      </c>
      <c r="BL410" s="17" t="s">
        <v>192</v>
      </c>
      <c r="BM410" s="17" t="s">
        <v>526</v>
      </c>
    </row>
    <row r="411" s="11" customFormat="1">
      <c r="B411" s="222"/>
      <c r="C411" s="223"/>
      <c r="D411" s="224" t="s">
        <v>194</v>
      </c>
      <c r="E411" s="225" t="s">
        <v>1</v>
      </c>
      <c r="F411" s="226" t="s">
        <v>527</v>
      </c>
      <c r="G411" s="223"/>
      <c r="H411" s="227">
        <v>8.6189999999999998</v>
      </c>
      <c r="I411" s="228"/>
      <c r="J411" s="223"/>
      <c r="K411" s="223"/>
      <c r="L411" s="229"/>
      <c r="M411" s="230"/>
      <c r="N411" s="231"/>
      <c r="O411" s="231"/>
      <c r="P411" s="231"/>
      <c r="Q411" s="231"/>
      <c r="R411" s="231"/>
      <c r="S411" s="231"/>
      <c r="T411" s="232"/>
      <c r="AT411" s="233" t="s">
        <v>194</v>
      </c>
      <c r="AU411" s="233" t="s">
        <v>76</v>
      </c>
      <c r="AV411" s="11" t="s">
        <v>78</v>
      </c>
      <c r="AW411" s="11" t="s">
        <v>32</v>
      </c>
      <c r="AX411" s="11" t="s">
        <v>69</v>
      </c>
      <c r="AY411" s="233" t="s">
        <v>186</v>
      </c>
    </row>
    <row r="412" s="13" customFormat="1">
      <c r="B412" s="245"/>
      <c r="C412" s="246"/>
      <c r="D412" s="224" t="s">
        <v>194</v>
      </c>
      <c r="E412" s="247" t="s">
        <v>1</v>
      </c>
      <c r="F412" s="248" t="s">
        <v>197</v>
      </c>
      <c r="G412" s="246"/>
      <c r="H412" s="249">
        <v>8.6189999999999998</v>
      </c>
      <c r="I412" s="250"/>
      <c r="J412" s="246"/>
      <c r="K412" s="246"/>
      <c r="L412" s="251"/>
      <c r="M412" s="252"/>
      <c r="N412" s="253"/>
      <c r="O412" s="253"/>
      <c r="P412" s="253"/>
      <c r="Q412" s="253"/>
      <c r="R412" s="253"/>
      <c r="S412" s="253"/>
      <c r="T412" s="254"/>
      <c r="AT412" s="255" t="s">
        <v>194</v>
      </c>
      <c r="AU412" s="255" t="s">
        <v>76</v>
      </c>
      <c r="AV412" s="13" t="s">
        <v>192</v>
      </c>
      <c r="AW412" s="13" t="s">
        <v>32</v>
      </c>
      <c r="AX412" s="13" t="s">
        <v>76</v>
      </c>
      <c r="AY412" s="255" t="s">
        <v>186</v>
      </c>
    </row>
    <row r="413" s="1" customFormat="1" ht="22.5" customHeight="1">
      <c r="B413" s="38"/>
      <c r="C413" s="210" t="s">
        <v>528</v>
      </c>
      <c r="D413" s="210" t="s">
        <v>187</v>
      </c>
      <c r="E413" s="211" t="s">
        <v>529</v>
      </c>
      <c r="F413" s="212" t="s">
        <v>530</v>
      </c>
      <c r="G413" s="213" t="s">
        <v>364</v>
      </c>
      <c r="H413" s="214">
        <v>17.899999999999999</v>
      </c>
      <c r="I413" s="215"/>
      <c r="J413" s="216">
        <f>ROUND(I413*H413,2)</f>
        <v>0</v>
      </c>
      <c r="K413" s="212" t="s">
        <v>191</v>
      </c>
      <c r="L413" s="43"/>
      <c r="M413" s="217" t="s">
        <v>1</v>
      </c>
      <c r="N413" s="218" t="s">
        <v>40</v>
      </c>
      <c r="O413" s="79"/>
      <c r="P413" s="219">
        <f>O413*H413</f>
        <v>0</v>
      </c>
      <c r="Q413" s="219">
        <v>0</v>
      </c>
      <c r="R413" s="219">
        <f>Q413*H413</f>
        <v>0</v>
      </c>
      <c r="S413" s="219">
        <v>0</v>
      </c>
      <c r="T413" s="220">
        <f>S413*H413</f>
        <v>0</v>
      </c>
      <c r="AR413" s="17" t="s">
        <v>192</v>
      </c>
      <c r="AT413" s="17" t="s">
        <v>187</v>
      </c>
      <c r="AU413" s="17" t="s">
        <v>76</v>
      </c>
      <c r="AY413" s="17" t="s">
        <v>186</v>
      </c>
      <c r="BE413" s="221">
        <f>IF(N413="základní",J413,0)</f>
        <v>0</v>
      </c>
      <c r="BF413" s="221">
        <f>IF(N413="snížená",J413,0)</f>
        <v>0</v>
      </c>
      <c r="BG413" s="221">
        <f>IF(N413="zákl. přenesená",J413,0)</f>
        <v>0</v>
      </c>
      <c r="BH413" s="221">
        <f>IF(N413="sníž. přenesená",J413,0)</f>
        <v>0</v>
      </c>
      <c r="BI413" s="221">
        <f>IF(N413="nulová",J413,0)</f>
        <v>0</v>
      </c>
      <c r="BJ413" s="17" t="s">
        <v>76</v>
      </c>
      <c r="BK413" s="221">
        <f>ROUND(I413*H413,2)</f>
        <v>0</v>
      </c>
      <c r="BL413" s="17" t="s">
        <v>192</v>
      </c>
      <c r="BM413" s="17" t="s">
        <v>531</v>
      </c>
    </row>
    <row r="414" s="11" customFormat="1">
      <c r="B414" s="222"/>
      <c r="C414" s="223"/>
      <c r="D414" s="224" t="s">
        <v>194</v>
      </c>
      <c r="E414" s="225" t="s">
        <v>1</v>
      </c>
      <c r="F414" s="226" t="s">
        <v>532</v>
      </c>
      <c r="G414" s="223"/>
      <c r="H414" s="227">
        <v>17.899999999999999</v>
      </c>
      <c r="I414" s="228"/>
      <c r="J414" s="223"/>
      <c r="K414" s="223"/>
      <c r="L414" s="229"/>
      <c r="M414" s="230"/>
      <c r="N414" s="231"/>
      <c r="O414" s="231"/>
      <c r="P414" s="231"/>
      <c r="Q414" s="231"/>
      <c r="R414" s="231"/>
      <c r="S414" s="231"/>
      <c r="T414" s="232"/>
      <c r="AT414" s="233" t="s">
        <v>194</v>
      </c>
      <c r="AU414" s="233" t="s">
        <v>76</v>
      </c>
      <c r="AV414" s="11" t="s">
        <v>78</v>
      </c>
      <c r="AW414" s="11" t="s">
        <v>32</v>
      </c>
      <c r="AX414" s="11" t="s">
        <v>69</v>
      </c>
      <c r="AY414" s="233" t="s">
        <v>186</v>
      </c>
    </row>
    <row r="415" s="12" customFormat="1">
      <c r="B415" s="234"/>
      <c r="C415" s="235"/>
      <c r="D415" s="224" t="s">
        <v>194</v>
      </c>
      <c r="E415" s="236" t="s">
        <v>1</v>
      </c>
      <c r="F415" s="237" t="s">
        <v>196</v>
      </c>
      <c r="G415" s="235"/>
      <c r="H415" s="238">
        <v>17.899999999999999</v>
      </c>
      <c r="I415" s="239"/>
      <c r="J415" s="235"/>
      <c r="K415" s="235"/>
      <c r="L415" s="240"/>
      <c r="M415" s="241"/>
      <c r="N415" s="242"/>
      <c r="O415" s="242"/>
      <c r="P415" s="242"/>
      <c r="Q415" s="242"/>
      <c r="R415" s="242"/>
      <c r="S415" s="242"/>
      <c r="T415" s="243"/>
      <c r="AT415" s="244" t="s">
        <v>194</v>
      </c>
      <c r="AU415" s="244" t="s">
        <v>76</v>
      </c>
      <c r="AV415" s="12" t="s">
        <v>86</v>
      </c>
      <c r="AW415" s="12" t="s">
        <v>32</v>
      </c>
      <c r="AX415" s="12" t="s">
        <v>69</v>
      </c>
      <c r="AY415" s="244" t="s">
        <v>186</v>
      </c>
    </row>
    <row r="416" s="13" customFormat="1">
      <c r="B416" s="245"/>
      <c r="C416" s="246"/>
      <c r="D416" s="224" t="s">
        <v>194</v>
      </c>
      <c r="E416" s="247" t="s">
        <v>1</v>
      </c>
      <c r="F416" s="248" t="s">
        <v>197</v>
      </c>
      <c r="G416" s="246"/>
      <c r="H416" s="249">
        <v>17.899999999999999</v>
      </c>
      <c r="I416" s="250"/>
      <c r="J416" s="246"/>
      <c r="K416" s="246"/>
      <c r="L416" s="251"/>
      <c r="M416" s="252"/>
      <c r="N416" s="253"/>
      <c r="O416" s="253"/>
      <c r="P416" s="253"/>
      <c r="Q416" s="253"/>
      <c r="R416" s="253"/>
      <c r="S416" s="253"/>
      <c r="T416" s="254"/>
      <c r="AT416" s="255" t="s">
        <v>194</v>
      </c>
      <c r="AU416" s="255" t="s">
        <v>76</v>
      </c>
      <c r="AV416" s="13" t="s">
        <v>192</v>
      </c>
      <c r="AW416" s="13" t="s">
        <v>32</v>
      </c>
      <c r="AX416" s="13" t="s">
        <v>76</v>
      </c>
      <c r="AY416" s="255" t="s">
        <v>186</v>
      </c>
    </row>
    <row r="417" s="1" customFormat="1" ht="16.5" customHeight="1">
      <c r="B417" s="38"/>
      <c r="C417" s="266" t="s">
        <v>533</v>
      </c>
      <c r="D417" s="266" t="s">
        <v>356</v>
      </c>
      <c r="E417" s="267" t="s">
        <v>534</v>
      </c>
      <c r="F417" s="268" t="s">
        <v>535</v>
      </c>
      <c r="G417" s="269" t="s">
        <v>364</v>
      </c>
      <c r="H417" s="270">
        <v>18.257999999999999</v>
      </c>
      <c r="I417" s="271"/>
      <c r="J417" s="272">
        <f>ROUND(I417*H417,2)</f>
        <v>0</v>
      </c>
      <c r="K417" s="268" t="s">
        <v>191</v>
      </c>
      <c r="L417" s="273"/>
      <c r="M417" s="274" t="s">
        <v>1</v>
      </c>
      <c r="N417" s="275" t="s">
        <v>40</v>
      </c>
      <c r="O417" s="79"/>
      <c r="P417" s="219">
        <f>O417*H417</f>
        <v>0</v>
      </c>
      <c r="Q417" s="219">
        <v>0</v>
      </c>
      <c r="R417" s="219">
        <f>Q417*H417</f>
        <v>0</v>
      </c>
      <c r="S417" s="219">
        <v>0</v>
      </c>
      <c r="T417" s="220">
        <f>S417*H417</f>
        <v>0</v>
      </c>
      <c r="AR417" s="17" t="s">
        <v>225</v>
      </c>
      <c r="AT417" s="17" t="s">
        <v>356</v>
      </c>
      <c r="AU417" s="17" t="s">
        <v>76</v>
      </c>
      <c r="AY417" s="17" t="s">
        <v>186</v>
      </c>
      <c r="BE417" s="221">
        <f>IF(N417="základní",J417,0)</f>
        <v>0</v>
      </c>
      <c r="BF417" s="221">
        <f>IF(N417="snížená",J417,0)</f>
        <v>0</v>
      </c>
      <c r="BG417" s="221">
        <f>IF(N417="zákl. přenesená",J417,0)</f>
        <v>0</v>
      </c>
      <c r="BH417" s="221">
        <f>IF(N417="sníž. přenesená",J417,0)</f>
        <v>0</v>
      </c>
      <c r="BI417" s="221">
        <f>IF(N417="nulová",J417,0)</f>
        <v>0</v>
      </c>
      <c r="BJ417" s="17" t="s">
        <v>76</v>
      </c>
      <c r="BK417" s="221">
        <f>ROUND(I417*H417,2)</f>
        <v>0</v>
      </c>
      <c r="BL417" s="17" t="s">
        <v>192</v>
      </c>
      <c r="BM417" s="17" t="s">
        <v>536</v>
      </c>
    </row>
    <row r="418" s="11" customFormat="1">
      <c r="B418" s="222"/>
      <c r="C418" s="223"/>
      <c r="D418" s="224" t="s">
        <v>194</v>
      </c>
      <c r="E418" s="225" t="s">
        <v>1</v>
      </c>
      <c r="F418" s="226" t="s">
        <v>537</v>
      </c>
      <c r="G418" s="223"/>
      <c r="H418" s="227">
        <v>18.257999999999999</v>
      </c>
      <c r="I418" s="228"/>
      <c r="J418" s="223"/>
      <c r="K418" s="223"/>
      <c r="L418" s="229"/>
      <c r="M418" s="230"/>
      <c r="N418" s="231"/>
      <c r="O418" s="231"/>
      <c r="P418" s="231"/>
      <c r="Q418" s="231"/>
      <c r="R418" s="231"/>
      <c r="S418" s="231"/>
      <c r="T418" s="232"/>
      <c r="AT418" s="233" t="s">
        <v>194</v>
      </c>
      <c r="AU418" s="233" t="s">
        <v>76</v>
      </c>
      <c r="AV418" s="11" t="s">
        <v>78</v>
      </c>
      <c r="AW418" s="11" t="s">
        <v>32</v>
      </c>
      <c r="AX418" s="11" t="s">
        <v>69</v>
      </c>
      <c r="AY418" s="233" t="s">
        <v>186</v>
      </c>
    </row>
    <row r="419" s="13" customFormat="1">
      <c r="B419" s="245"/>
      <c r="C419" s="246"/>
      <c r="D419" s="224" t="s">
        <v>194</v>
      </c>
      <c r="E419" s="247" t="s">
        <v>1</v>
      </c>
      <c r="F419" s="248" t="s">
        <v>197</v>
      </c>
      <c r="G419" s="246"/>
      <c r="H419" s="249">
        <v>18.257999999999999</v>
      </c>
      <c r="I419" s="250"/>
      <c r="J419" s="246"/>
      <c r="K419" s="246"/>
      <c r="L419" s="251"/>
      <c r="M419" s="252"/>
      <c r="N419" s="253"/>
      <c r="O419" s="253"/>
      <c r="P419" s="253"/>
      <c r="Q419" s="253"/>
      <c r="R419" s="253"/>
      <c r="S419" s="253"/>
      <c r="T419" s="254"/>
      <c r="AT419" s="255" t="s">
        <v>194</v>
      </c>
      <c r="AU419" s="255" t="s">
        <v>76</v>
      </c>
      <c r="AV419" s="13" t="s">
        <v>192</v>
      </c>
      <c r="AW419" s="13" t="s">
        <v>32</v>
      </c>
      <c r="AX419" s="13" t="s">
        <v>76</v>
      </c>
      <c r="AY419" s="255" t="s">
        <v>186</v>
      </c>
    </row>
    <row r="420" s="10" customFormat="1" ht="25.92" customHeight="1">
      <c r="B420" s="196"/>
      <c r="C420" s="197"/>
      <c r="D420" s="198" t="s">
        <v>68</v>
      </c>
      <c r="E420" s="199" t="s">
        <v>538</v>
      </c>
      <c r="F420" s="199" t="s">
        <v>539</v>
      </c>
      <c r="G420" s="197"/>
      <c r="H420" s="197"/>
      <c r="I420" s="200"/>
      <c r="J420" s="201">
        <f>BK420</f>
        <v>0</v>
      </c>
      <c r="K420" s="197"/>
      <c r="L420" s="202"/>
      <c r="M420" s="203"/>
      <c r="N420" s="204"/>
      <c r="O420" s="204"/>
      <c r="P420" s="205">
        <f>SUM(P421:P450)</f>
        <v>0</v>
      </c>
      <c r="Q420" s="204"/>
      <c r="R420" s="205">
        <f>SUM(R421:R450)</f>
        <v>0</v>
      </c>
      <c r="S420" s="204"/>
      <c r="T420" s="206">
        <f>SUM(T421:T450)</f>
        <v>0</v>
      </c>
      <c r="AR420" s="207" t="s">
        <v>76</v>
      </c>
      <c r="AT420" s="208" t="s">
        <v>68</v>
      </c>
      <c r="AU420" s="208" t="s">
        <v>69</v>
      </c>
      <c r="AY420" s="207" t="s">
        <v>186</v>
      </c>
      <c r="BK420" s="209">
        <f>SUM(BK421:BK450)</f>
        <v>0</v>
      </c>
    </row>
    <row r="421" s="1" customFormat="1" ht="16.5" customHeight="1">
      <c r="B421" s="38"/>
      <c r="C421" s="210" t="s">
        <v>540</v>
      </c>
      <c r="D421" s="210" t="s">
        <v>187</v>
      </c>
      <c r="E421" s="211" t="s">
        <v>541</v>
      </c>
      <c r="F421" s="212" t="s">
        <v>542</v>
      </c>
      <c r="G421" s="213" t="s">
        <v>319</v>
      </c>
      <c r="H421" s="214">
        <v>147.285</v>
      </c>
      <c r="I421" s="215"/>
      <c r="J421" s="216">
        <f>ROUND(I421*H421,2)</f>
        <v>0</v>
      </c>
      <c r="K421" s="212" t="s">
        <v>191</v>
      </c>
      <c r="L421" s="43"/>
      <c r="M421" s="217" t="s">
        <v>1</v>
      </c>
      <c r="N421" s="218" t="s">
        <v>40</v>
      </c>
      <c r="O421" s="79"/>
      <c r="P421" s="219">
        <f>O421*H421</f>
        <v>0</v>
      </c>
      <c r="Q421" s="219">
        <v>0</v>
      </c>
      <c r="R421" s="219">
        <f>Q421*H421</f>
        <v>0</v>
      </c>
      <c r="S421" s="219">
        <v>0</v>
      </c>
      <c r="T421" s="220">
        <f>S421*H421</f>
        <v>0</v>
      </c>
      <c r="AR421" s="17" t="s">
        <v>192</v>
      </c>
      <c r="AT421" s="17" t="s">
        <v>187</v>
      </c>
      <c r="AU421" s="17" t="s">
        <v>76</v>
      </c>
      <c r="AY421" s="17" t="s">
        <v>186</v>
      </c>
      <c r="BE421" s="221">
        <f>IF(N421="základní",J421,0)</f>
        <v>0</v>
      </c>
      <c r="BF421" s="221">
        <f>IF(N421="snížená",J421,0)</f>
        <v>0</v>
      </c>
      <c r="BG421" s="221">
        <f>IF(N421="zákl. přenesená",J421,0)</f>
        <v>0</v>
      </c>
      <c r="BH421" s="221">
        <f>IF(N421="sníž. přenesená",J421,0)</f>
        <v>0</v>
      </c>
      <c r="BI421" s="221">
        <f>IF(N421="nulová",J421,0)</f>
        <v>0</v>
      </c>
      <c r="BJ421" s="17" t="s">
        <v>76</v>
      </c>
      <c r="BK421" s="221">
        <f>ROUND(I421*H421,2)</f>
        <v>0</v>
      </c>
      <c r="BL421" s="17" t="s">
        <v>192</v>
      </c>
      <c r="BM421" s="17" t="s">
        <v>543</v>
      </c>
    </row>
    <row r="422" s="11" customFormat="1">
      <c r="B422" s="222"/>
      <c r="C422" s="223"/>
      <c r="D422" s="224" t="s">
        <v>194</v>
      </c>
      <c r="E422" s="225" t="s">
        <v>1</v>
      </c>
      <c r="F422" s="226" t="s">
        <v>544</v>
      </c>
      <c r="G422" s="223"/>
      <c r="H422" s="227">
        <v>147.285</v>
      </c>
      <c r="I422" s="228"/>
      <c r="J422" s="223"/>
      <c r="K422" s="223"/>
      <c r="L422" s="229"/>
      <c r="M422" s="230"/>
      <c r="N422" s="231"/>
      <c r="O422" s="231"/>
      <c r="P422" s="231"/>
      <c r="Q422" s="231"/>
      <c r="R422" s="231"/>
      <c r="S422" s="231"/>
      <c r="T422" s="232"/>
      <c r="AT422" s="233" t="s">
        <v>194</v>
      </c>
      <c r="AU422" s="233" t="s">
        <v>76</v>
      </c>
      <c r="AV422" s="11" t="s">
        <v>78</v>
      </c>
      <c r="AW422" s="11" t="s">
        <v>32</v>
      </c>
      <c r="AX422" s="11" t="s">
        <v>69</v>
      </c>
      <c r="AY422" s="233" t="s">
        <v>186</v>
      </c>
    </row>
    <row r="423" s="12" customFormat="1">
      <c r="B423" s="234"/>
      <c r="C423" s="235"/>
      <c r="D423" s="224" t="s">
        <v>194</v>
      </c>
      <c r="E423" s="236" t="s">
        <v>1</v>
      </c>
      <c r="F423" s="237" t="s">
        <v>196</v>
      </c>
      <c r="G423" s="235"/>
      <c r="H423" s="238">
        <v>147.285</v>
      </c>
      <c r="I423" s="239"/>
      <c r="J423" s="235"/>
      <c r="K423" s="235"/>
      <c r="L423" s="240"/>
      <c r="M423" s="241"/>
      <c r="N423" s="242"/>
      <c r="O423" s="242"/>
      <c r="P423" s="242"/>
      <c r="Q423" s="242"/>
      <c r="R423" s="242"/>
      <c r="S423" s="242"/>
      <c r="T423" s="243"/>
      <c r="AT423" s="244" t="s">
        <v>194</v>
      </c>
      <c r="AU423" s="244" t="s">
        <v>76</v>
      </c>
      <c r="AV423" s="12" t="s">
        <v>86</v>
      </c>
      <c r="AW423" s="12" t="s">
        <v>32</v>
      </c>
      <c r="AX423" s="12" t="s">
        <v>69</v>
      </c>
      <c r="AY423" s="244" t="s">
        <v>186</v>
      </c>
    </row>
    <row r="424" s="13" customFormat="1">
      <c r="B424" s="245"/>
      <c r="C424" s="246"/>
      <c r="D424" s="224" t="s">
        <v>194</v>
      </c>
      <c r="E424" s="247" t="s">
        <v>1</v>
      </c>
      <c r="F424" s="248" t="s">
        <v>197</v>
      </c>
      <c r="G424" s="246"/>
      <c r="H424" s="249">
        <v>147.285</v>
      </c>
      <c r="I424" s="250"/>
      <c r="J424" s="246"/>
      <c r="K424" s="246"/>
      <c r="L424" s="251"/>
      <c r="M424" s="252"/>
      <c r="N424" s="253"/>
      <c r="O424" s="253"/>
      <c r="P424" s="253"/>
      <c r="Q424" s="253"/>
      <c r="R424" s="253"/>
      <c r="S424" s="253"/>
      <c r="T424" s="254"/>
      <c r="AT424" s="255" t="s">
        <v>194</v>
      </c>
      <c r="AU424" s="255" t="s">
        <v>76</v>
      </c>
      <c r="AV424" s="13" t="s">
        <v>192</v>
      </c>
      <c r="AW424" s="13" t="s">
        <v>32</v>
      </c>
      <c r="AX424" s="13" t="s">
        <v>76</v>
      </c>
      <c r="AY424" s="255" t="s">
        <v>186</v>
      </c>
    </row>
    <row r="425" s="1" customFormat="1" ht="22.5" customHeight="1">
      <c r="B425" s="38"/>
      <c r="C425" s="210" t="s">
        <v>545</v>
      </c>
      <c r="D425" s="210" t="s">
        <v>187</v>
      </c>
      <c r="E425" s="211" t="s">
        <v>546</v>
      </c>
      <c r="F425" s="212" t="s">
        <v>547</v>
      </c>
      <c r="G425" s="213" t="s">
        <v>319</v>
      </c>
      <c r="H425" s="214">
        <v>17.199999999999999</v>
      </c>
      <c r="I425" s="215"/>
      <c r="J425" s="216">
        <f>ROUND(I425*H425,2)</f>
        <v>0</v>
      </c>
      <c r="K425" s="212" t="s">
        <v>191</v>
      </c>
      <c r="L425" s="43"/>
      <c r="M425" s="217" t="s">
        <v>1</v>
      </c>
      <c r="N425" s="218" t="s">
        <v>40</v>
      </c>
      <c r="O425" s="79"/>
      <c r="P425" s="219">
        <f>O425*H425</f>
        <v>0</v>
      </c>
      <c r="Q425" s="219">
        <v>0</v>
      </c>
      <c r="R425" s="219">
        <f>Q425*H425</f>
        <v>0</v>
      </c>
      <c r="S425" s="219">
        <v>0</v>
      </c>
      <c r="T425" s="220">
        <f>S425*H425</f>
        <v>0</v>
      </c>
      <c r="AR425" s="17" t="s">
        <v>192</v>
      </c>
      <c r="AT425" s="17" t="s">
        <v>187</v>
      </c>
      <c r="AU425" s="17" t="s">
        <v>76</v>
      </c>
      <c r="AY425" s="17" t="s">
        <v>186</v>
      </c>
      <c r="BE425" s="221">
        <f>IF(N425="základní",J425,0)</f>
        <v>0</v>
      </c>
      <c r="BF425" s="221">
        <f>IF(N425="snížená",J425,0)</f>
        <v>0</v>
      </c>
      <c r="BG425" s="221">
        <f>IF(N425="zákl. přenesená",J425,0)</f>
        <v>0</v>
      </c>
      <c r="BH425" s="221">
        <f>IF(N425="sníž. přenesená",J425,0)</f>
        <v>0</v>
      </c>
      <c r="BI425" s="221">
        <f>IF(N425="nulová",J425,0)</f>
        <v>0</v>
      </c>
      <c r="BJ425" s="17" t="s">
        <v>76</v>
      </c>
      <c r="BK425" s="221">
        <f>ROUND(I425*H425,2)</f>
        <v>0</v>
      </c>
      <c r="BL425" s="17" t="s">
        <v>192</v>
      </c>
      <c r="BM425" s="17" t="s">
        <v>548</v>
      </c>
    </row>
    <row r="426" s="14" customFormat="1">
      <c r="B426" s="256"/>
      <c r="C426" s="257"/>
      <c r="D426" s="224" t="s">
        <v>194</v>
      </c>
      <c r="E426" s="258" t="s">
        <v>1</v>
      </c>
      <c r="F426" s="259" t="s">
        <v>549</v>
      </c>
      <c r="G426" s="257"/>
      <c r="H426" s="258" t="s">
        <v>1</v>
      </c>
      <c r="I426" s="260"/>
      <c r="J426" s="257"/>
      <c r="K426" s="257"/>
      <c r="L426" s="261"/>
      <c r="M426" s="262"/>
      <c r="N426" s="263"/>
      <c r="O426" s="263"/>
      <c r="P426" s="263"/>
      <c r="Q426" s="263"/>
      <c r="R426" s="263"/>
      <c r="S426" s="263"/>
      <c r="T426" s="264"/>
      <c r="AT426" s="265" t="s">
        <v>194</v>
      </c>
      <c r="AU426" s="265" t="s">
        <v>76</v>
      </c>
      <c r="AV426" s="14" t="s">
        <v>76</v>
      </c>
      <c r="AW426" s="14" t="s">
        <v>32</v>
      </c>
      <c r="AX426" s="14" t="s">
        <v>69</v>
      </c>
      <c r="AY426" s="265" t="s">
        <v>186</v>
      </c>
    </row>
    <row r="427" s="11" customFormat="1">
      <c r="B427" s="222"/>
      <c r="C427" s="223"/>
      <c r="D427" s="224" t="s">
        <v>194</v>
      </c>
      <c r="E427" s="225" t="s">
        <v>1</v>
      </c>
      <c r="F427" s="226" t="s">
        <v>550</v>
      </c>
      <c r="G427" s="223"/>
      <c r="H427" s="227">
        <v>17.199999999999999</v>
      </c>
      <c r="I427" s="228"/>
      <c r="J427" s="223"/>
      <c r="K427" s="223"/>
      <c r="L427" s="229"/>
      <c r="M427" s="230"/>
      <c r="N427" s="231"/>
      <c r="O427" s="231"/>
      <c r="P427" s="231"/>
      <c r="Q427" s="231"/>
      <c r="R427" s="231"/>
      <c r="S427" s="231"/>
      <c r="T427" s="232"/>
      <c r="AT427" s="233" t="s">
        <v>194</v>
      </c>
      <c r="AU427" s="233" t="s">
        <v>76</v>
      </c>
      <c r="AV427" s="11" t="s">
        <v>78</v>
      </c>
      <c r="AW427" s="11" t="s">
        <v>32</v>
      </c>
      <c r="AX427" s="11" t="s">
        <v>69</v>
      </c>
      <c r="AY427" s="233" t="s">
        <v>186</v>
      </c>
    </row>
    <row r="428" s="12" customFormat="1">
      <c r="B428" s="234"/>
      <c r="C428" s="235"/>
      <c r="D428" s="224" t="s">
        <v>194</v>
      </c>
      <c r="E428" s="236" t="s">
        <v>1</v>
      </c>
      <c r="F428" s="237" t="s">
        <v>196</v>
      </c>
      <c r="G428" s="235"/>
      <c r="H428" s="238">
        <v>17.199999999999999</v>
      </c>
      <c r="I428" s="239"/>
      <c r="J428" s="235"/>
      <c r="K428" s="235"/>
      <c r="L428" s="240"/>
      <c r="M428" s="241"/>
      <c r="N428" s="242"/>
      <c r="O428" s="242"/>
      <c r="P428" s="242"/>
      <c r="Q428" s="242"/>
      <c r="R428" s="242"/>
      <c r="S428" s="242"/>
      <c r="T428" s="243"/>
      <c r="AT428" s="244" t="s">
        <v>194</v>
      </c>
      <c r="AU428" s="244" t="s">
        <v>76</v>
      </c>
      <c r="AV428" s="12" t="s">
        <v>86</v>
      </c>
      <c r="AW428" s="12" t="s">
        <v>32</v>
      </c>
      <c r="AX428" s="12" t="s">
        <v>69</v>
      </c>
      <c r="AY428" s="244" t="s">
        <v>186</v>
      </c>
    </row>
    <row r="429" s="13" customFormat="1">
      <c r="B429" s="245"/>
      <c r="C429" s="246"/>
      <c r="D429" s="224" t="s">
        <v>194</v>
      </c>
      <c r="E429" s="247" t="s">
        <v>1</v>
      </c>
      <c r="F429" s="248" t="s">
        <v>197</v>
      </c>
      <c r="G429" s="246"/>
      <c r="H429" s="249">
        <v>17.199999999999999</v>
      </c>
      <c r="I429" s="250"/>
      <c r="J429" s="246"/>
      <c r="K429" s="246"/>
      <c r="L429" s="251"/>
      <c r="M429" s="252"/>
      <c r="N429" s="253"/>
      <c r="O429" s="253"/>
      <c r="P429" s="253"/>
      <c r="Q429" s="253"/>
      <c r="R429" s="253"/>
      <c r="S429" s="253"/>
      <c r="T429" s="254"/>
      <c r="AT429" s="255" t="s">
        <v>194</v>
      </c>
      <c r="AU429" s="255" t="s">
        <v>76</v>
      </c>
      <c r="AV429" s="13" t="s">
        <v>192</v>
      </c>
      <c r="AW429" s="13" t="s">
        <v>32</v>
      </c>
      <c r="AX429" s="13" t="s">
        <v>76</v>
      </c>
      <c r="AY429" s="255" t="s">
        <v>186</v>
      </c>
    </row>
    <row r="430" s="1" customFormat="1" ht="16.5" customHeight="1">
      <c r="B430" s="38"/>
      <c r="C430" s="210" t="s">
        <v>538</v>
      </c>
      <c r="D430" s="210" t="s">
        <v>187</v>
      </c>
      <c r="E430" s="211" t="s">
        <v>551</v>
      </c>
      <c r="F430" s="212" t="s">
        <v>552</v>
      </c>
      <c r="G430" s="213" t="s">
        <v>319</v>
      </c>
      <c r="H430" s="214">
        <v>14</v>
      </c>
      <c r="I430" s="215"/>
      <c r="J430" s="216">
        <f>ROUND(I430*H430,2)</f>
        <v>0</v>
      </c>
      <c r="K430" s="212" t="s">
        <v>191</v>
      </c>
      <c r="L430" s="43"/>
      <c r="M430" s="217" t="s">
        <v>1</v>
      </c>
      <c r="N430" s="218" t="s">
        <v>40</v>
      </c>
      <c r="O430" s="79"/>
      <c r="P430" s="219">
        <f>O430*H430</f>
        <v>0</v>
      </c>
      <c r="Q430" s="219">
        <v>0</v>
      </c>
      <c r="R430" s="219">
        <f>Q430*H430</f>
        <v>0</v>
      </c>
      <c r="S430" s="219">
        <v>0</v>
      </c>
      <c r="T430" s="220">
        <f>S430*H430</f>
        <v>0</v>
      </c>
      <c r="AR430" s="17" t="s">
        <v>192</v>
      </c>
      <c r="AT430" s="17" t="s">
        <v>187</v>
      </c>
      <c r="AU430" s="17" t="s">
        <v>76</v>
      </c>
      <c r="AY430" s="17" t="s">
        <v>186</v>
      </c>
      <c r="BE430" s="221">
        <f>IF(N430="základní",J430,0)</f>
        <v>0</v>
      </c>
      <c r="BF430" s="221">
        <f>IF(N430="snížená",J430,0)</f>
        <v>0</v>
      </c>
      <c r="BG430" s="221">
        <f>IF(N430="zákl. přenesená",J430,0)</f>
        <v>0</v>
      </c>
      <c r="BH430" s="221">
        <f>IF(N430="sníž. přenesená",J430,0)</f>
        <v>0</v>
      </c>
      <c r="BI430" s="221">
        <f>IF(N430="nulová",J430,0)</f>
        <v>0</v>
      </c>
      <c r="BJ430" s="17" t="s">
        <v>76</v>
      </c>
      <c r="BK430" s="221">
        <f>ROUND(I430*H430,2)</f>
        <v>0</v>
      </c>
      <c r="BL430" s="17" t="s">
        <v>192</v>
      </c>
      <c r="BM430" s="17" t="s">
        <v>553</v>
      </c>
    </row>
    <row r="431" s="14" customFormat="1">
      <c r="B431" s="256"/>
      <c r="C431" s="257"/>
      <c r="D431" s="224" t="s">
        <v>194</v>
      </c>
      <c r="E431" s="258" t="s">
        <v>1</v>
      </c>
      <c r="F431" s="259" t="s">
        <v>554</v>
      </c>
      <c r="G431" s="257"/>
      <c r="H431" s="258" t="s">
        <v>1</v>
      </c>
      <c r="I431" s="260"/>
      <c r="J431" s="257"/>
      <c r="K431" s="257"/>
      <c r="L431" s="261"/>
      <c r="M431" s="262"/>
      <c r="N431" s="263"/>
      <c r="O431" s="263"/>
      <c r="P431" s="263"/>
      <c r="Q431" s="263"/>
      <c r="R431" s="263"/>
      <c r="S431" s="263"/>
      <c r="T431" s="264"/>
      <c r="AT431" s="265" t="s">
        <v>194</v>
      </c>
      <c r="AU431" s="265" t="s">
        <v>76</v>
      </c>
      <c r="AV431" s="14" t="s">
        <v>76</v>
      </c>
      <c r="AW431" s="14" t="s">
        <v>32</v>
      </c>
      <c r="AX431" s="14" t="s">
        <v>69</v>
      </c>
      <c r="AY431" s="265" t="s">
        <v>186</v>
      </c>
    </row>
    <row r="432" s="11" customFormat="1">
      <c r="B432" s="222"/>
      <c r="C432" s="223"/>
      <c r="D432" s="224" t="s">
        <v>194</v>
      </c>
      <c r="E432" s="225" t="s">
        <v>1</v>
      </c>
      <c r="F432" s="226" t="s">
        <v>555</v>
      </c>
      <c r="G432" s="223"/>
      <c r="H432" s="227">
        <v>14</v>
      </c>
      <c r="I432" s="228"/>
      <c r="J432" s="223"/>
      <c r="K432" s="223"/>
      <c r="L432" s="229"/>
      <c r="M432" s="230"/>
      <c r="N432" s="231"/>
      <c r="O432" s="231"/>
      <c r="P432" s="231"/>
      <c r="Q432" s="231"/>
      <c r="R432" s="231"/>
      <c r="S432" s="231"/>
      <c r="T432" s="232"/>
      <c r="AT432" s="233" t="s">
        <v>194</v>
      </c>
      <c r="AU432" s="233" t="s">
        <v>76</v>
      </c>
      <c r="AV432" s="11" t="s">
        <v>78</v>
      </c>
      <c r="AW432" s="11" t="s">
        <v>32</v>
      </c>
      <c r="AX432" s="11" t="s">
        <v>69</v>
      </c>
      <c r="AY432" s="233" t="s">
        <v>186</v>
      </c>
    </row>
    <row r="433" s="12" customFormat="1">
      <c r="B433" s="234"/>
      <c r="C433" s="235"/>
      <c r="D433" s="224" t="s">
        <v>194</v>
      </c>
      <c r="E433" s="236" t="s">
        <v>1</v>
      </c>
      <c r="F433" s="237" t="s">
        <v>196</v>
      </c>
      <c r="G433" s="235"/>
      <c r="H433" s="238">
        <v>14</v>
      </c>
      <c r="I433" s="239"/>
      <c r="J433" s="235"/>
      <c r="K433" s="235"/>
      <c r="L433" s="240"/>
      <c r="M433" s="241"/>
      <c r="N433" s="242"/>
      <c r="O433" s="242"/>
      <c r="P433" s="242"/>
      <c r="Q433" s="242"/>
      <c r="R433" s="242"/>
      <c r="S433" s="242"/>
      <c r="T433" s="243"/>
      <c r="AT433" s="244" t="s">
        <v>194</v>
      </c>
      <c r="AU433" s="244" t="s">
        <v>76</v>
      </c>
      <c r="AV433" s="12" t="s">
        <v>86</v>
      </c>
      <c r="AW433" s="12" t="s">
        <v>32</v>
      </c>
      <c r="AX433" s="12" t="s">
        <v>69</v>
      </c>
      <c r="AY433" s="244" t="s">
        <v>186</v>
      </c>
    </row>
    <row r="434" s="13" customFormat="1">
      <c r="B434" s="245"/>
      <c r="C434" s="246"/>
      <c r="D434" s="224" t="s">
        <v>194</v>
      </c>
      <c r="E434" s="247" t="s">
        <v>1</v>
      </c>
      <c r="F434" s="248" t="s">
        <v>197</v>
      </c>
      <c r="G434" s="246"/>
      <c r="H434" s="249">
        <v>14</v>
      </c>
      <c r="I434" s="250"/>
      <c r="J434" s="246"/>
      <c r="K434" s="246"/>
      <c r="L434" s="251"/>
      <c r="M434" s="252"/>
      <c r="N434" s="253"/>
      <c r="O434" s="253"/>
      <c r="P434" s="253"/>
      <c r="Q434" s="253"/>
      <c r="R434" s="253"/>
      <c r="S434" s="253"/>
      <c r="T434" s="254"/>
      <c r="AT434" s="255" t="s">
        <v>194</v>
      </c>
      <c r="AU434" s="255" t="s">
        <v>76</v>
      </c>
      <c r="AV434" s="13" t="s">
        <v>192</v>
      </c>
      <c r="AW434" s="13" t="s">
        <v>32</v>
      </c>
      <c r="AX434" s="13" t="s">
        <v>76</v>
      </c>
      <c r="AY434" s="255" t="s">
        <v>186</v>
      </c>
    </row>
    <row r="435" s="1" customFormat="1" ht="22.5" customHeight="1">
      <c r="B435" s="38"/>
      <c r="C435" s="210" t="s">
        <v>556</v>
      </c>
      <c r="D435" s="210" t="s">
        <v>187</v>
      </c>
      <c r="E435" s="211" t="s">
        <v>557</v>
      </c>
      <c r="F435" s="212" t="s">
        <v>558</v>
      </c>
      <c r="G435" s="213" t="s">
        <v>319</v>
      </c>
      <c r="H435" s="214">
        <v>133.285</v>
      </c>
      <c r="I435" s="215"/>
      <c r="J435" s="216">
        <f>ROUND(I435*H435,2)</f>
        <v>0</v>
      </c>
      <c r="K435" s="212" t="s">
        <v>191</v>
      </c>
      <c r="L435" s="43"/>
      <c r="M435" s="217" t="s">
        <v>1</v>
      </c>
      <c r="N435" s="218" t="s">
        <v>40</v>
      </c>
      <c r="O435" s="79"/>
      <c r="P435" s="219">
        <f>O435*H435</f>
        <v>0</v>
      </c>
      <c r="Q435" s="219">
        <v>0</v>
      </c>
      <c r="R435" s="219">
        <f>Q435*H435</f>
        <v>0</v>
      </c>
      <c r="S435" s="219">
        <v>0</v>
      </c>
      <c r="T435" s="220">
        <f>S435*H435</f>
        <v>0</v>
      </c>
      <c r="AR435" s="17" t="s">
        <v>192</v>
      </c>
      <c r="AT435" s="17" t="s">
        <v>187</v>
      </c>
      <c r="AU435" s="17" t="s">
        <v>76</v>
      </c>
      <c r="AY435" s="17" t="s">
        <v>186</v>
      </c>
      <c r="BE435" s="221">
        <f>IF(N435="základní",J435,0)</f>
        <v>0</v>
      </c>
      <c r="BF435" s="221">
        <f>IF(N435="snížená",J435,0)</f>
        <v>0</v>
      </c>
      <c r="BG435" s="221">
        <f>IF(N435="zákl. přenesená",J435,0)</f>
        <v>0</v>
      </c>
      <c r="BH435" s="221">
        <f>IF(N435="sníž. přenesená",J435,0)</f>
        <v>0</v>
      </c>
      <c r="BI435" s="221">
        <f>IF(N435="nulová",J435,0)</f>
        <v>0</v>
      </c>
      <c r="BJ435" s="17" t="s">
        <v>76</v>
      </c>
      <c r="BK435" s="221">
        <f>ROUND(I435*H435,2)</f>
        <v>0</v>
      </c>
      <c r="BL435" s="17" t="s">
        <v>192</v>
      </c>
      <c r="BM435" s="17" t="s">
        <v>559</v>
      </c>
    </row>
    <row r="436" s="14" customFormat="1">
      <c r="B436" s="256"/>
      <c r="C436" s="257"/>
      <c r="D436" s="224" t="s">
        <v>194</v>
      </c>
      <c r="E436" s="258" t="s">
        <v>1</v>
      </c>
      <c r="F436" s="259" t="s">
        <v>560</v>
      </c>
      <c r="G436" s="257"/>
      <c r="H436" s="258" t="s">
        <v>1</v>
      </c>
      <c r="I436" s="260"/>
      <c r="J436" s="257"/>
      <c r="K436" s="257"/>
      <c r="L436" s="261"/>
      <c r="M436" s="262"/>
      <c r="N436" s="263"/>
      <c r="O436" s="263"/>
      <c r="P436" s="263"/>
      <c r="Q436" s="263"/>
      <c r="R436" s="263"/>
      <c r="S436" s="263"/>
      <c r="T436" s="264"/>
      <c r="AT436" s="265" t="s">
        <v>194</v>
      </c>
      <c r="AU436" s="265" t="s">
        <v>76</v>
      </c>
      <c r="AV436" s="14" t="s">
        <v>76</v>
      </c>
      <c r="AW436" s="14" t="s">
        <v>32</v>
      </c>
      <c r="AX436" s="14" t="s">
        <v>69</v>
      </c>
      <c r="AY436" s="265" t="s">
        <v>186</v>
      </c>
    </row>
    <row r="437" s="14" customFormat="1">
      <c r="B437" s="256"/>
      <c r="C437" s="257"/>
      <c r="D437" s="224" t="s">
        <v>194</v>
      </c>
      <c r="E437" s="258" t="s">
        <v>1</v>
      </c>
      <c r="F437" s="259" t="s">
        <v>561</v>
      </c>
      <c r="G437" s="257"/>
      <c r="H437" s="258" t="s">
        <v>1</v>
      </c>
      <c r="I437" s="260"/>
      <c r="J437" s="257"/>
      <c r="K437" s="257"/>
      <c r="L437" s="261"/>
      <c r="M437" s="262"/>
      <c r="N437" s="263"/>
      <c r="O437" s="263"/>
      <c r="P437" s="263"/>
      <c r="Q437" s="263"/>
      <c r="R437" s="263"/>
      <c r="S437" s="263"/>
      <c r="T437" s="264"/>
      <c r="AT437" s="265" t="s">
        <v>194</v>
      </c>
      <c r="AU437" s="265" t="s">
        <v>76</v>
      </c>
      <c r="AV437" s="14" t="s">
        <v>76</v>
      </c>
      <c r="AW437" s="14" t="s">
        <v>32</v>
      </c>
      <c r="AX437" s="14" t="s">
        <v>69</v>
      </c>
      <c r="AY437" s="265" t="s">
        <v>186</v>
      </c>
    </row>
    <row r="438" s="11" customFormat="1">
      <c r="B438" s="222"/>
      <c r="C438" s="223"/>
      <c r="D438" s="224" t="s">
        <v>194</v>
      </c>
      <c r="E438" s="225" t="s">
        <v>1</v>
      </c>
      <c r="F438" s="226" t="s">
        <v>562</v>
      </c>
      <c r="G438" s="223"/>
      <c r="H438" s="227">
        <v>84.060000000000002</v>
      </c>
      <c r="I438" s="228"/>
      <c r="J438" s="223"/>
      <c r="K438" s="223"/>
      <c r="L438" s="229"/>
      <c r="M438" s="230"/>
      <c r="N438" s="231"/>
      <c r="O438" s="231"/>
      <c r="P438" s="231"/>
      <c r="Q438" s="231"/>
      <c r="R438" s="231"/>
      <c r="S438" s="231"/>
      <c r="T438" s="232"/>
      <c r="AT438" s="233" t="s">
        <v>194</v>
      </c>
      <c r="AU438" s="233" t="s">
        <v>76</v>
      </c>
      <c r="AV438" s="11" t="s">
        <v>78</v>
      </c>
      <c r="AW438" s="11" t="s">
        <v>32</v>
      </c>
      <c r="AX438" s="11" t="s">
        <v>69</v>
      </c>
      <c r="AY438" s="233" t="s">
        <v>186</v>
      </c>
    </row>
    <row r="439" s="11" customFormat="1">
      <c r="B439" s="222"/>
      <c r="C439" s="223"/>
      <c r="D439" s="224" t="s">
        <v>194</v>
      </c>
      <c r="E439" s="225" t="s">
        <v>1</v>
      </c>
      <c r="F439" s="226" t="s">
        <v>563</v>
      </c>
      <c r="G439" s="223"/>
      <c r="H439" s="227">
        <v>78.010000000000005</v>
      </c>
      <c r="I439" s="228"/>
      <c r="J439" s="223"/>
      <c r="K439" s="223"/>
      <c r="L439" s="229"/>
      <c r="M439" s="230"/>
      <c r="N439" s="231"/>
      <c r="O439" s="231"/>
      <c r="P439" s="231"/>
      <c r="Q439" s="231"/>
      <c r="R439" s="231"/>
      <c r="S439" s="231"/>
      <c r="T439" s="232"/>
      <c r="AT439" s="233" t="s">
        <v>194</v>
      </c>
      <c r="AU439" s="233" t="s">
        <v>76</v>
      </c>
      <c r="AV439" s="11" t="s">
        <v>78</v>
      </c>
      <c r="AW439" s="11" t="s">
        <v>32</v>
      </c>
      <c r="AX439" s="11" t="s">
        <v>69</v>
      </c>
      <c r="AY439" s="233" t="s">
        <v>186</v>
      </c>
    </row>
    <row r="440" s="12" customFormat="1">
      <c r="B440" s="234"/>
      <c r="C440" s="235"/>
      <c r="D440" s="224" t="s">
        <v>194</v>
      </c>
      <c r="E440" s="236" t="s">
        <v>1</v>
      </c>
      <c r="F440" s="237" t="s">
        <v>196</v>
      </c>
      <c r="G440" s="235"/>
      <c r="H440" s="238">
        <v>162.06999999999999</v>
      </c>
      <c r="I440" s="239"/>
      <c r="J440" s="235"/>
      <c r="K440" s="235"/>
      <c r="L440" s="240"/>
      <c r="M440" s="241"/>
      <c r="N440" s="242"/>
      <c r="O440" s="242"/>
      <c r="P440" s="242"/>
      <c r="Q440" s="242"/>
      <c r="R440" s="242"/>
      <c r="S440" s="242"/>
      <c r="T440" s="243"/>
      <c r="AT440" s="244" t="s">
        <v>194</v>
      </c>
      <c r="AU440" s="244" t="s">
        <v>76</v>
      </c>
      <c r="AV440" s="12" t="s">
        <v>86</v>
      </c>
      <c r="AW440" s="12" t="s">
        <v>32</v>
      </c>
      <c r="AX440" s="12" t="s">
        <v>69</v>
      </c>
      <c r="AY440" s="244" t="s">
        <v>186</v>
      </c>
    </row>
    <row r="441" s="11" customFormat="1">
      <c r="B441" s="222"/>
      <c r="C441" s="223"/>
      <c r="D441" s="224" t="s">
        <v>194</v>
      </c>
      <c r="E441" s="225" t="s">
        <v>1</v>
      </c>
      <c r="F441" s="226" t="s">
        <v>564</v>
      </c>
      <c r="G441" s="223"/>
      <c r="H441" s="227">
        <v>-13.82</v>
      </c>
      <c r="I441" s="228"/>
      <c r="J441" s="223"/>
      <c r="K441" s="223"/>
      <c r="L441" s="229"/>
      <c r="M441" s="230"/>
      <c r="N441" s="231"/>
      <c r="O441" s="231"/>
      <c r="P441" s="231"/>
      <c r="Q441" s="231"/>
      <c r="R441" s="231"/>
      <c r="S441" s="231"/>
      <c r="T441" s="232"/>
      <c r="AT441" s="233" t="s">
        <v>194</v>
      </c>
      <c r="AU441" s="233" t="s">
        <v>76</v>
      </c>
      <c r="AV441" s="11" t="s">
        <v>78</v>
      </c>
      <c r="AW441" s="11" t="s">
        <v>32</v>
      </c>
      <c r="AX441" s="11" t="s">
        <v>69</v>
      </c>
      <c r="AY441" s="233" t="s">
        <v>186</v>
      </c>
    </row>
    <row r="442" s="11" customFormat="1">
      <c r="B442" s="222"/>
      <c r="C442" s="223"/>
      <c r="D442" s="224" t="s">
        <v>194</v>
      </c>
      <c r="E442" s="225" t="s">
        <v>1</v>
      </c>
      <c r="F442" s="226" t="s">
        <v>565</v>
      </c>
      <c r="G442" s="223"/>
      <c r="H442" s="227">
        <v>3.3250000000000002</v>
      </c>
      <c r="I442" s="228"/>
      <c r="J442" s="223"/>
      <c r="K442" s="223"/>
      <c r="L442" s="229"/>
      <c r="M442" s="230"/>
      <c r="N442" s="231"/>
      <c r="O442" s="231"/>
      <c r="P442" s="231"/>
      <c r="Q442" s="231"/>
      <c r="R442" s="231"/>
      <c r="S442" s="231"/>
      <c r="T442" s="232"/>
      <c r="AT442" s="233" t="s">
        <v>194</v>
      </c>
      <c r="AU442" s="233" t="s">
        <v>76</v>
      </c>
      <c r="AV442" s="11" t="s">
        <v>78</v>
      </c>
      <c r="AW442" s="11" t="s">
        <v>32</v>
      </c>
      <c r="AX442" s="11" t="s">
        <v>69</v>
      </c>
      <c r="AY442" s="233" t="s">
        <v>186</v>
      </c>
    </row>
    <row r="443" s="11" customFormat="1">
      <c r="B443" s="222"/>
      <c r="C443" s="223"/>
      <c r="D443" s="224" t="s">
        <v>194</v>
      </c>
      <c r="E443" s="225" t="s">
        <v>1</v>
      </c>
      <c r="F443" s="226" t="s">
        <v>566</v>
      </c>
      <c r="G443" s="223"/>
      <c r="H443" s="227">
        <v>2.5800000000000001</v>
      </c>
      <c r="I443" s="228"/>
      <c r="J443" s="223"/>
      <c r="K443" s="223"/>
      <c r="L443" s="229"/>
      <c r="M443" s="230"/>
      <c r="N443" s="231"/>
      <c r="O443" s="231"/>
      <c r="P443" s="231"/>
      <c r="Q443" s="231"/>
      <c r="R443" s="231"/>
      <c r="S443" s="231"/>
      <c r="T443" s="232"/>
      <c r="AT443" s="233" t="s">
        <v>194</v>
      </c>
      <c r="AU443" s="233" t="s">
        <v>76</v>
      </c>
      <c r="AV443" s="11" t="s">
        <v>78</v>
      </c>
      <c r="AW443" s="11" t="s">
        <v>32</v>
      </c>
      <c r="AX443" s="11" t="s">
        <v>69</v>
      </c>
      <c r="AY443" s="233" t="s">
        <v>186</v>
      </c>
    </row>
    <row r="444" s="11" customFormat="1">
      <c r="B444" s="222"/>
      <c r="C444" s="223"/>
      <c r="D444" s="224" t="s">
        <v>194</v>
      </c>
      <c r="E444" s="225" t="s">
        <v>1</v>
      </c>
      <c r="F444" s="226" t="s">
        <v>567</v>
      </c>
      <c r="G444" s="223"/>
      <c r="H444" s="227">
        <v>-6.8700000000000001</v>
      </c>
      <c r="I444" s="228"/>
      <c r="J444" s="223"/>
      <c r="K444" s="223"/>
      <c r="L444" s="229"/>
      <c r="M444" s="230"/>
      <c r="N444" s="231"/>
      <c r="O444" s="231"/>
      <c r="P444" s="231"/>
      <c r="Q444" s="231"/>
      <c r="R444" s="231"/>
      <c r="S444" s="231"/>
      <c r="T444" s="232"/>
      <c r="AT444" s="233" t="s">
        <v>194</v>
      </c>
      <c r="AU444" s="233" t="s">
        <v>76</v>
      </c>
      <c r="AV444" s="11" t="s">
        <v>78</v>
      </c>
      <c r="AW444" s="11" t="s">
        <v>32</v>
      </c>
      <c r="AX444" s="11" t="s">
        <v>69</v>
      </c>
      <c r="AY444" s="233" t="s">
        <v>186</v>
      </c>
    </row>
    <row r="445" s="12" customFormat="1">
      <c r="B445" s="234"/>
      <c r="C445" s="235"/>
      <c r="D445" s="224" t="s">
        <v>194</v>
      </c>
      <c r="E445" s="236" t="s">
        <v>1</v>
      </c>
      <c r="F445" s="237" t="s">
        <v>196</v>
      </c>
      <c r="G445" s="235"/>
      <c r="H445" s="238">
        <v>-14.785</v>
      </c>
      <c r="I445" s="239"/>
      <c r="J445" s="235"/>
      <c r="K445" s="235"/>
      <c r="L445" s="240"/>
      <c r="M445" s="241"/>
      <c r="N445" s="242"/>
      <c r="O445" s="242"/>
      <c r="P445" s="242"/>
      <c r="Q445" s="242"/>
      <c r="R445" s="242"/>
      <c r="S445" s="242"/>
      <c r="T445" s="243"/>
      <c r="AT445" s="244" t="s">
        <v>194</v>
      </c>
      <c r="AU445" s="244" t="s">
        <v>76</v>
      </c>
      <c r="AV445" s="12" t="s">
        <v>86</v>
      </c>
      <c r="AW445" s="12" t="s">
        <v>32</v>
      </c>
      <c r="AX445" s="12" t="s">
        <v>69</v>
      </c>
      <c r="AY445" s="244" t="s">
        <v>186</v>
      </c>
    </row>
    <row r="446" s="14" customFormat="1">
      <c r="B446" s="256"/>
      <c r="C446" s="257"/>
      <c r="D446" s="224" t="s">
        <v>194</v>
      </c>
      <c r="E446" s="258" t="s">
        <v>1</v>
      </c>
      <c r="F446" s="259" t="s">
        <v>568</v>
      </c>
      <c r="G446" s="257"/>
      <c r="H446" s="258" t="s">
        <v>1</v>
      </c>
      <c r="I446" s="260"/>
      <c r="J446" s="257"/>
      <c r="K446" s="257"/>
      <c r="L446" s="261"/>
      <c r="M446" s="262"/>
      <c r="N446" s="263"/>
      <c r="O446" s="263"/>
      <c r="P446" s="263"/>
      <c r="Q446" s="263"/>
      <c r="R446" s="263"/>
      <c r="S446" s="263"/>
      <c r="T446" s="264"/>
      <c r="AT446" s="265" t="s">
        <v>194</v>
      </c>
      <c r="AU446" s="265" t="s">
        <v>76</v>
      </c>
      <c r="AV446" s="14" t="s">
        <v>76</v>
      </c>
      <c r="AW446" s="14" t="s">
        <v>32</v>
      </c>
      <c r="AX446" s="14" t="s">
        <v>69</v>
      </c>
      <c r="AY446" s="265" t="s">
        <v>186</v>
      </c>
    </row>
    <row r="447" s="11" customFormat="1">
      <c r="B447" s="222"/>
      <c r="C447" s="223"/>
      <c r="D447" s="224" t="s">
        <v>194</v>
      </c>
      <c r="E447" s="225" t="s">
        <v>1</v>
      </c>
      <c r="F447" s="226" t="s">
        <v>569</v>
      </c>
      <c r="G447" s="223"/>
      <c r="H447" s="227">
        <v>-14</v>
      </c>
      <c r="I447" s="228"/>
      <c r="J447" s="223"/>
      <c r="K447" s="223"/>
      <c r="L447" s="229"/>
      <c r="M447" s="230"/>
      <c r="N447" s="231"/>
      <c r="O447" s="231"/>
      <c r="P447" s="231"/>
      <c r="Q447" s="231"/>
      <c r="R447" s="231"/>
      <c r="S447" s="231"/>
      <c r="T447" s="232"/>
      <c r="AT447" s="233" t="s">
        <v>194</v>
      </c>
      <c r="AU447" s="233" t="s">
        <v>76</v>
      </c>
      <c r="AV447" s="11" t="s">
        <v>78</v>
      </c>
      <c r="AW447" s="11" t="s">
        <v>32</v>
      </c>
      <c r="AX447" s="11" t="s">
        <v>69</v>
      </c>
      <c r="AY447" s="233" t="s">
        <v>186</v>
      </c>
    </row>
    <row r="448" s="12" customFormat="1">
      <c r="B448" s="234"/>
      <c r="C448" s="235"/>
      <c r="D448" s="224" t="s">
        <v>194</v>
      </c>
      <c r="E448" s="236" t="s">
        <v>1</v>
      </c>
      <c r="F448" s="237" t="s">
        <v>196</v>
      </c>
      <c r="G448" s="235"/>
      <c r="H448" s="238">
        <v>-14</v>
      </c>
      <c r="I448" s="239"/>
      <c r="J448" s="235"/>
      <c r="K448" s="235"/>
      <c r="L448" s="240"/>
      <c r="M448" s="241"/>
      <c r="N448" s="242"/>
      <c r="O448" s="242"/>
      <c r="P448" s="242"/>
      <c r="Q448" s="242"/>
      <c r="R448" s="242"/>
      <c r="S448" s="242"/>
      <c r="T448" s="243"/>
      <c r="AT448" s="244" t="s">
        <v>194</v>
      </c>
      <c r="AU448" s="244" t="s">
        <v>76</v>
      </c>
      <c r="AV448" s="12" t="s">
        <v>86</v>
      </c>
      <c r="AW448" s="12" t="s">
        <v>32</v>
      </c>
      <c r="AX448" s="12" t="s">
        <v>69</v>
      </c>
      <c r="AY448" s="244" t="s">
        <v>186</v>
      </c>
    </row>
    <row r="449" s="13" customFormat="1">
      <c r="B449" s="245"/>
      <c r="C449" s="246"/>
      <c r="D449" s="224" t="s">
        <v>194</v>
      </c>
      <c r="E449" s="247" t="s">
        <v>1</v>
      </c>
      <c r="F449" s="248" t="s">
        <v>197</v>
      </c>
      <c r="G449" s="246"/>
      <c r="H449" s="249">
        <v>133.285</v>
      </c>
      <c r="I449" s="250"/>
      <c r="J449" s="246"/>
      <c r="K449" s="246"/>
      <c r="L449" s="251"/>
      <c r="M449" s="252"/>
      <c r="N449" s="253"/>
      <c r="O449" s="253"/>
      <c r="P449" s="253"/>
      <c r="Q449" s="253"/>
      <c r="R449" s="253"/>
      <c r="S449" s="253"/>
      <c r="T449" s="254"/>
      <c r="AT449" s="255" t="s">
        <v>194</v>
      </c>
      <c r="AU449" s="255" t="s">
        <v>76</v>
      </c>
      <c r="AV449" s="13" t="s">
        <v>192</v>
      </c>
      <c r="AW449" s="13" t="s">
        <v>32</v>
      </c>
      <c r="AX449" s="13" t="s">
        <v>76</v>
      </c>
      <c r="AY449" s="255" t="s">
        <v>186</v>
      </c>
    </row>
    <row r="450" s="1" customFormat="1" ht="22.5" customHeight="1">
      <c r="B450" s="38"/>
      <c r="C450" s="210" t="s">
        <v>570</v>
      </c>
      <c r="D450" s="210" t="s">
        <v>187</v>
      </c>
      <c r="E450" s="211" t="s">
        <v>571</v>
      </c>
      <c r="F450" s="212" t="s">
        <v>572</v>
      </c>
      <c r="G450" s="213" t="s">
        <v>319</v>
      </c>
      <c r="H450" s="214">
        <v>147.285</v>
      </c>
      <c r="I450" s="215"/>
      <c r="J450" s="216">
        <f>ROUND(I450*H450,2)</f>
        <v>0</v>
      </c>
      <c r="K450" s="212" t="s">
        <v>191</v>
      </c>
      <c r="L450" s="43"/>
      <c r="M450" s="217" t="s">
        <v>1</v>
      </c>
      <c r="N450" s="218" t="s">
        <v>40</v>
      </c>
      <c r="O450" s="79"/>
      <c r="P450" s="219">
        <f>O450*H450</f>
        <v>0</v>
      </c>
      <c r="Q450" s="219">
        <v>0</v>
      </c>
      <c r="R450" s="219">
        <f>Q450*H450</f>
        <v>0</v>
      </c>
      <c r="S450" s="219">
        <v>0</v>
      </c>
      <c r="T450" s="220">
        <f>S450*H450</f>
        <v>0</v>
      </c>
      <c r="AR450" s="17" t="s">
        <v>192</v>
      </c>
      <c r="AT450" s="17" t="s">
        <v>187</v>
      </c>
      <c r="AU450" s="17" t="s">
        <v>76</v>
      </c>
      <c r="AY450" s="17" t="s">
        <v>186</v>
      </c>
      <c r="BE450" s="221">
        <f>IF(N450="základní",J450,0)</f>
        <v>0</v>
      </c>
      <c r="BF450" s="221">
        <f>IF(N450="snížená",J450,0)</f>
        <v>0</v>
      </c>
      <c r="BG450" s="221">
        <f>IF(N450="zákl. přenesená",J450,0)</f>
        <v>0</v>
      </c>
      <c r="BH450" s="221">
        <f>IF(N450="sníž. přenesená",J450,0)</f>
        <v>0</v>
      </c>
      <c r="BI450" s="221">
        <f>IF(N450="nulová",J450,0)</f>
        <v>0</v>
      </c>
      <c r="BJ450" s="17" t="s">
        <v>76</v>
      </c>
      <c r="BK450" s="221">
        <f>ROUND(I450*H450,2)</f>
        <v>0</v>
      </c>
      <c r="BL450" s="17" t="s">
        <v>192</v>
      </c>
      <c r="BM450" s="17" t="s">
        <v>573</v>
      </c>
    </row>
    <row r="451" s="10" customFormat="1" ht="25.92" customHeight="1">
      <c r="B451" s="196"/>
      <c r="C451" s="197"/>
      <c r="D451" s="198" t="s">
        <v>68</v>
      </c>
      <c r="E451" s="199" t="s">
        <v>556</v>
      </c>
      <c r="F451" s="199" t="s">
        <v>574</v>
      </c>
      <c r="G451" s="197"/>
      <c r="H451" s="197"/>
      <c r="I451" s="200"/>
      <c r="J451" s="201">
        <f>BK451</f>
        <v>0</v>
      </c>
      <c r="K451" s="197"/>
      <c r="L451" s="202"/>
      <c r="M451" s="203"/>
      <c r="N451" s="204"/>
      <c r="O451" s="204"/>
      <c r="P451" s="205">
        <f>SUM(P452:P497)</f>
        <v>0</v>
      </c>
      <c r="Q451" s="204"/>
      <c r="R451" s="205">
        <f>SUM(R452:R497)</f>
        <v>0</v>
      </c>
      <c r="S451" s="204"/>
      <c r="T451" s="206">
        <f>SUM(T452:T497)</f>
        <v>0</v>
      </c>
      <c r="AR451" s="207" t="s">
        <v>76</v>
      </c>
      <c r="AT451" s="208" t="s">
        <v>68</v>
      </c>
      <c r="AU451" s="208" t="s">
        <v>69</v>
      </c>
      <c r="AY451" s="207" t="s">
        <v>186</v>
      </c>
      <c r="BK451" s="209">
        <f>SUM(BK452:BK497)</f>
        <v>0</v>
      </c>
    </row>
    <row r="452" s="1" customFormat="1" ht="22.5" customHeight="1">
      <c r="B452" s="38"/>
      <c r="C452" s="210" t="s">
        <v>575</v>
      </c>
      <c r="D452" s="210" t="s">
        <v>187</v>
      </c>
      <c r="E452" s="211" t="s">
        <v>576</v>
      </c>
      <c r="F452" s="212" t="s">
        <v>577</v>
      </c>
      <c r="G452" s="213" t="s">
        <v>364</v>
      </c>
      <c r="H452" s="214">
        <v>63.200000000000003</v>
      </c>
      <c r="I452" s="215"/>
      <c r="J452" s="216">
        <f>ROUND(I452*H452,2)</f>
        <v>0</v>
      </c>
      <c r="K452" s="212" t="s">
        <v>578</v>
      </c>
      <c r="L452" s="43"/>
      <c r="M452" s="217" t="s">
        <v>1</v>
      </c>
      <c r="N452" s="218" t="s">
        <v>40</v>
      </c>
      <c r="O452" s="79"/>
      <c r="P452" s="219">
        <f>O452*H452</f>
        <v>0</v>
      </c>
      <c r="Q452" s="219">
        <v>0</v>
      </c>
      <c r="R452" s="219">
        <f>Q452*H452</f>
        <v>0</v>
      </c>
      <c r="S452" s="219">
        <v>0</v>
      </c>
      <c r="T452" s="220">
        <f>S452*H452</f>
        <v>0</v>
      </c>
      <c r="AR452" s="17" t="s">
        <v>192</v>
      </c>
      <c r="AT452" s="17" t="s">
        <v>187</v>
      </c>
      <c r="AU452" s="17" t="s">
        <v>76</v>
      </c>
      <c r="AY452" s="17" t="s">
        <v>186</v>
      </c>
      <c r="BE452" s="221">
        <f>IF(N452="základní",J452,0)</f>
        <v>0</v>
      </c>
      <c r="BF452" s="221">
        <f>IF(N452="snížená",J452,0)</f>
        <v>0</v>
      </c>
      <c r="BG452" s="221">
        <f>IF(N452="zákl. přenesená",J452,0)</f>
        <v>0</v>
      </c>
      <c r="BH452" s="221">
        <f>IF(N452="sníž. přenesená",J452,0)</f>
        <v>0</v>
      </c>
      <c r="BI452" s="221">
        <f>IF(N452="nulová",J452,0)</f>
        <v>0</v>
      </c>
      <c r="BJ452" s="17" t="s">
        <v>76</v>
      </c>
      <c r="BK452" s="221">
        <f>ROUND(I452*H452,2)</f>
        <v>0</v>
      </c>
      <c r="BL452" s="17" t="s">
        <v>192</v>
      </c>
      <c r="BM452" s="17" t="s">
        <v>579</v>
      </c>
    </row>
    <row r="453" s="14" customFormat="1">
      <c r="B453" s="256"/>
      <c r="C453" s="257"/>
      <c r="D453" s="224" t="s">
        <v>194</v>
      </c>
      <c r="E453" s="258" t="s">
        <v>1</v>
      </c>
      <c r="F453" s="259" t="s">
        <v>580</v>
      </c>
      <c r="G453" s="257"/>
      <c r="H453" s="258" t="s">
        <v>1</v>
      </c>
      <c r="I453" s="260"/>
      <c r="J453" s="257"/>
      <c r="K453" s="257"/>
      <c r="L453" s="261"/>
      <c r="M453" s="262"/>
      <c r="N453" s="263"/>
      <c r="O453" s="263"/>
      <c r="P453" s="263"/>
      <c r="Q453" s="263"/>
      <c r="R453" s="263"/>
      <c r="S453" s="263"/>
      <c r="T453" s="264"/>
      <c r="AT453" s="265" t="s">
        <v>194</v>
      </c>
      <c r="AU453" s="265" t="s">
        <v>76</v>
      </c>
      <c r="AV453" s="14" t="s">
        <v>76</v>
      </c>
      <c r="AW453" s="14" t="s">
        <v>32</v>
      </c>
      <c r="AX453" s="14" t="s">
        <v>69</v>
      </c>
      <c r="AY453" s="265" t="s">
        <v>186</v>
      </c>
    </row>
    <row r="454" s="11" customFormat="1">
      <c r="B454" s="222"/>
      <c r="C454" s="223"/>
      <c r="D454" s="224" t="s">
        <v>194</v>
      </c>
      <c r="E454" s="225" t="s">
        <v>1</v>
      </c>
      <c r="F454" s="226" t="s">
        <v>581</v>
      </c>
      <c r="G454" s="223"/>
      <c r="H454" s="227">
        <v>31.600000000000001</v>
      </c>
      <c r="I454" s="228"/>
      <c r="J454" s="223"/>
      <c r="K454" s="223"/>
      <c r="L454" s="229"/>
      <c r="M454" s="230"/>
      <c r="N454" s="231"/>
      <c r="O454" s="231"/>
      <c r="P454" s="231"/>
      <c r="Q454" s="231"/>
      <c r="R454" s="231"/>
      <c r="S454" s="231"/>
      <c r="T454" s="232"/>
      <c r="AT454" s="233" t="s">
        <v>194</v>
      </c>
      <c r="AU454" s="233" t="s">
        <v>76</v>
      </c>
      <c r="AV454" s="11" t="s">
        <v>78</v>
      </c>
      <c r="AW454" s="11" t="s">
        <v>32</v>
      </c>
      <c r="AX454" s="11" t="s">
        <v>69</v>
      </c>
      <c r="AY454" s="233" t="s">
        <v>186</v>
      </c>
    </row>
    <row r="455" s="14" customFormat="1">
      <c r="B455" s="256"/>
      <c r="C455" s="257"/>
      <c r="D455" s="224" t="s">
        <v>194</v>
      </c>
      <c r="E455" s="258" t="s">
        <v>1</v>
      </c>
      <c r="F455" s="259" t="s">
        <v>582</v>
      </c>
      <c r="G455" s="257"/>
      <c r="H455" s="258" t="s">
        <v>1</v>
      </c>
      <c r="I455" s="260"/>
      <c r="J455" s="257"/>
      <c r="K455" s="257"/>
      <c r="L455" s="261"/>
      <c r="M455" s="262"/>
      <c r="N455" s="263"/>
      <c r="O455" s="263"/>
      <c r="P455" s="263"/>
      <c r="Q455" s="263"/>
      <c r="R455" s="263"/>
      <c r="S455" s="263"/>
      <c r="T455" s="264"/>
      <c r="AT455" s="265" t="s">
        <v>194</v>
      </c>
      <c r="AU455" s="265" t="s">
        <v>76</v>
      </c>
      <c r="AV455" s="14" t="s">
        <v>76</v>
      </c>
      <c r="AW455" s="14" t="s">
        <v>32</v>
      </c>
      <c r="AX455" s="14" t="s">
        <v>69</v>
      </c>
      <c r="AY455" s="265" t="s">
        <v>186</v>
      </c>
    </row>
    <row r="456" s="11" customFormat="1">
      <c r="B456" s="222"/>
      <c r="C456" s="223"/>
      <c r="D456" s="224" t="s">
        <v>194</v>
      </c>
      <c r="E456" s="225" t="s">
        <v>1</v>
      </c>
      <c r="F456" s="226" t="s">
        <v>581</v>
      </c>
      <c r="G456" s="223"/>
      <c r="H456" s="227">
        <v>31.600000000000001</v>
      </c>
      <c r="I456" s="228"/>
      <c r="J456" s="223"/>
      <c r="K456" s="223"/>
      <c r="L456" s="229"/>
      <c r="M456" s="230"/>
      <c r="N456" s="231"/>
      <c r="O456" s="231"/>
      <c r="P456" s="231"/>
      <c r="Q456" s="231"/>
      <c r="R456" s="231"/>
      <c r="S456" s="231"/>
      <c r="T456" s="232"/>
      <c r="AT456" s="233" t="s">
        <v>194</v>
      </c>
      <c r="AU456" s="233" t="s">
        <v>76</v>
      </c>
      <c r="AV456" s="11" t="s">
        <v>78</v>
      </c>
      <c r="AW456" s="11" t="s">
        <v>32</v>
      </c>
      <c r="AX456" s="11" t="s">
        <v>69</v>
      </c>
      <c r="AY456" s="233" t="s">
        <v>186</v>
      </c>
    </row>
    <row r="457" s="12" customFormat="1">
      <c r="B457" s="234"/>
      <c r="C457" s="235"/>
      <c r="D457" s="224" t="s">
        <v>194</v>
      </c>
      <c r="E457" s="236" t="s">
        <v>1</v>
      </c>
      <c r="F457" s="237" t="s">
        <v>196</v>
      </c>
      <c r="G457" s="235"/>
      <c r="H457" s="238">
        <v>63.200000000000003</v>
      </c>
      <c r="I457" s="239"/>
      <c r="J457" s="235"/>
      <c r="K457" s="235"/>
      <c r="L457" s="240"/>
      <c r="M457" s="241"/>
      <c r="N457" s="242"/>
      <c r="O457" s="242"/>
      <c r="P457" s="242"/>
      <c r="Q457" s="242"/>
      <c r="R457" s="242"/>
      <c r="S457" s="242"/>
      <c r="T457" s="243"/>
      <c r="AT457" s="244" t="s">
        <v>194</v>
      </c>
      <c r="AU457" s="244" t="s">
        <v>76</v>
      </c>
      <c r="AV457" s="12" t="s">
        <v>86</v>
      </c>
      <c r="AW457" s="12" t="s">
        <v>32</v>
      </c>
      <c r="AX457" s="12" t="s">
        <v>69</v>
      </c>
      <c r="AY457" s="244" t="s">
        <v>186</v>
      </c>
    </row>
    <row r="458" s="13" customFormat="1">
      <c r="B458" s="245"/>
      <c r="C458" s="246"/>
      <c r="D458" s="224" t="s">
        <v>194</v>
      </c>
      <c r="E458" s="247" t="s">
        <v>1</v>
      </c>
      <c r="F458" s="248" t="s">
        <v>197</v>
      </c>
      <c r="G458" s="246"/>
      <c r="H458" s="249">
        <v>63.200000000000003</v>
      </c>
      <c r="I458" s="250"/>
      <c r="J458" s="246"/>
      <c r="K458" s="246"/>
      <c r="L458" s="251"/>
      <c r="M458" s="252"/>
      <c r="N458" s="253"/>
      <c r="O458" s="253"/>
      <c r="P458" s="253"/>
      <c r="Q458" s="253"/>
      <c r="R458" s="253"/>
      <c r="S458" s="253"/>
      <c r="T458" s="254"/>
      <c r="AT458" s="255" t="s">
        <v>194</v>
      </c>
      <c r="AU458" s="255" t="s">
        <v>76</v>
      </c>
      <c r="AV458" s="13" t="s">
        <v>192</v>
      </c>
      <c r="AW458" s="13" t="s">
        <v>32</v>
      </c>
      <c r="AX458" s="13" t="s">
        <v>76</v>
      </c>
      <c r="AY458" s="255" t="s">
        <v>186</v>
      </c>
    </row>
    <row r="459" s="1" customFormat="1" ht="16.5" customHeight="1">
      <c r="B459" s="38"/>
      <c r="C459" s="266" t="s">
        <v>583</v>
      </c>
      <c r="D459" s="266" t="s">
        <v>356</v>
      </c>
      <c r="E459" s="267" t="s">
        <v>584</v>
      </c>
      <c r="F459" s="268" t="s">
        <v>585</v>
      </c>
      <c r="G459" s="269" t="s">
        <v>364</v>
      </c>
      <c r="H459" s="270">
        <v>66.359999999999999</v>
      </c>
      <c r="I459" s="271"/>
      <c r="J459" s="272">
        <f>ROUND(I459*H459,2)</f>
        <v>0</v>
      </c>
      <c r="K459" s="268" t="s">
        <v>578</v>
      </c>
      <c r="L459" s="273"/>
      <c r="M459" s="274" t="s">
        <v>1</v>
      </c>
      <c r="N459" s="275" t="s">
        <v>40</v>
      </c>
      <c r="O459" s="79"/>
      <c r="P459" s="219">
        <f>O459*H459</f>
        <v>0</v>
      </c>
      <c r="Q459" s="219">
        <v>0</v>
      </c>
      <c r="R459" s="219">
        <f>Q459*H459</f>
        <v>0</v>
      </c>
      <c r="S459" s="219">
        <v>0</v>
      </c>
      <c r="T459" s="220">
        <f>S459*H459</f>
        <v>0</v>
      </c>
      <c r="AR459" s="17" t="s">
        <v>225</v>
      </c>
      <c r="AT459" s="17" t="s">
        <v>356</v>
      </c>
      <c r="AU459" s="17" t="s">
        <v>76</v>
      </c>
      <c r="AY459" s="17" t="s">
        <v>186</v>
      </c>
      <c r="BE459" s="221">
        <f>IF(N459="základní",J459,0)</f>
        <v>0</v>
      </c>
      <c r="BF459" s="221">
        <f>IF(N459="snížená",J459,0)</f>
        <v>0</v>
      </c>
      <c r="BG459" s="221">
        <f>IF(N459="zákl. přenesená",J459,0)</f>
        <v>0</v>
      </c>
      <c r="BH459" s="221">
        <f>IF(N459="sníž. přenesená",J459,0)</f>
        <v>0</v>
      </c>
      <c r="BI459" s="221">
        <f>IF(N459="nulová",J459,0)</f>
        <v>0</v>
      </c>
      <c r="BJ459" s="17" t="s">
        <v>76</v>
      </c>
      <c r="BK459" s="221">
        <f>ROUND(I459*H459,2)</f>
        <v>0</v>
      </c>
      <c r="BL459" s="17" t="s">
        <v>192</v>
      </c>
      <c r="BM459" s="17" t="s">
        <v>586</v>
      </c>
    </row>
    <row r="460" s="11" customFormat="1">
      <c r="B460" s="222"/>
      <c r="C460" s="223"/>
      <c r="D460" s="224" t="s">
        <v>194</v>
      </c>
      <c r="E460" s="225" t="s">
        <v>1</v>
      </c>
      <c r="F460" s="226" t="s">
        <v>587</v>
      </c>
      <c r="G460" s="223"/>
      <c r="H460" s="227">
        <v>66.359999999999999</v>
      </c>
      <c r="I460" s="228"/>
      <c r="J460" s="223"/>
      <c r="K460" s="223"/>
      <c r="L460" s="229"/>
      <c r="M460" s="230"/>
      <c r="N460" s="231"/>
      <c r="O460" s="231"/>
      <c r="P460" s="231"/>
      <c r="Q460" s="231"/>
      <c r="R460" s="231"/>
      <c r="S460" s="231"/>
      <c r="T460" s="232"/>
      <c r="AT460" s="233" t="s">
        <v>194</v>
      </c>
      <c r="AU460" s="233" t="s">
        <v>76</v>
      </c>
      <c r="AV460" s="11" t="s">
        <v>78</v>
      </c>
      <c r="AW460" s="11" t="s">
        <v>32</v>
      </c>
      <c r="AX460" s="11" t="s">
        <v>69</v>
      </c>
      <c r="AY460" s="233" t="s">
        <v>186</v>
      </c>
    </row>
    <row r="461" s="13" customFormat="1">
      <c r="B461" s="245"/>
      <c r="C461" s="246"/>
      <c r="D461" s="224" t="s">
        <v>194</v>
      </c>
      <c r="E461" s="247" t="s">
        <v>1</v>
      </c>
      <c r="F461" s="248" t="s">
        <v>197</v>
      </c>
      <c r="G461" s="246"/>
      <c r="H461" s="249">
        <v>66.359999999999999</v>
      </c>
      <c r="I461" s="250"/>
      <c r="J461" s="246"/>
      <c r="K461" s="246"/>
      <c r="L461" s="251"/>
      <c r="M461" s="252"/>
      <c r="N461" s="253"/>
      <c r="O461" s="253"/>
      <c r="P461" s="253"/>
      <c r="Q461" s="253"/>
      <c r="R461" s="253"/>
      <c r="S461" s="253"/>
      <c r="T461" s="254"/>
      <c r="AT461" s="255" t="s">
        <v>194</v>
      </c>
      <c r="AU461" s="255" t="s">
        <v>76</v>
      </c>
      <c r="AV461" s="13" t="s">
        <v>192</v>
      </c>
      <c r="AW461" s="13" t="s">
        <v>32</v>
      </c>
      <c r="AX461" s="13" t="s">
        <v>76</v>
      </c>
      <c r="AY461" s="255" t="s">
        <v>186</v>
      </c>
    </row>
    <row r="462" s="1" customFormat="1" ht="22.5" customHeight="1">
      <c r="B462" s="38"/>
      <c r="C462" s="210" t="s">
        <v>588</v>
      </c>
      <c r="D462" s="210" t="s">
        <v>187</v>
      </c>
      <c r="E462" s="211" t="s">
        <v>589</v>
      </c>
      <c r="F462" s="212" t="s">
        <v>590</v>
      </c>
      <c r="G462" s="213" t="s">
        <v>319</v>
      </c>
      <c r="H462" s="214">
        <v>7.6500000000000004</v>
      </c>
      <c r="I462" s="215"/>
      <c r="J462" s="216">
        <f>ROUND(I462*H462,2)</f>
        <v>0</v>
      </c>
      <c r="K462" s="212" t="s">
        <v>191</v>
      </c>
      <c r="L462" s="43"/>
      <c r="M462" s="217" t="s">
        <v>1</v>
      </c>
      <c r="N462" s="218" t="s">
        <v>40</v>
      </c>
      <c r="O462" s="79"/>
      <c r="P462" s="219">
        <f>O462*H462</f>
        <v>0</v>
      </c>
      <c r="Q462" s="219">
        <v>0</v>
      </c>
      <c r="R462" s="219">
        <f>Q462*H462</f>
        <v>0</v>
      </c>
      <c r="S462" s="219">
        <v>0</v>
      </c>
      <c r="T462" s="220">
        <f>S462*H462</f>
        <v>0</v>
      </c>
      <c r="AR462" s="17" t="s">
        <v>192</v>
      </c>
      <c r="AT462" s="17" t="s">
        <v>187</v>
      </c>
      <c r="AU462" s="17" t="s">
        <v>76</v>
      </c>
      <c r="AY462" s="17" t="s">
        <v>186</v>
      </c>
      <c r="BE462" s="221">
        <f>IF(N462="základní",J462,0)</f>
        <v>0</v>
      </c>
      <c r="BF462" s="221">
        <f>IF(N462="snížená",J462,0)</f>
        <v>0</v>
      </c>
      <c r="BG462" s="221">
        <f>IF(N462="zákl. přenesená",J462,0)</f>
        <v>0</v>
      </c>
      <c r="BH462" s="221">
        <f>IF(N462="sníž. přenesená",J462,0)</f>
        <v>0</v>
      </c>
      <c r="BI462" s="221">
        <f>IF(N462="nulová",J462,0)</f>
        <v>0</v>
      </c>
      <c r="BJ462" s="17" t="s">
        <v>76</v>
      </c>
      <c r="BK462" s="221">
        <f>ROUND(I462*H462,2)</f>
        <v>0</v>
      </c>
      <c r="BL462" s="17" t="s">
        <v>192</v>
      </c>
      <c r="BM462" s="17" t="s">
        <v>591</v>
      </c>
    </row>
    <row r="463" s="14" customFormat="1">
      <c r="B463" s="256"/>
      <c r="C463" s="257"/>
      <c r="D463" s="224" t="s">
        <v>194</v>
      </c>
      <c r="E463" s="258" t="s">
        <v>1</v>
      </c>
      <c r="F463" s="259" t="s">
        <v>592</v>
      </c>
      <c r="G463" s="257"/>
      <c r="H463" s="258" t="s">
        <v>1</v>
      </c>
      <c r="I463" s="260"/>
      <c r="J463" s="257"/>
      <c r="K463" s="257"/>
      <c r="L463" s="261"/>
      <c r="M463" s="262"/>
      <c r="N463" s="263"/>
      <c r="O463" s="263"/>
      <c r="P463" s="263"/>
      <c r="Q463" s="263"/>
      <c r="R463" s="263"/>
      <c r="S463" s="263"/>
      <c r="T463" s="264"/>
      <c r="AT463" s="265" t="s">
        <v>194</v>
      </c>
      <c r="AU463" s="265" t="s">
        <v>76</v>
      </c>
      <c r="AV463" s="14" t="s">
        <v>76</v>
      </c>
      <c r="AW463" s="14" t="s">
        <v>32</v>
      </c>
      <c r="AX463" s="14" t="s">
        <v>69</v>
      </c>
      <c r="AY463" s="265" t="s">
        <v>186</v>
      </c>
    </row>
    <row r="464" s="11" customFormat="1">
      <c r="B464" s="222"/>
      <c r="C464" s="223"/>
      <c r="D464" s="224" t="s">
        <v>194</v>
      </c>
      <c r="E464" s="225" t="s">
        <v>1</v>
      </c>
      <c r="F464" s="226" t="s">
        <v>593</v>
      </c>
      <c r="G464" s="223"/>
      <c r="H464" s="227">
        <v>7.6500000000000004</v>
      </c>
      <c r="I464" s="228"/>
      <c r="J464" s="223"/>
      <c r="K464" s="223"/>
      <c r="L464" s="229"/>
      <c r="M464" s="230"/>
      <c r="N464" s="231"/>
      <c r="O464" s="231"/>
      <c r="P464" s="231"/>
      <c r="Q464" s="231"/>
      <c r="R464" s="231"/>
      <c r="S464" s="231"/>
      <c r="T464" s="232"/>
      <c r="AT464" s="233" t="s">
        <v>194</v>
      </c>
      <c r="AU464" s="233" t="s">
        <v>76</v>
      </c>
      <c r="AV464" s="11" t="s">
        <v>78</v>
      </c>
      <c r="AW464" s="11" t="s">
        <v>32</v>
      </c>
      <c r="AX464" s="11" t="s">
        <v>69</v>
      </c>
      <c r="AY464" s="233" t="s">
        <v>186</v>
      </c>
    </row>
    <row r="465" s="12" customFormat="1">
      <c r="B465" s="234"/>
      <c r="C465" s="235"/>
      <c r="D465" s="224" t="s">
        <v>194</v>
      </c>
      <c r="E465" s="236" t="s">
        <v>1</v>
      </c>
      <c r="F465" s="237" t="s">
        <v>196</v>
      </c>
      <c r="G465" s="235"/>
      <c r="H465" s="238">
        <v>7.6500000000000004</v>
      </c>
      <c r="I465" s="239"/>
      <c r="J465" s="235"/>
      <c r="K465" s="235"/>
      <c r="L465" s="240"/>
      <c r="M465" s="241"/>
      <c r="N465" s="242"/>
      <c r="O465" s="242"/>
      <c r="P465" s="242"/>
      <c r="Q465" s="242"/>
      <c r="R465" s="242"/>
      <c r="S465" s="242"/>
      <c r="T465" s="243"/>
      <c r="AT465" s="244" t="s">
        <v>194</v>
      </c>
      <c r="AU465" s="244" t="s">
        <v>76</v>
      </c>
      <c r="AV465" s="12" t="s">
        <v>86</v>
      </c>
      <c r="AW465" s="12" t="s">
        <v>32</v>
      </c>
      <c r="AX465" s="12" t="s">
        <v>69</v>
      </c>
      <c r="AY465" s="244" t="s">
        <v>186</v>
      </c>
    </row>
    <row r="466" s="13" customFormat="1">
      <c r="B466" s="245"/>
      <c r="C466" s="246"/>
      <c r="D466" s="224" t="s">
        <v>194</v>
      </c>
      <c r="E466" s="247" t="s">
        <v>1</v>
      </c>
      <c r="F466" s="248" t="s">
        <v>197</v>
      </c>
      <c r="G466" s="246"/>
      <c r="H466" s="249">
        <v>7.6500000000000004</v>
      </c>
      <c r="I466" s="250"/>
      <c r="J466" s="246"/>
      <c r="K466" s="246"/>
      <c r="L466" s="251"/>
      <c r="M466" s="252"/>
      <c r="N466" s="253"/>
      <c r="O466" s="253"/>
      <c r="P466" s="253"/>
      <c r="Q466" s="253"/>
      <c r="R466" s="253"/>
      <c r="S466" s="253"/>
      <c r="T466" s="254"/>
      <c r="AT466" s="255" t="s">
        <v>194</v>
      </c>
      <c r="AU466" s="255" t="s">
        <v>76</v>
      </c>
      <c r="AV466" s="13" t="s">
        <v>192</v>
      </c>
      <c r="AW466" s="13" t="s">
        <v>32</v>
      </c>
      <c r="AX466" s="13" t="s">
        <v>76</v>
      </c>
      <c r="AY466" s="255" t="s">
        <v>186</v>
      </c>
    </row>
    <row r="467" s="1" customFormat="1" ht="16.5" customHeight="1">
      <c r="B467" s="38"/>
      <c r="C467" s="266" t="s">
        <v>594</v>
      </c>
      <c r="D467" s="266" t="s">
        <v>356</v>
      </c>
      <c r="E467" s="267" t="s">
        <v>595</v>
      </c>
      <c r="F467" s="268" t="s">
        <v>596</v>
      </c>
      <c r="G467" s="269" t="s">
        <v>319</v>
      </c>
      <c r="H467" s="270">
        <v>8.2240000000000002</v>
      </c>
      <c r="I467" s="271"/>
      <c r="J467" s="272">
        <f>ROUND(I467*H467,2)</f>
        <v>0</v>
      </c>
      <c r="K467" s="268" t="s">
        <v>191</v>
      </c>
      <c r="L467" s="273"/>
      <c r="M467" s="274" t="s">
        <v>1</v>
      </c>
      <c r="N467" s="275" t="s">
        <v>40</v>
      </c>
      <c r="O467" s="79"/>
      <c r="P467" s="219">
        <f>O467*H467</f>
        <v>0</v>
      </c>
      <c r="Q467" s="219">
        <v>0</v>
      </c>
      <c r="R467" s="219">
        <f>Q467*H467</f>
        <v>0</v>
      </c>
      <c r="S467" s="219">
        <v>0</v>
      </c>
      <c r="T467" s="220">
        <f>S467*H467</f>
        <v>0</v>
      </c>
      <c r="AR467" s="17" t="s">
        <v>225</v>
      </c>
      <c r="AT467" s="17" t="s">
        <v>356</v>
      </c>
      <c r="AU467" s="17" t="s">
        <v>76</v>
      </c>
      <c r="AY467" s="17" t="s">
        <v>186</v>
      </c>
      <c r="BE467" s="221">
        <f>IF(N467="základní",J467,0)</f>
        <v>0</v>
      </c>
      <c r="BF467" s="221">
        <f>IF(N467="snížená",J467,0)</f>
        <v>0</v>
      </c>
      <c r="BG467" s="221">
        <f>IF(N467="zákl. přenesená",J467,0)</f>
        <v>0</v>
      </c>
      <c r="BH467" s="221">
        <f>IF(N467="sníž. přenesená",J467,0)</f>
        <v>0</v>
      </c>
      <c r="BI467" s="221">
        <f>IF(N467="nulová",J467,0)</f>
        <v>0</v>
      </c>
      <c r="BJ467" s="17" t="s">
        <v>76</v>
      </c>
      <c r="BK467" s="221">
        <f>ROUND(I467*H467,2)</f>
        <v>0</v>
      </c>
      <c r="BL467" s="17" t="s">
        <v>192</v>
      </c>
      <c r="BM467" s="17" t="s">
        <v>597</v>
      </c>
    </row>
    <row r="468" s="11" customFormat="1">
      <c r="B468" s="222"/>
      <c r="C468" s="223"/>
      <c r="D468" s="224" t="s">
        <v>194</v>
      </c>
      <c r="E468" s="225" t="s">
        <v>1</v>
      </c>
      <c r="F468" s="226" t="s">
        <v>598</v>
      </c>
      <c r="G468" s="223"/>
      <c r="H468" s="227">
        <v>8.2240000000000002</v>
      </c>
      <c r="I468" s="228"/>
      <c r="J468" s="223"/>
      <c r="K468" s="223"/>
      <c r="L468" s="229"/>
      <c r="M468" s="230"/>
      <c r="N468" s="231"/>
      <c r="O468" s="231"/>
      <c r="P468" s="231"/>
      <c r="Q468" s="231"/>
      <c r="R468" s="231"/>
      <c r="S468" s="231"/>
      <c r="T468" s="232"/>
      <c r="AT468" s="233" t="s">
        <v>194</v>
      </c>
      <c r="AU468" s="233" t="s">
        <v>76</v>
      </c>
      <c r="AV468" s="11" t="s">
        <v>78</v>
      </c>
      <c r="AW468" s="11" t="s">
        <v>32</v>
      </c>
      <c r="AX468" s="11" t="s">
        <v>69</v>
      </c>
      <c r="AY468" s="233" t="s">
        <v>186</v>
      </c>
    </row>
    <row r="469" s="13" customFormat="1">
      <c r="B469" s="245"/>
      <c r="C469" s="246"/>
      <c r="D469" s="224" t="s">
        <v>194</v>
      </c>
      <c r="E469" s="247" t="s">
        <v>1</v>
      </c>
      <c r="F469" s="248" t="s">
        <v>197</v>
      </c>
      <c r="G469" s="246"/>
      <c r="H469" s="249">
        <v>8.2240000000000002</v>
      </c>
      <c r="I469" s="250"/>
      <c r="J469" s="246"/>
      <c r="K469" s="246"/>
      <c r="L469" s="251"/>
      <c r="M469" s="252"/>
      <c r="N469" s="253"/>
      <c r="O469" s="253"/>
      <c r="P469" s="253"/>
      <c r="Q469" s="253"/>
      <c r="R469" s="253"/>
      <c r="S469" s="253"/>
      <c r="T469" s="254"/>
      <c r="AT469" s="255" t="s">
        <v>194</v>
      </c>
      <c r="AU469" s="255" t="s">
        <v>76</v>
      </c>
      <c r="AV469" s="13" t="s">
        <v>192</v>
      </c>
      <c r="AW469" s="13" t="s">
        <v>32</v>
      </c>
      <c r="AX469" s="13" t="s">
        <v>76</v>
      </c>
      <c r="AY469" s="255" t="s">
        <v>186</v>
      </c>
    </row>
    <row r="470" s="1" customFormat="1" ht="16.5" customHeight="1">
      <c r="B470" s="38"/>
      <c r="C470" s="210" t="s">
        <v>599</v>
      </c>
      <c r="D470" s="210" t="s">
        <v>187</v>
      </c>
      <c r="E470" s="211" t="s">
        <v>600</v>
      </c>
      <c r="F470" s="212" t="s">
        <v>601</v>
      </c>
      <c r="G470" s="213" t="s">
        <v>319</v>
      </c>
      <c r="H470" s="214">
        <v>86.144999999999996</v>
      </c>
      <c r="I470" s="215"/>
      <c r="J470" s="216">
        <f>ROUND(I470*H470,2)</f>
        <v>0</v>
      </c>
      <c r="K470" s="212" t="s">
        <v>191</v>
      </c>
      <c r="L470" s="43"/>
      <c r="M470" s="217" t="s">
        <v>1</v>
      </c>
      <c r="N470" s="218" t="s">
        <v>40</v>
      </c>
      <c r="O470" s="79"/>
      <c r="P470" s="219">
        <f>O470*H470</f>
        <v>0</v>
      </c>
      <c r="Q470" s="219">
        <v>0</v>
      </c>
      <c r="R470" s="219">
        <f>Q470*H470</f>
        <v>0</v>
      </c>
      <c r="S470" s="219">
        <v>0</v>
      </c>
      <c r="T470" s="220">
        <f>S470*H470</f>
        <v>0</v>
      </c>
      <c r="AR470" s="17" t="s">
        <v>192</v>
      </c>
      <c r="AT470" s="17" t="s">
        <v>187</v>
      </c>
      <c r="AU470" s="17" t="s">
        <v>76</v>
      </c>
      <c r="AY470" s="17" t="s">
        <v>186</v>
      </c>
      <c r="BE470" s="221">
        <f>IF(N470="základní",J470,0)</f>
        <v>0</v>
      </c>
      <c r="BF470" s="221">
        <f>IF(N470="snížená",J470,0)</f>
        <v>0</v>
      </c>
      <c r="BG470" s="221">
        <f>IF(N470="zákl. přenesená",J470,0)</f>
        <v>0</v>
      </c>
      <c r="BH470" s="221">
        <f>IF(N470="sníž. přenesená",J470,0)</f>
        <v>0</v>
      </c>
      <c r="BI470" s="221">
        <f>IF(N470="nulová",J470,0)</f>
        <v>0</v>
      </c>
      <c r="BJ470" s="17" t="s">
        <v>76</v>
      </c>
      <c r="BK470" s="221">
        <f>ROUND(I470*H470,2)</f>
        <v>0</v>
      </c>
      <c r="BL470" s="17" t="s">
        <v>192</v>
      </c>
      <c r="BM470" s="17" t="s">
        <v>602</v>
      </c>
    </row>
    <row r="471" s="14" customFormat="1">
      <c r="B471" s="256"/>
      <c r="C471" s="257"/>
      <c r="D471" s="224" t="s">
        <v>194</v>
      </c>
      <c r="E471" s="258" t="s">
        <v>1</v>
      </c>
      <c r="F471" s="259" t="s">
        <v>603</v>
      </c>
      <c r="G471" s="257"/>
      <c r="H471" s="258" t="s">
        <v>1</v>
      </c>
      <c r="I471" s="260"/>
      <c r="J471" s="257"/>
      <c r="K471" s="257"/>
      <c r="L471" s="261"/>
      <c r="M471" s="262"/>
      <c r="N471" s="263"/>
      <c r="O471" s="263"/>
      <c r="P471" s="263"/>
      <c r="Q471" s="263"/>
      <c r="R471" s="263"/>
      <c r="S471" s="263"/>
      <c r="T471" s="264"/>
      <c r="AT471" s="265" t="s">
        <v>194</v>
      </c>
      <c r="AU471" s="265" t="s">
        <v>76</v>
      </c>
      <c r="AV471" s="14" t="s">
        <v>76</v>
      </c>
      <c r="AW471" s="14" t="s">
        <v>32</v>
      </c>
      <c r="AX471" s="14" t="s">
        <v>69</v>
      </c>
      <c r="AY471" s="265" t="s">
        <v>186</v>
      </c>
    </row>
    <row r="472" s="11" customFormat="1">
      <c r="B472" s="222"/>
      <c r="C472" s="223"/>
      <c r="D472" s="224" t="s">
        <v>194</v>
      </c>
      <c r="E472" s="225" t="s">
        <v>1</v>
      </c>
      <c r="F472" s="226" t="s">
        <v>604</v>
      </c>
      <c r="G472" s="223"/>
      <c r="H472" s="227">
        <v>94.25</v>
      </c>
      <c r="I472" s="228"/>
      <c r="J472" s="223"/>
      <c r="K472" s="223"/>
      <c r="L472" s="229"/>
      <c r="M472" s="230"/>
      <c r="N472" s="231"/>
      <c r="O472" s="231"/>
      <c r="P472" s="231"/>
      <c r="Q472" s="231"/>
      <c r="R472" s="231"/>
      <c r="S472" s="231"/>
      <c r="T472" s="232"/>
      <c r="AT472" s="233" t="s">
        <v>194</v>
      </c>
      <c r="AU472" s="233" t="s">
        <v>76</v>
      </c>
      <c r="AV472" s="11" t="s">
        <v>78</v>
      </c>
      <c r="AW472" s="11" t="s">
        <v>32</v>
      </c>
      <c r="AX472" s="11" t="s">
        <v>69</v>
      </c>
      <c r="AY472" s="233" t="s">
        <v>186</v>
      </c>
    </row>
    <row r="473" s="11" customFormat="1">
      <c r="B473" s="222"/>
      <c r="C473" s="223"/>
      <c r="D473" s="224" t="s">
        <v>194</v>
      </c>
      <c r="E473" s="225" t="s">
        <v>1</v>
      </c>
      <c r="F473" s="226" t="s">
        <v>605</v>
      </c>
      <c r="G473" s="223"/>
      <c r="H473" s="227">
        <v>-7.6600000000000001</v>
      </c>
      <c r="I473" s="228"/>
      <c r="J473" s="223"/>
      <c r="K473" s="223"/>
      <c r="L473" s="229"/>
      <c r="M473" s="230"/>
      <c r="N473" s="231"/>
      <c r="O473" s="231"/>
      <c r="P473" s="231"/>
      <c r="Q473" s="231"/>
      <c r="R473" s="231"/>
      <c r="S473" s="231"/>
      <c r="T473" s="232"/>
      <c r="AT473" s="233" t="s">
        <v>194</v>
      </c>
      <c r="AU473" s="233" t="s">
        <v>76</v>
      </c>
      <c r="AV473" s="11" t="s">
        <v>78</v>
      </c>
      <c r="AW473" s="11" t="s">
        <v>32</v>
      </c>
      <c r="AX473" s="11" t="s">
        <v>69</v>
      </c>
      <c r="AY473" s="233" t="s">
        <v>186</v>
      </c>
    </row>
    <row r="474" s="11" customFormat="1">
      <c r="B474" s="222"/>
      <c r="C474" s="223"/>
      <c r="D474" s="224" t="s">
        <v>194</v>
      </c>
      <c r="E474" s="225" t="s">
        <v>1</v>
      </c>
      <c r="F474" s="226" t="s">
        <v>606</v>
      </c>
      <c r="G474" s="223"/>
      <c r="H474" s="227">
        <v>2.8500000000000001</v>
      </c>
      <c r="I474" s="228"/>
      <c r="J474" s="223"/>
      <c r="K474" s="223"/>
      <c r="L474" s="229"/>
      <c r="M474" s="230"/>
      <c r="N474" s="231"/>
      <c r="O474" s="231"/>
      <c r="P474" s="231"/>
      <c r="Q474" s="231"/>
      <c r="R474" s="231"/>
      <c r="S474" s="231"/>
      <c r="T474" s="232"/>
      <c r="AT474" s="233" t="s">
        <v>194</v>
      </c>
      <c r="AU474" s="233" t="s">
        <v>76</v>
      </c>
      <c r="AV474" s="11" t="s">
        <v>78</v>
      </c>
      <c r="AW474" s="11" t="s">
        <v>32</v>
      </c>
      <c r="AX474" s="11" t="s">
        <v>69</v>
      </c>
      <c r="AY474" s="233" t="s">
        <v>186</v>
      </c>
    </row>
    <row r="475" s="11" customFormat="1">
      <c r="B475" s="222"/>
      <c r="C475" s="223"/>
      <c r="D475" s="224" t="s">
        <v>194</v>
      </c>
      <c r="E475" s="225" t="s">
        <v>1</v>
      </c>
      <c r="F475" s="226" t="s">
        <v>607</v>
      </c>
      <c r="G475" s="223"/>
      <c r="H475" s="227">
        <v>-3.2949999999999999</v>
      </c>
      <c r="I475" s="228"/>
      <c r="J475" s="223"/>
      <c r="K475" s="223"/>
      <c r="L475" s="229"/>
      <c r="M475" s="230"/>
      <c r="N475" s="231"/>
      <c r="O475" s="231"/>
      <c r="P475" s="231"/>
      <c r="Q475" s="231"/>
      <c r="R475" s="231"/>
      <c r="S475" s="231"/>
      <c r="T475" s="232"/>
      <c r="AT475" s="233" t="s">
        <v>194</v>
      </c>
      <c r="AU475" s="233" t="s">
        <v>76</v>
      </c>
      <c r="AV475" s="11" t="s">
        <v>78</v>
      </c>
      <c r="AW475" s="11" t="s">
        <v>32</v>
      </c>
      <c r="AX475" s="11" t="s">
        <v>69</v>
      </c>
      <c r="AY475" s="233" t="s">
        <v>186</v>
      </c>
    </row>
    <row r="476" s="12" customFormat="1">
      <c r="B476" s="234"/>
      <c r="C476" s="235"/>
      <c r="D476" s="224" t="s">
        <v>194</v>
      </c>
      <c r="E476" s="236" t="s">
        <v>1</v>
      </c>
      <c r="F476" s="237" t="s">
        <v>196</v>
      </c>
      <c r="G476" s="235"/>
      <c r="H476" s="238">
        <v>86.144999999999996</v>
      </c>
      <c r="I476" s="239"/>
      <c r="J476" s="235"/>
      <c r="K476" s="235"/>
      <c r="L476" s="240"/>
      <c r="M476" s="241"/>
      <c r="N476" s="242"/>
      <c r="O476" s="242"/>
      <c r="P476" s="242"/>
      <c r="Q476" s="242"/>
      <c r="R476" s="242"/>
      <c r="S476" s="242"/>
      <c r="T476" s="243"/>
      <c r="AT476" s="244" t="s">
        <v>194</v>
      </c>
      <c r="AU476" s="244" t="s">
        <v>76</v>
      </c>
      <c r="AV476" s="12" t="s">
        <v>86</v>
      </c>
      <c r="AW476" s="12" t="s">
        <v>32</v>
      </c>
      <c r="AX476" s="12" t="s">
        <v>69</v>
      </c>
      <c r="AY476" s="244" t="s">
        <v>186</v>
      </c>
    </row>
    <row r="477" s="13" customFormat="1">
      <c r="B477" s="245"/>
      <c r="C477" s="246"/>
      <c r="D477" s="224" t="s">
        <v>194</v>
      </c>
      <c r="E477" s="247" t="s">
        <v>1</v>
      </c>
      <c r="F477" s="248" t="s">
        <v>197</v>
      </c>
      <c r="G477" s="246"/>
      <c r="H477" s="249">
        <v>86.144999999999996</v>
      </c>
      <c r="I477" s="250"/>
      <c r="J477" s="246"/>
      <c r="K477" s="246"/>
      <c r="L477" s="251"/>
      <c r="M477" s="252"/>
      <c r="N477" s="253"/>
      <c r="O477" s="253"/>
      <c r="P477" s="253"/>
      <c r="Q477" s="253"/>
      <c r="R477" s="253"/>
      <c r="S477" s="253"/>
      <c r="T477" s="254"/>
      <c r="AT477" s="255" t="s">
        <v>194</v>
      </c>
      <c r="AU477" s="255" t="s">
        <v>76</v>
      </c>
      <c r="AV477" s="13" t="s">
        <v>192</v>
      </c>
      <c r="AW477" s="13" t="s">
        <v>32</v>
      </c>
      <c r="AX477" s="13" t="s">
        <v>76</v>
      </c>
      <c r="AY477" s="255" t="s">
        <v>186</v>
      </c>
    </row>
    <row r="478" s="1" customFormat="1" ht="16.5" customHeight="1">
      <c r="B478" s="38"/>
      <c r="C478" s="210" t="s">
        <v>608</v>
      </c>
      <c r="D478" s="210" t="s">
        <v>187</v>
      </c>
      <c r="E478" s="211" t="s">
        <v>609</v>
      </c>
      <c r="F478" s="212" t="s">
        <v>610</v>
      </c>
      <c r="G478" s="213" t="s">
        <v>319</v>
      </c>
      <c r="H478" s="214">
        <v>7.6500000000000004</v>
      </c>
      <c r="I478" s="215"/>
      <c r="J478" s="216">
        <f>ROUND(I478*H478,2)</f>
        <v>0</v>
      </c>
      <c r="K478" s="212" t="s">
        <v>191</v>
      </c>
      <c r="L478" s="43"/>
      <c r="M478" s="217" t="s">
        <v>1</v>
      </c>
      <c r="N478" s="218" t="s">
        <v>40</v>
      </c>
      <c r="O478" s="79"/>
      <c r="P478" s="219">
        <f>O478*H478</f>
        <v>0</v>
      </c>
      <c r="Q478" s="219">
        <v>0</v>
      </c>
      <c r="R478" s="219">
        <f>Q478*H478</f>
        <v>0</v>
      </c>
      <c r="S478" s="219">
        <v>0</v>
      </c>
      <c r="T478" s="220">
        <f>S478*H478</f>
        <v>0</v>
      </c>
      <c r="AR478" s="17" t="s">
        <v>192</v>
      </c>
      <c r="AT478" s="17" t="s">
        <v>187</v>
      </c>
      <c r="AU478" s="17" t="s">
        <v>76</v>
      </c>
      <c r="AY478" s="17" t="s">
        <v>186</v>
      </c>
      <c r="BE478" s="221">
        <f>IF(N478="základní",J478,0)</f>
        <v>0</v>
      </c>
      <c r="BF478" s="221">
        <f>IF(N478="snížená",J478,0)</f>
        <v>0</v>
      </c>
      <c r="BG478" s="221">
        <f>IF(N478="zákl. přenesená",J478,0)</f>
        <v>0</v>
      </c>
      <c r="BH478" s="221">
        <f>IF(N478="sníž. přenesená",J478,0)</f>
        <v>0</v>
      </c>
      <c r="BI478" s="221">
        <f>IF(N478="nulová",J478,0)</f>
        <v>0</v>
      </c>
      <c r="BJ478" s="17" t="s">
        <v>76</v>
      </c>
      <c r="BK478" s="221">
        <f>ROUND(I478*H478,2)</f>
        <v>0</v>
      </c>
      <c r="BL478" s="17" t="s">
        <v>192</v>
      </c>
      <c r="BM478" s="17" t="s">
        <v>611</v>
      </c>
    </row>
    <row r="479" s="14" customFormat="1">
      <c r="B479" s="256"/>
      <c r="C479" s="257"/>
      <c r="D479" s="224" t="s">
        <v>194</v>
      </c>
      <c r="E479" s="258" t="s">
        <v>1</v>
      </c>
      <c r="F479" s="259" t="s">
        <v>612</v>
      </c>
      <c r="G479" s="257"/>
      <c r="H479" s="258" t="s">
        <v>1</v>
      </c>
      <c r="I479" s="260"/>
      <c r="J479" s="257"/>
      <c r="K479" s="257"/>
      <c r="L479" s="261"/>
      <c r="M479" s="262"/>
      <c r="N479" s="263"/>
      <c r="O479" s="263"/>
      <c r="P479" s="263"/>
      <c r="Q479" s="263"/>
      <c r="R479" s="263"/>
      <c r="S479" s="263"/>
      <c r="T479" s="264"/>
      <c r="AT479" s="265" t="s">
        <v>194</v>
      </c>
      <c r="AU479" s="265" t="s">
        <v>76</v>
      </c>
      <c r="AV479" s="14" t="s">
        <v>76</v>
      </c>
      <c r="AW479" s="14" t="s">
        <v>32</v>
      </c>
      <c r="AX479" s="14" t="s">
        <v>69</v>
      </c>
      <c r="AY479" s="265" t="s">
        <v>186</v>
      </c>
    </row>
    <row r="480" s="11" customFormat="1">
      <c r="B480" s="222"/>
      <c r="C480" s="223"/>
      <c r="D480" s="224" t="s">
        <v>194</v>
      </c>
      <c r="E480" s="225" t="s">
        <v>1</v>
      </c>
      <c r="F480" s="226" t="s">
        <v>593</v>
      </c>
      <c r="G480" s="223"/>
      <c r="H480" s="227">
        <v>7.6500000000000004</v>
      </c>
      <c r="I480" s="228"/>
      <c r="J480" s="223"/>
      <c r="K480" s="223"/>
      <c r="L480" s="229"/>
      <c r="M480" s="230"/>
      <c r="N480" s="231"/>
      <c r="O480" s="231"/>
      <c r="P480" s="231"/>
      <c r="Q480" s="231"/>
      <c r="R480" s="231"/>
      <c r="S480" s="231"/>
      <c r="T480" s="232"/>
      <c r="AT480" s="233" t="s">
        <v>194</v>
      </c>
      <c r="AU480" s="233" t="s">
        <v>76</v>
      </c>
      <c r="AV480" s="11" t="s">
        <v>78</v>
      </c>
      <c r="AW480" s="11" t="s">
        <v>32</v>
      </c>
      <c r="AX480" s="11" t="s">
        <v>69</v>
      </c>
      <c r="AY480" s="233" t="s">
        <v>186</v>
      </c>
    </row>
    <row r="481" s="12" customFormat="1">
      <c r="B481" s="234"/>
      <c r="C481" s="235"/>
      <c r="D481" s="224" t="s">
        <v>194</v>
      </c>
      <c r="E481" s="236" t="s">
        <v>1</v>
      </c>
      <c r="F481" s="237" t="s">
        <v>196</v>
      </c>
      <c r="G481" s="235"/>
      <c r="H481" s="238">
        <v>7.6500000000000004</v>
      </c>
      <c r="I481" s="239"/>
      <c r="J481" s="235"/>
      <c r="K481" s="235"/>
      <c r="L481" s="240"/>
      <c r="M481" s="241"/>
      <c r="N481" s="242"/>
      <c r="O481" s="242"/>
      <c r="P481" s="242"/>
      <c r="Q481" s="242"/>
      <c r="R481" s="242"/>
      <c r="S481" s="242"/>
      <c r="T481" s="243"/>
      <c r="AT481" s="244" t="s">
        <v>194</v>
      </c>
      <c r="AU481" s="244" t="s">
        <v>76</v>
      </c>
      <c r="AV481" s="12" t="s">
        <v>86</v>
      </c>
      <c r="AW481" s="12" t="s">
        <v>32</v>
      </c>
      <c r="AX481" s="12" t="s">
        <v>69</v>
      </c>
      <c r="AY481" s="244" t="s">
        <v>186</v>
      </c>
    </row>
    <row r="482" s="13" customFormat="1">
      <c r="B482" s="245"/>
      <c r="C482" s="246"/>
      <c r="D482" s="224" t="s">
        <v>194</v>
      </c>
      <c r="E482" s="247" t="s">
        <v>1</v>
      </c>
      <c r="F482" s="248" t="s">
        <v>197</v>
      </c>
      <c r="G482" s="246"/>
      <c r="H482" s="249">
        <v>7.6500000000000004</v>
      </c>
      <c r="I482" s="250"/>
      <c r="J482" s="246"/>
      <c r="K482" s="246"/>
      <c r="L482" s="251"/>
      <c r="M482" s="252"/>
      <c r="N482" s="253"/>
      <c r="O482" s="253"/>
      <c r="P482" s="253"/>
      <c r="Q482" s="253"/>
      <c r="R482" s="253"/>
      <c r="S482" s="253"/>
      <c r="T482" s="254"/>
      <c r="AT482" s="255" t="s">
        <v>194</v>
      </c>
      <c r="AU482" s="255" t="s">
        <v>76</v>
      </c>
      <c r="AV482" s="13" t="s">
        <v>192</v>
      </c>
      <c r="AW482" s="13" t="s">
        <v>32</v>
      </c>
      <c r="AX482" s="13" t="s">
        <v>76</v>
      </c>
      <c r="AY482" s="255" t="s">
        <v>186</v>
      </c>
    </row>
    <row r="483" s="1" customFormat="1" ht="16.5" customHeight="1">
      <c r="B483" s="38"/>
      <c r="C483" s="210" t="s">
        <v>613</v>
      </c>
      <c r="D483" s="210" t="s">
        <v>187</v>
      </c>
      <c r="E483" s="211" t="s">
        <v>614</v>
      </c>
      <c r="F483" s="212" t="s">
        <v>615</v>
      </c>
      <c r="G483" s="213" t="s">
        <v>319</v>
      </c>
      <c r="H483" s="214">
        <v>86.144999999999996</v>
      </c>
      <c r="I483" s="215"/>
      <c r="J483" s="216">
        <f>ROUND(I483*H483,2)</f>
        <v>0</v>
      </c>
      <c r="K483" s="212" t="s">
        <v>191</v>
      </c>
      <c r="L483" s="43"/>
      <c r="M483" s="217" t="s">
        <v>1</v>
      </c>
      <c r="N483" s="218" t="s">
        <v>40</v>
      </c>
      <c r="O483" s="79"/>
      <c r="P483" s="219">
        <f>O483*H483</f>
        <v>0</v>
      </c>
      <c r="Q483" s="219">
        <v>0</v>
      </c>
      <c r="R483" s="219">
        <f>Q483*H483</f>
        <v>0</v>
      </c>
      <c r="S483" s="219">
        <v>0</v>
      </c>
      <c r="T483" s="220">
        <f>S483*H483</f>
        <v>0</v>
      </c>
      <c r="AR483" s="17" t="s">
        <v>192</v>
      </c>
      <c r="AT483" s="17" t="s">
        <v>187</v>
      </c>
      <c r="AU483" s="17" t="s">
        <v>76</v>
      </c>
      <c r="AY483" s="17" t="s">
        <v>186</v>
      </c>
      <c r="BE483" s="221">
        <f>IF(N483="základní",J483,0)</f>
        <v>0</v>
      </c>
      <c r="BF483" s="221">
        <f>IF(N483="snížená",J483,0)</f>
        <v>0</v>
      </c>
      <c r="BG483" s="221">
        <f>IF(N483="zákl. přenesená",J483,0)</f>
        <v>0</v>
      </c>
      <c r="BH483" s="221">
        <f>IF(N483="sníž. přenesená",J483,0)</f>
        <v>0</v>
      </c>
      <c r="BI483" s="221">
        <f>IF(N483="nulová",J483,0)</f>
        <v>0</v>
      </c>
      <c r="BJ483" s="17" t="s">
        <v>76</v>
      </c>
      <c r="BK483" s="221">
        <f>ROUND(I483*H483,2)</f>
        <v>0</v>
      </c>
      <c r="BL483" s="17" t="s">
        <v>192</v>
      </c>
      <c r="BM483" s="17" t="s">
        <v>616</v>
      </c>
    </row>
    <row r="484" s="14" customFormat="1">
      <c r="B484" s="256"/>
      <c r="C484" s="257"/>
      <c r="D484" s="224" t="s">
        <v>194</v>
      </c>
      <c r="E484" s="258" t="s">
        <v>1</v>
      </c>
      <c r="F484" s="259" t="s">
        <v>617</v>
      </c>
      <c r="G484" s="257"/>
      <c r="H484" s="258" t="s">
        <v>1</v>
      </c>
      <c r="I484" s="260"/>
      <c r="J484" s="257"/>
      <c r="K484" s="257"/>
      <c r="L484" s="261"/>
      <c r="M484" s="262"/>
      <c r="N484" s="263"/>
      <c r="O484" s="263"/>
      <c r="P484" s="263"/>
      <c r="Q484" s="263"/>
      <c r="R484" s="263"/>
      <c r="S484" s="263"/>
      <c r="T484" s="264"/>
      <c r="AT484" s="265" t="s">
        <v>194</v>
      </c>
      <c r="AU484" s="265" t="s">
        <v>76</v>
      </c>
      <c r="AV484" s="14" t="s">
        <v>76</v>
      </c>
      <c r="AW484" s="14" t="s">
        <v>32</v>
      </c>
      <c r="AX484" s="14" t="s">
        <v>69</v>
      </c>
      <c r="AY484" s="265" t="s">
        <v>186</v>
      </c>
    </row>
    <row r="485" s="11" customFormat="1">
      <c r="B485" s="222"/>
      <c r="C485" s="223"/>
      <c r="D485" s="224" t="s">
        <v>194</v>
      </c>
      <c r="E485" s="225" t="s">
        <v>1</v>
      </c>
      <c r="F485" s="226" t="s">
        <v>618</v>
      </c>
      <c r="G485" s="223"/>
      <c r="H485" s="227">
        <v>86.144999999999996</v>
      </c>
      <c r="I485" s="228"/>
      <c r="J485" s="223"/>
      <c r="K485" s="223"/>
      <c r="L485" s="229"/>
      <c r="M485" s="230"/>
      <c r="N485" s="231"/>
      <c r="O485" s="231"/>
      <c r="P485" s="231"/>
      <c r="Q485" s="231"/>
      <c r="R485" s="231"/>
      <c r="S485" s="231"/>
      <c r="T485" s="232"/>
      <c r="AT485" s="233" t="s">
        <v>194</v>
      </c>
      <c r="AU485" s="233" t="s">
        <v>76</v>
      </c>
      <c r="AV485" s="11" t="s">
        <v>78</v>
      </c>
      <c r="AW485" s="11" t="s">
        <v>32</v>
      </c>
      <c r="AX485" s="11" t="s">
        <v>69</v>
      </c>
      <c r="AY485" s="233" t="s">
        <v>186</v>
      </c>
    </row>
    <row r="486" s="12" customFormat="1">
      <c r="B486" s="234"/>
      <c r="C486" s="235"/>
      <c r="D486" s="224" t="s">
        <v>194</v>
      </c>
      <c r="E486" s="236" t="s">
        <v>1</v>
      </c>
      <c r="F486" s="237" t="s">
        <v>196</v>
      </c>
      <c r="G486" s="235"/>
      <c r="H486" s="238">
        <v>86.144999999999996</v>
      </c>
      <c r="I486" s="239"/>
      <c r="J486" s="235"/>
      <c r="K486" s="235"/>
      <c r="L486" s="240"/>
      <c r="M486" s="241"/>
      <c r="N486" s="242"/>
      <c r="O486" s="242"/>
      <c r="P486" s="242"/>
      <c r="Q486" s="242"/>
      <c r="R486" s="242"/>
      <c r="S486" s="242"/>
      <c r="T486" s="243"/>
      <c r="AT486" s="244" t="s">
        <v>194</v>
      </c>
      <c r="AU486" s="244" t="s">
        <v>76</v>
      </c>
      <c r="AV486" s="12" t="s">
        <v>86</v>
      </c>
      <c r="AW486" s="12" t="s">
        <v>32</v>
      </c>
      <c r="AX486" s="12" t="s">
        <v>69</v>
      </c>
      <c r="AY486" s="244" t="s">
        <v>186</v>
      </c>
    </row>
    <row r="487" s="13" customFormat="1">
      <c r="B487" s="245"/>
      <c r="C487" s="246"/>
      <c r="D487" s="224" t="s">
        <v>194</v>
      </c>
      <c r="E487" s="247" t="s">
        <v>1</v>
      </c>
      <c r="F487" s="248" t="s">
        <v>197</v>
      </c>
      <c r="G487" s="246"/>
      <c r="H487" s="249">
        <v>86.144999999999996</v>
      </c>
      <c r="I487" s="250"/>
      <c r="J487" s="246"/>
      <c r="K487" s="246"/>
      <c r="L487" s="251"/>
      <c r="M487" s="252"/>
      <c r="N487" s="253"/>
      <c r="O487" s="253"/>
      <c r="P487" s="253"/>
      <c r="Q487" s="253"/>
      <c r="R487" s="253"/>
      <c r="S487" s="253"/>
      <c r="T487" s="254"/>
      <c r="AT487" s="255" t="s">
        <v>194</v>
      </c>
      <c r="AU487" s="255" t="s">
        <v>76</v>
      </c>
      <c r="AV487" s="13" t="s">
        <v>192</v>
      </c>
      <c r="AW487" s="13" t="s">
        <v>32</v>
      </c>
      <c r="AX487" s="13" t="s">
        <v>76</v>
      </c>
      <c r="AY487" s="255" t="s">
        <v>186</v>
      </c>
    </row>
    <row r="488" s="1" customFormat="1" ht="16.5" customHeight="1">
      <c r="B488" s="38"/>
      <c r="C488" s="210" t="s">
        <v>619</v>
      </c>
      <c r="D488" s="210" t="s">
        <v>187</v>
      </c>
      <c r="E488" s="211" t="s">
        <v>620</v>
      </c>
      <c r="F488" s="212" t="s">
        <v>621</v>
      </c>
      <c r="G488" s="213" t="s">
        <v>319</v>
      </c>
      <c r="H488" s="214">
        <v>15.48</v>
      </c>
      <c r="I488" s="215"/>
      <c r="J488" s="216">
        <f>ROUND(I488*H488,2)</f>
        <v>0</v>
      </c>
      <c r="K488" s="212" t="s">
        <v>191</v>
      </c>
      <c r="L488" s="43"/>
      <c r="M488" s="217" t="s">
        <v>1</v>
      </c>
      <c r="N488" s="218" t="s">
        <v>40</v>
      </c>
      <c r="O488" s="79"/>
      <c r="P488" s="219">
        <f>O488*H488</f>
        <v>0</v>
      </c>
      <c r="Q488" s="219">
        <v>0</v>
      </c>
      <c r="R488" s="219">
        <f>Q488*H488</f>
        <v>0</v>
      </c>
      <c r="S488" s="219">
        <v>0</v>
      </c>
      <c r="T488" s="220">
        <f>S488*H488</f>
        <v>0</v>
      </c>
      <c r="AR488" s="17" t="s">
        <v>192</v>
      </c>
      <c r="AT488" s="17" t="s">
        <v>187</v>
      </c>
      <c r="AU488" s="17" t="s">
        <v>76</v>
      </c>
      <c r="AY488" s="17" t="s">
        <v>186</v>
      </c>
      <c r="BE488" s="221">
        <f>IF(N488="základní",J488,0)</f>
        <v>0</v>
      </c>
      <c r="BF488" s="221">
        <f>IF(N488="snížená",J488,0)</f>
        <v>0</v>
      </c>
      <c r="BG488" s="221">
        <f>IF(N488="zákl. přenesená",J488,0)</f>
        <v>0</v>
      </c>
      <c r="BH488" s="221">
        <f>IF(N488="sníž. přenesená",J488,0)</f>
        <v>0</v>
      </c>
      <c r="BI488" s="221">
        <f>IF(N488="nulová",J488,0)</f>
        <v>0</v>
      </c>
      <c r="BJ488" s="17" t="s">
        <v>76</v>
      </c>
      <c r="BK488" s="221">
        <f>ROUND(I488*H488,2)</f>
        <v>0</v>
      </c>
      <c r="BL488" s="17" t="s">
        <v>192</v>
      </c>
      <c r="BM488" s="17" t="s">
        <v>622</v>
      </c>
    </row>
    <row r="489" s="14" customFormat="1">
      <c r="B489" s="256"/>
      <c r="C489" s="257"/>
      <c r="D489" s="224" t="s">
        <v>194</v>
      </c>
      <c r="E489" s="258" t="s">
        <v>1</v>
      </c>
      <c r="F489" s="259" t="s">
        <v>623</v>
      </c>
      <c r="G489" s="257"/>
      <c r="H489" s="258" t="s">
        <v>1</v>
      </c>
      <c r="I489" s="260"/>
      <c r="J489" s="257"/>
      <c r="K489" s="257"/>
      <c r="L489" s="261"/>
      <c r="M489" s="262"/>
      <c r="N489" s="263"/>
      <c r="O489" s="263"/>
      <c r="P489" s="263"/>
      <c r="Q489" s="263"/>
      <c r="R489" s="263"/>
      <c r="S489" s="263"/>
      <c r="T489" s="264"/>
      <c r="AT489" s="265" t="s">
        <v>194</v>
      </c>
      <c r="AU489" s="265" t="s">
        <v>76</v>
      </c>
      <c r="AV489" s="14" t="s">
        <v>76</v>
      </c>
      <c r="AW489" s="14" t="s">
        <v>32</v>
      </c>
      <c r="AX489" s="14" t="s">
        <v>69</v>
      </c>
      <c r="AY489" s="265" t="s">
        <v>186</v>
      </c>
    </row>
    <row r="490" s="11" customFormat="1">
      <c r="B490" s="222"/>
      <c r="C490" s="223"/>
      <c r="D490" s="224" t="s">
        <v>194</v>
      </c>
      <c r="E490" s="225" t="s">
        <v>1</v>
      </c>
      <c r="F490" s="226" t="s">
        <v>624</v>
      </c>
      <c r="G490" s="223"/>
      <c r="H490" s="227">
        <v>15.48</v>
      </c>
      <c r="I490" s="228"/>
      <c r="J490" s="223"/>
      <c r="K490" s="223"/>
      <c r="L490" s="229"/>
      <c r="M490" s="230"/>
      <c r="N490" s="231"/>
      <c r="O490" s="231"/>
      <c r="P490" s="231"/>
      <c r="Q490" s="231"/>
      <c r="R490" s="231"/>
      <c r="S490" s="231"/>
      <c r="T490" s="232"/>
      <c r="AT490" s="233" t="s">
        <v>194</v>
      </c>
      <c r="AU490" s="233" t="s">
        <v>76</v>
      </c>
      <c r="AV490" s="11" t="s">
        <v>78</v>
      </c>
      <c r="AW490" s="11" t="s">
        <v>32</v>
      </c>
      <c r="AX490" s="11" t="s">
        <v>69</v>
      </c>
      <c r="AY490" s="233" t="s">
        <v>186</v>
      </c>
    </row>
    <row r="491" s="12" customFormat="1">
      <c r="B491" s="234"/>
      <c r="C491" s="235"/>
      <c r="D491" s="224" t="s">
        <v>194</v>
      </c>
      <c r="E491" s="236" t="s">
        <v>1</v>
      </c>
      <c r="F491" s="237" t="s">
        <v>196</v>
      </c>
      <c r="G491" s="235"/>
      <c r="H491" s="238">
        <v>15.48</v>
      </c>
      <c r="I491" s="239"/>
      <c r="J491" s="235"/>
      <c r="K491" s="235"/>
      <c r="L491" s="240"/>
      <c r="M491" s="241"/>
      <c r="N491" s="242"/>
      <c r="O491" s="242"/>
      <c r="P491" s="242"/>
      <c r="Q491" s="242"/>
      <c r="R491" s="242"/>
      <c r="S491" s="242"/>
      <c r="T491" s="243"/>
      <c r="AT491" s="244" t="s">
        <v>194</v>
      </c>
      <c r="AU491" s="244" t="s">
        <v>76</v>
      </c>
      <c r="AV491" s="12" t="s">
        <v>86</v>
      </c>
      <c r="AW491" s="12" t="s">
        <v>32</v>
      </c>
      <c r="AX491" s="12" t="s">
        <v>69</v>
      </c>
      <c r="AY491" s="244" t="s">
        <v>186</v>
      </c>
    </row>
    <row r="492" s="13" customFormat="1">
      <c r="B492" s="245"/>
      <c r="C492" s="246"/>
      <c r="D492" s="224" t="s">
        <v>194</v>
      </c>
      <c r="E492" s="247" t="s">
        <v>1</v>
      </c>
      <c r="F492" s="248" t="s">
        <v>197</v>
      </c>
      <c r="G492" s="246"/>
      <c r="H492" s="249">
        <v>15.48</v>
      </c>
      <c r="I492" s="250"/>
      <c r="J492" s="246"/>
      <c r="K492" s="246"/>
      <c r="L492" s="251"/>
      <c r="M492" s="252"/>
      <c r="N492" s="253"/>
      <c r="O492" s="253"/>
      <c r="P492" s="253"/>
      <c r="Q492" s="253"/>
      <c r="R492" s="253"/>
      <c r="S492" s="253"/>
      <c r="T492" s="254"/>
      <c r="AT492" s="255" t="s">
        <v>194</v>
      </c>
      <c r="AU492" s="255" t="s">
        <v>76</v>
      </c>
      <c r="AV492" s="13" t="s">
        <v>192</v>
      </c>
      <c r="AW492" s="13" t="s">
        <v>32</v>
      </c>
      <c r="AX492" s="13" t="s">
        <v>76</v>
      </c>
      <c r="AY492" s="255" t="s">
        <v>186</v>
      </c>
    </row>
    <row r="493" s="1" customFormat="1" ht="16.5" customHeight="1">
      <c r="B493" s="38"/>
      <c r="C493" s="210" t="s">
        <v>625</v>
      </c>
      <c r="D493" s="210" t="s">
        <v>187</v>
      </c>
      <c r="E493" s="211" t="s">
        <v>626</v>
      </c>
      <c r="F493" s="212" t="s">
        <v>627</v>
      </c>
      <c r="G493" s="213" t="s">
        <v>364</v>
      </c>
      <c r="H493" s="214">
        <v>30.600000000000001</v>
      </c>
      <c r="I493" s="215"/>
      <c r="J493" s="216">
        <f>ROUND(I493*H493,2)</f>
        <v>0</v>
      </c>
      <c r="K493" s="212" t="s">
        <v>191</v>
      </c>
      <c r="L493" s="43"/>
      <c r="M493" s="217" t="s">
        <v>1</v>
      </c>
      <c r="N493" s="218" t="s">
        <v>40</v>
      </c>
      <c r="O493" s="79"/>
      <c r="P493" s="219">
        <f>O493*H493</f>
        <v>0</v>
      </c>
      <c r="Q493" s="219">
        <v>0</v>
      </c>
      <c r="R493" s="219">
        <f>Q493*H493</f>
        <v>0</v>
      </c>
      <c r="S493" s="219">
        <v>0</v>
      </c>
      <c r="T493" s="220">
        <f>S493*H493</f>
        <v>0</v>
      </c>
      <c r="AR493" s="17" t="s">
        <v>192</v>
      </c>
      <c r="AT493" s="17" t="s">
        <v>187</v>
      </c>
      <c r="AU493" s="17" t="s">
        <v>76</v>
      </c>
      <c r="AY493" s="17" t="s">
        <v>186</v>
      </c>
      <c r="BE493" s="221">
        <f>IF(N493="základní",J493,0)</f>
        <v>0</v>
      </c>
      <c r="BF493" s="221">
        <f>IF(N493="snížená",J493,0)</f>
        <v>0</v>
      </c>
      <c r="BG493" s="221">
        <f>IF(N493="zákl. přenesená",J493,0)</f>
        <v>0</v>
      </c>
      <c r="BH493" s="221">
        <f>IF(N493="sníž. přenesená",J493,0)</f>
        <v>0</v>
      </c>
      <c r="BI493" s="221">
        <f>IF(N493="nulová",J493,0)</f>
        <v>0</v>
      </c>
      <c r="BJ493" s="17" t="s">
        <v>76</v>
      </c>
      <c r="BK493" s="221">
        <f>ROUND(I493*H493,2)</f>
        <v>0</v>
      </c>
      <c r="BL493" s="17" t="s">
        <v>192</v>
      </c>
      <c r="BM493" s="17" t="s">
        <v>628</v>
      </c>
    </row>
    <row r="494" s="14" customFormat="1">
      <c r="B494" s="256"/>
      <c r="C494" s="257"/>
      <c r="D494" s="224" t="s">
        <v>194</v>
      </c>
      <c r="E494" s="258" t="s">
        <v>1</v>
      </c>
      <c r="F494" s="259" t="s">
        <v>629</v>
      </c>
      <c r="G494" s="257"/>
      <c r="H494" s="258" t="s">
        <v>1</v>
      </c>
      <c r="I494" s="260"/>
      <c r="J494" s="257"/>
      <c r="K494" s="257"/>
      <c r="L494" s="261"/>
      <c r="M494" s="262"/>
      <c r="N494" s="263"/>
      <c r="O494" s="263"/>
      <c r="P494" s="263"/>
      <c r="Q494" s="263"/>
      <c r="R494" s="263"/>
      <c r="S494" s="263"/>
      <c r="T494" s="264"/>
      <c r="AT494" s="265" t="s">
        <v>194</v>
      </c>
      <c r="AU494" s="265" t="s">
        <v>76</v>
      </c>
      <c r="AV494" s="14" t="s">
        <v>76</v>
      </c>
      <c r="AW494" s="14" t="s">
        <v>32</v>
      </c>
      <c r="AX494" s="14" t="s">
        <v>69</v>
      </c>
      <c r="AY494" s="265" t="s">
        <v>186</v>
      </c>
    </row>
    <row r="495" s="11" customFormat="1">
      <c r="B495" s="222"/>
      <c r="C495" s="223"/>
      <c r="D495" s="224" t="s">
        <v>194</v>
      </c>
      <c r="E495" s="225" t="s">
        <v>1</v>
      </c>
      <c r="F495" s="226" t="s">
        <v>630</v>
      </c>
      <c r="G495" s="223"/>
      <c r="H495" s="227">
        <v>30.600000000000001</v>
      </c>
      <c r="I495" s="228"/>
      <c r="J495" s="223"/>
      <c r="K495" s="223"/>
      <c r="L495" s="229"/>
      <c r="M495" s="230"/>
      <c r="N495" s="231"/>
      <c r="O495" s="231"/>
      <c r="P495" s="231"/>
      <c r="Q495" s="231"/>
      <c r="R495" s="231"/>
      <c r="S495" s="231"/>
      <c r="T495" s="232"/>
      <c r="AT495" s="233" t="s">
        <v>194</v>
      </c>
      <c r="AU495" s="233" t="s">
        <v>76</v>
      </c>
      <c r="AV495" s="11" t="s">
        <v>78</v>
      </c>
      <c r="AW495" s="11" t="s">
        <v>32</v>
      </c>
      <c r="AX495" s="11" t="s">
        <v>69</v>
      </c>
      <c r="AY495" s="233" t="s">
        <v>186</v>
      </c>
    </row>
    <row r="496" s="12" customFormat="1">
      <c r="B496" s="234"/>
      <c r="C496" s="235"/>
      <c r="D496" s="224" t="s">
        <v>194</v>
      </c>
      <c r="E496" s="236" t="s">
        <v>1</v>
      </c>
      <c r="F496" s="237" t="s">
        <v>196</v>
      </c>
      <c r="G496" s="235"/>
      <c r="H496" s="238">
        <v>30.600000000000001</v>
      </c>
      <c r="I496" s="239"/>
      <c r="J496" s="235"/>
      <c r="K496" s="235"/>
      <c r="L496" s="240"/>
      <c r="M496" s="241"/>
      <c r="N496" s="242"/>
      <c r="O496" s="242"/>
      <c r="P496" s="242"/>
      <c r="Q496" s="242"/>
      <c r="R496" s="242"/>
      <c r="S496" s="242"/>
      <c r="T496" s="243"/>
      <c r="AT496" s="244" t="s">
        <v>194</v>
      </c>
      <c r="AU496" s="244" t="s">
        <v>76</v>
      </c>
      <c r="AV496" s="12" t="s">
        <v>86</v>
      </c>
      <c r="AW496" s="12" t="s">
        <v>32</v>
      </c>
      <c r="AX496" s="12" t="s">
        <v>69</v>
      </c>
      <c r="AY496" s="244" t="s">
        <v>186</v>
      </c>
    </row>
    <row r="497" s="13" customFormat="1">
      <c r="B497" s="245"/>
      <c r="C497" s="246"/>
      <c r="D497" s="224" t="s">
        <v>194</v>
      </c>
      <c r="E497" s="247" t="s">
        <v>1</v>
      </c>
      <c r="F497" s="248" t="s">
        <v>197</v>
      </c>
      <c r="G497" s="246"/>
      <c r="H497" s="249">
        <v>30.600000000000001</v>
      </c>
      <c r="I497" s="250"/>
      <c r="J497" s="246"/>
      <c r="K497" s="246"/>
      <c r="L497" s="251"/>
      <c r="M497" s="252"/>
      <c r="N497" s="253"/>
      <c r="O497" s="253"/>
      <c r="P497" s="253"/>
      <c r="Q497" s="253"/>
      <c r="R497" s="253"/>
      <c r="S497" s="253"/>
      <c r="T497" s="254"/>
      <c r="AT497" s="255" t="s">
        <v>194</v>
      </c>
      <c r="AU497" s="255" t="s">
        <v>76</v>
      </c>
      <c r="AV497" s="13" t="s">
        <v>192</v>
      </c>
      <c r="AW497" s="13" t="s">
        <v>32</v>
      </c>
      <c r="AX497" s="13" t="s">
        <v>76</v>
      </c>
      <c r="AY497" s="255" t="s">
        <v>186</v>
      </c>
    </row>
    <row r="498" s="10" customFormat="1" ht="25.92" customHeight="1">
      <c r="B498" s="196"/>
      <c r="C498" s="197"/>
      <c r="D498" s="198" t="s">
        <v>68</v>
      </c>
      <c r="E498" s="199" t="s">
        <v>570</v>
      </c>
      <c r="F498" s="199" t="s">
        <v>631</v>
      </c>
      <c r="G498" s="197"/>
      <c r="H498" s="197"/>
      <c r="I498" s="200"/>
      <c r="J498" s="201">
        <f>BK498</f>
        <v>0</v>
      </c>
      <c r="K498" s="197"/>
      <c r="L498" s="202"/>
      <c r="M498" s="203"/>
      <c r="N498" s="204"/>
      <c r="O498" s="204"/>
      <c r="P498" s="205">
        <f>SUM(P499:P508)</f>
        <v>0</v>
      </c>
      <c r="Q498" s="204"/>
      <c r="R498" s="205">
        <f>SUM(R499:R508)</f>
        <v>0</v>
      </c>
      <c r="S498" s="204"/>
      <c r="T498" s="206">
        <f>SUM(T499:T508)</f>
        <v>0</v>
      </c>
      <c r="AR498" s="207" t="s">
        <v>76</v>
      </c>
      <c r="AT498" s="208" t="s">
        <v>68</v>
      </c>
      <c r="AU498" s="208" t="s">
        <v>69</v>
      </c>
      <c r="AY498" s="207" t="s">
        <v>186</v>
      </c>
      <c r="BK498" s="209">
        <f>SUM(BK499:BK508)</f>
        <v>0</v>
      </c>
    </row>
    <row r="499" s="1" customFormat="1" ht="16.5" customHeight="1">
      <c r="B499" s="38"/>
      <c r="C499" s="210" t="s">
        <v>632</v>
      </c>
      <c r="D499" s="210" t="s">
        <v>187</v>
      </c>
      <c r="E499" s="211" t="s">
        <v>633</v>
      </c>
      <c r="F499" s="212" t="s">
        <v>634</v>
      </c>
      <c r="G499" s="213" t="s">
        <v>190</v>
      </c>
      <c r="H499" s="214">
        <v>1.3260000000000001</v>
      </c>
      <c r="I499" s="215"/>
      <c r="J499" s="216">
        <f>ROUND(I499*H499,2)</f>
        <v>0</v>
      </c>
      <c r="K499" s="212" t="s">
        <v>191</v>
      </c>
      <c r="L499" s="43"/>
      <c r="M499" s="217" t="s">
        <v>1</v>
      </c>
      <c r="N499" s="218" t="s">
        <v>40</v>
      </c>
      <c r="O499" s="79"/>
      <c r="P499" s="219">
        <f>O499*H499</f>
        <v>0</v>
      </c>
      <c r="Q499" s="219">
        <v>0</v>
      </c>
      <c r="R499" s="219">
        <f>Q499*H499</f>
        <v>0</v>
      </c>
      <c r="S499" s="219">
        <v>0</v>
      </c>
      <c r="T499" s="220">
        <f>S499*H499</f>
        <v>0</v>
      </c>
      <c r="AR499" s="17" t="s">
        <v>192</v>
      </c>
      <c r="AT499" s="17" t="s">
        <v>187</v>
      </c>
      <c r="AU499" s="17" t="s">
        <v>76</v>
      </c>
      <c r="AY499" s="17" t="s">
        <v>186</v>
      </c>
      <c r="BE499" s="221">
        <f>IF(N499="základní",J499,0)</f>
        <v>0</v>
      </c>
      <c r="BF499" s="221">
        <f>IF(N499="snížená",J499,0)</f>
        <v>0</v>
      </c>
      <c r="BG499" s="221">
        <f>IF(N499="zákl. přenesená",J499,0)</f>
        <v>0</v>
      </c>
      <c r="BH499" s="221">
        <f>IF(N499="sníž. přenesená",J499,0)</f>
        <v>0</v>
      </c>
      <c r="BI499" s="221">
        <f>IF(N499="nulová",J499,0)</f>
        <v>0</v>
      </c>
      <c r="BJ499" s="17" t="s">
        <v>76</v>
      </c>
      <c r="BK499" s="221">
        <f>ROUND(I499*H499,2)</f>
        <v>0</v>
      </c>
      <c r="BL499" s="17" t="s">
        <v>192</v>
      </c>
      <c r="BM499" s="17" t="s">
        <v>635</v>
      </c>
    </row>
    <row r="500" s="11" customFormat="1">
      <c r="B500" s="222"/>
      <c r="C500" s="223"/>
      <c r="D500" s="224" t="s">
        <v>194</v>
      </c>
      <c r="E500" s="225" t="s">
        <v>1</v>
      </c>
      <c r="F500" s="226" t="s">
        <v>636</v>
      </c>
      <c r="G500" s="223"/>
      <c r="H500" s="227">
        <v>0.68899999999999995</v>
      </c>
      <c r="I500" s="228"/>
      <c r="J500" s="223"/>
      <c r="K500" s="223"/>
      <c r="L500" s="229"/>
      <c r="M500" s="230"/>
      <c r="N500" s="231"/>
      <c r="O500" s="231"/>
      <c r="P500" s="231"/>
      <c r="Q500" s="231"/>
      <c r="R500" s="231"/>
      <c r="S500" s="231"/>
      <c r="T500" s="232"/>
      <c r="AT500" s="233" t="s">
        <v>194</v>
      </c>
      <c r="AU500" s="233" t="s">
        <v>76</v>
      </c>
      <c r="AV500" s="11" t="s">
        <v>78</v>
      </c>
      <c r="AW500" s="11" t="s">
        <v>32</v>
      </c>
      <c r="AX500" s="11" t="s">
        <v>69</v>
      </c>
      <c r="AY500" s="233" t="s">
        <v>186</v>
      </c>
    </row>
    <row r="501" s="11" customFormat="1">
      <c r="B501" s="222"/>
      <c r="C501" s="223"/>
      <c r="D501" s="224" t="s">
        <v>194</v>
      </c>
      <c r="E501" s="225" t="s">
        <v>1</v>
      </c>
      <c r="F501" s="226" t="s">
        <v>637</v>
      </c>
      <c r="G501" s="223"/>
      <c r="H501" s="227">
        <v>0.63700000000000001</v>
      </c>
      <c r="I501" s="228"/>
      <c r="J501" s="223"/>
      <c r="K501" s="223"/>
      <c r="L501" s="229"/>
      <c r="M501" s="230"/>
      <c r="N501" s="231"/>
      <c r="O501" s="231"/>
      <c r="P501" s="231"/>
      <c r="Q501" s="231"/>
      <c r="R501" s="231"/>
      <c r="S501" s="231"/>
      <c r="T501" s="232"/>
      <c r="AT501" s="233" t="s">
        <v>194</v>
      </c>
      <c r="AU501" s="233" t="s">
        <v>76</v>
      </c>
      <c r="AV501" s="11" t="s">
        <v>78</v>
      </c>
      <c r="AW501" s="11" t="s">
        <v>32</v>
      </c>
      <c r="AX501" s="11" t="s">
        <v>69</v>
      </c>
      <c r="AY501" s="233" t="s">
        <v>186</v>
      </c>
    </row>
    <row r="502" s="12" customFormat="1">
      <c r="B502" s="234"/>
      <c r="C502" s="235"/>
      <c r="D502" s="224" t="s">
        <v>194</v>
      </c>
      <c r="E502" s="236" t="s">
        <v>1</v>
      </c>
      <c r="F502" s="237" t="s">
        <v>196</v>
      </c>
      <c r="G502" s="235"/>
      <c r="H502" s="238">
        <v>1.3260000000000001</v>
      </c>
      <c r="I502" s="239"/>
      <c r="J502" s="235"/>
      <c r="K502" s="235"/>
      <c r="L502" s="240"/>
      <c r="M502" s="241"/>
      <c r="N502" s="242"/>
      <c r="O502" s="242"/>
      <c r="P502" s="242"/>
      <c r="Q502" s="242"/>
      <c r="R502" s="242"/>
      <c r="S502" s="242"/>
      <c r="T502" s="243"/>
      <c r="AT502" s="244" t="s">
        <v>194</v>
      </c>
      <c r="AU502" s="244" t="s">
        <v>76</v>
      </c>
      <c r="AV502" s="12" t="s">
        <v>86</v>
      </c>
      <c r="AW502" s="12" t="s">
        <v>32</v>
      </c>
      <c r="AX502" s="12" t="s">
        <v>69</v>
      </c>
      <c r="AY502" s="244" t="s">
        <v>186</v>
      </c>
    </row>
    <row r="503" s="13" customFormat="1">
      <c r="B503" s="245"/>
      <c r="C503" s="246"/>
      <c r="D503" s="224" t="s">
        <v>194</v>
      </c>
      <c r="E503" s="247" t="s">
        <v>1</v>
      </c>
      <c r="F503" s="248" t="s">
        <v>197</v>
      </c>
      <c r="G503" s="246"/>
      <c r="H503" s="249">
        <v>1.3260000000000001</v>
      </c>
      <c r="I503" s="250"/>
      <c r="J503" s="246"/>
      <c r="K503" s="246"/>
      <c r="L503" s="251"/>
      <c r="M503" s="252"/>
      <c r="N503" s="253"/>
      <c r="O503" s="253"/>
      <c r="P503" s="253"/>
      <c r="Q503" s="253"/>
      <c r="R503" s="253"/>
      <c r="S503" s="253"/>
      <c r="T503" s="254"/>
      <c r="AT503" s="255" t="s">
        <v>194</v>
      </c>
      <c r="AU503" s="255" t="s">
        <v>76</v>
      </c>
      <c r="AV503" s="13" t="s">
        <v>192</v>
      </c>
      <c r="AW503" s="13" t="s">
        <v>32</v>
      </c>
      <c r="AX503" s="13" t="s">
        <v>76</v>
      </c>
      <c r="AY503" s="255" t="s">
        <v>186</v>
      </c>
    </row>
    <row r="504" s="1" customFormat="1" ht="16.5" customHeight="1">
      <c r="B504" s="38"/>
      <c r="C504" s="210" t="s">
        <v>638</v>
      </c>
      <c r="D504" s="210" t="s">
        <v>187</v>
      </c>
      <c r="E504" s="211" t="s">
        <v>639</v>
      </c>
      <c r="F504" s="212" t="s">
        <v>640</v>
      </c>
      <c r="G504" s="213" t="s">
        <v>190</v>
      </c>
      <c r="H504" s="214">
        <v>8.4900000000000002</v>
      </c>
      <c r="I504" s="215"/>
      <c r="J504" s="216">
        <f>ROUND(I504*H504,2)</f>
        <v>0</v>
      </c>
      <c r="K504" s="212" t="s">
        <v>191</v>
      </c>
      <c r="L504" s="43"/>
      <c r="M504" s="217" t="s">
        <v>1</v>
      </c>
      <c r="N504" s="218" t="s">
        <v>40</v>
      </c>
      <c r="O504" s="79"/>
      <c r="P504" s="219">
        <f>O504*H504</f>
        <v>0</v>
      </c>
      <c r="Q504" s="219">
        <v>0</v>
      </c>
      <c r="R504" s="219">
        <f>Q504*H504</f>
        <v>0</v>
      </c>
      <c r="S504" s="219">
        <v>0</v>
      </c>
      <c r="T504" s="220">
        <f>S504*H504</f>
        <v>0</v>
      </c>
      <c r="AR504" s="17" t="s">
        <v>192</v>
      </c>
      <c r="AT504" s="17" t="s">
        <v>187</v>
      </c>
      <c r="AU504" s="17" t="s">
        <v>76</v>
      </c>
      <c r="AY504" s="17" t="s">
        <v>186</v>
      </c>
      <c r="BE504" s="221">
        <f>IF(N504="základní",J504,0)</f>
        <v>0</v>
      </c>
      <c r="BF504" s="221">
        <f>IF(N504="snížená",J504,0)</f>
        <v>0</v>
      </c>
      <c r="BG504" s="221">
        <f>IF(N504="zákl. přenesená",J504,0)</f>
        <v>0</v>
      </c>
      <c r="BH504" s="221">
        <f>IF(N504="sníž. přenesená",J504,0)</f>
        <v>0</v>
      </c>
      <c r="BI504" s="221">
        <f>IF(N504="nulová",J504,0)</f>
        <v>0</v>
      </c>
      <c r="BJ504" s="17" t="s">
        <v>76</v>
      </c>
      <c r="BK504" s="221">
        <f>ROUND(I504*H504,2)</f>
        <v>0</v>
      </c>
      <c r="BL504" s="17" t="s">
        <v>192</v>
      </c>
      <c r="BM504" s="17" t="s">
        <v>641</v>
      </c>
    </row>
    <row r="505" s="14" customFormat="1">
      <c r="B505" s="256"/>
      <c r="C505" s="257"/>
      <c r="D505" s="224" t="s">
        <v>194</v>
      </c>
      <c r="E505" s="258" t="s">
        <v>1</v>
      </c>
      <c r="F505" s="259" t="s">
        <v>642</v>
      </c>
      <c r="G505" s="257"/>
      <c r="H505" s="258" t="s">
        <v>1</v>
      </c>
      <c r="I505" s="260"/>
      <c r="J505" s="257"/>
      <c r="K505" s="257"/>
      <c r="L505" s="261"/>
      <c r="M505" s="262"/>
      <c r="N505" s="263"/>
      <c r="O505" s="263"/>
      <c r="P505" s="263"/>
      <c r="Q505" s="263"/>
      <c r="R505" s="263"/>
      <c r="S505" s="263"/>
      <c r="T505" s="264"/>
      <c r="AT505" s="265" t="s">
        <v>194</v>
      </c>
      <c r="AU505" s="265" t="s">
        <v>76</v>
      </c>
      <c r="AV505" s="14" t="s">
        <v>76</v>
      </c>
      <c r="AW505" s="14" t="s">
        <v>32</v>
      </c>
      <c r="AX505" s="14" t="s">
        <v>69</v>
      </c>
      <c r="AY505" s="265" t="s">
        <v>186</v>
      </c>
    </row>
    <row r="506" s="11" customFormat="1">
      <c r="B506" s="222"/>
      <c r="C506" s="223"/>
      <c r="D506" s="224" t="s">
        <v>194</v>
      </c>
      <c r="E506" s="225" t="s">
        <v>1</v>
      </c>
      <c r="F506" s="226" t="s">
        <v>643</v>
      </c>
      <c r="G506" s="223"/>
      <c r="H506" s="227">
        <v>8.4900000000000002</v>
      </c>
      <c r="I506" s="228"/>
      <c r="J506" s="223"/>
      <c r="K506" s="223"/>
      <c r="L506" s="229"/>
      <c r="M506" s="230"/>
      <c r="N506" s="231"/>
      <c r="O506" s="231"/>
      <c r="P506" s="231"/>
      <c r="Q506" s="231"/>
      <c r="R506" s="231"/>
      <c r="S506" s="231"/>
      <c r="T506" s="232"/>
      <c r="AT506" s="233" t="s">
        <v>194</v>
      </c>
      <c r="AU506" s="233" t="s">
        <v>76</v>
      </c>
      <c r="AV506" s="11" t="s">
        <v>78</v>
      </c>
      <c r="AW506" s="11" t="s">
        <v>32</v>
      </c>
      <c r="AX506" s="11" t="s">
        <v>69</v>
      </c>
      <c r="AY506" s="233" t="s">
        <v>186</v>
      </c>
    </row>
    <row r="507" s="12" customFormat="1">
      <c r="B507" s="234"/>
      <c r="C507" s="235"/>
      <c r="D507" s="224" t="s">
        <v>194</v>
      </c>
      <c r="E507" s="236" t="s">
        <v>1</v>
      </c>
      <c r="F507" s="237" t="s">
        <v>196</v>
      </c>
      <c r="G507" s="235"/>
      <c r="H507" s="238">
        <v>8.4900000000000002</v>
      </c>
      <c r="I507" s="239"/>
      <c r="J507" s="235"/>
      <c r="K507" s="235"/>
      <c r="L507" s="240"/>
      <c r="M507" s="241"/>
      <c r="N507" s="242"/>
      <c r="O507" s="242"/>
      <c r="P507" s="242"/>
      <c r="Q507" s="242"/>
      <c r="R507" s="242"/>
      <c r="S507" s="242"/>
      <c r="T507" s="243"/>
      <c r="AT507" s="244" t="s">
        <v>194</v>
      </c>
      <c r="AU507" s="244" t="s">
        <v>76</v>
      </c>
      <c r="AV507" s="12" t="s">
        <v>86</v>
      </c>
      <c r="AW507" s="12" t="s">
        <v>32</v>
      </c>
      <c r="AX507" s="12" t="s">
        <v>69</v>
      </c>
      <c r="AY507" s="244" t="s">
        <v>186</v>
      </c>
    </row>
    <row r="508" s="13" customFormat="1">
      <c r="B508" s="245"/>
      <c r="C508" s="246"/>
      <c r="D508" s="224" t="s">
        <v>194</v>
      </c>
      <c r="E508" s="247" t="s">
        <v>1</v>
      </c>
      <c r="F508" s="248" t="s">
        <v>197</v>
      </c>
      <c r="G508" s="246"/>
      <c r="H508" s="249">
        <v>8.4900000000000002</v>
      </c>
      <c r="I508" s="250"/>
      <c r="J508" s="246"/>
      <c r="K508" s="246"/>
      <c r="L508" s="251"/>
      <c r="M508" s="252"/>
      <c r="N508" s="253"/>
      <c r="O508" s="253"/>
      <c r="P508" s="253"/>
      <c r="Q508" s="253"/>
      <c r="R508" s="253"/>
      <c r="S508" s="253"/>
      <c r="T508" s="254"/>
      <c r="AT508" s="255" t="s">
        <v>194</v>
      </c>
      <c r="AU508" s="255" t="s">
        <v>76</v>
      </c>
      <c r="AV508" s="13" t="s">
        <v>192</v>
      </c>
      <c r="AW508" s="13" t="s">
        <v>32</v>
      </c>
      <c r="AX508" s="13" t="s">
        <v>76</v>
      </c>
      <c r="AY508" s="255" t="s">
        <v>186</v>
      </c>
    </row>
    <row r="509" s="10" customFormat="1" ht="25.92" customHeight="1">
      <c r="B509" s="196"/>
      <c r="C509" s="197"/>
      <c r="D509" s="198" t="s">
        <v>68</v>
      </c>
      <c r="E509" s="199" t="s">
        <v>545</v>
      </c>
      <c r="F509" s="199" t="s">
        <v>644</v>
      </c>
      <c r="G509" s="197"/>
      <c r="H509" s="197"/>
      <c r="I509" s="200"/>
      <c r="J509" s="201">
        <f>BK509</f>
        <v>0</v>
      </c>
      <c r="K509" s="197"/>
      <c r="L509" s="202"/>
      <c r="M509" s="203"/>
      <c r="N509" s="204"/>
      <c r="O509" s="204"/>
      <c r="P509" s="205">
        <f>SUM(P510:P519)</f>
        <v>0</v>
      </c>
      <c r="Q509" s="204"/>
      <c r="R509" s="205">
        <f>SUM(R510:R519)</f>
        <v>0</v>
      </c>
      <c r="S509" s="204"/>
      <c r="T509" s="206">
        <f>SUM(T510:T519)</f>
        <v>0</v>
      </c>
      <c r="AR509" s="207" t="s">
        <v>76</v>
      </c>
      <c r="AT509" s="208" t="s">
        <v>68</v>
      </c>
      <c r="AU509" s="208" t="s">
        <v>69</v>
      </c>
      <c r="AY509" s="207" t="s">
        <v>186</v>
      </c>
      <c r="BK509" s="209">
        <f>SUM(BK510:BK519)</f>
        <v>0</v>
      </c>
    </row>
    <row r="510" s="1" customFormat="1" ht="16.5" customHeight="1">
      <c r="B510" s="38"/>
      <c r="C510" s="210" t="s">
        <v>645</v>
      </c>
      <c r="D510" s="210" t="s">
        <v>187</v>
      </c>
      <c r="E510" s="211" t="s">
        <v>646</v>
      </c>
      <c r="F510" s="212" t="s">
        <v>647</v>
      </c>
      <c r="G510" s="213" t="s">
        <v>300</v>
      </c>
      <c r="H510" s="214">
        <v>1</v>
      </c>
      <c r="I510" s="215"/>
      <c r="J510" s="216">
        <f>ROUND(I510*H510,2)</f>
        <v>0</v>
      </c>
      <c r="K510" s="212" t="s">
        <v>191</v>
      </c>
      <c r="L510" s="43"/>
      <c r="M510" s="217" t="s">
        <v>1</v>
      </c>
      <c r="N510" s="218" t="s">
        <v>40</v>
      </c>
      <c r="O510" s="79"/>
      <c r="P510" s="219">
        <f>O510*H510</f>
        <v>0</v>
      </c>
      <c r="Q510" s="219">
        <v>0</v>
      </c>
      <c r="R510" s="219">
        <f>Q510*H510</f>
        <v>0</v>
      </c>
      <c r="S510" s="219">
        <v>0</v>
      </c>
      <c r="T510" s="220">
        <f>S510*H510</f>
        <v>0</v>
      </c>
      <c r="AR510" s="17" t="s">
        <v>192</v>
      </c>
      <c r="AT510" s="17" t="s">
        <v>187</v>
      </c>
      <c r="AU510" s="17" t="s">
        <v>76</v>
      </c>
      <c r="AY510" s="17" t="s">
        <v>186</v>
      </c>
      <c r="BE510" s="221">
        <f>IF(N510="základní",J510,0)</f>
        <v>0</v>
      </c>
      <c r="BF510" s="221">
        <f>IF(N510="snížená",J510,0)</f>
        <v>0</v>
      </c>
      <c r="BG510" s="221">
        <f>IF(N510="zákl. přenesená",J510,0)</f>
        <v>0</v>
      </c>
      <c r="BH510" s="221">
        <f>IF(N510="sníž. přenesená",J510,0)</f>
        <v>0</v>
      </c>
      <c r="BI510" s="221">
        <f>IF(N510="nulová",J510,0)</f>
        <v>0</v>
      </c>
      <c r="BJ510" s="17" t="s">
        <v>76</v>
      </c>
      <c r="BK510" s="221">
        <f>ROUND(I510*H510,2)</f>
        <v>0</v>
      </c>
      <c r="BL510" s="17" t="s">
        <v>192</v>
      </c>
      <c r="BM510" s="17" t="s">
        <v>648</v>
      </c>
    </row>
    <row r="511" s="11" customFormat="1">
      <c r="B511" s="222"/>
      <c r="C511" s="223"/>
      <c r="D511" s="224" t="s">
        <v>194</v>
      </c>
      <c r="E511" s="225" t="s">
        <v>1</v>
      </c>
      <c r="F511" s="226" t="s">
        <v>649</v>
      </c>
      <c r="G511" s="223"/>
      <c r="H511" s="227">
        <v>1</v>
      </c>
      <c r="I511" s="228"/>
      <c r="J511" s="223"/>
      <c r="K511" s="223"/>
      <c r="L511" s="229"/>
      <c r="M511" s="230"/>
      <c r="N511" s="231"/>
      <c r="O511" s="231"/>
      <c r="P511" s="231"/>
      <c r="Q511" s="231"/>
      <c r="R511" s="231"/>
      <c r="S511" s="231"/>
      <c r="T511" s="232"/>
      <c r="AT511" s="233" t="s">
        <v>194</v>
      </c>
      <c r="AU511" s="233" t="s">
        <v>76</v>
      </c>
      <c r="AV511" s="11" t="s">
        <v>78</v>
      </c>
      <c r="AW511" s="11" t="s">
        <v>32</v>
      </c>
      <c r="AX511" s="11" t="s">
        <v>69</v>
      </c>
      <c r="AY511" s="233" t="s">
        <v>186</v>
      </c>
    </row>
    <row r="512" s="12" customFormat="1">
      <c r="B512" s="234"/>
      <c r="C512" s="235"/>
      <c r="D512" s="224" t="s">
        <v>194</v>
      </c>
      <c r="E512" s="236" t="s">
        <v>1</v>
      </c>
      <c r="F512" s="237" t="s">
        <v>196</v>
      </c>
      <c r="G512" s="235"/>
      <c r="H512" s="238">
        <v>1</v>
      </c>
      <c r="I512" s="239"/>
      <c r="J512" s="235"/>
      <c r="K512" s="235"/>
      <c r="L512" s="240"/>
      <c r="M512" s="241"/>
      <c r="N512" s="242"/>
      <c r="O512" s="242"/>
      <c r="P512" s="242"/>
      <c r="Q512" s="242"/>
      <c r="R512" s="242"/>
      <c r="S512" s="242"/>
      <c r="T512" s="243"/>
      <c r="AT512" s="244" t="s">
        <v>194</v>
      </c>
      <c r="AU512" s="244" t="s">
        <v>76</v>
      </c>
      <c r="AV512" s="12" t="s">
        <v>86</v>
      </c>
      <c r="AW512" s="12" t="s">
        <v>32</v>
      </c>
      <c r="AX512" s="12" t="s">
        <v>69</v>
      </c>
      <c r="AY512" s="244" t="s">
        <v>186</v>
      </c>
    </row>
    <row r="513" s="13" customFormat="1">
      <c r="B513" s="245"/>
      <c r="C513" s="246"/>
      <c r="D513" s="224" t="s">
        <v>194</v>
      </c>
      <c r="E513" s="247" t="s">
        <v>1</v>
      </c>
      <c r="F513" s="248" t="s">
        <v>197</v>
      </c>
      <c r="G513" s="246"/>
      <c r="H513" s="249">
        <v>1</v>
      </c>
      <c r="I513" s="250"/>
      <c r="J513" s="246"/>
      <c r="K513" s="246"/>
      <c r="L513" s="251"/>
      <c r="M513" s="252"/>
      <c r="N513" s="253"/>
      <c r="O513" s="253"/>
      <c r="P513" s="253"/>
      <c r="Q513" s="253"/>
      <c r="R513" s="253"/>
      <c r="S513" s="253"/>
      <c r="T513" s="254"/>
      <c r="AT513" s="255" t="s">
        <v>194</v>
      </c>
      <c r="AU513" s="255" t="s">
        <v>76</v>
      </c>
      <c r="AV513" s="13" t="s">
        <v>192</v>
      </c>
      <c r="AW513" s="13" t="s">
        <v>32</v>
      </c>
      <c r="AX513" s="13" t="s">
        <v>76</v>
      </c>
      <c r="AY513" s="255" t="s">
        <v>186</v>
      </c>
    </row>
    <row r="514" s="1" customFormat="1" ht="16.5" customHeight="1">
      <c r="B514" s="38"/>
      <c r="C514" s="266" t="s">
        <v>650</v>
      </c>
      <c r="D514" s="266" t="s">
        <v>356</v>
      </c>
      <c r="E514" s="267" t="s">
        <v>651</v>
      </c>
      <c r="F514" s="268" t="s">
        <v>652</v>
      </c>
      <c r="G514" s="269" t="s">
        <v>300</v>
      </c>
      <c r="H514" s="270">
        <v>1</v>
      </c>
      <c r="I514" s="271"/>
      <c r="J514" s="272">
        <f>ROUND(I514*H514,2)</f>
        <v>0</v>
      </c>
      <c r="K514" s="268" t="s">
        <v>191</v>
      </c>
      <c r="L514" s="273"/>
      <c r="M514" s="274" t="s">
        <v>1</v>
      </c>
      <c r="N514" s="275" t="s">
        <v>40</v>
      </c>
      <c r="O514" s="79"/>
      <c r="P514" s="219">
        <f>O514*H514</f>
        <v>0</v>
      </c>
      <c r="Q514" s="219">
        <v>0</v>
      </c>
      <c r="R514" s="219">
        <f>Q514*H514</f>
        <v>0</v>
      </c>
      <c r="S514" s="219">
        <v>0</v>
      </c>
      <c r="T514" s="220">
        <f>S514*H514</f>
        <v>0</v>
      </c>
      <c r="AR514" s="17" t="s">
        <v>225</v>
      </c>
      <c r="AT514" s="17" t="s">
        <v>356</v>
      </c>
      <c r="AU514" s="17" t="s">
        <v>76</v>
      </c>
      <c r="AY514" s="17" t="s">
        <v>186</v>
      </c>
      <c r="BE514" s="221">
        <f>IF(N514="základní",J514,0)</f>
        <v>0</v>
      </c>
      <c r="BF514" s="221">
        <f>IF(N514="snížená",J514,0)</f>
        <v>0</v>
      </c>
      <c r="BG514" s="221">
        <f>IF(N514="zákl. přenesená",J514,0)</f>
        <v>0</v>
      </c>
      <c r="BH514" s="221">
        <f>IF(N514="sníž. přenesená",J514,0)</f>
        <v>0</v>
      </c>
      <c r="BI514" s="221">
        <f>IF(N514="nulová",J514,0)</f>
        <v>0</v>
      </c>
      <c r="BJ514" s="17" t="s">
        <v>76</v>
      </c>
      <c r="BK514" s="221">
        <f>ROUND(I514*H514,2)</f>
        <v>0</v>
      </c>
      <c r="BL514" s="17" t="s">
        <v>192</v>
      </c>
      <c r="BM514" s="17" t="s">
        <v>653</v>
      </c>
    </row>
    <row r="515" s="1" customFormat="1" ht="16.5" customHeight="1">
      <c r="B515" s="38"/>
      <c r="C515" s="210" t="s">
        <v>654</v>
      </c>
      <c r="D515" s="210" t="s">
        <v>187</v>
      </c>
      <c r="E515" s="211" t="s">
        <v>655</v>
      </c>
      <c r="F515" s="212" t="s">
        <v>656</v>
      </c>
      <c r="G515" s="213" t="s">
        <v>300</v>
      </c>
      <c r="H515" s="214">
        <v>4</v>
      </c>
      <c r="I515" s="215"/>
      <c r="J515" s="216">
        <f>ROUND(I515*H515,2)</f>
        <v>0</v>
      </c>
      <c r="K515" s="212" t="s">
        <v>191</v>
      </c>
      <c r="L515" s="43"/>
      <c r="M515" s="217" t="s">
        <v>1</v>
      </c>
      <c r="N515" s="218" t="s">
        <v>40</v>
      </c>
      <c r="O515" s="79"/>
      <c r="P515" s="219">
        <f>O515*H515</f>
        <v>0</v>
      </c>
      <c r="Q515" s="219">
        <v>0</v>
      </c>
      <c r="R515" s="219">
        <f>Q515*H515</f>
        <v>0</v>
      </c>
      <c r="S515" s="219">
        <v>0</v>
      </c>
      <c r="T515" s="220">
        <f>S515*H515</f>
        <v>0</v>
      </c>
      <c r="AR515" s="17" t="s">
        <v>192</v>
      </c>
      <c r="AT515" s="17" t="s">
        <v>187</v>
      </c>
      <c r="AU515" s="17" t="s">
        <v>76</v>
      </c>
      <c r="AY515" s="17" t="s">
        <v>186</v>
      </c>
      <c r="BE515" s="221">
        <f>IF(N515="základní",J515,0)</f>
        <v>0</v>
      </c>
      <c r="BF515" s="221">
        <f>IF(N515="snížená",J515,0)</f>
        <v>0</v>
      </c>
      <c r="BG515" s="221">
        <f>IF(N515="zákl. přenesená",J515,0)</f>
        <v>0</v>
      </c>
      <c r="BH515" s="221">
        <f>IF(N515="sníž. přenesená",J515,0)</f>
        <v>0</v>
      </c>
      <c r="BI515" s="221">
        <f>IF(N515="nulová",J515,0)</f>
        <v>0</v>
      </c>
      <c r="BJ515" s="17" t="s">
        <v>76</v>
      </c>
      <c r="BK515" s="221">
        <f>ROUND(I515*H515,2)</f>
        <v>0</v>
      </c>
      <c r="BL515" s="17" t="s">
        <v>192</v>
      </c>
      <c r="BM515" s="17" t="s">
        <v>657</v>
      </c>
    </row>
    <row r="516" s="11" customFormat="1">
      <c r="B516" s="222"/>
      <c r="C516" s="223"/>
      <c r="D516" s="224" t="s">
        <v>194</v>
      </c>
      <c r="E516" s="225" t="s">
        <v>1</v>
      </c>
      <c r="F516" s="226" t="s">
        <v>192</v>
      </c>
      <c r="G516" s="223"/>
      <c r="H516" s="227">
        <v>4</v>
      </c>
      <c r="I516" s="228"/>
      <c r="J516" s="223"/>
      <c r="K516" s="223"/>
      <c r="L516" s="229"/>
      <c r="M516" s="230"/>
      <c r="N516" s="231"/>
      <c r="O516" s="231"/>
      <c r="P516" s="231"/>
      <c r="Q516" s="231"/>
      <c r="R516" s="231"/>
      <c r="S516" s="231"/>
      <c r="T516" s="232"/>
      <c r="AT516" s="233" t="s">
        <v>194</v>
      </c>
      <c r="AU516" s="233" t="s">
        <v>76</v>
      </c>
      <c r="AV516" s="11" t="s">
        <v>78</v>
      </c>
      <c r="AW516" s="11" t="s">
        <v>32</v>
      </c>
      <c r="AX516" s="11" t="s">
        <v>69</v>
      </c>
      <c r="AY516" s="233" t="s">
        <v>186</v>
      </c>
    </row>
    <row r="517" s="12" customFormat="1">
      <c r="B517" s="234"/>
      <c r="C517" s="235"/>
      <c r="D517" s="224" t="s">
        <v>194</v>
      </c>
      <c r="E517" s="236" t="s">
        <v>1</v>
      </c>
      <c r="F517" s="237" t="s">
        <v>196</v>
      </c>
      <c r="G517" s="235"/>
      <c r="H517" s="238">
        <v>4</v>
      </c>
      <c r="I517" s="239"/>
      <c r="J517" s="235"/>
      <c r="K517" s="235"/>
      <c r="L517" s="240"/>
      <c r="M517" s="241"/>
      <c r="N517" s="242"/>
      <c r="O517" s="242"/>
      <c r="P517" s="242"/>
      <c r="Q517" s="242"/>
      <c r="R517" s="242"/>
      <c r="S517" s="242"/>
      <c r="T517" s="243"/>
      <c r="AT517" s="244" t="s">
        <v>194</v>
      </c>
      <c r="AU517" s="244" t="s">
        <v>76</v>
      </c>
      <c r="AV517" s="12" t="s">
        <v>86</v>
      </c>
      <c r="AW517" s="12" t="s">
        <v>32</v>
      </c>
      <c r="AX517" s="12" t="s">
        <v>69</v>
      </c>
      <c r="AY517" s="244" t="s">
        <v>186</v>
      </c>
    </row>
    <row r="518" s="13" customFormat="1">
      <c r="B518" s="245"/>
      <c r="C518" s="246"/>
      <c r="D518" s="224" t="s">
        <v>194</v>
      </c>
      <c r="E518" s="247" t="s">
        <v>1</v>
      </c>
      <c r="F518" s="248" t="s">
        <v>197</v>
      </c>
      <c r="G518" s="246"/>
      <c r="H518" s="249">
        <v>4</v>
      </c>
      <c r="I518" s="250"/>
      <c r="J518" s="246"/>
      <c r="K518" s="246"/>
      <c r="L518" s="251"/>
      <c r="M518" s="252"/>
      <c r="N518" s="253"/>
      <c r="O518" s="253"/>
      <c r="P518" s="253"/>
      <c r="Q518" s="253"/>
      <c r="R518" s="253"/>
      <c r="S518" s="253"/>
      <c r="T518" s="254"/>
      <c r="AT518" s="255" t="s">
        <v>194</v>
      </c>
      <c r="AU518" s="255" t="s">
        <v>76</v>
      </c>
      <c r="AV518" s="13" t="s">
        <v>192</v>
      </c>
      <c r="AW518" s="13" t="s">
        <v>32</v>
      </c>
      <c r="AX518" s="13" t="s">
        <v>76</v>
      </c>
      <c r="AY518" s="255" t="s">
        <v>186</v>
      </c>
    </row>
    <row r="519" s="1" customFormat="1" ht="16.5" customHeight="1">
      <c r="B519" s="38"/>
      <c r="C519" s="266" t="s">
        <v>658</v>
      </c>
      <c r="D519" s="266" t="s">
        <v>356</v>
      </c>
      <c r="E519" s="267" t="s">
        <v>659</v>
      </c>
      <c r="F519" s="268" t="s">
        <v>660</v>
      </c>
      <c r="G519" s="269" t="s">
        <v>300</v>
      </c>
      <c r="H519" s="270">
        <v>4</v>
      </c>
      <c r="I519" s="271"/>
      <c r="J519" s="272">
        <f>ROUND(I519*H519,2)</f>
        <v>0</v>
      </c>
      <c r="K519" s="268" t="s">
        <v>191</v>
      </c>
      <c r="L519" s="273"/>
      <c r="M519" s="274" t="s">
        <v>1</v>
      </c>
      <c r="N519" s="275" t="s">
        <v>40</v>
      </c>
      <c r="O519" s="79"/>
      <c r="P519" s="219">
        <f>O519*H519</f>
        <v>0</v>
      </c>
      <c r="Q519" s="219">
        <v>0</v>
      </c>
      <c r="R519" s="219">
        <f>Q519*H519</f>
        <v>0</v>
      </c>
      <c r="S519" s="219">
        <v>0</v>
      </c>
      <c r="T519" s="220">
        <f>S519*H519</f>
        <v>0</v>
      </c>
      <c r="AR519" s="17" t="s">
        <v>225</v>
      </c>
      <c r="AT519" s="17" t="s">
        <v>356</v>
      </c>
      <c r="AU519" s="17" t="s">
        <v>76</v>
      </c>
      <c r="AY519" s="17" t="s">
        <v>186</v>
      </c>
      <c r="BE519" s="221">
        <f>IF(N519="základní",J519,0)</f>
        <v>0</v>
      </c>
      <c r="BF519" s="221">
        <f>IF(N519="snížená",J519,0)</f>
        <v>0</v>
      </c>
      <c r="BG519" s="221">
        <f>IF(N519="zákl. přenesená",J519,0)</f>
        <v>0</v>
      </c>
      <c r="BH519" s="221">
        <f>IF(N519="sníž. přenesená",J519,0)</f>
        <v>0</v>
      </c>
      <c r="BI519" s="221">
        <f>IF(N519="nulová",J519,0)</f>
        <v>0</v>
      </c>
      <c r="BJ519" s="17" t="s">
        <v>76</v>
      </c>
      <c r="BK519" s="221">
        <f>ROUND(I519*H519,2)</f>
        <v>0</v>
      </c>
      <c r="BL519" s="17" t="s">
        <v>192</v>
      </c>
      <c r="BM519" s="17" t="s">
        <v>661</v>
      </c>
    </row>
    <row r="520" s="10" customFormat="1" ht="25.92" customHeight="1">
      <c r="B520" s="196"/>
      <c r="C520" s="197"/>
      <c r="D520" s="198" t="s">
        <v>68</v>
      </c>
      <c r="E520" s="199" t="s">
        <v>225</v>
      </c>
      <c r="F520" s="199" t="s">
        <v>662</v>
      </c>
      <c r="G520" s="197"/>
      <c r="H520" s="197"/>
      <c r="I520" s="200"/>
      <c r="J520" s="201">
        <f>BK520</f>
        <v>0</v>
      </c>
      <c r="K520" s="197"/>
      <c r="L520" s="202"/>
      <c r="M520" s="203"/>
      <c r="N520" s="204"/>
      <c r="O520" s="204"/>
      <c r="P520" s="205">
        <f>SUM(P521:P529)</f>
        <v>0</v>
      </c>
      <c r="Q520" s="204"/>
      <c r="R520" s="205">
        <f>SUM(R521:R529)</f>
        <v>0</v>
      </c>
      <c r="S520" s="204"/>
      <c r="T520" s="206">
        <f>SUM(T521:T529)</f>
        <v>0</v>
      </c>
      <c r="AR520" s="207" t="s">
        <v>76</v>
      </c>
      <c r="AT520" s="208" t="s">
        <v>68</v>
      </c>
      <c r="AU520" s="208" t="s">
        <v>69</v>
      </c>
      <c r="AY520" s="207" t="s">
        <v>186</v>
      </c>
      <c r="BK520" s="209">
        <f>SUM(BK521:BK529)</f>
        <v>0</v>
      </c>
    </row>
    <row r="521" s="1" customFormat="1" ht="16.5" customHeight="1">
      <c r="B521" s="38"/>
      <c r="C521" s="210" t="s">
        <v>663</v>
      </c>
      <c r="D521" s="210" t="s">
        <v>187</v>
      </c>
      <c r="E521" s="211" t="s">
        <v>664</v>
      </c>
      <c r="F521" s="212" t="s">
        <v>665</v>
      </c>
      <c r="G521" s="213" t="s">
        <v>300</v>
      </c>
      <c r="H521" s="214">
        <v>5</v>
      </c>
      <c r="I521" s="215"/>
      <c r="J521" s="216">
        <f>ROUND(I521*H521,2)</f>
        <v>0</v>
      </c>
      <c r="K521" s="212" t="s">
        <v>191</v>
      </c>
      <c r="L521" s="43"/>
      <c r="M521" s="217" t="s">
        <v>1</v>
      </c>
      <c r="N521" s="218" t="s">
        <v>40</v>
      </c>
      <c r="O521" s="79"/>
      <c r="P521" s="219">
        <f>O521*H521</f>
        <v>0</v>
      </c>
      <c r="Q521" s="219">
        <v>0</v>
      </c>
      <c r="R521" s="219">
        <f>Q521*H521</f>
        <v>0</v>
      </c>
      <c r="S521" s="219">
        <v>0</v>
      </c>
      <c r="T521" s="220">
        <f>S521*H521</f>
        <v>0</v>
      </c>
      <c r="AR521" s="17" t="s">
        <v>192</v>
      </c>
      <c r="AT521" s="17" t="s">
        <v>187</v>
      </c>
      <c r="AU521" s="17" t="s">
        <v>76</v>
      </c>
      <c r="AY521" s="17" t="s">
        <v>186</v>
      </c>
      <c r="BE521" s="221">
        <f>IF(N521="základní",J521,0)</f>
        <v>0</v>
      </c>
      <c r="BF521" s="221">
        <f>IF(N521="snížená",J521,0)</f>
        <v>0</v>
      </c>
      <c r="BG521" s="221">
        <f>IF(N521="zákl. přenesená",J521,0)</f>
        <v>0</v>
      </c>
      <c r="BH521" s="221">
        <f>IF(N521="sníž. přenesená",J521,0)</f>
        <v>0</v>
      </c>
      <c r="BI521" s="221">
        <f>IF(N521="nulová",J521,0)</f>
        <v>0</v>
      </c>
      <c r="BJ521" s="17" t="s">
        <v>76</v>
      </c>
      <c r="BK521" s="221">
        <f>ROUND(I521*H521,2)</f>
        <v>0</v>
      </c>
      <c r="BL521" s="17" t="s">
        <v>192</v>
      </c>
      <c r="BM521" s="17" t="s">
        <v>666</v>
      </c>
    </row>
    <row r="522" s="11" customFormat="1">
      <c r="B522" s="222"/>
      <c r="C522" s="223"/>
      <c r="D522" s="224" t="s">
        <v>194</v>
      </c>
      <c r="E522" s="225" t="s">
        <v>1</v>
      </c>
      <c r="F522" s="226" t="s">
        <v>667</v>
      </c>
      <c r="G522" s="223"/>
      <c r="H522" s="227">
        <v>3</v>
      </c>
      <c r="I522" s="228"/>
      <c r="J522" s="223"/>
      <c r="K522" s="223"/>
      <c r="L522" s="229"/>
      <c r="M522" s="230"/>
      <c r="N522" s="231"/>
      <c r="O522" s="231"/>
      <c r="P522" s="231"/>
      <c r="Q522" s="231"/>
      <c r="R522" s="231"/>
      <c r="S522" s="231"/>
      <c r="T522" s="232"/>
      <c r="AT522" s="233" t="s">
        <v>194</v>
      </c>
      <c r="AU522" s="233" t="s">
        <v>76</v>
      </c>
      <c r="AV522" s="11" t="s">
        <v>78</v>
      </c>
      <c r="AW522" s="11" t="s">
        <v>32</v>
      </c>
      <c r="AX522" s="11" t="s">
        <v>69</v>
      </c>
      <c r="AY522" s="233" t="s">
        <v>186</v>
      </c>
    </row>
    <row r="523" s="11" customFormat="1">
      <c r="B523" s="222"/>
      <c r="C523" s="223"/>
      <c r="D523" s="224" t="s">
        <v>194</v>
      </c>
      <c r="E523" s="225" t="s">
        <v>1</v>
      </c>
      <c r="F523" s="226" t="s">
        <v>668</v>
      </c>
      <c r="G523" s="223"/>
      <c r="H523" s="227">
        <v>2</v>
      </c>
      <c r="I523" s="228"/>
      <c r="J523" s="223"/>
      <c r="K523" s="223"/>
      <c r="L523" s="229"/>
      <c r="M523" s="230"/>
      <c r="N523" s="231"/>
      <c r="O523" s="231"/>
      <c r="P523" s="231"/>
      <c r="Q523" s="231"/>
      <c r="R523" s="231"/>
      <c r="S523" s="231"/>
      <c r="T523" s="232"/>
      <c r="AT523" s="233" t="s">
        <v>194</v>
      </c>
      <c r="AU523" s="233" t="s">
        <v>76</v>
      </c>
      <c r="AV523" s="11" t="s">
        <v>78</v>
      </c>
      <c r="AW523" s="11" t="s">
        <v>32</v>
      </c>
      <c r="AX523" s="11" t="s">
        <v>69</v>
      </c>
      <c r="AY523" s="233" t="s">
        <v>186</v>
      </c>
    </row>
    <row r="524" s="12" customFormat="1">
      <c r="B524" s="234"/>
      <c r="C524" s="235"/>
      <c r="D524" s="224" t="s">
        <v>194</v>
      </c>
      <c r="E524" s="236" t="s">
        <v>1</v>
      </c>
      <c r="F524" s="237" t="s">
        <v>196</v>
      </c>
      <c r="G524" s="235"/>
      <c r="H524" s="238">
        <v>5</v>
      </c>
      <c r="I524" s="239"/>
      <c r="J524" s="235"/>
      <c r="K524" s="235"/>
      <c r="L524" s="240"/>
      <c r="M524" s="241"/>
      <c r="N524" s="242"/>
      <c r="O524" s="242"/>
      <c r="P524" s="242"/>
      <c r="Q524" s="242"/>
      <c r="R524" s="242"/>
      <c r="S524" s="242"/>
      <c r="T524" s="243"/>
      <c r="AT524" s="244" t="s">
        <v>194</v>
      </c>
      <c r="AU524" s="244" t="s">
        <v>76</v>
      </c>
      <c r="AV524" s="12" t="s">
        <v>86</v>
      </c>
      <c r="AW524" s="12" t="s">
        <v>32</v>
      </c>
      <c r="AX524" s="12" t="s">
        <v>69</v>
      </c>
      <c r="AY524" s="244" t="s">
        <v>186</v>
      </c>
    </row>
    <row r="525" s="13" customFormat="1">
      <c r="B525" s="245"/>
      <c r="C525" s="246"/>
      <c r="D525" s="224" t="s">
        <v>194</v>
      </c>
      <c r="E525" s="247" t="s">
        <v>1</v>
      </c>
      <c r="F525" s="248" t="s">
        <v>197</v>
      </c>
      <c r="G525" s="246"/>
      <c r="H525" s="249">
        <v>5</v>
      </c>
      <c r="I525" s="250"/>
      <c r="J525" s="246"/>
      <c r="K525" s="246"/>
      <c r="L525" s="251"/>
      <c r="M525" s="252"/>
      <c r="N525" s="253"/>
      <c r="O525" s="253"/>
      <c r="P525" s="253"/>
      <c r="Q525" s="253"/>
      <c r="R525" s="253"/>
      <c r="S525" s="253"/>
      <c r="T525" s="254"/>
      <c r="AT525" s="255" t="s">
        <v>194</v>
      </c>
      <c r="AU525" s="255" t="s">
        <v>76</v>
      </c>
      <c r="AV525" s="13" t="s">
        <v>192</v>
      </c>
      <c r="AW525" s="13" t="s">
        <v>32</v>
      </c>
      <c r="AX525" s="13" t="s">
        <v>76</v>
      </c>
      <c r="AY525" s="255" t="s">
        <v>186</v>
      </c>
    </row>
    <row r="526" s="1" customFormat="1" ht="22.5" customHeight="1">
      <c r="B526" s="38"/>
      <c r="C526" s="266" t="s">
        <v>669</v>
      </c>
      <c r="D526" s="266" t="s">
        <v>356</v>
      </c>
      <c r="E526" s="267" t="s">
        <v>670</v>
      </c>
      <c r="F526" s="268" t="s">
        <v>671</v>
      </c>
      <c r="G526" s="269" t="s">
        <v>300</v>
      </c>
      <c r="H526" s="270">
        <v>2</v>
      </c>
      <c r="I526" s="271"/>
      <c r="J526" s="272">
        <f>ROUND(I526*H526,2)</f>
        <v>0</v>
      </c>
      <c r="K526" s="268" t="s">
        <v>1</v>
      </c>
      <c r="L526" s="273"/>
      <c r="M526" s="274" t="s">
        <v>1</v>
      </c>
      <c r="N526" s="275" t="s">
        <v>40</v>
      </c>
      <c r="O526" s="79"/>
      <c r="P526" s="219">
        <f>O526*H526</f>
        <v>0</v>
      </c>
      <c r="Q526" s="219">
        <v>0</v>
      </c>
      <c r="R526" s="219">
        <f>Q526*H526</f>
        <v>0</v>
      </c>
      <c r="S526" s="219">
        <v>0</v>
      </c>
      <c r="T526" s="220">
        <f>S526*H526</f>
        <v>0</v>
      </c>
      <c r="AR526" s="17" t="s">
        <v>225</v>
      </c>
      <c r="AT526" s="17" t="s">
        <v>356</v>
      </c>
      <c r="AU526" s="17" t="s">
        <v>76</v>
      </c>
      <c r="AY526" s="17" t="s">
        <v>186</v>
      </c>
      <c r="BE526" s="221">
        <f>IF(N526="základní",J526,0)</f>
        <v>0</v>
      </c>
      <c r="BF526" s="221">
        <f>IF(N526="snížená",J526,0)</f>
        <v>0</v>
      </c>
      <c r="BG526" s="221">
        <f>IF(N526="zákl. přenesená",J526,0)</f>
        <v>0</v>
      </c>
      <c r="BH526" s="221">
        <f>IF(N526="sníž. přenesená",J526,0)</f>
        <v>0</v>
      </c>
      <c r="BI526" s="221">
        <f>IF(N526="nulová",J526,0)</f>
        <v>0</v>
      </c>
      <c r="BJ526" s="17" t="s">
        <v>76</v>
      </c>
      <c r="BK526" s="221">
        <f>ROUND(I526*H526,2)</f>
        <v>0</v>
      </c>
      <c r="BL526" s="17" t="s">
        <v>192</v>
      </c>
      <c r="BM526" s="17" t="s">
        <v>672</v>
      </c>
    </row>
    <row r="527" s="1" customFormat="1" ht="22.5" customHeight="1">
      <c r="B527" s="38"/>
      <c r="C527" s="266" t="s">
        <v>673</v>
      </c>
      <c r="D527" s="266" t="s">
        <v>356</v>
      </c>
      <c r="E527" s="267" t="s">
        <v>674</v>
      </c>
      <c r="F527" s="268" t="s">
        <v>675</v>
      </c>
      <c r="G527" s="269" t="s">
        <v>300</v>
      </c>
      <c r="H527" s="270">
        <v>1</v>
      </c>
      <c r="I527" s="271"/>
      <c r="J527" s="272">
        <f>ROUND(I527*H527,2)</f>
        <v>0</v>
      </c>
      <c r="K527" s="268" t="s">
        <v>1</v>
      </c>
      <c r="L527" s="273"/>
      <c r="M527" s="274" t="s">
        <v>1</v>
      </c>
      <c r="N527" s="275" t="s">
        <v>40</v>
      </c>
      <c r="O527" s="79"/>
      <c r="P527" s="219">
        <f>O527*H527</f>
        <v>0</v>
      </c>
      <c r="Q527" s="219">
        <v>0</v>
      </c>
      <c r="R527" s="219">
        <f>Q527*H527</f>
        <v>0</v>
      </c>
      <c r="S527" s="219">
        <v>0</v>
      </c>
      <c r="T527" s="220">
        <f>S527*H527</f>
        <v>0</v>
      </c>
      <c r="AR527" s="17" t="s">
        <v>225</v>
      </c>
      <c r="AT527" s="17" t="s">
        <v>356</v>
      </c>
      <c r="AU527" s="17" t="s">
        <v>76</v>
      </c>
      <c r="AY527" s="17" t="s">
        <v>186</v>
      </c>
      <c r="BE527" s="221">
        <f>IF(N527="základní",J527,0)</f>
        <v>0</v>
      </c>
      <c r="BF527" s="221">
        <f>IF(N527="snížená",J527,0)</f>
        <v>0</v>
      </c>
      <c r="BG527" s="221">
        <f>IF(N527="zákl. přenesená",J527,0)</f>
        <v>0</v>
      </c>
      <c r="BH527" s="221">
        <f>IF(N527="sníž. přenesená",J527,0)</f>
        <v>0</v>
      </c>
      <c r="BI527" s="221">
        <f>IF(N527="nulová",J527,0)</f>
        <v>0</v>
      </c>
      <c r="BJ527" s="17" t="s">
        <v>76</v>
      </c>
      <c r="BK527" s="221">
        <f>ROUND(I527*H527,2)</f>
        <v>0</v>
      </c>
      <c r="BL527" s="17" t="s">
        <v>192</v>
      </c>
      <c r="BM527" s="17" t="s">
        <v>676</v>
      </c>
    </row>
    <row r="528" s="1" customFormat="1" ht="22.5" customHeight="1">
      <c r="B528" s="38"/>
      <c r="C528" s="266" t="s">
        <v>677</v>
      </c>
      <c r="D528" s="266" t="s">
        <v>356</v>
      </c>
      <c r="E528" s="267" t="s">
        <v>678</v>
      </c>
      <c r="F528" s="268" t="s">
        <v>679</v>
      </c>
      <c r="G528" s="269" t="s">
        <v>300</v>
      </c>
      <c r="H528" s="270">
        <v>1</v>
      </c>
      <c r="I528" s="271"/>
      <c r="J528" s="272">
        <f>ROUND(I528*H528,2)</f>
        <v>0</v>
      </c>
      <c r="K528" s="268" t="s">
        <v>1</v>
      </c>
      <c r="L528" s="273"/>
      <c r="M528" s="274" t="s">
        <v>1</v>
      </c>
      <c r="N528" s="275" t="s">
        <v>40</v>
      </c>
      <c r="O528" s="79"/>
      <c r="P528" s="219">
        <f>O528*H528</f>
        <v>0</v>
      </c>
      <c r="Q528" s="219">
        <v>0</v>
      </c>
      <c r="R528" s="219">
        <f>Q528*H528</f>
        <v>0</v>
      </c>
      <c r="S528" s="219">
        <v>0</v>
      </c>
      <c r="T528" s="220">
        <f>S528*H528</f>
        <v>0</v>
      </c>
      <c r="AR528" s="17" t="s">
        <v>225</v>
      </c>
      <c r="AT528" s="17" t="s">
        <v>356</v>
      </c>
      <c r="AU528" s="17" t="s">
        <v>76</v>
      </c>
      <c r="AY528" s="17" t="s">
        <v>186</v>
      </c>
      <c r="BE528" s="221">
        <f>IF(N528="základní",J528,0)</f>
        <v>0</v>
      </c>
      <c r="BF528" s="221">
        <f>IF(N528="snížená",J528,0)</f>
        <v>0</v>
      </c>
      <c r="BG528" s="221">
        <f>IF(N528="zákl. přenesená",J528,0)</f>
        <v>0</v>
      </c>
      <c r="BH528" s="221">
        <f>IF(N528="sníž. přenesená",J528,0)</f>
        <v>0</v>
      </c>
      <c r="BI528" s="221">
        <f>IF(N528="nulová",J528,0)</f>
        <v>0</v>
      </c>
      <c r="BJ528" s="17" t="s">
        <v>76</v>
      </c>
      <c r="BK528" s="221">
        <f>ROUND(I528*H528,2)</f>
        <v>0</v>
      </c>
      <c r="BL528" s="17" t="s">
        <v>192</v>
      </c>
      <c r="BM528" s="17" t="s">
        <v>680</v>
      </c>
    </row>
    <row r="529" s="1" customFormat="1" ht="22.5" customHeight="1">
      <c r="B529" s="38"/>
      <c r="C529" s="266" t="s">
        <v>681</v>
      </c>
      <c r="D529" s="266" t="s">
        <v>356</v>
      </c>
      <c r="E529" s="267" t="s">
        <v>682</v>
      </c>
      <c r="F529" s="268" t="s">
        <v>683</v>
      </c>
      <c r="G529" s="269" t="s">
        <v>300</v>
      </c>
      <c r="H529" s="270">
        <v>1</v>
      </c>
      <c r="I529" s="271"/>
      <c r="J529" s="272">
        <f>ROUND(I529*H529,2)</f>
        <v>0</v>
      </c>
      <c r="K529" s="268" t="s">
        <v>1</v>
      </c>
      <c r="L529" s="273"/>
      <c r="M529" s="274" t="s">
        <v>1</v>
      </c>
      <c r="N529" s="275" t="s">
        <v>40</v>
      </c>
      <c r="O529" s="79"/>
      <c r="P529" s="219">
        <f>O529*H529</f>
        <v>0</v>
      </c>
      <c r="Q529" s="219">
        <v>0</v>
      </c>
      <c r="R529" s="219">
        <f>Q529*H529</f>
        <v>0</v>
      </c>
      <c r="S529" s="219">
        <v>0</v>
      </c>
      <c r="T529" s="220">
        <f>S529*H529</f>
        <v>0</v>
      </c>
      <c r="AR529" s="17" t="s">
        <v>225</v>
      </c>
      <c r="AT529" s="17" t="s">
        <v>356</v>
      </c>
      <c r="AU529" s="17" t="s">
        <v>76</v>
      </c>
      <c r="AY529" s="17" t="s">
        <v>186</v>
      </c>
      <c r="BE529" s="221">
        <f>IF(N529="základní",J529,0)</f>
        <v>0</v>
      </c>
      <c r="BF529" s="221">
        <f>IF(N529="snížená",J529,0)</f>
        <v>0</v>
      </c>
      <c r="BG529" s="221">
        <f>IF(N529="zákl. přenesená",J529,0)</f>
        <v>0</v>
      </c>
      <c r="BH529" s="221">
        <f>IF(N529="sníž. přenesená",J529,0)</f>
        <v>0</v>
      </c>
      <c r="BI529" s="221">
        <f>IF(N529="nulová",J529,0)</f>
        <v>0</v>
      </c>
      <c r="BJ529" s="17" t="s">
        <v>76</v>
      </c>
      <c r="BK529" s="221">
        <f>ROUND(I529*H529,2)</f>
        <v>0</v>
      </c>
      <c r="BL529" s="17" t="s">
        <v>192</v>
      </c>
      <c r="BM529" s="17" t="s">
        <v>684</v>
      </c>
    </row>
    <row r="530" s="10" customFormat="1" ht="25.92" customHeight="1">
      <c r="B530" s="196"/>
      <c r="C530" s="197"/>
      <c r="D530" s="198" t="s">
        <v>68</v>
      </c>
      <c r="E530" s="199" t="s">
        <v>685</v>
      </c>
      <c r="F530" s="199" t="s">
        <v>686</v>
      </c>
      <c r="G530" s="197"/>
      <c r="H530" s="197"/>
      <c r="I530" s="200"/>
      <c r="J530" s="201">
        <f>BK530</f>
        <v>0</v>
      </c>
      <c r="K530" s="197"/>
      <c r="L530" s="202"/>
      <c r="M530" s="203"/>
      <c r="N530" s="204"/>
      <c r="O530" s="204"/>
      <c r="P530" s="205">
        <f>SUM(P531:P560)</f>
        <v>0</v>
      </c>
      <c r="Q530" s="204"/>
      <c r="R530" s="205">
        <f>SUM(R531:R560)</f>
        <v>0</v>
      </c>
      <c r="S530" s="204"/>
      <c r="T530" s="206">
        <f>SUM(T531:T560)</f>
        <v>0</v>
      </c>
      <c r="AR530" s="207" t="s">
        <v>76</v>
      </c>
      <c r="AT530" s="208" t="s">
        <v>68</v>
      </c>
      <c r="AU530" s="208" t="s">
        <v>69</v>
      </c>
      <c r="AY530" s="207" t="s">
        <v>186</v>
      </c>
      <c r="BK530" s="209">
        <f>SUM(BK531:BK560)</f>
        <v>0</v>
      </c>
    </row>
    <row r="531" s="1" customFormat="1" ht="16.5" customHeight="1">
      <c r="B531" s="38"/>
      <c r="C531" s="210" t="s">
        <v>687</v>
      </c>
      <c r="D531" s="210" t="s">
        <v>187</v>
      </c>
      <c r="E531" s="211" t="s">
        <v>688</v>
      </c>
      <c r="F531" s="212" t="s">
        <v>689</v>
      </c>
      <c r="G531" s="213" t="s">
        <v>300</v>
      </c>
      <c r="H531" s="214">
        <v>3</v>
      </c>
      <c r="I531" s="215"/>
      <c r="J531" s="216">
        <f>ROUND(I531*H531,2)</f>
        <v>0</v>
      </c>
      <c r="K531" s="212" t="s">
        <v>191</v>
      </c>
      <c r="L531" s="43"/>
      <c r="M531" s="217" t="s">
        <v>1</v>
      </c>
      <c r="N531" s="218" t="s">
        <v>40</v>
      </c>
      <c r="O531" s="79"/>
      <c r="P531" s="219">
        <f>O531*H531</f>
        <v>0</v>
      </c>
      <c r="Q531" s="219">
        <v>0</v>
      </c>
      <c r="R531" s="219">
        <f>Q531*H531</f>
        <v>0</v>
      </c>
      <c r="S531" s="219">
        <v>0</v>
      </c>
      <c r="T531" s="220">
        <f>S531*H531</f>
        <v>0</v>
      </c>
      <c r="AR531" s="17" t="s">
        <v>192</v>
      </c>
      <c r="AT531" s="17" t="s">
        <v>187</v>
      </c>
      <c r="AU531" s="17" t="s">
        <v>76</v>
      </c>
      <c r="AY531" s="17" t="s">
        <v>186</v>
      </c>
      <c r="BE531" s="221">
        <f>IF(N531="základní",J531,0)</f>
        <v>0</v>
      </c>
      <c r="BF531" s="221">
        <f>IF(N531="snížená",J531,0)</f>
        <v>0</v>
      </c>
      <c r="BG531" s="221">
        <f>IF(N531="zákl. přenesená",J531,0)</f>
        <v>0</v>
      </c>
      <c r="BH531" s="221">
        <f>IF(N531="sníž. přenesená",J531,0)</f>
        <v>0</v>
      </c>
      <c r="BI531" s="221">
        <f>IF(N531="nulová",J531,0)</f>
        <v>0</v>
      </c>
      <c r="BJ531" s="17" t="s">
        <v>76</v>
      </c>
      <c r="BK531" s="221">
        <f>ROUND(I531*H531,2)</f>
        <v>0</v>
      </c>
      <c r="BL531" s="17" t="s">
        <v>192</v>
      </c>
      <c r="BM531" s="17" t="s">
        <v>690</v>
      </c>
    </row>
    <row r="532" s="11" customFormat="1">
      <c r="B532" s="222"/>
      <c r="C532" s="223"/>
      <c r="D532" s="224" t="s">
        <v>194</v>
      </c>
      <c r="E532" s="225" t="s">
        <v>1</v>
      </c>
      <c r="F532" s="226" t="s">
        <v>691</v>
      </c>
      <c r="G532" s="223"/>
      <c r="H532" s="227">
        <v>2</v>
      </c>
      <c r="I532" s="228"/>
      <c r="J532" s="223"/>
      <c r="K532" s="223"/>
      <c r="L532" s="229"/>
      <c r="M532" s="230"/>
      <c r="N532" s="231"/>
      <c r="O532" s="231"/>
      <c r="P532" s="231"/>
      <c r="Q532" s="231"/>
      <c r="R532" s="231"/>
      <c r="S532" s="231"/>
      <c r="T532" s="232"/>
      <c r="AT532" s="233" t="s">
        <v>194</v>
      </c>
      <c r="AU532" s="233" t="s">
        <v>76</v>
      </c>
      <c r="AV532" s="11" t="s">
        <v>78</v>
      </c>
      <c r="AW532" s="11" t="s">
        <v>32</v>
      </c>
      <c r="AX532" s="11" t="s">
        <v>69</v>
      </c>
      <c r="AY532" s="233" t="s">
        <v>186</v>
      </c>
    </row>
    <row r="533" s="11" customFormat="1">
      <c r="B533" s="222"/>
      <c r="C533" s="223"/>
      <c r="D533" s="224" t="s">
        <v>194</v>
      </c>
      <c r="E533" s="225" t="s">
        <v>1</v>
      </c>
      <c r="F533" s="226" t="s">
        <v>692</v>
      </c>
      <c r="G533" s="223"/>
      <c r="H533" s="227">
        <v>1</v>
      </c>
      <c r="I533" s="228"/>
      <c r="J533" s="223"/>
      <c r="K533" s="223"/>
      <c r="L533" s="229"/>
      <c r="M533" s="230"/>
      <c r="N533" s="231"/>
      <c r="O533" s="231"/>
      <c r="P533" s="231"/>
      <c r="Q533" s="231"/>
      <c r="R533" s="231"/>
      <c r="S533" s="231"/>
      <c r="T533" s="232"/>
      <c r="AT533" s="233" t="s">
        <v>194</v>
      </c>
      <c r="AU533" s="233" t="s">
        <v>76</v>
      </c>
      <c r="AV533" s="11" t="s">
        <v>78</v>
      </c>
      <c r="AW533" s="11" t="s">
        <v>32</v>
      </c>
      <c r="AX533" s="11" t="s">
        <v>69</v>
      </c>
      <c r="AY533" s="233" t="s">
        <v>186</v>
      </c>
    </row>
    <row r="534" s="12" customFormat="1">
      <c r="B534" s="234"/>
      <c r="C534" s="235"/>
      <c r="D534" s="224" t="s">
        <v>194</v>
      </c>
      <c r="E534" s="236" t="s">
        <v>1</v>
      </c>
      <c r="F534" s="237" t="s">
        <v>196</v>
      </c>
      <c r="G534" s="235"/>
      <c r="H534" s="238">
        <v>3</v>
      </c>
      <c r="I534" s="239"/>
      <c r="J534" s="235"/>
      <c r="K534" s="235"/>
      <c r="L534" s="240"/>
      <c r="M534" s="241"/>
      <c r="N534" s="242"/>
      <c r="O534" s="242"/>
      <c r="P534" s="242"/>
      <c r="Q534" s="242"/>
      <c r="R534" s="242"/>
      <c r="S534" s="242"/>
      <c r="T534" s="243"/>
      <c r="AT534" s="244" t="s">
        <v>194</v>
      </c>
      <c r="AU534" s="244" t="s">
        <v>76</v>
      </c>
      <c r="AV534" s="12" t="s">
        <v>86</v>
      </c>
      <c r="AW534" s="12" t="s">
        <v>32</v>
      </c>
      <c r="AX534" s="12" t="s">
        <v>69</v>
      </c>
      <c r="AY534" s="244" t="s">
        <v>186</v>
      </c>
    </row>
    <row r="535" s="13" customFormat="1">
      <c r="B535" s="245"/>
      <c r="C535" s="246"/>
      <c r="D535" s="224" t="s">
        <v>194</v>
      </c>
      <c r="E535" s="247" t="s">
        <v>1</v>
      </c>
      <c r="F535" s="248" t="s">
        <v>197</v>
      </c>
      <c r="G535" s="246"/>
      <c r="H535" s="249">
        <v>3</v>
      </c>
      <c r="I535" s="250"/>
      <c r="J535" s="246"/>
      <c r="K535" s="246"/>
      <c r="L535" s="251"/>
      <c r="M535" s="252"/>
      <c r="N535" s="253"/>
      <c r="O535" s="253"/>
      <c r="P535" s="253"/>
      <c r="Q535" s="253"/>
      <c r="R535" s="253"/>
      <c r="S535" s="253"/>
      <c r="T535" s="254"/>
      <c r="AT535" s="255" t="s">
        <v>194</v>
      </c>
      <c r="AU535" s="255" t="s">
        <v>76</v>
      </c>
      <c r="AV535" s="13" t="s">
        <v>192</v>
      </c>
      <c r="AW535" s="13" t="s">
        <v>32</v>
      </c>
      <c r="AX535" s="13" t="s">
        <v>76</v>
      </c>
      <c r="AY535" s="255" t="s">
        <v>186</v>
      </c>
    </row>
    <row r="536" s="1" customFormat="1" ht="16.5" customHeight="1">
      <c r="B536" s="38"/>
      <c r="C536" s="210" t="s">
        <v>693</v>
      </c>
      <c r="D536" s="210" t="s">
        <v>187</v>
      </c>
      <c r="E536" s="211" t="s">
        <v>694</v>
      </c>
      <c r="F536" s="212" t="s">
        <v>695</v>
      </c>
      <c r="G536" s="213" t="s">
        <v>300</v>
      </c>
      <c r="H536" s="214">
        <v>1</v>
      </c>
      <c r="I536" s="215"/>
      <c r="J536" s="216">
        <f>ROUND(I536*H536,2)</f>
        <v>0</v>
      </c>
      <c r="K536" s="212" t="s">
        <v>191</v>
      </c>
      <c r="L536" s="43"/>
      <c r="M536" s="217" t="s">
        <v>1</v>
      </c>
      <c r="N536" s="218" t="s">
        <v>40</v>
      </c>
      <c r="O536" s="79"/>
      <c r="P536" s="219">
        <f>O536*H536</f>
        <v>0</v>
      </c>
      <c r="Q536" s="219">
        <v>0</v>
      </c>
      <c r="R536" s="219">
        <f>Q536*H536</f>
        <v>0</v>
      </c>
      <c r="S536" s="219">
        <v>0</v>
      </c>
      <c r="T536" s="220">
        <f>S536*H536</f>
        <v>0</v>
      </c>
      <c r="AR536" s="17" t="s">
        <v>192</v>
      </c>
      <c r="AT536" s="17" t="s">
        <v>187</v>
      </c>
      <c r="AU536" s="17" t="s">
        <v>76</v>
      </c>
      <c r="AY536" s="17" t="s">
        <v>186</v>
      </c>
      <c r="BE536" s="221">
        <f>IF(N536="základní",J536,0)</f>
        <v>0</v>
      </c>
      <c r="BF536" s="221">
        <f>IF(N536="snížená",J536,0)</f>
        <v>0</v>
      </c>
      <c r="BG536" s="221">
        <f>IF(N536="zákl. přenesená",J536,0)</f>
        <v>0</v>
      </c>
      <c r="BH536" s="221">
        <f>IF(N536="sníž. přenesená",J536,0)</f>
        <v>0</v>
      </c>
      <c r="BI536" s="221">
        <f>IF(N536="nulová",J536,0)</f>
        <v>0</v>
      </c>
      <c r="BJ536" s="17" t="s">
        <v>76</v>
      </c>
      <c r="BK536" s="221">
        <f>ROUND(I536*H536,2)</f>
        <v>0</v>
      </c>
      <c r="BL536" s="17" t="s">
        <v>192</v>
      </c>
      <c r="BM536" s="17" t="s">
        <v>696</v>
      </c>
    </row>
    <row r="537" s="11" customFormat="1">
      <c r="B537" s="222"/>
      <c r="C537" s="223"/>
      <c r="D537" s="224" t="s">
        <v>194</v>
      </c>
      <c r="E537" s="225" t="s">
        <v>1</v>
      </c>
      <c r="F537" s="226" t="s">
        <v>697</v>
      </c>
      <c r="G537" s="223"/>
      <c r="H537" s="227">
        <v>1</v>
      </c>
      <c r="I537" s="228"/>
      <c r="J537" s="223"/>
      <c r="K537" s="223"/>
      <c r="L537" s="229"/>
      <c r="M537" s="230"/>
      <c r="N537" s="231"/>
      <c r="O537" s="231"/>
      <c r="P537" s="231"/>
      <c r="Q537" s="231"/>
      <c r="R537" s="231"/>
      <c r="S537" s="231"/>
      <c r="T537" s="232"/>
      <c r="AT537" s="233" t="s">
        <v>194</v>
      </c>
      <c r="AU537" s="233" t="s">
        <v>76</v>
      </c>
      <c r="AV537" s="11" t="s">
        <v>78</v>
      </c>
      <c r="AW537" s="11" t="s">
        <v>32</v>
      </c>
      <c r="AX537" s="11" t="s">
        <v>69</v>
      </c>
      <c r="AY537" s="233" t="s">
        <v>186</v>
      </c>
    </row>
    <row r="538" s="12" customFormat="1">
      <c r="B538" s="234"/>
      <c r="C538" s="235"/>
      <c r="D538" s="224" t="s">
        <v>194</v>
      </c>
      <c r="E538" s="236" t="s">
        <v>1</v>
      </c>
      <c r="F538" s="237" t="s">
        <v>196</v>
      </c>
      <c r="G538" s="235"/>
      <c r="H538" s="238">
        <v>1</v>
      </c>
      <c r="I538" s="239"/>
      <c r="J538" s="235"/>
      <c r="K538" s="235"/>
      <c r="L538" s="240"/>
      <c r="M538" s="241"/>
      <c r="N538" s="242"/>
      <c r="O538" s="242"/>
      <c r="P538" s="242"/>
      <c r="Q538" s="242"/>
      <c r="R538" s="242"/>
      <c r="S538" s="242"/>
      <c r="T538" s="243"/>
      <c r="AT538" s="244" t="s">
        <v>194</v>
      </c>
      <c r="AU538" s="244" t="s">
        <v>76</v>
      </c>
      <c r="AV538" s="12" t="s">
        <v>86</v>
      </c>
      <c r="AW538" s="12" t="s">
        <v>32</v>
      </c>
      <c r="AX538" s="12" t="s">
        <v>69</v>
      </c>
      <c r="AY538" s="244" t="s">
        <v>186</v>
      </c>
    </row>
    <row r="539" s="13" customFormat="1">
      <c r="B539" s="245"/>
      <c r="C539" s="246"/>
      <c r="D539" s="224" t="s">
        <v>194</v>
      </c>
      <c r="E539" s="247" t="s">
        <v>1</v>
      </c>
      <c r="F539" s="248" t="s">
        <v>197</v>
      </c>
      <c r="G539" s="246"/>
      <c r="H539" s="249">
        <v>1</v>
      </c>
      <c r="I539" s="250"/>
      <c r="J539" s="246"/>
      <c r="K539" s="246"/>
      <c r="L539" s="251"/>
      <c r="M539" s="252"/>
      <c r="N539" s="253"/>
      <c r="O539" s="253"/>
      <c r="P539" s="253"/>
      <c r="Q539" s="253"/>
      <c r="R539" s="253"/>
      <c r="S539" s="253"/>
      <c r="T539" s="254"/>
      <c r="AT539" s="255" t="s">
        <v>194</v>
      </c>
      <c r="AU539" s="255" t="s">
        <v>76</v>
      </c>
      <c r="AV539" s="13" t="s">
        <v>192</v>
      </c>
      <c r="AW539" s="13" t="s">
        <v>32</v>
      </c>
      <c r="AX539" s="13" t="s">
        <v>76</v>
      </c>
      <c r="AY539" s="255" t="s">
        <v>186</v>
      </c>
    </row>
    <row r="540" s="1" customFormat="1" ht="22.5" customHeight="1">
      <c r="B540" s="38"/>
      <c r="C540" s="210" t="s">
        <v>698</v>
      </c>
      <c r="D540" s="210" t="s">
        <v>187</v>
      </c>
      <c r="E540" s="211" t="s">
        <v>699</v>
      </c>
      <c r="F540" s="212" t="s">
        <v>700</v>
      </c>
      <c r="G540" s="213" t="s">
        <v>190</v>
      </c>
      <c r="H540" s="214">
        <v>197.34800000000001</v>
      </c>
      <c r="I540" s="215"/>
      <c r="J540" s="216">
        <f>ROUND(I540*H540,2)</f>
        <v>0</v>
      </c>
      <c r="K540" s="212" t="s">
        <v>191</v>
      </c>
      <c r="L540" s="43"/>
      <c r="M540" s="217" t="s">
        <v>1</v>
      </c>
      <c r="N540" s="218" t="s">
        <v>40</v>
      </c>
      <c r="O540" s="79"/>
      <c r="P540" s="219">
        <f>O540*H540</f>
        <v>0</v>
      </c>
      <c r="Q540" s="219">
        <v>0</v>
      </c>
      <c r="R540" s="219">
        <f>Q540*H540</f>
        <v>0</v>
      </c>
      <c r="S540" s="219">
        <v>0</v>
      </c>
      <c r="T540" s="220">
        <f>S540*H540</f>
        <v>0</v>
      </c>
      <c r="AR540" s="17" t="s">
        <v>192</v>
      </c>
      <c r="AT540" s="17" t="s">
        <v>187</v>
      </c>
      <c r="AU540" s="17" t="s">
        <v>76</v>
      </c>
      <c r="AY540" s="17" t="s">
        <v>186</v>
      </c>
      <c r="BE540" s="221">
        <f>IF(N540="základní",J540,0)</f>
        <v>0</v>
      </c>
      <c r="BF540" s="221">
        <f>IF(N540="snížená",J540,0)</f>
        <v>0</v>
      </c>
      <c r="BG540" s="221">
        <f>IF(N540="zákl. přenesená",J540,0)</f>
        <v>0</v>
      </c>
      <c r="BH540" s="221">
        <f>IF(N540="sníž. přenesená",J540,0)</f>
        <v>0</v>
      </c>
      <c r="BI540" s="221">
        <f>IF(N540="nulová",J540,0)</f>
        <v>0</v>
      </c>
      <c r="BJ540" s="17" t="s">
        <v>76</v>
      </c>
      <c r="BK540" s="221">
        <f>ROUND(I540*H540,2)</f>
        <v>0</v>
      </c>
      <c r="BL540" s="17" t="s">
        <v>192</v>
      </c>
      <c r="BM540" s="17" t="s">
        <v>701</v>
      </c>
    </row>
    <row r="541" s="11" customFormat="1">
      <c r="B541" s="222"/>
      <c r="C541" s="223"/>
      <c r="D541" s="224" t="s">
        <v>194</v>
      </c>
      <c r="E541" s="225" t="s">
        <v>1</v>
      </c>
      <c r="F541" s="226" t="s">
        <v>702</v>
      </c>
      <c r="G541" s="223"/>
      <c r="H541" s="227">
        <v>108.068</v>
      </c>
      <c r="I541" s="228"/>
      <c r="J541" s="223"/>
      <c r="K541" s="223"/>
      <c r="L541" s="229"/>
      <c r="M541" s="230"/>
      <c r="N541" s="231"/>
      <c r="O541" s="231"/>
      <c r="P541" s="231"/>
      <c r="Q541" s="231"/>
      <c r="R541" s="231"/>
      <c r="S541" s="231"/>
      <c r="T541" s="232"/>
      <c r="AT541" s="233" t="s">
        <v>194</v>
      </c>
      <c r="AU541" s="233" t="s">
        <v>76</v>
      </c>
      <c r="AV541" s="11" t="s">
        <v>78</v>
      </c>
      <c r="AW541" s="11" t="s">
        <v>32</v>
      </c>
      <c r="AX541" s="11" t="s">
        <v>69</v>
      </c>
      <c r="AY541" s="233" t="s">
        <v>186</v>
      </c>
    </row>
    <row r="542" s="11" customFormat="1">
      <c r="B542" s="222"/>
      <c r="C542" s="223"/>
      <c r="D542" s="224" t="s">
        <v>194</v>
      </c>
      <c r="E542" s="225" t="s">
        <v>1</v>
      </c>
      <c r="F542" s="226" t="s">
        <v>703</v>
      </c>
      <c r="G542" s="223"/>
      <c r="H542" s="227">
        <v>89.280000000000001</v>
      </c>
      <c r="I542" s="228"/>
      <c r="J542" s="223"/>
      <c r="K542" s="223"/>
      <c r="L542" s="229"/>
      <c r="M542" s="230"/>
      <c r="N542" s="231"/>
      <c r="O542" s="231"/>
      <c r="P542" s="231"/>
      <c r="Q542" s="231"/>
      <c r="R542" s="231"/>
      <c r="S542" s="231"/>
      <c r="T542" s="232"/>
      <c r="AT542" s="233" t="s">
        <v>194</v>
      </c>
      <c r="AU542" s="233" t="s">
        <v>76</v>
      </c>
      <c r="AV542" s="11" t="s">
        <v>78</v>
      </c>
      <c r="AW542" s="11" t="s">
        <v>32</v>
      </c>
      <c r="AX542" s="11" t="s">
        <v>69</v>
      </c>
      <c r="AY542" s="233" t="s">
        <v>186</v>
      </c>
    </row>
    <row r="543" s="12" customFormat="1">
      <c r="B543" s="234"/>
      <c r="C543" s="235"/>
      <c r="D543" s="224" t="s">
        <v>194</v>
      </c>
      <c r="E543" s="236" t="s">
        <v>1</v>
      </c>
      <c r="F543" s="237" t="s">
        <v>196</v>
      </c>
      <c r="G543" s="235"/>
      <c r="H543" s="238">
        <v>197.34800000000001</v>
      </c>
      <c r="I543" s="239"/>
      <c r="J543" s="235"/>
      <c r="K543" s="235"/>
      <c r="L543" s="240"/>
      <c r="M543" s="241"/>
      <c r="N543" s="242"/>
      <c r="O543" s="242"/>
      <c r="P543" s="242"/>
      <c r="Q543" s="242"/>
      <c r="R543" s="242"/>
      <c r="S543" s="242"/>
      <c r="T543" s="243"/>
      <c r="AT543" s="244" t="s">
        <v>194</v>
      </c>
      <c r="AU543" s="244" t="s">
        <v>76</v>
      </c>
      <c r="AV543" s="12" t="s">
        <v>86</v>
      </c>
      <c r="AW543" s="12" t="s">
        <v>32</v>
      </c>
      <c r="AX543" s="12" t="s">
        <v>69</v>
      </c>
      <c r="AY543" s="244" t="s">
        <v>186</v>
      </c>
    </row>
    <row r="544" s="13" customFormat="1">
      <c r="B544" s="245"/>
      <c r="C544" s="246"/>
      <c r="D544" s="224" t="s">
        <v>194</v>
      </c>
      <c r="E544" s="247" t="s">
        <v>1</v>
      </c>
      <c r="F544" s="248" t="s">
        <v>197</v>
      </c>
      <c r="G544" s="246"/>
      <c r="H544" s="249">
        <v>197.34800000000001</v>
      </c>
      <c r="I544" s="250"/>
      <c r="J544" s="246"/>
      <c r="K544" s="246"/>
      <c r="L544" s="251"/>
      <c r="M544" s="252"/>
      <c r="N544" s="253"/>
      <c r="O544" s="253"/>
      <c r="P544" s="253"/>
      <c r="Q544" s="253"/>
      <c r="R544" s="253"/>
      <c r="S544" s="253"/>
      <c r="T544" s="254"/>
      <c r="AT544" s="255" t="s">
        <v>194</v>
      </c>
      <c r="AU544" s="255" t="s">
        <v>76</v>
      </c>
      <c r="AV544" s="13" t="s">
        <v>192</v>
      </c>
      <c r="AW544" s="13" t="s">
        <v>32</v>
      </c>
      <c r="AX544" s="13" t="s">
        <v>76</v>
      </c>
      <c r="AY544" s="255" t="s">
        <v>186</v>
      </c>
    </row>
    <row r="545" s="1" customFormat="1" ht="16.5" customHeight="1">
      <c r="B545" s="38"/>
      <c r="C545" s="266" t="s">
        <v>704</v>
      </c>
      <c r="D545" s="266" t="s">
        <v>356</v>
      </c>
      <c r="E545" s="267" t="s">
        <v>705</v>
      </c>
      <c r="F545" s="268" t="s">
        <v>706</v>
      </c>
      <c r="G545" s="269" t="s">
        <v>190</v>
      </c>
      <c r="H545" s="270">
        <v>197.34800000000001</v>
      </c>
      <c r="I545" s="271"/>
      <c r="J545" s="272">
        <f>ROUND(I545*H545,2)</f>
        <v>0</v>
      </c>
      <c r="K545" s="268" t="s">
        <v>191</v>
      </c>
      <c r="L545" s="273"/>
      <c r="M545" s="274" t="s">
        <v>1</v>
      </c>
      <c r="N545" s="275" t="s">
        <v>40</v>
      </c>
      <c r="O545" s="79"/>
      <c r="P545" s="219">
        <f>O545*H545</f>
        <v>0</v>
      </c>
      <c r="Q545" s="219">
        <v>0</v>
      </c>
      <c r="R545" s="219">
        <f>Q545*H545</f>
        <v>0</v>
      </c>
      <c r="S545" s="219">
        <v>0</v>
      </c>
      <c r="T545" s="220">
        <f>S545*H545</f>
        <v>0</v>
      </c>
      <c r="AR545" s="17" t="s">
        <v>225</v>
      </c>
      <c r="AT545" s="17" t="s">
        <v>356</v>
      </c>
      <c r="AU545" s="17" t="s">
        <v>76</v>
      </c>
      <c r="AY545" s="17" t="s">
        <v>186</v>
      </c>
      <c r="BE545" s="221">
        <f>IF(N545="základní",J545,0)</f>
        <v>0</v>
      </c>
      <c r="BF545" s="221">
        <f>IF(N545="snížená",J545,0)</f>
        <v>0</v>
      </c>
      <c r="BG545" s="221">
        <f>IF(N545="zákl. přenesená",J545,0)</f>
        <v>0</v>
      </c>
      <c r="BH545" s="221">
        <f>IF(N545="sníž. přenesená",J545,0)</f>
        <v>0</v>
      </c>
      <c r="BI545" s="221">
        <f>IF(N545="nulová",J545,0)</f>
        <v>0</v>
      </c>
      <c r="BJ545" s="17" t="s">
        <v>76</v>
      </c>
      <c r="BK545" s="221">
        <f>ROUND(I545*H545,2)</f>
        <v>0</v>
      </c>
      <c r="BL545" s="17" t="s">
        <v>192</v>
      </c>
      <c r="BM545" s="17" t="s">
        <v>707</v>
      </c>
    </row>
    <row r="546" s="1" customFormat="1" ht="16.5" customHeight="1">
      <c r="B546" s="38"/>
      <c r="C546" s="210" t="s">
        <v>708</v>
      </c>
      <c r="D546" s="210" t="s">
        <v>187</v>
      </c>
      <c r="E546" s="211" t="s">
        <v>709</v>
      </c>
      <c r="F546" s="212" t="s">
        <v>710</v>
      </c>
      <c r="G546" s="213" t="s">
        <v>190</v>
      </c>
      <c r="H546" s="214">
        <v>197.34800000000001</v>
      </c>
      <c r="I546" s="215"/>
      <c r="J546" s="216">
        <f>ROUND(I546*H546,2)</f>
        <v>0</v>
      </c>
      <c r="K546" s="212" t="s">
        <v>191</v>
      </c>
      <c r="L546" s="43"/>
      <c r="M546" s="217" t="s">
        <v>1</v>
      </c>
      <c r="N546" s="218" t="s">
        <v>40</v>
      </c>
      <c r="O546" s="79"/>
      <c r="P546" s="219">
        <f>O546*H546</f>
        <v>0</v>
      </c>
      <c r="Q546" s="219">
        <v>0</v>
      </c>
      <c r="R546" s="219">
        <f>Q546*H546</f>
        <v>0</v>
      </c>
      <c r="S546" s="219">
        <v>0</v>
      </c>
      <c r="T546" s="220">
        <f>S546*H546</f>
        <v>0</v>
      </c>
      <c r="AR546" s="17" t="s">
        <v>192</v>
      </c>
      <c r="AT546" s="17" t="s">
        <v>187</v>
      </c>
      <c r="AU546" s="17" t="s">
        <v>76</v>
      </c>
      <c r="AY546" s="17" t="s">
        <v>186</v>
      </c>
      <c r="BE546" s="221">
        <f>IF(N546="základní",J546,0)</f>
        <v>0</v>
      </c>
      <c r="BF546" s="221">
        <f>IF(N546="snížená",J546,0)</f>
        <v>0</v>
      </c>
      <c r="BG546" s="221">
        <f>IF(N546="zákl. přenesená",J546,0)</f>
        <v>0</v>
      </c>
      <c r="BH546" s="221">
        <f>IF(N546="sníž. přenesená",J546,0)</f>
        <v>0</v>
      </c>
      <c r="BI546" s="221">
        <f>IF(N546="nulová",J546,0)</f>
        <v>0</v>
      </c>
      <c r="BJ546" s="17" t="s">
        <v>76</v>
      </c>
      <c r="BK546" s="221">
        <f>ROUND(I546*H546,2)</f>
        <v>0</v>
      </c>
      <c r="BL546" s="17" t="s">
        <v>192</v>
      </c>
      <c r="BM546" s="17" t="s">
        <v>711</v>
      </c>
    </row>
    <row r="547" s="11" customFormat="1">
      <c r="B547" s="222"/>
      <c r="C547" s="223"/>
      <c r="D547" s="224" t="s">
        <v>194</v>
      </c>
      <c r="E547" s="225" t="s">
        <v>1</v>
      </c>
      <c r="F547" s="226" t="s">
        <v>702</v>
      </c>
      <c r="G547" s="223"/>
      <c r="H547" s="227">
        <v>108.068</v>
      </c>
      <c r="I547" s="228"/>
      <c r="J547" s="223"/>
      <c r="K547" s="223"/>
      <c r="L547" s="229"/>
      <c r="M547" s="230"/>
      <c r="N547" s="231"/>
      <c r="O547" s="231"/>
      <c r="P547" s="231"/>
      <c r="Q547" s="231"/>
      <c r="R547" s="231"/>
      <c r="S547" s="231"/>
      <c r="T547" s="232"/>
      <c r="AT547" s="233" t="s">
        <v>194</v>
      </c>
      <c r="AU547" s="233" t="s">
        <v>76</v>
      </c>
      <c r="AV547" s="11" t="s">
        <v>78</v>
      </c>
      <c r="AW547" s="11" t="s">
        <v>32</v>
      </c>
      <c r="AX547" s="11" t="s">
        <v>69</v>
      </c>
      <c r="AY547" s="233" t="s">
        <v>186</v>
      </c>
    </row>
    <row r="548" s="11" customFormat="1">
      <c r="B548" s="222"/>
      <c r="C548" s="223"/>
      <c r="D548" s="224" t="s">
        <v>194</v>
      </c>
      <c r="E548" s="225" t="s">
        <v>1</v>
      </c>
      <c r="F548" s="226" t="s">
        <v>703</v>
      </c>
      <c r="G548" s="223"/>
      <c r="H548" s="227">
        <v>89.280000000000001</v>
      </c>
      <c r="I548" s="228"/>
      <c r="J548" s="223"/>
      <c r="K548" s="223"/>
      <c r="L548" s="229"/>
      <c r="M548" s="230"/>
      <c r="N548" s="231"/>
      <c r="O548" s="231"/>
      <c r="P548" s="231"/>
      <c r="Q548" s="231"/>
      <c r="R548" s="231"/>
      <c r="S548" s="231"/>
      <c r="T548" s="232"/>
      <c r="AT548" s="233" t="s">
        <v>194</v>
      </c>
      <c r="AU548" s="233" t="s">
        <v>76</v>
      </c>
      <c r="AV548" s="11" t="s">
        <v>78</v>
      </c>
      <c r="AW548" s="11" t="s">
        <v>32</v>
      </c>
      <c r="AX548" s="11" t="s">
        <v>69</v>
      </c>
      <c r="AY548" s="233" t="s">
        <v>186</v>
      </c>
    </row>
    <row r="549" s="12" customFormat="1">
      <c r="B549" s="234"/>
      <c r="C549" s="235"/>
      <c r="D549" s="224" t="s">
        <v>194</v>
      </c>
      <c r="E549" s="236" t="s">
        <v>1</v>
      </c>
      <c r="F549" s="237" t="s">
        <v>196</v>
      </c>
      <c r="G549" s="235"/>
      <c r="H549" s="238">
        <v>197.34800000000001</v>
      </c>
      <c r="I549" s="239"/>
      <c r="J549" s="235"/>
      <c r="K549" s="235"/>
      <c r="L549" s="240"/>
      <c r="M549" s="241"/>
      <c r="N549" s="242"/>
      <c r="O549" s="242"/>
      <c r="P549" s="242"/>
      <c r="Q549" s="242"/>
      <c r="R549" s="242"/>
      <c r="S549" s="242"/>
      <c r="T549" s="243"/>
      <c r="AT549" s="244" t="s">
        <v>194</v>
      </c>
      <c r="AU549" s="244" t="s">
        <v>76</v>
      </c>
      <c r="AV549" s="12" t="s">
        <v>86</v>
      </c>
      <c r="AW549" s="12" t="s">
        <v>32</v>
      </c>
      <c r="AX549" s="12" t="s">
        <v>69</v>
      </c>
      <c r="AY549" s="244" t="s">
        <v>186</v>
      </c>
    </row>
    <row r="550" s="13" customFormat="1">
      <c r="B550" s="245"/>
      <c r="C550" s="246"/>
      <c r="D550" s="224" t="s">
        <v>194</v>
      </c>
      <c r="E550" s="247" t="s">
        <v>1</v>
      </c>
      <c r="F550" s="248" t="s">
        <v>197</v>
      </c>
      <c r="G550" s="246"/>
      <c r="H550" s="249">
        <v>197.34800000000001</v>
      </c>
      <c r="I550" s="250"/>
      <c r="J550" s="246"/>
      <c r="K550" s="246"/>
      <c r="L550" s="251"/>
      <c r="M550" s="252"/>
      <c r="N550" s="253"/>
      <c r="O550" s="253"/>
      <c r="P550" s="253"/>
      <c r="Q550" s="253"/>
      <c r="R550" s="253"/>
      <c r="S550" s="253"/>
      <c r="T550" s="254"/>
      <c r="AT550" s="255" t="s">
        <v>194</v>
      </c>
      <c r="AU550" s="255" t="s">
        <v>76</v>
      </c>
      <c r="AV550" s="13" t="s">
        <v>192</v>
      </c>
      <c r="AW550" s="13" t="s">
        <v>32</v>
      </c>
      <c r="AX550" s="13" t="s">
        <v>76</v>
      </c>
      <c r="AY550" s="255" t="s">
        <v>186</v>
      </c>
    </row>
    <row r="551" s="1" customFormat="1" ht="22.5" customHeight="1">
      <c r="B551" s="38"/>
      <c r="C551" s="210" t="s">
        <v>712</v>
      </c>
      <c r="D551" s="210" t="s">
        <v>187</v>
      </c>
      <c r="E551" s="211" t="s">
        <v>713</v>
      </c>
      <c r="F551" s="212" t="s">
        <v>714</v>
      </c>
      <c r="G551" s="213" t="s">
        <v>190</v>
      </c>
      <c r="H551" s="214">
        <v>1.8029999999999999</v>
      </c>
      <c r="I551" s="215"/>
      <c r="J551" s="216">
        <f>ROUND(I551*H551,2)</f>
        <v>0</v>
      </c>
      <c r="K551" s="212" t="s">
        <v>191</v>
      </c>
      <c r="L551" s="43"/>
      <c r="M551" s="217" t="s">
        <v>1</v>
      </c>
      <c r="N551" s="218" t="s">
        <v>40</v>
      </c>
      <c r="O551" s="79"/>
      <c r="P551" s="219">
        <f>O551*H551</f>
        <v>0</v>
      </c>
      <c r="Q551" s="219">
        <v>0</v>
      </c>
      <c r="R551" s="219">
        <f>Q551*H551</f>
        <v>0</v>
      </c>
      <c r="S551" s="219">
        <v>0</v>
      </c>
      <c r="T551" s="220">
        <f>S551*H551</f>
        <v>0</v>
      </c>
      <c r="AR551" s="17" t="s">
        <v>192</v>
      </c>
      <c r="AT551" s="17" t="s">
        <v>187</v>
      </c>
      <c r="AU551" s="17" t="s">
        <v>76</v>
      </c>
      <c r="AY551" s="17" t="s">
        <v>186</v>
      </c>
      <c r="BE551" s="221">
        <f>IF(N551="základní",J551,0)</f>
        <v>0</v>
      </c>
      <c r="BF551" s="221">
        <f>IF(N551="snížená",J551,0)</f>
        <v>0</v>
      </c>
      <c r="BG551" s="221">
        <f>IF(N551="zákl. přenesená",J551,0)</f>
        <v>0</v>
      </c>
      <c r="BH551" s="221">
        <f>IF(N551="sníž. přenesená",J551,0)</f>
        <v>0</v>
      </c>
      <c r="BI551" s="221">
        <f>IF(N551="nulová",J551,0)</f>
        <v>0</v>
      </c>
      <c r="BJ551" s="17" t="s">
        <v>76</v>
      </c>
      <c r="BK551" s="221">
        <f>ROUND(I551*H551,2)</f>
        <v>0</v>
      </c>
      <c r="BL551" s="17" t="s">
        <v>192</v>
      </c>
      <c r="BM551" s="17" t="s">
        <v>715</v>
      </c>
    </row>
    <row r="552" s="14" customFormat="1">
      <c r="B552" s="256"/>
      <c r="C552" s="257"/>
      <c r="D552" s="224" t="s">
        <v>194</v>
      </c>
      <c r="E552" s="258" t="s">
        <v>1</v>
      </c>
      <c r="F552" s="259" t="s">
        <v>716</v>
      </c>
      <c r="G552" s="257"/>
      <c r="H552" s="258" t="s">
        <v>1</v>
      </c>
      <c r="I552" s="260"/>
      <c r="J552" s="257"/>
      <c r="K552" s="257"/>
      <c r="L552" s="261"/>
      <c r="M552" s="262"/>
      <c r="N552" s="263"/>
      <c r="O552" s="263"/>
      <c r="P552" s="263"/>
      <c r="Q552" s="263"/>
      <c r="R552" s="263"/>
      <c r="S552" s="263"/>
      <c r="T552" s="264"/>
      <c r="AT552" s="265" t="s">
        <v>194</v>
      </c>
      <c r="AU552" s="265" t="s">
        <v>76</v>
      </c>
      <c r="AV552" s="14" t="s">
        <v>76</v>
      </c>
      <c r="AW552" s="14" t="s">
        <v>32</v>
      </c>
      <c r="AX552" s="14" t="s">
        <v>69</v>
      </c>
      <c r="AY552" s="265" t="s">
        <v>186</v>
      </c>
    </row>
    <row r="553" s="11" customFormat="1">
      <c r="B553" s="222"/>
      <c r="C553" s="223"/>
      <c r="D553" s="224" t="s">
        <v>194</v>
      </c>
      <c r="E553" s="225" t="s">
        <v>1</v>
      </c>
      <c r="F553" s="226" t="s">
        <v>717</v>
      </c>
      <c r="G553" s="223"/>
      <c r="H553" s="227">
        <v>1.75</v>
      </c>
      <c r="I553" s="228"/>
      <c r="J553" s="223"/>
      <c r="K553" s="223"/>
      <c r="L553" s="229"/>
      <c r="M553" s="230"/>
      <c r="N553" s="231"/>
      <c r="O553" s="231"/>
      <c r="P553" s="231"/>
      <c r="Q553" s="231"/>
      <c r="R553" s="231"/>
      <c r="S553" s="231"/>
      <c r="T553" s="232"/>
      <c r="AT553" s="233" t="s">
        <v>194</v>
      </c>
      <c r="AU553" s="233" t="s">
        <v>76</v>
      </c>
      <c r="AV553" s="11" t="s">
        <v>78</v>
      </c>
      <c r="AW553" s="11" t="s">
        <v>32</v>
      </c>
      <c r="AX553" s="11" t="s">
        <v>69</v>
      </c>
      <c r="AY553" s="233" t="s">
        <v>186</v>
      </c>
    </row>
    <row r="554" s="12" customFormat="1">
      <c r="B554" s="234"/>
      <c r="C554" s="235"/>
      <c r="D554" s="224" t="s">
        <v>194</v>
      </c>
      <c r="E554" s="236" t="s">
        <v>1</v>
      </c>
      <c r="F554" s="237" t="s">
        <v>196</v>
      </c>
      <c r="G554" s="235"/>
      <c r="H554" s="238">
        <v>1.75</v>
      </c>
      <c r="I554" s="239"/>
      <c r="J554" s="235"/>
      <c r="K554" s="235"/>
      <c r="L554" s="240"/>
      <c r="M554" s="241"/>
      <c r="N554" s="242"/>
      <c r="O554" s="242"/>
      <c r="P554" s="242"/>
      <c r="Q554" s="242"/>
      <c r="R554" s="242"/>
      <c r="S554" s="242"/>
      <c r="T554" s="243"/>
      <c r="AT554" s="244" t="s">
        <v>194</v>
      </c>
      <c r="AU554" s="244" t="s">
        <v>76</v>
      </c>
      <c r="AV554" s="12" t="s">
        <v>86</v>
      </c>
      <c r="AW554" s="12" t="s">
        <v>32</v>
      </c>
      <c r="AX554" s="12" t="s">
        <v>69</v>
      </c>
      <c r="AY554" s="244" t="s">
        <v>186</v>
      </c>
    </row>
    <row r="555" s="14" customFormat="1">
      <c r="B555" s="256"/>
      <c r="C555" s="257"/>
      <c r="D555" s="224" t="s">
        <v>194</v>
      </c>
      <c r="E555" s="258" t="s">
        <v>1</v>
      </c>
      <c r="F555" s="259" t="s">
        <v>718</v>
      </c>
      <c r="G555" s="257"/>
      <c r="H555" s="258" t="s">
        <v>1</v>
      </c>
      <c r="I555" s="260"/>
      <c r="J555" s="257"/>
      <c r="K555" s="257"/>
      <c r="L555" s="261"/>
      <c r="M555" s="262"/>
      <c r="N555" s="263"/>
      <c r="O555" s="263"/>
      <c r="P555" s="263"/>
      <c r="Q555" s="263"/>
      <c r="R555" s="263"/>
      <c r="S555" s="263"/>
      <c r="T555" s="264"/>
      <c r="AT555" s="265" t="s">
        <v>194</v>
      </c>
      <c r="AU555" s="265" t="s">
        <v>76</v>
      </c>
      <c r="AV555" s="14" t="s">
        <v>76</v>
      </c>
      <c r="AW555" s="14" t="s">
        <v>32</v>
      </c>
      <c r="AX555" s="14" t="s">
        <v>69</v>
      </c>
      <c r="AY555" s="265" t="s">
        <v>186</v>
      </c>
    </row>
    <row r="556" s="11" customFormat="1">
      <c r="B556" s="222"/>
      <c r="C556" s="223"/>
      <c r="D556" s="224" t="s">
        <v>194</v>
      </c>
      <c r="E556" s="225" t="s">
        <v>1</v>
      </c>
      <c r="F556" s="226" t="s">
        <v>719</v>
      </c>
      <c r="G556" s="223"/>
      <c r="H556" s="227">
        <v>0.032000000000000001</v>
      </c>
      <c r="I556" s="228"/>
      <c r="J556" s="223"/>
      <c r="K556" s="223"/>
      <c r="L556" s="229"/>
      <c r="M556" s="230"/>
      <c r="N556" s="231"/>
      <c r="O556" s="231"/>
      <c r="P556" s="231"/>
      <c r="Q556" s="231"/>
      <c r="R556" s="231"/>
      <c r="S556" s="231"/>
      <c r="T556" s="232"/>
      <c r="AT556" s="233" t="s">
        <v>194</v>
      </c>
      <c r="AU556" s="233" t="s">
        <v>76</v>
      </c>
      <c r="AV556" s="11" t="s">
        <v>78</v>
      </c>
      <c r="AW556" s="11" t="s">
        <v>32</v>
      </c>
      <c r="AX556" s="11" t="s">
        <v>69</v>
      </c>
      <c r="AY556" s="233" t="s">
        <v>186</v>
      </c>
    </row>
    <row r="557" s="11" customFormat="1">
      <c r="B557" s="222"/>
      <c r="C557" s="223"/>
      <c r="D557" s="224" t="s">
        <v>194</v>
      </c>
      <c r="E557" s="225" t="s">
        <v>1</v>
      </c>
      <c r="F557" s="226" t="s">
        <v>720</v>
      </c>
      <c r="G557" s="223"/>
      <c r="H557" s="227">
        <v>0.012999999999999999</v>
      </c>
      <c r="I557" s="228"/>
      <c r="J557" s="223"/>
      <c r="K557" s="223"/>
      <c r="L557" s="229"/>
      <c r="M557" s="230"/>
      <c r="N557" s="231"/>
      <c r="O557" s="231"/>
      <c r="P557" s="231"/>
      <c r="Q557" s="231"/>
      <c r="R557" s="231"/>
      <c r="S557" s="231"/>
      <c r="T557" s="232"/>
      <c r="AT557" s="233" t="s">
        <v>194</v>
      </c>
      <c r="AU557" s="233" t="s">
        <v>76</v>
      </c>
      <c r="AV557" s="11" t="s">
        <v>78</v>
      </c>
      <c r="AW557" s="11" t="s">
        <v>32</v>
      </c>
      <c r="AX557" s="11" t="s">
        <v>69</v>
      </c>
      <c r="AY557" s="233" t="s">
        <v>186</v>
      </c>
    </row>
    <row r="558" s="11" customFormat="1">
      <c r="B558" s="222"/>
      <c r="C558" s="223"/>
      <c r="D558" s="224" t="s">
        <v>194</v>
      </c>
      <c r="E558" s="225" t="s">
        <v>1</v>
      </c>
      <c r="F558" s="226" t="s">
        <v>721</v>
      </c>
      <c r="G558" s="223"/>
      <c r="H558" s="227">
        <v>0.0080000000000000002</v>
      </c>
      <c r="I558" s="228"/>
      <c r="J558" s="223"/>
      <c r="K558" s="223"/>
      <c r="L558" s="229"/>
      <c r="M558" s="230"/>
      <c r="N558" s="231"/>
      <c r="O558" s="231"/>
      <c r="P558" s="231"/>
      <c r="Q558" s="231"/>
      <c r="R558" s="231"/>
      <c r="S558" s="231"/>
      <c r="T558" s="232"/>
      <c r="AT558" s="233" t="s">
        <v>194</v>
      </c>
      <c r="AU558" s="233" t="s">
        <v>76</v>
      </c>
      <c r="AV558" s="11" t="s">
        <v>78</v>
      </c>
      <c r="AW558" s="11" t="s">
        <v>32</v>
      </c>
      <c r="AX558" s="11" t="s">
        <v>69</v>
      </c>
      <c r="AY558" s="233" t="s">
        <v>186</v>
      </c>
    </row>
    <row r="559" s="12" customFormat="1">
      <c r="B559" s="234"/>
      <c r="C559" s="235"/>
      <c r="D559" s="224" t="s">
        <v>194</v>
      </c>
      <c r="E559" s="236" t="s">
        <v>1</v>
      </c>
      <c r="F559" s="237" t="s">
        <v>196</v>
      </c>
      <c r="G559" s="235"/>
      <c r="H559" s="238">
        <v>0.052999999999999998</v>
      </c>
      <c r="I559" s="239"/>
      <c r="J559" s="235"/>
      <c r="K559" s="235"/>
      <c r="L559" s="240"/>
      <c r="M559" s="241"/>
      <c r="N559" s="242"/>
      <c r="O559" s="242"/>
      <c r="P559" s="242"/>
      <c r="Q559" s="242"/>
      <c r="R559" s="242"/>
      <c r="S559" s="242"/>
      <c r="T559" s="243"/>
      <c r="AT559" s="244" t="s">
        <v>194</v>
      </c>
      <c r="AU559" s="244" t="s">
        <v>76</v>
      </c>
      <c r="AV559" s="12" t="s">
        <v>86</v>
      </c>
      <c r="AW559" s="12" t="s">
        <v>32</v>
      </c>
      <c r="AX559" s="12" t="s">
        <v>69</v>
      </c>
      <c r="AY559" s="244" t="s">
        <v>186</v>
      </c>
    </row>
    <row r="560" s="13" customFormat="1">
      <c r="B560" s="245"/>
      <c r="C560" s="246"/>
      <c r="D560" s="224" t="s">
        <v>194</v>
      </c>
      <c r="E560" s="247" t="s">
        <v>1</v>
      </c>
      <c r="F560" s="248" t="s">
        <v>197</v>
      </c>
      <c r="G560" s="246"/>
      <c r="H560" s="249">
        <v>1.8029999999999999</v>
      </c>
      <c r="I560" s="250"/>
      <c r="J560" s="246"/>
      <c r="K560" s="246"/>
      <c r="L560" s="251"/>
      <c r="M560" s="252"/>
      <c r="N560" s="253"/>
      <c r="O560" s="253"/>
      <c r="P560" s="253"/>
      <c r="Q560" s="253"/>
      <c r="R560" s="253"/>
      <c r="S560" s="253"/>
      <c r="T560" s="254"/>
      <c r="AT560" s="255" t="s">
        <v>194</v>
      </c>
      <c r="AU560" s="255" t="s">
        <v>76</v>
      </c>
      <c r="AV560" s="13" t="s">
        <v>192</v>
      </c>
      <c r="AW560" s="13" t="s">
        <v>32</v>
      </c>
      <c r="AX560" s="13" t="s">
        <v>76</v>
      </c>
      <c r="AY560" s="255" t="s">
        <v>186</v>
      </c>
    </row>
    <row r="561" s="10" customFormat="1" ht="25.92" customHeight="1">
      <c r="B561" s="196"/>
      <c r="C561" s="197"/>
      <c r="D561" s="198" t="s">
        <v>68</v>
      </c>
      <c r="E561" s="199" t="s">
        <v>722</v>
      </c>
      <c r="F561" s="199" t="s">
        <v>723</v>
      </c>
      <c r="G561" s="197"/>
      <c r="H561" s="197"/>
      <c r="I561" s="200"/>
      <c r="J561" s="201">
        <f>BK561</f>
        <v>0</v>
      </c>
      <c r="K561" s="197"/>
      <c r="L561" s="202"/>
      <c r="M561" s="203"/>
      <c r="N561" s="204"/>
      <c r="O561" s="204"/>
      <c r="P561" s="205">
        <f>SUM(P562:P601)</f>
        <v>0</v>
      </c>
      <c r="Q561" s="204"/>
      <c r="R561" s="205">
        <f>SUM(R562:R601)</f>
        <v>0</v>
      </c>
      <c r="S561" s="204"/>
      <c r="T561" s="206">
        <f>SUM(T562:T601)</f>
        <v>0</v>
      </c>
      <c r="AR561" s="207" t="s">
        <v>76</v>
      </c>
      <c r="AT561" s="208" t="s">
        <v>68</v>
      </c>
      <c r="AU561" s="208" t="s">
        <v>69</v>
      </c>
      <c r="AY561" s="207" t="s">
        <v>186</v>
      </c>
      <c r="BK561" s="209">
        <f>SUM(BK562:BK601)</f>
        <v>0</v>
      </c>
    </row>
    <row r="562" s="1" customFormat="1" ht="22.5" customHeight="1">
      <c r="B562" s="38"/>
      <c r="C562" s="210" t="s">
        <v>724</v>
      </c>
      <c r="D562" s="210" t="s">
        <v>187</v>
      </c>
      <c r="E562" s="211" t="s">
        <v>725</v>
      </c>
      <c r="F562" s="212" t="s">
        <v>726</v>
      </c>
      <c r="G562" s="213" t="s">
        <v>319</v>
      </c>
      <c r="H562" s="214">
        <v>113.40000000000001</v>
      </c>
      <c r="I562" s="215"/>
      <c r="J562" s="216">
        <f>ROUND(I562*H562,2)</f>
        <v>0</v>
      </c>
      <c r="K562" s="212" t="s">
        <v>191</v>
      </c>
      <c r="L562" s="43"/>
      <c r="M562" s="217" t="s">
        <v>1</v>
      </c>
      <c r="N562" s="218" t="s">
        <v>40</v>
      </c>
      <c r="O562" s="79"/>
      <c r="P562" s="219">
        <f>O562*H562</f>
        <v>0</v>
      </c>
      <c r="Q562" s="219">
        <v>0</v>
      </c>
      <c r="R562" s="219">
        <f>Q562*H562</f>
        <v>0</v>
      </c>
      <c r="S562" s="219">
        <v>0</v>
      </c>
      <c r="T562" s="220">
        <f>S562*H562</f>
        <v>0</v>
      </c>
      <c r="AR562" s="17" t="s">
        <v>192</v>
      </c>
      <c r="AT562" s="17" t="s">
        <v>187</v>
      </c>
      <c r="AU562" s="17" t="s">
        <v>76</v>
      </c>
      <c r="AY562" s="17" t="s">
        <v>186</v>
      </c>
      <c r="BE562" s="221">
        <f>IF(N562="základní",J562,0)</f>
        <v>0</v>
      </c>
      <c r="BF562" s="221">
        <f>IF(N562="snížená",J562,0)</f>
        <v>0</v>
      </c>
      <c r="BG562" s="221">
        <f>IF(N562="zákl. přenesená",J562,0)</f>
        <v>0</v>
      </c>
      <c r="BH562" s="221">
        <f>IF(N562="sníž. přenesená",J562,0)</f>
        <v>0</v>
      </c>
      <c r="BI562" s="221">
        <f>IF(N562="nulová",J562,0)</f>
        <v>0</v>
      </c>
      <c r="BJ562" s="17" t="s">
        <v>76</v>
      </c>
      <c r="BK562" s="221">
        <f>ROUND(I562*H562,2)</f>
        <v>0</v>
      </c>
      <c r="BL562" s="17" t="s">
        <v>192</v>
      </c>
      <c r="BM562" s="17" t="s">
        <v>727</v>
      </c>
    </row>
    <row r="563" s="14" customFormat="1">
      <c r="B563" s="256"/>
      <c r="C563" s="257"/>
      <c r="D563" s="224" t="s">
        <v>194</v>
      </c>
      <c r="E563" s="258" t="s">
        <v>1</v>
      </c>
      <c r="F563" s="259" t="s">
        <v>728</v>
      </c>
      <c r="G563" s="257"/>
      <c r="H563" s="258" t="s">
        <v>1</v>
      </c>
      <c r="I563" s="260"/>
      <c r="J563" s="257"/>
      <c r="K563" s="257"/>
      <c r="L563" s="261"/>
      <c r="M563" s="262"/>
      <c r="N563" s="263"/>
      <c r="O563" s="263"/>
      <c r="P563" s="263"/>
      <c r="Q563" s="263"/>
      <c r="R563" s="263"/>
      <c r="S563" s="263"/>
      <c r="T563" s="264"/>
      <c r="AT563" s="265" t="s">
        <v>194</v>
      </c>
      <c r="AU563" s="265" t="s">
        <v>76</v>
      </c>
      <c r="AV563" s="14" t="s">
        <v>76</v>
      </c>
      <c r="AW563" s="14" t="s">
        <v>32</v>
      </c>
      <c r="AX563" s="14" t="s">
        <v>69</v>
      </c>
      <c r="AY563" s="265" t="s">
        <v>186</v>
      </c>
    </row>
    <row r="564" s="11" customFormat="1">
      <c r="B564" s="222"/>
      <c r="C564" s="223"/>
      <c r="D564" s="224" t="s">
        <v>194</v>
      </c>
      <c r="E564" s="225" t="s">
        <v>1</v>
      </c>
      <c r="F564" s="226" t="s">
        <v>729</v>
      </c>
      <c r="G564" s="223"/>
      <c r="H564" s="227">
        <v>113.40000000000001</v>
      </c>
      <c r="I564" s="228"/>
      <c r="J564" s="223"/>
      <c r="K564" s="223"/>
      <c r="L564" s="229"/>
      <c r="M564" s="230"/>
      <c r="N564" s="231"/>
      <c r="O564" s="231"/>
      <c r="P564" s="231"/>
      <c r="Q564" s="231"/>
      <c r="R564" s="231"/>
      <c r="S564" s="231"/>
      <c r="T564" s="232"/>
      <c r="AT564" s="233" t="s">
        <v>194</v>
      </c>
      <c r="AU564" s="233" t="s">
        <v>76</v>
      </c>
      <c r="AV564" s="11" t="s">
        <v>78</v>
      </c>
      <c r="AW564" s="11" t="s">
        <v>32</v>
      </c>
      <c r="AX564" s="11" t="s">
        <v>69</v>
      </c>
      <c r="AY564" s="233" t="s">
        <v>186</v>
      </c>
    </row>
    <row r="565" s="12" customFormat="1">
      <c r="B565" s="234"/>
      <c r="C565" s="235"/>
      <c r="D565" s="224" t="s">
        <v>194</v>
      </c>
      <c r="E565" s="236" t="s">
        <v>1</v>
      </c>
      <c r="F565" s="237" t="s">
        <v>196</v>
      </c>
      <c r="G565" s="235"/>
      <c r="H565" s="238">
        <v>113.40000000000001</v>
      </c>
      <c r="I565" s="239"/>
      <c r="J565" s="235"/>
      <c r="K565" s="235"/>
      <c r="L565" s="240"/>
      <c r="M565" s="241"/>
      <c r="N565" s="242"/>
      <c r="O565" s="242"/>
      <c r="P565" s="242"/>
      <c r="Q565" s="242"/>
      <c r="R565" s="242"/>
      <c r="S565" s="242"/>
      <c r="T565" s="243"/>
      <c r="AT565" s="244" t="s">
        <v>194</v>
      </c>
      <c r="AU565" s="244" t="s">
        <v>76</v>
      </c>
      <c r="AV565" s="12" t="s">
        <v>86</v>
      </c>
      <c r="AW565" s="12" t="s">
        <v>32</v>
      </c>
      <c r="AX565" s="12" t="s">
        <v>69</v>
      </c>
      <c r="AY565" s="244" t="s">
        <v>186</v>
      </c>
    </row>
    <row r="566" s="13" customFormat="1">
      <c r="B566" s="245"/>
      <c r="C566" s="246"/>
      <c r="D566" s="224" t="s">
        <v>194</v>
      </c>
      <c r="E566" s="247" t="s">
        <v>1</v>
      </c>
      <c r="F566" s="248" t="s">
        <v>197</v>
      </c>
      <c r="G566" s="246"/>
      <c r="H566" s="249">
        <v>113.40000000000001</v>
      </c>
      <c r="I566" s="250"/>
      <c r="J566" s="246"/>
      <c r="K566" s="246"/>
      <c r="L566" s="251"/>
      <c r="M566" s="252"/>
      <c r="N566" s="253"/>
      <c r="O566" s="253"/>
      <c r="P566" s="253"/>
      <c r="Q566" s="253"/>
      <c r="R566" s="253"/>
      <c r="S566" s="253"/>
      <c r="T566" s="254"/>
      <c r="AT566" s="255" t="s">
        <v>194</v>
      </c>
      <c r="AU566" s="255" t="s">
        <v>76</v>
      </c>
      <c r="AV566" s="13" t="s">
        <v>192</v>
      </c>
      <c r="AW566" s="13" t="s">
        <v>32</v>
      </c>
      <c r="AX566" s="13" t="s">
        <v>76</v>
      </c>
      <c r="AY566" s="255" t="s">
        <v>186</v>
      </c>
    </row>
    <row r="567" s="1" customFormat="1" ht="22.5" customHeight="1">
      <c r="B567" s="38"/>
      <c r="C567" s="210" t="s">
        <v>730</v>
      </c>
      <c r="D567" s="210" t="s">
        <v>187</v>
      </c>
      <c r="E567" s="211" t="s">
        <v>731</v>
      </c>
      <c r="F567" s="212" t="s">
        <v>732</v>
      </c>
      <c r="G567" s="213" t="s">
        <v>319</v>
      </c>
      <c r="H567" s="214">
        <v>6804</v>
      </c>
      <c r="I567" s="215"/>
      <c r="J567" s="216">
        <f>ROUND(I567*H567,2)</f>
        <v>0</v>
      </c>
      <c r="K567" s="212" t="s">
        <v>191</v>
      </c>
      <c r="L567" s="43"/>
      <c r="M567" s="217" t="s">
        <v>1</v>
      </c>
      <c r="N567" s="218" t="s">
        <v>40</v>
      </c>
      <c r="O567" s="79"/>
      <c r="P567" s="219">
        <f>O567*H567</f>
        <v>0</v>
      </c>
      <c r="Q567" s="219">
        <v>0</v>
      </c>
      <c r="R567" s="219">
        <f>Q567*H567</f>
        <v>0</v>
      </c>
      <c r="S567" s="219">
        <v>0</v>
      </c>
      <c r="T567" s="220">
        <f>S567*H567</f>
        <v>0</v>
      </c>
      <c r="AR567" s="17" t="s">
        <v>192</v>
      </c>
      <c r="AT567" s="17" t="s">
        <v>187</v>
      </c>
      <c r="AU567" s="17" t="s">
        <v>76</v>
      </c>
      <c r="AY567" s="17" t="s">
        <v>186</v>
      </c>
      <c r="BE567" s="221">
        <f>IF(N567="základní",J567,0)</f>
        <v>0</v>
      </c>
      <c r="BF567" s="221">
        <f>IF(N567="snížená",J567,0)</f>
        <v>0</v>
      </c>
      <c r="BG567" s="221">
        <f>IF(N567="zákl. přenesená",J567,0)</f>
        <v>0</v>
      </c>
      <c r="BH567" s="221">
        <f>IF(N567="sníž. přenesená",J567,0)</f>
        <v>0</v>
      </c>
      <c r="BI567" s="221">
        <f>IF(N567="nulová",J567,0)</f>
        <v>0</v>
      </c>
      <c r="BJ567" s="17" t="s">
        <v>76</v>
      </c>
      <c r="BK567" s="221">
        <f>ROUND(I567*H567,2)</f>
        <v>0</v>
      </c>
      <c r="BL567" s="17" t="s">
        <v>192</v>
      </c>
      <c r="BM567" s="17" t="s">
        <v>733</v>
      </c>
    </row>
    <row r="568" s="14" customFormat="1">
      <c r="B568" s="256"/>
      <c r="C568" s="257"/>
      <c r="D568" s="224" t="s">
        <v>194</v>
      </c>
      <c r="E568" s="258" t="s">
        <v>1</v>
      </c>
      <c r="F568" s="259" t="s">
        <v>734</v>
      </c>
      <c r="G568" s="257"/>
      <c r="H568" s="258" t="s">
        <v>1</v>
      </c>
      <c r="I568" s="260"/>
      <c r="J568" s="257"/>
      <c r="K568" s="257"/>
      <c r="L568" s="261"/>
      <c r="M568" s="262"/>
      <c r="N568" s="263"/>
      <c r="O568" s="263"/>
      <c r="P568" s="263"/>
      <c r="Q568" s="263"/>
      <c r="R568" s="263"/>
      <c r="S568" s="263"/>
      <c r="T568" s="264"/>
      <c r="AT568" s="265" t="s">
        <v>194</v>
      </c>
      <c r="AU568" s="265" t="s">
        <v>76</v>
      </c>
      <c r="AV568" s="14" t="s">
        <v>76</v>
      </c>
      <c r="AW568" s="14" t="s">
        <v>32</v>
      </c>
      <c r="AX568" s="14" t="s">
        <v>69</v>
      </c>
      <c r="AY568" s="265" t="s">
        <v>186</v>
      </c>
    </row>
    <row r="569" s="11" customFormat="1">
      <c r="B569" s="222"/>
      <c r="C569" s="223"/>
      <c r="D569" s="224" t="s">
        <v>194</v>
      </c>
      <c r="E569" s="225" t="s">
        <v>1</v>
      </c>
      <c r="F569" s="226" t="s">
        <v>735</v>
      </c>
      <c r="G569" s="223"/>
      <c r="H569" s="227">
        <v>6804</v>
      </c>
      <c r="I569" s="228"/>
      <c r="J569" s="223"/>
      <c r="K569" s="223"/>
      <c r="L569" s="229"/>
      <c r="M569" s="230"/>
      <c r="N569" s="231"/>
      <c r="O569" s="231"/>
      <c r="P569" s="231"/>
      <c r="Q569" s="231"/>
      <c r="R569" s="231"/>
      <c r="S569" s="231"/>
      <c r="T569" s="232"/>
      <c r="AT569" s="233" t="s">
        <v>194</v>
      </c>
      <c r="AU569" s="233" t="s">
        <v>76</v>
      </c>
      <c r="AV569" s="11" t="s">
        <v>78</v>
      </c>
      <c r="AW569" s="11" t="s">
        <v>32</v>
      </c>
      <c r="AX569" s="11" t="s">
        <v>69</v>
      </c>
      <c r="AY569" s="233" t="s">
        <v>186</v>
      </c>
    </row>
    <row r="570" s="12" customFormat="1">
      <c r="B570" s="234"/>
      <c r="C570" s="235"/>
      <c r="D570" s="224" t="s">
        <v>194</v>
      </c>
      <c r="E570" s="236" t="s">
        <v>1</v>
      </c>
      <c r="F570" s="237" t="s">
        <v>196</v>
      </c>
      <c r="G570" s="235"/>
      <c r="H570" s="238">
        <v>6804</v>
      </c>
      <c r="I570" s="239"/>
      <c r="J570" s="235"/>
      <c r="K570" s="235"/>
      <c r="L570" s="240"/>
      <c r="M570" s="241"/>
      <c r="N570" s="242"/>
      <c r="O570" s="242"/>
      <c r="P570" s="242"/>
      <c r="Q570" s="242"/>
      <c r="R570" s="242"/>
      <c r="S570" s="242"/>
      <c r="T570" s="243"/>
      <c r="AT570" s="244" t="s">
        <v>194</v>
      </c>
      <c r="AU570" s="244" t="s">
        <v>76</v>
      </c>
      <c r="AV570" s="12" t="s">
        <v>86</v>
      </c>
      <c r="AW570" s="12" t="s">
        <v>32</v>
      </c>
      <c r="AX570" s="12" t="s">
        <v>69</v>
      </c>
      <c r="AY570" s="244" t="s">
        <v>186</v>
      </c>
    </row>
    <row r="571" s="13" customFormat="1">
      <c r="B571" s="245"/>
      <c r="C571" s="246"/>
      <c r="D571" s="224" t="s">
        <v>194</v>
      </c>
      <c r="E571" s="247" t="s">
        <v>1</v>
      </c>
      <c r="F571" s="248" t="s">
        <v>197</v>
      </c>
      <c r="G571" s="246"/>
      <c r="H571" s="249">
        <v>6804</v>
      </c>
      <c r="I571" s="250"/>
      <c r="J571" s="246"/>
      <c r="K571" s="246"/>
      <c r="L571" s="251"/>
      <c r="M571" s="252"/>
      <c r="N571" s="253"/>
      <c r="O571" s="253"/>
      <c r="P571" s="253"/>
      <c r="Q571" s="253"/>
      <c r="R571" s="253"/>
      <c r="S571" s="253"/>
      <c r="T571" s="254"/>
      <c r="AT571" s="255" t="s">
        <v>194</v>
      </c>
      <c r="AU571" s="255" t="s">
        <v>76</v>
      </c>
      <c r="AV571" s="13" t="s">
        <v>192</v>
      </c>
      <c r="AW571" s="13" t="s">
        <v>32</v>
      </c>
      <c r="AX571" s="13" t="s">
        <v>76</v>
      </c>
      <c r="AY571" s="255" t="s">
        <v>186</v>
      </c>
    </row>
    <row r="572" s="1" customFormat="1" ht="22.5" customHeight="1">
      <c r="B572" s="38"/>
      <c r="C572" s="210" t="s">
        <v>736</v>
      </c>
      <c r="D572" s="210" t="s">
        <v>187</v>
      </c>
      <c r="E572" s="211" t="s">
        <v>737</v>
      </c>
      <c r="F572" s="212" t="s">
        <v>738</v>
      </c>
      <c r="G572" s="213" t="s">
        <v>319</v>
      </c>
      <c r="H572" s="214">
        <v>113.40000000000001</v>
      </c>
      <c r="I572" s="215"/>
      <c r="J572" s="216">
        <f>ROUND(I572*H572,2)</f>
        <v>0</v>
      </c>
      <c r="K572" s="212" t="s">
        <v>191</v>
      </c>
      <c r="L572" s="43"/>
      <c r="M572" s="217" t="s">
        <v>1</v>
      </c>
      <c r="N572" s="218" t="s">
        <v>40</v>
      </c>
      <c r="O572" s="79"/>
      <c r="P572" s="219">
        <f>O572*H572</f>
        <v>0</v>
      </c>
      <c r="Q572" s="219">
        <v>0</v>
      </c>
      <c r="R572" s="219">
        <f>Q572*H572</f>
        <v>0</v>
      </c>
      <c r="S572" s="219">
        <v>0</v>
      </c>
      <c r="T572" s="220">
        <f>S572*H572</f>
        <v>0</v>
      </c>
      <c r="AR572" s="17" t="s">
        <v>192</v>
      </c>
      <c r="AT572" s="17" t="s">
        <v>187</v>
      </c>
      <c r="AU572" s="17" t="s">
        <v>76</v>
      </c>
      <c r="AY572" s="17" t="s">
        <v>186</v>
      </c>
      <c r="BE572" s="221">
        <f>IF(N572="základní",J572,0)</f>
        <v>0</v>
      </c>
      <c r="BF572" s="221">
        <f>IF(N572="snížená",J572,0)</f>
        <v>0</v>
      </c>
      <c r="BG572" s="221">
        <f>IF(N572="zákl. přenesená",J572,0)</f>
        <v>0</v>
      </c>
      <c r="BH572" s="221">
        <f>IF(N572="sníž. přenesená",J572,0)</f>
        <v>0</v>
      </c>
      <c r="BI572" s="221">
        <f>IF(N572="nulová",J572,0)</f>
        <v>0</v>
      </c>
      <c r="BJ572" s="17" t="s">
        <v>76</v>
      </c>
      <c r="BK572" s="221">
        <f>ROUND(I572*H572,2)</f>
        <v>0</v>
      </c>
      <c r="BL572" s="17" t="s">
        <v>192</v>
      </c>
      <c r="BM572" s="17" t="s">
        <v>739</v>
      </c>
    </row>
    <row r="573" s="1" customFormat="1" ht="22.5" customHeight="1">
      <c r="B573" s="38"/>
      <c r="C573" s="210" t="s">
        <v>685</v>
      </c>
      <c r="D573" s="210" t="s">
        <v>187</v>
      </c>
      <c r="E573" s="211" t="s">
        <v>740</v>
      </c>
      <c r="F573" s="212" t="s">
        <v>741</v>
      </c>
      <c r="G573" s="213" t="s">
        <v>190</v>
      </c>
      <c r="H573" s="214">
        <v>184.80000000000001</v>
      </c>
      <c r="I573" s="215"/>
      <c r="J573" s="216">
        <f>ROUND(I573*H573,2)</f>
        <v>0</v>
      </c>
      <c r="K573" s="212" t="s">
        <v>191</v>
      </c>
      <c r="L573" s="43"/>
      <c r="M573" s="217" t="s">
        <v>1</v>
      </c>
      <c r="N573" s="218" t="s">
        <v>40</v>
      </c>
      <c r="O573" s="79"/>
      <c r="P573" s="219">
        <f>O573*H573</f>
        <v>0</v>
      </c>
      <c r="Q573" s="219">
        <v>0</v>
      </c>
      <c r="R573" s="219">
        <f>Q573*H573</f>
        <v>0</v>
      </c>
      <c r="S573" s="219">
        <v>0</v>
      </c>
      <c r="T573" s="220">
        <f>S573*H573</f>
        <v>0</v>
      </c>
      <c r="AR573" s="17" t="s">
        <v>192</v>
      </c>
      <c r="AT573" s="17" t="s">
        <v>187</v>
      </c>
      <c r="AU573" s="17" t="s">
        <v>76</v>
      </c>
      <c r="AY573" s="17" t="s">
        <v>186</v>
      </c>
      <c r="BE573" s="221">
        <f>IF(N573="základní",J573,0)</f>
        <v>0</v>
      </c>
      <c r="BF573" s="221">
        <f>IF(N573="snížená",J573,0)</f>
        <v>0</v>
      </c>
      <c r="BG573" s="221">
        <f>IF(N573="zákl. přenesená",J573,0)</f>
        <v>0</v>
      </c>
      <c r="BH573" s="221">
        <f>IF(N573="sníž. přenesená",J573,0)</f>
        <v>0</v>
      </c>
      <c r="BI573" s="221">
        <f>IF(N573="nulová",J573,0)</f>
        <v>0</v>
      </c>
      <c r="BJ573" s="17" t="s">
        <v>76</v>
      </c>
      <c r="BK573" s="221">
        <f>ROUND(I573*H573,2)</f>
        <v>0</v>
      </c>
      <c r="BL573" s="17" t="s">
        <v>192</v>
      </c>
      <c r="BM573" s="17" t="s">
        <v>742</v>
      </c>
    </row>
    <row r="574" s="14" customFormat="1">
      <c r="B574" s="256"/>
      <c r="C574" s="257"/>
      <c r="D574" s="224" t="s">
        <v>194</v>
      </c>
      <c r="E574" s="258" t="s">
        <v>1</v>
      </c>
      <c r="F574" s="259" t="s">
        <v>743</v>
      </c>
      <c r="G574" s="257"/>
      <c r="H574" s="258" t="s">
        <v>1</v>
      </c>
      <c r="I574" s="260"/>
      <c r="J574" s="257"/>
      <c r="K574" s="257"/>
      <c r="L574" s="261"/>
      <c r="M574" s="262"/>
      <c r="N574" s="263"/>
      <c r="O574" s="263"/>
      <c r="P574" s="263"/>
      <c r="Q574" s="263"/>
      <c r="R574" s="263"/>
      <c r="S574" s="263"/>
      <c r="T574" s="264"/>
      <c r="AT574" s="265" t="s">
        <v>194</v>
      </c>
      <c r="AU574" s="265" t="s">
        <v>76</v>
      </c>
      <c r="AV574" s="14" t="s">
        <v>76</v>
      </c>
      <c r="AW574" s="14" t="s">
        <v>32</v>
      </c>
      <c r="AX574" s="14" t="s">
        <v>69</v>
      </c>
      <c r="AY574" s="265" t="s">
        <v>186</v>
      </c>
    </row>
    <row r="575" s="11" customFormat="1">
      <c r="B575" s="222"/>
      <c r="C575" s="223"/>
      <c r="D575" s="224" t="s">
        <v>194</v>
      </c>
      <c r="E575" s="225" t="s">
        <v>1</v>
      </c>
      <c r="F575" s="226" t="s">
        <v>744</v>
      </c>
      <c r="G575" s="223"/>
      <c r="H575" s="227">
        <v>184.80000000000001</v>
      </c>
      <c r="I575" s="228"/>
      <c r="J575" s="223"/>
      <c r="K575" s="223"/>
      <c r="L575" s="229"/>
      <c r="M575" s="230"/>
      <c r="N575" s="231"/>
      <c r="O575" s="231"/>
      <c r="P575" s="231"/>
      <c r="Q575" s="231"/>
      <c r="R575" s="231"/>
      <c r="S575" s="231"/>
      <c r="T575" s="232"/>
      <c r="AT575" s="233" t="s">
        <v>194</v>
      </c>
      <c r="AU575" s="233" t="s">
        <v>76</v>
      </c>
      <c r="AV575" s="11" t="s">
        <v>78</v>
      </c>
      <c r="AW575" s="11" t="s">
        <v>32</v>
      </c>
      <c r="AX575" s="11" t="s">
        <v>69</v>
      </c>
      <c r="AY575" s="233" t="s">
        <v>186</v>
      </c>
    </row>
    <row r="576" s="12" customFormat="1">
      <c r="B576" s="234"/>
      <c r="C576" s="235"/>
      <c r="D576" s="224" t="s">
        <v>194</v>
      </c>
      <c r="E576" s="236" t="s">
        <v>1</v>
      </c>
      <c r="F576" s="237" t="s">
        <v>196</v>
      </c>
      <c r="G576" s="235"/>
      <c r="H576" s="238">
        <v>184.80000000000001</v>
      </c>
      <c r="I576" s="239"/>
      <c r="J576" s="235"/>
      <c r="K576" s="235"/>
      <c r="L576" s="240"/>
      <c r="M576" s="241"/>
      <c r="N576" s="242"/>
      <c r="O576" s="242"/>
      <c r="P576" s="242"/>
      <c r="Q576" s="242"/>
      <c r="R576" s="242"/>
      <c r="S576" s="242"/>
      <c r="T576" s="243"/>
      <c r="AT576" s="244" t="s">
        <v>194</v>
      </c>
      <c r="AU576" s="244" t="s">
        <v>76</v>
      </c>
      <c r="AV576" s="12" t="s">
        <v>86</v>
      </c>
      <c r="AW576" s="12" t="s">
        <v>32</v>
      </c>
      <c r="AX576" s="12" t="s">
        <v>69</v>
      </c>
      <c r="AY576" s="244" t="s">
        <v>186</v>
      </c>
    </row>
    <row r="577" s="13" customFormat="1">
      <c r="B577" s="245"/>
      <c r="C577" s="246"/>
      <c r="D577" s="224" t="s">
        <v>194</v>
      </c>
      <c r="E577" s="247" t="s">
        <v>1</v>
      </c>
      <c r="F577" s="248" t="s">
        <v>197</v>
      </c>
      <c r="G577" s="246"/>
      <c r="H577" s="249">
        <v>184.80000000000001</v>
      </c>
      <c r="I577" s="250"/>
      <c r="J577" s="246"/>
      <c r="K577" s="246"/>
      <c r="L577" s="251"/>
      <c r="M577" s="252"/>
      <c r="N577" s="253"/>
      <c r="O577" s="253"/>
      <c r="P577" s="253"/>
      <c r="Q577" s="253"/>
      <c r="R577" s="253"/>
      <c r="S577" s="253"/>
      <c r="T577" s="254"/>
      <c r="AT577" s="255" t="s">
        <v>194</v>
      </c>
      <c r="AU577" s="255" t="s">
        <v>76</v>
      </c>
      <c r="AV577" s="13" t="s">
        <v>192</v>
      </c>
      <c r="AW577" s="13" t="s">
        <v>32</v>
      </c>
      <c r="AX577" s="13" t="s">
        <v>76</v>
      </c>
      <c r="AY577" s="255" t="s">
        <v>186</v>
      </c>
    </row>
    <row r="578" s="1" customFormat="1" ht="22.5" customHeight="1">
      <c r="B578" s="38"/>
      <c r="C578" s="210" t="s">
        <v>722</v>
      </c>
      <c r="D578" s="210" t="s">
        <v>187</v>
      </c>
      <c r="E578" s="211" t="s">
        <v>745</v>
      </c>
      <c r="F578" s="212" t="s">
        <v>746</v>
      </c>
      <c r="G578" s="213" t="s">
        <v>190</v>
      </c>
      <c r="H578" s="214">
        <v>5544</v>
      </c>
      <c r="I578" s="215"/>
      <c r="J578" s="216">
        <f>ROUND(I578*H578,2)</f>
        <v>0</v>
      </c>
      <c r="K578" s="212" t="s">
        <v>191</v>
      </c>
      <c r="L578" s="43"/>
      <c r="M578" s="217" t="s">
        <v>1</v>
      </c>
      <c r="N578" s="218" t="s">
        <v>40</v>
      </c>
      <c r="O578" s="79"/>
      <c r="P578" s="219">
        <f>O578*H578</f>
        <v>0</v>
      </c>
      <c r="Q578" s="219">
        <v>0</v>
      </c>
      <c r="R578" s="219">
        <f>Q578*H578</f>
        <v>0</v>
      </c>
      <c r="S578" s="219">
        <v>0</v>
      </c>
      <c r="T578" s="220">
        <f>S578*H578</f>
        <v>0</v>
      </c>
      <c r="AR578" s="17" t="s">
        <v>192</v>
      </c>
      <c r="AT578" s="17" t="s">
        <v>187</v>
      </c>
      <c r="AU578" s="17" t="s">
        <v>76</v>
      </c>
      <c r="AY578" s="17" t="s">
        <v>186</v>
      </c>
      <c r="BE578" s="221">
        <f>IF(N578="základní",J578,0)</f>
        <v>0</v>
      </c>
      <c r="BF578" s="221">
        <f>IF(N578="snížená",J578,0)</f>
        <v>0</v>
      </c>
      <c r="BG578" s="221">
        <f>IF(N578="zákl. přenesená",J578,0)</f>
        <v>0</v>
      </c>
      <c r="BH578" s="221">
        <f>IF(N578="sníž. přenesená",J578,0)</f>
        <v>0</v>
      </c>
      <c r="BI578" s="221">
        <f>IF(N578="nulová",J578,0)</f>
        <v>0</v>
      </c>
      <c r="BJ578" s="17" t="s">
        <v>76</v>
      </c>
      <c r="BK578" s="221">
        <f>ROUND(I578*H578,2)</f>
        <v>0</v>
      </c>
      <c r="BL578" s="17" t="s">
        <v>192</v>
      </c>
      <c r="BM578" s="17" t="s">
        <v>747</v>
      </c>
    </row>
    <row r="579" s="11" customFormat="1">
      <c r="B579" s="222"/>
      <c r="C579" s="223"/>
      <c r="D579" s="224" t="s">
        <v>194</v>
      </c>
      <c r="E579" s="225" t="s">
        <v>1</v>
      </c>
      <c r="F579" s="226" t="s">
        <v>748</v>
      </c>
      <c r="G579" s="223"/>
      <c r="H579" s="227">
        <v>5544</v>
      </c>
      <c r="I579" s="228"/>
      <c r="J579" s="223"/>
      <c r="K579" s="223"/>
      <c r="L579" s="229"/>
      <c r="M579" s="230"/>
      <c r="N579" s="231"/>
      <c r="O579" s="231"/>
      <c r="P579" s="231"/>
      <c r="Q579" s="231"/>
      <c r="R579" s="231"/>
      <c r="S579" s="231"/>
      <c r="T579" s="232"/>
      <c r="AT579" s="233" t="s">
        <v>194</v>
      </c>
      <c r="AU579" s="233" t="s">
        <v>76</v>
      </c>
      <c r="AV579" s="11" t="s">
        <v>78</v>
      </c>
      <c r="AW579" s="11" t="s">
        <v>32</v>
      </c>
      <c r="AX579" s="11" t="s">
        <v>69</v>
      </c>
      <c r="AY579" s="233" t="s">
        <v>186</v>
      </c>
    </row>
    <row r="580" s="12" customFormat="1">
      <c r="B580" s="234"/>
      <c r="C580" s="235"/>
      <c r="D580" s="224" t="s">
        <v>194</v>
      </c>
      <c r="E580" s="236" t="s">
        <v>1</v>
      </c>
      <c r="F580" s="237" t="s">
        <v>196</v>
      </c>
      <c r="G580" s="235"/>
      <c r="H580" s="238">
        <v>5544</v>
      </c>
      <c r="I580" s="239"/>
      <c r="J580" s="235"/>
      <c r="K580" s="235"/>
      <c r="L580" s="240"/>
      <c r="M580" s="241"/>
      <c r="N580" s="242"/>
      <c r="O580" s="242"/>
      <c r="P580" s="242"/>
      <c r="Q580" s="242"/>
      <c r="R580" s="242"/>
      <c r="S580" s="242"/>
      <c r="T580" s="243"/>
      <c r="AT580" s="244" t="s">
        <v>194</v>
      </c>
      <c r="AU580" s="244" t="s">
        <v>76</v>
      </c>
      <c r="AV580" s="12" t="s">
        <v>86</v>
      </c>
      <c r="AW580" s="12" t="s">
        <v>32</v>
      </c>
      <c r="AX580" s="12" t="s">
        <v>69</v>
      </c>
      <c r="AY580" s="244" t="s">
        <v>186</v>
      </c>
    </row>
    <row r="581" s="13" customFormat="1">
      <c r="B581" s="245"/>
      <c r="C581" s="246"/>
      <c r="D581" s="224" t="s">
        <v>194</v>
      </c>
      <c r="E581" s="247" t="s">
        <v>1</v>
      </c>
      <c r="F581" s="248" t="s">
        <v>197</v>
      </c>
      <c r="G581" s="246"/>
      <c r="H581" s="249">
        <v>5544</v>
      </c>
      <c r="I581" s="250"/>
      <c r="J581" s="246"/>
      <c r="K581" s="246"/>
      <c r="L581" s="251"/>
      <c r="M581" s="252"/>
      <c r="N581" s="253"/>
      <c r="O581" s="253"/>
      <c r="P581" s="253"/>
      <c r="Q581" s="253"/>
      <c r="R581" s="253"/>
      <c r="S581" s="253"/>
      <c r="T581" s="254"/>
      <c r="AT581" s="255" t="s">
        <v>194</v>
      </c>
      <c r="AU581" s="255" t="s">
        <v>76</v>
      </c>
      <c r="AV581" s="13" t="s">
        <v>192</v>
      </c>
      <c r="AW581" s="13" t="s">
        <v>32</v>
      </c>
      <c r="AX581" s="13" t="s">
        <v>76</v>
      </c>
      <c r="AY581" s="255" t="s">
        <v>186</v>
      </c>
    </row>
    <row r="582" s="1" customFormat="1" ht="22.5" customHeight="1">
      <c r="B582" s="38"/>
      <c r="C582" s="210" t="s">
        <v>749</v>
      </c>
      <c r="D582" s="210" t="s">
        <v>187</v>
      </c>
      <c r="E582" s="211" t="s">
        <v>750</v>
      </c>
      <c r="F582" s="212" t="s">
        <v>751</v>
      </c>
      <c r="G582" s="213" t="s">
        <v>190</v>
      </c>
      <c r="H582" s="214">
        <v>184.80000000000001</v>
      </c>
      <c r="I582" s="215"/>
      <c r="J582" s="216">
        <f>ROUND(I582*H582,2)</f>
        <v>0</v>
      </c>
      <c r="K582" s="212" t="s">
        <v>191</v>
      </c>
      <c r="L582" s="43"/>
      <c r="M582" s="217" t="s">
        <v>1</v>
      </c>
      <c r="N582" s="218" t="s">
        <v>40</v>
      </c>
      <c r="O582" s="79"/>
      <c r="P582" s="219">
        <f>O582*H582</f>
        <v>0</v>
      </c>
      <c r="Q582" s="219">
        <v>0</v>
      </c>
      <c r="R582" s="219">
        <f>Q582*H582</f>
        <v>0</v>
      </c>
      <c r="S582" s="219">
        <v>0</v>
      </c>
      <c r="T582" s="220">
        <f>S582*H582</f>
        <v>0</v>
      </c>
      <c r="AR582" s="17" t="s">
        <v>192</v>
      </c>
      <c r="AT582" s="17" t="s">
        <v>187</v>
      </c>
      <c r="AU582" s="17" t="s">
        <v>76</v>
      </c>
      <c r="AY582" s="17" t="s">
        <v>186</v>
      </c>
      <c r="BE582" s="221">
        <f>IF(N582="základní",J582,0)</f>
        <v>0</v>
      </c>
      <c r="BF582" s="221">
        <f>IF(N582="snížená",J582,0)</f>
        <v>0</v>
      </c>
      <c r="BG582" s="221">
        <f>IF(N582="zákl. přenesená",J582,0)</f>
        <v>0</v>
      </c>
      <c r="BH582" s="221">
        <f>IF(N582="sníž. přenesená",J582,0)</f>
        <v>0</v>
      </c>
      <c r="BI582" s="221">
        <f>IF(N582="nulová",J582,0)</f>
        <v>0</v>
      </c>
      <c r="BJ582" s="17" t="s">
        <v>76</v>
      </c>
      <c r="BK582" s="221">
        <f>ROUND(I582*H582,2)</f>
        <v>0</v>
      </c>
      <c r="BL582" s="17" t="s">
        <v>192</v>
      </c>
      <c r="BM582" s="17" t="s">
        <v>752</v>
      </c>
    </row>
    <row r="583" s="1" customFormat="1" ht="16.5" customHeight="1">
      <c r="B583" s="38"/>
      <c r="C583" s="210" t="s">
        <v>753</v>
      </c>
      <c r="D583" s="210" t="s">
        <v>187</v>
      </c>
      <c r="E583" s="211" t="s">
        <v>754</v>
      </c>
      <c r="F583" s="212" t="s">
        <v>755</v>
      </c>
      <c r="G583" s="213" t="s">
        <v>319</v>
      </c>
      <c r="H583" s="214">
        <v>14.565</v>
      </c>
      <c r="I583" s="215"/>
      <c r="J583" s="216">
        <f>ROUND(I583*H583,2)</f>
        <v>0</v>
      </c>
      <c r="K583" s="212" t="s">
        <v>191</v>
      </c>
      <c r="L583" s="43"/>
      <c r="M583" s="217" t="s">
        <v>1</v>
      </c>
      <c r="N583" s="218" t="s">
        <v>40</v>
      </c>
      <c r="O583" s="79"/>
      <c r="P583" s="219">
        <f>O583*H583</f>
        <v>0</v>
      </c>
      <c r="Q583" s="219">
        <v>0</v>
      </c>
      <c r="R583" s="219">
        <f>Q583*H583</f>
        <v>0</v>
      </c>
      <c r="S583" s="219">
        <v>0</v>
      </c>
      <c r="T583" s="220">
        <f>S583*H583</f>
        <v>0</v>
      </c>
      <c r="AR583" s="17" t="s">
        <v>192</v>
      </c>
      <c r="AT583" s="17" t="s">
        <v>187</v>
      </c>
      <c r="AU583" s="17" t="s">
        <v>76</v>
      </c>
      <c r="AY583" s="17" t="s">
        <v>186</v>
      </c>
      <c r="BE583" s="221">
        <f>IF(N583="základní",J583,0)</f>
        <v>0</v>
      </c>
      <c r="BF583" s="221">
        <f>IF(N583="snížená",J583,0)</f>
        <v>0</v>
      </c>
      <c r="BG583" s="221">
        <f>IF(N583="zákl. přenesená",J583,0)</f>
        <v>0</v>
      </c>
      <c r="BH583" s="221">
        <f>IF(N583="sníž. přenesená",J583,0)</f>
        <v>0</v>
      </c>
      <c r="BI583" s="221">
        <f>IF(N583="nulová",J583,0)</f>
        <v>0</v>
      </c>
      <c r="BJ583" s="17" t="s">
        <v>76</v>
      </c>
      <c r="BK583" s="221">
        <f>ROUND(I583*H583,2)</f>
        <v>0</v>
      </c>
      <c r="BL583" s="17" t="s">
        <v>192</v>
      </c>
      <c r="BM583" s="17" t="s">
        <v>756</v>
      </c>
    </row>
    <row r="584" s="14" customFormat="1">
      <c r="B584" s="256"/>
      <c r="C584" s="257"/>
      <c r="D584" s="224" t="s">
        <v>194</v>
      </c>
      <c r="E584" s="258" t="s">
        <v>1</v>
      </c>
      <c r="F584" s="259" t="s">
        <v>757</v>
      </c>
      <c r="G584" s="257"/>
      <c r="H584" s="258" t="s">
        <v>1</v>
      </c>
      <c r="I584" s="260"/>
      <c r="J584" s="257"/>
      <c r="K584" s="257"/>
      <c r="L584" s="261"/>
      <c r="M584" s="262"/>
      <c r="N584" s="263"/>
      <c r="O584" s="263"/>
      <c r="P584" s="263"/>
      <c r="Q584" s="263"/>
      <c r="R584" s="263"/>
      <c r="S584" s="263"/>
      <c r="T584" s="264"/>
      <c r="AT584" s="265" t="s">
        <v>194</v>
      </c>
      <c r="AU584" s="265" t="s">
        <v>76</v>
      </c>
      <c r="AV584" s="14" t="s">
        <v>76</v>
      </c>
      <c r="AW584" s="14" t="s">
        <v>32</v>
      </c>
      <c r="AX584" s="14" t="s">
        <v>69</v>
      </c>
      <c r="AY584" s="265" t="s">
        <v>186</v>
      </c>
    </row>
    <row r="585" s="11" customFormat="1">
      <c r="B585" s="222"/>
      <c r="C585" s="223"/>
      <c r="D585" s="224" t="s">
        <v>194</v>
      </c>
      <c r="E585" s="225" t="s">
        <v>1</v>
      </c>
      <c r="F585" s="226" t="s">
        <v>758</v>
      </c>
      <c r="G585" s="223"/>
      <c r="H585" s="227">
        <v>14.565</v>
      </c>
      <c r="I585" s="228"/>
      <c r="J585" s="223"/>
      <c r="K585" s="223"/>
      <c r="L585" s="229"/>
      <c r="M585" s="230"/>
      <c r="N585" s="231"/>
      <c r="O585" s="231"/>
      <c r="P585" s="231"/>
      <c r="Q585" s="231"/>
      <c r="R585" s="231"/>
      <c r="S585" s="231"/>
      <c r="T585" s="232"/>
      <c r="AT585" s="233" t="s">
        <v>194</v>
      </c>
      <c r="AU585" s="233" t="s">
        <v>76</v>
      </c>
      <c r="AV585" s="11" t="s">
        <v>78</v>
      </c>
      <c r="AW585" s="11" t="s">
        <v>32</v>
      </c>
      <c r="AX585" s="11" t="s">
        <v>69</v>
      </c>
      <c r="AY585" s="233" t="s">
        <v>186</v>
      </c>
    </row>
    <row r="586" s="12" customFormat="1">
      <c r="B586" s="234"/>
      <c r="C586" s="235"/>
      <c r="D586" s="224" t="s">
        <v>194</v>
      </c>
      <c r="E586" s="236" t="s">
        <v>1</v>
      </c>
      <c r="F586" s="237" t="s">
        <v>196</v>
      </c>
      <c r="G586" s="235"/>
      <c r="H586" s="238">
        <v>14.565</v>
      </c>
      <c r="I586" s="239"/>
      <c r="J586" s="235"/>
      <c r="K586" s="235"/>
      <c r="L586" s="240"/>
      <c r="M586" s="241"/>
      <c r="N586" s="242"/>
      <c r="O586" s="242"/>
      <c r="P586" s="242"/>
      <c r="Q586" s="242"/>
      <c r="R586" s="242"/>
      <c r="S586" s="242"/>
      <c r="T586" s="243"/>
      <c r="AT586" s="244" t="s">
        <v>194</v>
      </c>
      <c r="AU586" s="244" t="s">
        <v>76</v>
      </c>
      <c r="AV586" s="12" t="s">
        <v>86</v>
      </c>
      <c r="AW586" s="12" t="s">
        <v>32</v>
      </c>
      <c r="AX586" s="12" t="s">
        <v>69</v>
      </c>
      <c r="AY586" s="244" t="s">
        <v>186</v>
      </c>
    </row>
    <row r="587" s="13" customFormat="1">
      <c r="B587" s="245"/>
      <c r="C587" s="246"/>
      <c r="D587" s="224" t="s">
        <v>194</v>
      </c>
      <c r="E587" s="247" t="s">
        <v>1</v>
      </c>
      <c r="F587" s="248" t="s">
        <v>197</v>
      </c>
      <c r="G587" s="246"/>
      <c r="H587" s="249">
        <v>14.565</v>
      </c>
      <c r="I587" s="250"/>
      <c r="J587" s="246"/>
      <c r="K587" s="246"/>
      <c r="L587" s="251"/>
      <c r="M587" s="252"/>
      <c r="N587" s="253"/>
      <c r="O587" s="253"/>
      <c r="P587" s="253"/>
      <c r="Q587" s="253"/>
      <c r="R587" s="253"/>
      <c r="S587" s="253"/>
      <c r="T587" s="254"/>
      <c r="AT587" s="255" t="s">
        <v>194</v>
      </c>
      <c r="AU587" s="255" t="s">
        <v>76</v>
      </c>
      <c r="AV587" s="13" t="s">
        <v>192</v>
      </c>
      <c r="AW587" s="13" t="s">
        <v>32</v>
      </c>
      <c r="AX587" s="13" t="s">
        <v>76</v>
      </c>
      <c r="AY587" s="255" t="s">
        <v>186</v>
      </c>
    </row>
    <row r="588" s="1" customFormat="1" ht="22.5" customHeight="1">
      <c r="B588" s="38"/>
      <c r="C588" s="210" t="s">
        <v>759</v>
      </c>
      <c r="D588" s="210" t="s">
        <v>187</v>
      </c>
      <c r="E588" s="211" t="s">
        <v>760</v>
      </c>
      <c r="F588" s="212" t="s">
        <v>761</v>
      </c>
      <c r="G588" s="213" t="s">
        <v>319</v>
      </c>
      <c r="H588" s="214">
        <v>24.285</v>
      </c>
      <c r="I588" s="215"/>
      <c r="J588" s="216">
        <f>ROUND(I588*H588,2)</f>
        <v>0</v>
      </c>
      <c r="K588" s="212" t="s">
        <v>191</v>
      </c>
      <c r="L588" s="43"/>
      <c r="M588" s="217" t="s">
        <v>1</v>
      </c>
      <c r="N588" s="218" t="s">
        <v>40</v>
      </c>
      <c r="O588" s="79"/>
      <c r="P588" s="219">
        <f>O588*H588</f>
        <v>0</v>
      </c>
      <c r="Q588" s="219">
        <v>0</v>
      </c>
      <c r="R588" s="219">
        <f>Q588*H588</f>
        <v>0</v>
      </c>
      <c r="S588" s="219">
        <v>0</v>
      </c>
      <c r="T588" s="220">
        <f>S588*H588</f>
        <v>0</v>
      </c>
      <c r="AR588" s="17" t="s">
        <v>192</v>
      </c>
      <c r="AT588" s="17" t="s">
        <v>187</v>
      </c>
      <c r="AU588" s="17" t="s">
        <v>76</v>
      </c>
      <c r="AY588" s="17" t="s">
        <v>186</v>
      </c>
      <c r="BE588" s="221">
        <f>IF(N588="základní",J588,0)</f>
        <v>0</v>
      </c>
      <c r="BF588" s="221">
        <f>IF(N588="snížená",J588,0)</f>
        <v>0</v>
      </c>
      <c r="BG588" s="221">
        <f>IF(N588="zákl. přenesená",J588,0)</f>
        <v>0</v>
      </c>
      <c r="BH588" s="221">
        <f>IF(N588="sníž. přenesená",J588,0)</f>
        <v>0</v>
      </c>
      <c r="BI588" s="221">
        <f>IF(N588="nulová",J588,0)</f>
        <v>0</v>
      </c>
      <c r="BJ588" s="17" t="s">
        <v>76</v>
      </c>
      <c r="BK588" s="221">
        <f>ROUND(I588*H588,2)</f>
        <v>0</v>
      </c>
      <c r="BL588" s="17" t="s">
        <v>192</v>
      </c>
      <c r="BM588" s="17" t="s">
        <v>762</v>
      </c>
    </row>
    <row r="589" s="14" customFormat="1">
      <c r="B589" s="256"/>
      <c r="C589" s="257"/>
      <c r="D589" s="224" t="s">
        <v>194</v>
      </c>
      <c r="E589" s="258" t="s">
        <v>1</v>
      </c>
      <c r="F589" s="259" t="s">
        <v>763</v>
      </c>
      <c r="G589" s="257"/>
      <c r="H589" s="258" t="s">
        <v>1</v>
      </c>
      <c r="I589" s="260"/>
      <c r="J589" s="257"/>
      <c r="K589" s="257"/>
      <c r="L589" s="261"/>
      <c r="M589" s="262"/>
      <c r="N589" s="263"/>
      <c r="O589" s="263"/>
      <c r="P589" s="263"/>
      <c r="Q589" s="263"/>
      <c r="R589" s="263"/>
      <c r="S589" s="263"/>
      <c r="T589" s="264"/>
      <c r="AT589" s="265" t="s">
        <v>194</v>
      </c>
      <c r="AU589" s="265" t="s">
        <v>76</v>
      </c>
      <c r="AV589" s="14" t="s">
        <v>76</v>
      </c>
      <c r="AW589" s="14" t="s">
        <v>32</v>
      </c>
      <c r="AX589" s="14" t="s">
        <v>69</v>
      </c>
      <c r="AY589" s="265" t="s">
        <v>186</v>
      </c>
    </row>
    <row r="590" s="11" customFormat="1">
      <c r="B590" s="222"/>
      <c r="C590" s="223"/>
      <c r="D590" s="224" t="s">
        <v>194</v>
      </c>
      <c r="E590" s="225" t="s">
        <v>1</v>
      </c>
      <c r="F590" s="226" t="s">
        <v>764</v>
      </c>
      <c r="G590" s="223"/>
      <c r="H590" s="227">
        <v>24.285</v>
      </c>
      <c r="I590" s="228"/>
      <c r="J590" s="223"/>
      <c r="K590" s="223"/>
      <c r="L590" s="229"/>
      <c r="M590" s="230"/>
      <c r="N590" s="231"/>
      <c r="O590" s="231"/>
      <c r="P590" s="231"/>
      <c r="Q590" s="231"/>
      <c r="R590" s="231"/>
      <c r="S590" s="231"/>
      <c r="T590" s="232"/>
      <c r="AT590" s="233" t="s">
        <v>194</v>
      </c>
      <c r="AU590" s="233" t="s">
        <v>76</v>
      </c>
      <c r="AV590" s="11" t="s">
        <v>78</v>
      </c>
      <c r="AW590" s="11" t="s">
        <v>32</v>
      </c>
      <c r="AX590" s="11" t="s">
        <v>69</v>
      </c>
      <c r="AY590" s="233" t="s">
        <v>186</v>
      </c>
    </row>
    <row r="591" s="12" customFormat="1">
      <c r="B591" s="234"/>
      <c r="C591" s="235"/>
      <c r="D591" s="224" t="s">
        <v>194</v>
      </c>
      <c r="E591" s="236" t="s">
        <v>1</v>
      </c>
      <c r="F591" s="237" t="s">
        <v>196</v>
      </c>
      <c r="G591" s="235"/>
      <c r="H591" s="238">
        <v>24.285</v>
      </c>
      <c r="I591" s="239"/>
      <c r="J591" s="235"/>
      <c r="K591" s="235"/>
      <c r="L591" s="240"/>
      <c r="M591" s="241"/>
      <c r="N591" s="242"/>
      <c r="O591" s="242"/>
      <c r="P591" s="242"/>
      <c r="Q591" s="242"/>
      <c r="R591" s="242"/>
      <c r="S591" s="242"/>
      <c r="T591" s="243"/>
      <c r="AT591" s="244" t="s">
        <v>194</v>
      </c>
      <c r="AU591" s="244" t="s">
        <v>76</v>
      </c>
      <c r="AV591" s="12" t="s">
        <v>86</v>
      </c>
      <c r="AW591" s="12" t="s">
        <v>32</v>
      </c>
      <c r="AX591" s="12" t="s">
        <v>69</v>
      </c>
      <c r="AY591" s="244" t="s">
        <v>186</v>
      </c>
    </row>
    <row r="592" s="13" customFormat="1">
      <c r="B592" s="245"/>
      <c r="C592" s="246"/>
      <c r="D592" s="224" t="s">
        <v>194</v>
      </c>
      <c r="E592" s="247" t="s">
        <v>1</v>
      </c>
      <c r="F592" s="248" t="s">
        <v>197</v>
      </c>
      <c r="G592" s="246"/>
      <c r="H592" s="249">
        <v>24.285</v>
      </c>
      <c r="I592" s="250"/>
      <c r="J592" s="246"/>
      <c r="K592" s="246"/>
      <c r="L592" s="251"/>
      <c r="M592" s="252"/>
      <c r="N592" s="253"/>
      <c r="O592" s="253"/>
      <c r="P592" s="253"/>
      <c r="Q592" s="253"/>
      <c r="R592" s="253"/>
      <c r="S592" s="253"/>
      <c r="T592" s="254"/>
      <c r="AT592" s="255" t="s">
        <v>194</v>
      </c>
      <c r="AU592" s="255" t="s">
        <v>76</v>
      </c>
      <c r="AV592" s="13" t="s">
        <v>192</v>
      </c>
      <c r="AW592" s="13" t="s">
        <v>32</v>
      </c>
      <c r="AX592" s="13" t="s">
        <v>76</v>
      </c>
      <c r="AY592" s="255" t="s">
        <v>186</v>
      </c>
    </row>
    <row r="593" s="1" customFormat="1" ht="16.5" customHeight="1">
      <c r="B593" s="38"/>
      <c r="C593" s="210" t="s">
        <v>765</v>
      </c>
      <c r="D593" s="210" t="s">
        <v>187</v>
      </c>
      <c r="E593" s="211" t="s">
        <v>766</v>
      </c>
      <c r="F593" s="212" t="s">
        <v>767</v>
      </c>
      <c r="G593" s="213" t="s">
        <v>768</v>
      </c>
      <c r="H593" s="214">
        <v>2</v>
      </c>
      <c r="I593" s="215"/>
      <c r="J593" s="216">
        <f>ROUND(I593*H593,2)</f>
        <v>0</v>
      </c>
      <c r="K593" s="212" t="s">
        <v>191</v>
      </c>
      <c r="L593" s="43"/>
      <c r="M593" s="217" t="s">
        <v>1</v>
      </c>
      <c r="N593" s="218" t="s">
        <v>40</v>
      </c>
      <c r="O593" s="79"/>
      <c r="P593" s="219">
        <f>O593*H593</f>
        <v>0</v>
      </c>
      <c r="Q593" s="219">
        <v>0</v>
      </c>
      <c r="R593" s="219">
        <f>Q593*H593</f>
        <v>0</v>
      </c>
      <c r="S593" s="219">
        <v>0</v>
      </c>
      <c r="T593" s="220">
        <f>S593*H593</f>
        <v>0</v>
      </c>
      <c r="AR593" s="17" t="s">
        <v>192</v>
      </c>
      <c r="AT593" s="17" t="s">
        <v>187</v>
      </c>
      <c r="AU593" s="17" t="s">
        <v>76</v>
      </c>
      <c r="AY593" s="17" t="s">
        <v>186</v>
      </c>
      <c r="BE593" s="221">
        <f>IF(N593="základní",J593,0)</f>
        <v>0</v>
      </c>
      <c r="BF593" s="221">
        <f>IF(N593="snížená",J593,0)</f>
        <v>0</v>
      </c>
      <c r="BG593" s="221">
        <f>IF(N593="zákl. přenesená",J593,0)</f>
        <v>0</v>
      </c>
      <c r="BH593" s="221">
        <f>IF(N593="sníž. přenesená",J593,0)</f>
        <v>0</v>
      </c>
      <c r="BI593" s="221">
        <f>IF(N593="nulová",J593,0)</f>
        <v>0</v>
      </c>
      <c r="BJ593" s="17" t="s">
        <v>76</v>
      </c>
      <c r="BK593" s="221">
        <f>ROUND(I593*H593,2)</f>
        <v>0</v>
      </c>
      <c r="BL593" s="17" t="s">
        <v>192</v>
      </c>
      <c r="BM593" s="17" t="s">
        <v>769</v>
      </c>
    </row>
    <row r="594" s="11" customFormat="1">
      <c r="B594" s="222"/>
      <c r="C594" s="223"/>
      <c r="D594" s="224" t="s">
        <v>194</v>
      </c>
      <c r="E594" s="225" t="s">
        <v>1</v>
      </c>
      <c r="F594" s="226" t="s">
        <v>770</v>
      </c>
      <c r="G594" s="223"/>
      <c r="H594" s="227">
        <v>2</v>
      </c>
      <c r="I594" s="228"/>
      <c r="J594" s="223"/>
      <c r="K594" s="223"/>
      <c r="L594" s="229"/>
      <c r="M594" s="230"/>
      <c r="N594" s="231"/>
      <c r="O594" s="231"/>
      <c r="P594" s="231"/>
      <c r="Q594" s="231"/>
      <c r="R594" s="231"/>
      <c r="S594" s="231"/>
      <c r="T594" s="232"/>
      <c r="AT594" s="233" t="s">
        <v>194</v>
      </c>
      <c r="AU594" s="233" t="s">
        <v>76</v>
      </c>
      <c r="AV594" s="11" t="s">
        <v>78</v>
      </c>
      <c r="AW594" s="11" t="s">
        <v>32</v>
      </c>
      <c r="AX594" s="11" t="s">
        <v>69</v>
      </c>
      <c r="AY594" s="233" t="s">
        <v>186</v>
      </c>
    </row>
    <row r="595" s="12" customFormat="1">
      <c r="B595" s="234"/>
      <c r="C595" s="235"/>
      <c r="D595" s="224" t="s">
        <v>194</v>
      </c>
      <c r="E595" s="236" t="s">
        <v>1</v>
      </c>
      <c r="F595" s="237" t="s">
        <v>196</v>
      </c>
      <c r="G595" s="235"/>
      <c r="H595" s="238">
        <v>2</v>
      </c>
      <c r="I595" s="239"/>
      <c r="J595" s="235"/>
      <c r="K595" s="235"/>
      <c r="L595" s="240"/>
      <c r="M595" s="241"/>
      <c r="N595" s="242"/>
      <c r="O595" s="242"/>
      <c r="P595" s="242"/>
      <c r="Q595" s="242"/>
      <c r="R595" s="242"/>
      <c r="S595" s="242"/>
      <c r="T595" s="243"/>
      <c r="AT595" s="244" t="s">
        <v>194</v>
      </c>
      <c r="AU595" s="244" t="s">
        <v>76</v>
      </c>
      <c r="AV595" s="12" t="s">
        <v>86</v>
      </c>
      <c r="AW595" s="12" t="s">
        <v>32</v>
      </c>
      <c r="AX595" s="12" t="s">
        <v>69</v>
      </c>
      <c r="AY595" s="244" t="s">
        <v>186</v>
      </c>
    </row>
    <row r="596" s="13" customFormat="1">
      <c r="B596" s="245"/>
      <c r="C596" s="246"/>
      <c r="D596" s="224" t="s">
        <v>194</v>
      </c>
      <c r="E596" s="247" t="s">
        <v>1</v>
      </c>
      <c r="F596" s="248" t="s">
        <v>197</v>
      </c>
      <c r="G596" s="246"/>
      <c r="H596" s="249">
        <v>2</v>
      </c>
      <c r="I596" s="250"/>
      <c r="J596" s="246"/>
      <c r="K596" s="246"/>
      <c r="L596" s="251"/>
      <c r="M596" s="252"/>
      <c r="N596" s="253"/>
      <c r="O596" s="253"/>
      <c r="P596" s="253"/>
      <c r="Q596" s="253"/>
      <c r="R596" s="253"/>
      <c r="S596" s="253"/>
      <c r="T596" s="254"/>
      <c r="AT596" s="255" t="s">
        <v>194</v>
      </c>
      <c r="AU596" s="255" t="s">
        <v>76</v>
      </c>
      <c r="AV596" s="13" t="s">
        <v>192</v>
      </c>
      <c r="AW596" s="13" t="s">
        <v>32</v>
      </c>
      <c r="AX596" s="13" t="s">
        <v>76</v>
      </c>
      <c r="AY596" s="255" t="s">
        <v>186</v>
      </c>
    </row>
    <row r="597" s="1" customFormat="1" ht="16.5" customHeight="1">
      <c r="B597" s="38"/>
      <c r="C597" s="210" t="s">
        <v>771</v>
      </c>
      <c r="D597" s="210" t="s">
        <v>187</v>
      </c>
      <c r="E597" s="211" t="s">
        <v>772</v>
      </c>
      <c r="F597" s="212" t="s">
        <v>773</v>
      </c>
      <c r="G597" s="213" t="s">
        <v>768</v>
      </c>
      <c r="H597" s="214">
        <v>60</v>
      </c>
      <c r="I597" s="215"/>
      <c r="J597" s="216">
        <f>ROUND(I597*H597,2)</f>
        <v>0</v>
      </c>
      <c r="K597" s="212" t="s">
        <v>191</v>
      </c>
      <c r="L597" s="43"/>
      <c r="M597" s="217" t="s">
        <v>1</v>
      </c>
      <c r="N597" s="218" t="s">
        <v>40</v>
      </c>
      <c r="O597" s="79"/>
      <c r="P597" s="219">
        <f>O597*H597</f>
        <v>0</v>
      </c>
      <c r="Q597" s="219">
        <v>0</v>
      </c>
      <c r="R597" s="219">
        <f>Q597*H597</f>
        <v>0</v>
      </c>
      <c r="S597" s="219">
        <v>0</v>
      </c>
      <c r="T597" s="220">
        <f>S597*H597</f>
        <v>0</v>
      </c>
      <c r="AR597" s="17" t="s">
        <v>192</v>
      </c>
      <c r="AT597" s="17" t="s">
        <v>187</v>
      </c>
      <c r="AU597" s="17" t="s">
        <v>76</v>
      </c>
      <c r="AY597" s="17" t="s">
        <v>186</v>
      </c>
      <c r="BE597" s="221">
        <f>IF(N597="základní",J597,0)</f>
        <v>0</v>
      </c>
      <c r="BF597" s="221">
        <f>IF(N597="snížená",J597,0)</f>
        <v>0</v>
      </c>
      <c r="BG597" s="221">
        <f>IF(N597="zákl. přenesená",J597,0)</f>
        <v>0</v>
      </c>
      <c r="BH597" s="221">
        <f>IF(N597="sníž. přenesená",J597,0)</f>
        <v>0</v>
      </c>
      <c r="BI597" s="221">
        <f>IF(N597="nulová",J597,0)</f>
        <v>0</v>
      </c>
      <c r="BJ597" s="17" t="s">
        <v>76</v>
      </c>
      <c r="BK597" s="221">
        <f>ROUND(I597*H597,2)</f>
        <v>0</v>
      </c>
      <c r="BL597" s="17" t="s">
        <v>192</v>
      </c>
      <c r="BM597" s="17" t="s">
        <v>774</v>
      </c>
    </row>
    <row r="598" s="11" customFormat="1">
      <c r="B598" s="222"/>
      <c r="C598" s="223"/>
      <c r="D598" s="224" t="s">
        <v>194</v>
      </c>
      <c r="E598" s="225" t="s">
        <v>1</v>
      </c>
      <c r="F598" s="226" t="s">
        <v>775</v>
      </c>
      <c r="G598" s="223"/>
      <c r="H598" s="227">
        <v>60</v>
      </c>
      <c r="I598" s="228"/>
      <c r="J598" s="223"/>
      <c r="K598" s="223"/>
      <c r="L598" s="229"/>
      <c r="M598" s="230"/>
      <c r="N598" s="231"/>
      <c r="O598" s="231"/>
      <c r="P598" s="231"/>
      <c r="Q598" s="231"/>
      <c r="R598" s="231"/>
      <c r="S598" s="231"/>
      <c r="T598" s="232"/>
      <c r="AT598" s="233" t="s">
        <v>194</v>
      </c>
      <c r="AU598" s="233" t="s">
        <v>76</v>
      </c>
      <c r="AV598" s="11" t="s">
        <v>78</v>
      </c>
      <c r="AW598" s="11" t="s">
        <v>32</v>
      </c>
      <c r="AX598" s="11" t="s">
        <v>69</v>
      </c>
      <c r="AY598" s="233" t="s">
        <v>186</v>
      </c>
    </row>
    <row r="599" s="12" customFormat="1">
      <c r="B599" s="234"/>
      <c r="C599" s="235"/>
      <c r="D599" s="224" t="s">
        <v>194</v>
      </c>
      <c r="E599" s="236" t="s">
        <v>1</v>
      </c>
      <c r="F599" s="237" t="s">
        <v>196</v>
      </c>
      <c r="G599" s="235"/>
      <c r="H599" s="238">
        <v>60</v>
      </c>
      <c r="I599" s="239"/>
      <c r="J599" s="235"/>
      <c r="K599" s="235"/>
      <c r="L599" s="240"/>
      <c r="M599" s="241"/>
      <c r="N599" s="242"/>
      <c r="O599" s="242"/>
      <c r="P599" s="242"/>
      <c r="Q599" s="242"/>
      <c r="R599" s="242"/>
      <c r="S599" s="242"/>
      <c r="T599" s="243"/>
      <c r="AT599" s="244" t="s">
        <v>194</v>
      </c>
      <c r="AU599" s="244" t="s">
        <v>76</v>
      </c>
      <c r="AV599" s="12" t="s">
        <v>86</v>
      </c>
      <c r="AW599" s="12" t="s">
        <v>32</v>
      </c>
      <c r="AX599" s="12" t="s">
        <v>69</v>
      </c>
      <c r="AY599" s="244" t="s">
        <v>186</v>
      </c>
    </row>
    <row r="600" s="13" customFormat="1">
      <c r="B600" s="245"/>
      <c r="C600" s="246"/>
      <c r="D600" s="224" t="s">
        <v>194</v>
      </c>
      <c r="E600" s="247" t="s">
        <v>1</v>
      </c>
      <c r="F600" s="248" t="s">
        <v>197</v>
      </c>
      <c r="G600" s="246"/>
      <c r="H600" s="249">
        <v>60</v>
      </c>
      <c r="I600" s="250"/>
      <c r="J600" s="246"/>
      <c r="K600" s="246"/>
      <c r="L600" s="251"/>
      <c r="M600" s="252"/>
      <c r="N600" s="253"/>
      <c r="O600" s="253"/>
      <c r="P600" s="253"/>
      <c r="Q600" s="253"/>
      <c r="R600" s="253"/>
      <c r="S600" s="253"/>
      <c r="T600" s="254"/>
      <c r="AT600" s="255" t="s">
        <v>194</v>
      </c>
      <c r="AU600" s="255" t="s">
        <v>76</v>
      </c>
      <c r="AV600" s="13" t="s">
        <v>192</v>
      </c>
      <c r="AW600" s="13" t="s">
        <v>32</v>
      </c>
      <c r="AX600" s="13" t="s">
        <v>76</v>
      </c>
      <c r="AY600" s="255" t="s">
        <v>186</v>
      </c>
    </row>
    <row r="601" s="1" customFormat="1" ht="16.5" customHeight="1">
      <c r="B601" s="38"/>
      <c r="C601" s="210" t="s">
        <v>776</v>
      </c>
      <c r="D601" s="210" t="s">
        <v>187</v>
      </c>
      <c r="E601" s="211" t="s">
        <v>777</v>
      </c>
      <c r="F601" s="212" t="s">
        <v>778</v>
      </c>
      <c r="G601" s="213" t="s">
        <v>768</v>
      </c>
      <c r="H601" s="214">
        <v>2</v>
      </c>
      <c r="I601" s="215"/>
      <c r="J601" s="216">
        <f>ROUND(I601*H601,2)</f>
        <v>0</v>
      </c>
      <c r="K601" s="212" t="s">
        <v>191</v>
      </c>
      <c r="L601" s="43"/>
      <c r="M601" s="217" t="s">
        <v>1</v>
      </c>
      <c r="N601" s="218" t="s">
        <v>40</v>
      </c>
      <c r="O601" s="79"/>
      <c r="P601" s="219">
        <f>O601*H601</f>
        <v>0</v>
      </c>
      <c r="Q601" s="219">
        <v>0</v>
      </c>
      <c r="R601" s="219">
        <f>Q601*H601</f>
        <v>0</v>
      </c>
      <c r="S601" s="219">
        <v>0</v>
      </c>
      <c r="T601" s="220">
        <f>S601*H601</f>
        <v>0</v>
      </c>
      <c r="AR601" s="17" t="s">
        <v>192</v>
      </c>
      <c r="AT601" s="17" t="s">
        <v>187</v>
      </c>
      <c r="AU601" s="17" t="s">
        <v>76</v>
      </c>
      <c r="AY601" s="17" t="s">
        <v>186</v>
      </c>
      <c r="BE601" s="221">
        <f>IF(N601="základní",J601,0)</f>
        <v>0</v>
      </c>
      <c r="BF601" s="221">
        <f>IF(N601="snížená",J601,0)</f>
        <v>0</v>
      </c>
      <c r="BG601" s="221">
        <f>IF(N601="zákl. přenesená",J601,0)</f>
        <v>0</v>
      </c>
      <c r="BH601" s="221">
        <f>IF(N601="sníž. přenesená",J601,0)</f>
        <v>0</v>
      </c>
      <c r="BI601" s="221">
        <f>IF(N601="nulová",J601,0)</f>
        <v>0</v>
      </c>
      <c r="BJ601" s="17" t="s">
        <v>76</v>
      </c>
      <c r="BK601" s="221">
        <f>ROUND(I601*H601,2)</f>
        <v>0</v>
      </c>
      <c r="BL601" s="17" t="s">
        <v>192</v>
      </c>
      <c r="BM601" s="17" t="s">
        <v>779</v>
      </c>
    </row>
    <row r="602" s="10" customFormat="1" ht="25.92" customHeight="1">
      <c r="B602" s="196"/>
      <c r="C602" s="197"/>
      <c r="D602" s="198" t="s">
        <v>68</v>
      </c>
      <c r="E602" s="199" t="s">
        <v>749</v>
      </c>
      <c r="F602" s="199" t="s">
        <v>780</v>
      </c>
      <c r="G602" s="197"/>
      <c r="H602" s="197"/>
      <c r="I602" s="200"/>
      <c r="J602" s="201">
        <f>BK602</f>
        <v>0</v>
      </c>
      <c r="K602" s="197"/>
      <c r="L602" s="202"/>
      <c r="M602" s="203"/>
      <c r="N602" s="204"/>
      <c r="O602" s="204"/>
      <c r="P602" s="205">
        <f>SUM(P603:P626)</f>
        <v>0</v>
      </c>
      <c r="Q602" s="204"/>
      <c r="R602" s="205">
        <f>SUM(R603:R626)</f>
        <v>0</v>
      </c>
      <c r="S602" s="204"/>
      <c r="T602" s="206">
        <f>SUM(T603:T626)</f>
        <v>0</v>
      </c>
      <c r="AR602" s="207" t="s">
        <v>76</v>
      </c>
      <c r="AT602" s="208" t="s">
        <v>68</v>
      </c>
      <c r="AU602" s="208" t="s">
        <v>69</v>
      </c>
      <c r="AY602" s="207" t="s">
        <v>186</v>
      </c>
      <c r="BK602" s="209">
        <f>SUM(BK603:BK626)</f>
        <v>0</v>
      </c>
    </row>
    <row r="603" s="1" customFormat="1" ht="16.5" customHeight="1">
      <c r="B603" s="38"/>
      <c r="C603" s="210" t="s">
        <v>781</v>
      </c>
      <c r="D603" s="210" t="s">
        <v>187</v>
      </c>
      <c r="E603" s="211" t="s">
        <v>782</v>
      </c>
      <c r="F603" s="212" t="s">
        <v>783</v>
      </c>
      <c r="G603" s="213" t="s">
        <v>319</v>
      </c>
      <c r="H603" s="214">
        <v>54.32</v>
      </c>
      <c r="I603" s="215"/>
      <c r="J603" s="216">
        <f>ROUND(I603*H603,2)</f>
        <v>0</v>
      </c>
      <c r="K603" s="212" t="s">
        <v>191</v>
      </c>
      <c r="L603" s="43"/>
      <c r="M603" s="217" t="s">
        <v>1</v>
      </c>
      <c r="N603" s="218" t="s">
        <v>40</v>
      </c>
      <c r="O603" s="79"/>
      <c r="P603" s="219">
        <f>O603*H603</f>
        <v>0</v>
      </c>
      <c r="Q603" s="219">
        <v>0</v>
      </c>
      <c r="R603" s="219">
        <f>Q603*H603</f>
        <v>0</v>
      </c>
      <c r="S603" s="219">
        <v>0</v>
      </c>
      <c r="T603" s="220">
        <f>S603*H603</f>
        <v>0</v>
      </c>
      <c r="AR603" s="17" t="s">
        <v>192</v>
      </c>
      <c r="AT603" s="17" t="s">
        <v>187</v>
      </c>
      <c r="AU603" s="17" t="s">
        <v>76</v>
      </c>
      <c r="AY603" s="17" t="s">
        <v>186</v>
      </c>
      <c r="BE603" s="221">
        <f>IF(N603="základní",J603,0)</f>
        <v>0</v>
      </c>
      <c r="BF603" s="221">
        <f>IF(N603="snížená",J603,0)</f>
        <v>0</v>
      </c>
      <c r="BG603" s="221">
        <f>IF(N603="zákl. přenesená",J603,0)</f>
        <v>0</v>
      </c>
      <c r="BH603" s="221">
        <f>IF(N603="sníž. přenesená",J603,0)</f>
        <v>0</v>
      </c>
      <c r="BI603" s="221">
        <f>IF(N603="nulová",J603,0)</f>
        <v>0</v>
      </c>
      <c r="BJ603" s="17" t="s">
        <v>76</v>
      </c>
      <c r="BK603" s="221">
        <f>ROUND(I603*H603,2)</f>
        <v>0</v>
      </c>
      <c r="BL603" s="17" t="s">
        <v>192</v>
      </c>
      <c r="BM603" s="17" t="s">
        <v>784</v>
      </c>
    </row>
    <row r="604" s="11" customFormat="1">
      <c r="B604" s="222"/>
      <c r="C604" s="223"/>
      <c r="D604" s="224" t="s">
        <v>194</v>
      </c>
      <c r="E604" s="225" t="s">
        <v>1</v>
      </c>
      <c r="F604" s="226" t="s">
        <v>785</v>
      </c>
      <c r="G604" s="223"/>
      <c r="H604" s="227">
        <v>54.32</v>
      </c>
      <c r="I604" s="228"/>
      <c r="J604" s="223"/>
      <c r="K604" s="223"/>
      <c r="L604" s="229"/>
      <c r="M604" s="230"/>
      <c r="N604" s="231"/>
      <c r="O604" s="231"/>
      <c r="P604" s="231"/>
      <c r="Q604" s="231"/>
      <c r="R604" s="231"/>
      <c r="S604" s="231"/>
      <c r="T604" s="232"/>
      <c r="AT604" s="233" t="s">
        <v>194</v>
      </c>
      <c r="AU604" s="233" t="s">
        <v>76</v>
      </c>
      <c r="AV604" s="11" t="s">
        <v>78</v>
      </c>
      <c r="AW604" s="11" t="s">
        <v>32</v>
      </c>
      <c r="AX604" s="11" t="s">
        <v>69</v>
      </c>
      <c r="AY604" s="233" t="s">
        <v>186</v>
      </c>
    </row>
    <row r="605" s="12" customFormat="1">
      <c r="B605" s="234"/>
      <c r="C605" s="235"/>
      <c r="D605" s="224" t="s">
        <v>194</v>
      </c>
      <c r="E605" s="236" t="s">
        <v>1</v>
      </c>
      <c r="F605" s="237" t="s">
        <v>196</v>
      </c>
      <c r="G605" s="235"/>
      <c r="H605" s="238">
        <v>54.32</v>
      </c>
      <c r="I605" s="239"/>
      <c r="J605" s="235"/>
      <c r="K605" s="235"/>
      <c r="L605" s="240"/>
      <c r="M605" s="241"/>
      <c r="N605" s="242"/>
      <c r="O605" s="242"/>
      <c r="P605" s="242"/>
      <c r="Q605" s="242"/>
      <c r="R605" s="242"/>
      <c r="S605" s="242"/>
      <c r="T605" s="243"/>
      <c r="AT605" s="244" t="s">
        <v>194</v>
      </c>
      <c r="AU605" s="244" t="s">
        <v>76</v>
      </c>
      <c r="AV605" s="12" t="s">
        <v>86</v>
      </c>
      <c r="AW605" s="12" t="s">
        <v>32</v>
      </c>
      <c r="AX605" s="12" t="s">
        <v>69</v>
      </c>
      <c r="AY605" s="244" t="s">
        <v>186</v>
      </c>
    </row>
    <row r="606" s="13" customFormat="1">
      <c r="B606" s="245"/>
      <c r="C606" s="246"/>
      <c r="D606" s="224" t="s">
        <v>194</v>
      </c>
      <c r="E606" s="247" t="s">
        <v>1</v>
      </c>
      <c r="F606" s="248" t="s">
        <v>197</v>
      </c>
      <c r="G606" s="246"/>
      <c r="H606" s="249">
        <v>54.32</v>
      </c>
      <c r="I606" s="250"/>
      <c r="J606" s="246"/>
      <c r="K606" s="246"/>
      <c r="L606" s="251"/>
      <c r="M606" s="252"/>
      <c r="N606" s="253"/>
      <c r="O606" s="253"/>
      <c r="P606" s="253"/>
      <c r="Q606" s="253"/>
      <c r="R606" s="253"/>
      <c r="S606" s="253"/>
      <c r="T606" s="254"/>
      <c r="AT606" s="255" t="s">
        <v>194</v>
      </c>
      <c r="AU606" s="255" t="s">
        <v>76</v>
      </c>
      <c r="AV606" s="13" t="s">
        <v>192</v>
      </c>
      <c r="AW606" s="13" t="s">
        <v>32</v>
      </c>
      <c r="AX606" s="13" t="s">
        <v>76</v>
      </c>
      <c r="AY606" s="255" t="s">
        <v>186</v>
      </c>
    </row>
    <row r="607" s="1" customFormat="1" ht="16.5" customHeight="1">
      <c r="B607" s="38"/>
      <c r="C607" s="210" t="s">
        <v>786</v>
      </c>
      <c r="D607" s="210" t="s">
        <v>187</v>
      </c>
      <c r="E607" s="211" t="s">
        <v>787</v>
      </c>
      <c r="F607" s="212" t="s">
        <v>788</v>
      </c>
      <c r="G607" s="213" t="s">
        <v>319</v>
      </c>
      <c r="H607" s="214">
        <v>59.234999999999999</v>
      </c>
      <c r="I607" s="215"/>
      <c r="J607" s="216">
        <f>ROUND(I607*H607,2)</f>
        <v>0</v>
      </c>
      <c r="K607" s="212" t="s">
        <v>191</v>
      </c>
      <c r="L607" s="43"/>
      <c r="M607" s="217" t="s">
        <v>1</v>
      </c>
      <c r="N607" s="218" t="s">
        <v>40</v>
      </c>
      <c r="O607" s="79"/>
      <c r="P607" s="219">
        <f>O607*H607</f>
        <v>0</v>
      </c>
      <c r="Q607" s="219">
        <v>0</v>
      </c>
      <c r="R607" s="219">
        <f>Q607*H607</f>
        <v>0</v>
      </c>
      <c r="S607" s="219">
        <v>0</v>
      </c>
      <c r="T607" s="220">
        <f>S607*H607</f>
        <v>0</v>
      </c>
      <c r="AR607" s="17" t="s">
        <v>192</v>
      </c>
      <c r="AT607" s="17" t="s">
        <v>187</v>
      </c>
      <c r="AU607" s="17" t="s">
        <v>76</v>
      </c>
      <c r="AY607" s="17" t="s">
        <v>186</v>
      </c>
      <c r="BE607" s="221">
        <f>IF(N607="základní",J607,0)</f>
        <v>0</v>
      </c>
      <c r="BF607" s="221">
        <f>IF(N607="snížená",J607,0)</f>
        <v>0</v>
      </c>
      <c r="BG607" s="221">
        <f>IF(N607="zákl. přenesená",J607,0)</f>
        <v>0</v>
      </c>
      <c r="BH607" s="221">
        <f>IF(N607="sníž. přenesená",J607,0)</f>
        <v>0</v>
      </c>
      <c r="BI607" s="221">
        <f>IF(N607="nulová",J607,0)</f>
        <v>0</v>
      </c>
      <c r="BJ607" s="17" t="s">
        <v>76</v>
      </c>
      <c r="BK607" s="221">
        <f>ROUND(I607*H607,2)</f>
        <v>0</v>
      </c>
      <c r="BL607" s="17" t="s">
        <v>192</v>
      </c>
      <c r="BM607" s="17" t="s">
        <v>789</v>
      </c>
    </row>
    <row r="608" s="11" customFormat="1">
      <c r="B608" s="222"/>
      <c r="C608" s="223"/>
      <c r="D608" s="224" t="s">
        <v>194</v>
      </c>
      <c r="E608" s="225" t="s">
        <v>1</v>
      </c>
      <c r="F608" s="226" t="s">
        <v>790</v>
      </c>
      <c r="G608" s="223"/>
      <c r="H608" s="227">
        <v>59.234999999999999</v>
      </c>
      <c r="I608" s="228"/>
      <c r="J608" s="223"/>
      <c r="K608" s="223"/>
      <c r="L608" s="229"/>
      <c r="M608" s="230"/>
      <c r="N608" s="231"/>
      <c r="O608" s="231"/>
      <c r="P608" s="231"/>
      <c r="Q608" s="231"/>
      <c r="R608" s="231"/>
      <c r="S608" s="231"/>
      <c r="T608" s="232"/>
      <c r="AT608" s="233" t="s">
        <v>194</v>
      </c>
      <c r="AU608" s="233" t="s">
        <v>76</v>
      </c>
      <c r="AV608" s="11" t="s">
        <v>78</v>
      </c>
      <c r="AW608" s="11" t="s">
        <v>32</v>
      </c>
      <c r="AX608" s="11" t="s">
        <v>69</v>
      </c>
      <c r="AY608" s="233" t="s">
        <v>186</v>
      </c>
    </row>
    <row r="609" s="12" customFormat="1">
      <c r="B609" s="234"/>
      <c r="C609" s="235"/>
      <c r="D609" s="224" t="s">
        <v>194</v>
      </c>
      <c r="E609" s="236" t="s">
        <v>1</v>
      </c>
      <c r="F609" s="237" t="s">
        <v>196</v>
      </c>
      <c r="G609" s="235"/>
      <c r="H609" s="238">
        <v>59.234999999999999</v>
      </c>
      <c r="I609" s="239"/>
      <c r="J609" s="235"/>
      <c r="K609" s="235"/>
      <c r="L609" s="240"/>
      <c r="M609" s="241"/>
      <c r="N609" s="242"/>
      <c r="O609" s="242"/>
      <c r="P609" s="242"/>
      <c r="Q609" s="242"/>
      <c r="R609" s="242"/>
      <c r="S609" s="242"/>
      <c r="T609" s="243"/>
      <c r="AT609" s="244" t="s">
        <v>194</v>
      </c>
      <c r="AU609" s="244" t="s">
        <v>76</v>
      </c>
      <c r="AV609" s="12" t="s">
        <v>86</v>
      </c>
      <c r="AW609" s="12" t="s">
        <v>32</v>
      </c>
      <c r="AX609" s="12" t="s">
        <v>69</v>
      </c>
      <c r="AY609" s="244" t="s">
        <v>186</v>
      </c>
    </row>
    <row r="610" s="13" customFormat="1">
      <c r="B610" s="245"/>
      <c r="C610" s="246"/>
      <c r="D610" s="224" t="s">
        <v>194</v>
      </c>
      <c r="E610" s="247" t="s">
        <v>1</v>
      </c>
      <c r="F610" s="248" t="s">
        <v>197</v>
      </c>
      <c r="G610" s="246"/>
      <c r="H610" s="249">
        <v>59.234999999999999</v>
      </c>
      <c r="I610" s="250"/>
      <c r="J610" s="246"/>
      <c r="K610" s="246"/>
      <c r="L610" s="251"/>
      <c r="M610" s="252"/>
      <c r="N610" s="253"/>
      <c r="O610" s="253"/>
      <c r="P610" s="253"/>
      <c r="Q610" s="253"/>
      <c r="R610" s="253"/>
      <c r="S610" s="253"/>
      <c r="T610" s="254"/>
      <c r="AT610" s="255" t="s">
        <v>194</v>
      </c>
      <c r="AU610" s="255" t="s">
        <v>76</v>
      </c>
      <c r="AV610" s="13" t="s">
        <v>192</v>
      </c>
      <c r="AW610" s="13" t="s">
        <v>32</v>
      </c>
      <c r="AX610" s="13" t="s">
        <v>76</v>
      </c>
      <c r="AY610" s="255" t="s">
        <v>186</v>
      </c>
    </row>
    <row r="611" s="1" customFormat="1" ht="16.5" customHeight="1">
      <c r="B611" s="38"/>
      <c r="C611" s="210" t="s">
        <v>791</v>
      </c>
      <c r="D611" s="210" t="s">
        <v>187</v>
      </c>
      <c r="E611" s="211" t="s">
        <v>792</v>
      </c>
      <c r="F611" s="212" t="s">
        <v>793</v>
      </c>
      <c r="G611" s="213" t="s">
        <v>319</v>
      </c>
      <c r="H611" s="214">
        <v>59.234999999999999</v>
      </c>
      <c r="I611" s="215"/>
      <c r="J611" s="216">
        <f>ROUND(I611*H611,2)</f>
        <v>0</v>
      </c>
      <c r="K611" s="212" t="s">
        <v>191</v>
      </c>
      <c r="L611" s="43"/>
      <c r="M611" s="217" t="s">
        <v>1</v>
      </c>
      <c r="N611" s="218" t="s">
        <v>40</v>
      </c>
      <c r="O611" s="79"/>
      <c r="P611" s="219">
        <f>O611*H611</f>
        <v>0</v>
      </c>
      <c r="Q611" s="219">
        <v>0</v>
      </c>
      <c r="R611" s="219">
        <f>Q611*H611</f>
        <v>0</v>
      </c>
      <c r="S611" s="219">
        <v>0</v>
      </c>
      <c r="T611" s="220">
        <f>S611*H611</f>
        <v>0</v>
      </c>
      <c r="AR611" s="17" t="s">
        <v>192</v>
      </c>
      <c r="AT611" s="17" t="s">
        <v>187</v>
      </c>
      <c r="AU611" s="17" t="s">
        <v>76</v>
      </c>
      <c r="AY611" s="17" t="s">
        <v>186</v>
      </c>
      <c r="BE611" s="221">
        <f>IF(N611="základní",J611,0)</f>
        <v>0</v>
      </c>
      <c r="BF611" s="221">
        <f>IF(N611="snížená",J611,0)</f>
        <v>0</v>
      </c>
      <c r="BG611" s="221">
        <f>IF(N611="zákl. přenesená",J611,0)</f>
        <v>0</v>
      </c>
      <c r="BH611" s="221">
        <f>IF(N611="sníž. přenesená",J611,0)</f>
        <v>0</v>
      </c>
      <c r="BI611" s="221">
        <f>IF(N611="nulová",J611,0)</f>
        <v>0</v>
      </c>
      <c r="BJ611" s="17" t="s">
        <v>76</v>
      </c>
      <c r="BK611" s="221">
        <f>ROUND(I611*H611,2)</f>
        <v>0</v>
      </c>
      <c r="BL611" s="17" t="s">
        <v>192</v>
      </c>
      <c r="BM611" s="17" t="s">
        <v>794</v>
      </c>
    </row>
    <row r="612" s="1" customFormat="1" ht="16.5" customHeight="1">
      <c r="B612" s="38"/>
      <c r="C612" s="210" t="s">
        <v>795</v>
      </c>
      <c r="D612" s="210" t="s">
        <v>187</v>
      </c>
      <c r="E612" s="211" t="s">
        <v>796</v>
      </c>
      <c r="F612" s="212" t="s">
        <v>797</v>
      </c>
      <c r="G612" s="213" t="s">
        <v>300</v>
      </c>
      <c r="H612" s="214">
        <v>11</v>
      </c>
      <c r="I612" s="215"/>
      <c r="J612" s="216">
        <f>ROUND(I612*H612,2)</f>
        <v>0</v>
      </c>
      <c r="K612" s="212" t="s">
        <v>191</v>
      </c>
      <c r="L612" s="43"/>
      <c r="M612" s="217" t="s">
        <v>1</v>
      </c>
      <c r="N612" s="218" t="s">
        <v>40</v>
      </c>
      <c r="O612" s="79"/>
      <c r="P612" s="219">
        <f>O612*H612</f>
        <v>0</v>
      </c>
      <c r="Q612" s="219">
        <v>0</v>
      </c>
      <c r="R612" s="219">
        <f>Q612*H612</f>
        <v>0</v>
      </c>
      <c r="S612" s="219">
        <v>0</v>
      </c>
      <c r="T612" s="220">
        <f>S612*H612</f>
        <v>0</v>
      </c>
      <c r="AR612" s="17" t="s">
        <v>192</v>
      </c>
      <c r="AT612" s="17" t="s">
        <v>187</v>
      </c>
      <c r="AU612" s="17" t="s">
        <v>76</v>
      </c>
      <c r="AY612" s="17" t="s">
        <v>186</v>
      </c>
      <c r="BE612" s="221">
        <f>IF(N612="základní",J612,0)</f>
        <v>0</v>
      </c>
      <c r="BF612" s="221">
        <f>IF(N612="snížená",J612,0)</f>
        <v>0</v>
      </c>
      <c r="BG612" s="221">
        <f>IF(N612="zákl. přenesená",J612,0)</f>
        <v>0</v>
      </c>
      <c r="BH612" s="221">
        <f>IF(N612="sníž. přenesená",J612,0)</f>
        <v>0</v>
      </c>
      <c r="BI612" s="221">
        <f>IF(N612="nulová",J612,0)</f>
        <v>0</v>
      </c>
      <c r="BJ612" s="17" t="s">
        <v>76</v>
      </c>
      <c r="BK612" s="221">
        <f>ROUND(I612*H612,2)</f>
        <v>0</v>
      </c>
      <c r="BL612" s="17" t="s">
        <v>192</v>
      </c>
      <c r="BM612" s="17" t="s">
        <v>798</v>
      </c>
    </row>
    <row r="613" s="11" customFormat="1">
      <c r="B613" s="222"/>
      <c r="C613" s="223"/>
      <c r="D613" s="224" t="s">
        <v>194</v>
      </c>
      <c r="E613" s="225" t="s">
        <v>1</v>
      </c>
      <c r="F613" s="226" t="s">
        <v>241</v>
      </c>
      <c r="G613" s="223"/>
      <c r="H613" s="227">
        <v>11</v>
      </c>
      <c r="I613" s="228"/>
      <c r="J613" s="223"/>
      <c r="K613" s="223"/>
      <c r="L613" s="229"/>
      <c r="M613" s="230"/>
      <c r="N613" s="231"/>
      <c r="O613" s="231"/>
      <c r="P613" s="231"/>
      <c r="Q613" s="231"/>
      <c r="R613" s="231"/>
      <c r="S613" s="231"/>
      <c r="T613" s="232"/>
      <c r="AT613" s="233" t="s">
        <v>194</v>
      </c>
      <c r="AU613" s="233" t="s">
        <v>76</v>
      </c>
      <c r="AV613" s="11" t="s">
        <v>78</v>
      </c>
      <c r="AW613" s="11" t="s">
        <v>32</v>
      </c>
      <c r="AX613" s="11" t="s">
        <v>69</v>
      </c>
      <c r="AY613" s="233" t="s">
        <v>186</v>
      </c>
    </row>
    <row r="614" s="12" customFormat="1">
      <c r="B614" s="234"/>
      <c r="C614" s="235"/>
      <c r="D614" s="224" t="s">
        <v>194</v>
      </c>
      <c r="E614" s="236" t="s">
        <v>1</v>
      </c>
      <c r="F614" s="237" t="s">
        <v>196</v>
      </c>
      <c r="G614" s="235"/>
      <c r="H614" s="238">
        <v>11</v>
      </c>
      <c r="I614" s="239"/>
      <c r="J614" s="235"/>
      <c r="K614" s="235"/>
      <c r="L614" s="240"/>
      <c r="M614" s="241"/>
      <c r="N614" s="242"/>
      <c r="O614" s="242"/>
      <c r="P614" s="242"/>
      <c r="Q614" s="242"/>
      <c r="R614" s="242"/>
      <c r="S614" s="242"/>
      <c r="T614" s="243"/>
      <c r="AT614" s="244" t="s">
        <v>194</v>
      </c>
      <c r="AU614" s="244" t="s">
        <v>76</v>
      </c>
      <c r="AV614" s="12" t="s">
        <v>86</v>
      </c>
      <c r="AW614" s="12" t="s">
        <v>32</v>
      </c>
      <c r="AX614" s="12" t="s">
        <v>69</v>
      </c>
      <c r="AY614" s="244" t="s">
        <v>186</v>
      </c>
    </row>
    <row r="615" s="13" customFormat="1">
      <c r="B615" s="245"/>
      <c r="C615" s="246"/>
      <c r="D615" s="224" t="s">
        <v>194</v>
      </c>
      <c r="E615" s="247" t="s">
        <v>1</v>
      </c>
      <c r="F615" s="248" t="s">
        <v>197</v>
      </c>
      <c r="G615" s="246"/>
      <c r="H615" s="249">
        <v>11</v>
      </c>
      <c r="I615" s="250"/>
      <c r="J615" s="246"/>
      <c r="K615" s="246"/>
      <c r="L615" s="251"/>
      <c r="M615" s="252"/>
      <c r="N615" s="253"/>
      <c r="O615" s="253"/>
      <c r="P615" s="253"/>
      <c r="Q615" s="253"/>
      <c r="R615" s="253"/>
      <c r="S615" s="253"/>
      <c r="T615" s="254"/>
      <c r="AT615" s="255" t="s">
        <v>194</v>
      </c>
      <c r="AU615" s="255" t="s">
        <v>76</v>
      </c>
      <c r="AV615" s="13" t="s">
        <v>192</v>
      </c>
      <c r="AW615" s="13" t="s">
        <v>32</v>
      </c>
      <c r="AX615" s="13" t="s">
        <v>76</v>
      </c>
      <c r="AY615" s="255" t="s">
        <v>186</v>
      </c>
    </row>
    <row r="616" s="1" customFormat="1" ht="16.5" customHeight="1">
      <c r="B616" s="38"/>
      <c r="C616" s="266" t="s">
        <v>799</v>
      </c>
      <c r="D616" s="266" t="s">
        <v>356</v>
      </c>
      <c r="E616" s="267" t="s">
        <v>800</v>
      </c>
      <c r="F616" s="268" t="s">
        <v>801</v>
      </c>
      <c r="G616" s="269" t="s">
        <v>300</v>
      </c>
      <c r="H616" s="270">
        <v>11</v>
      </c>
      <c r="I616" s="271"/>
      <c r="J616" s="272">
        <f>ROUND(I616*H616,2)</f>
        <v>0</v>
      </c>
      <c r="K616" s="268" t="s">
        <v>191</v>
      </c>
      <c r="L616" s="273"/>
      <c r="M616" s="274" t="s">
        <v>1</v>
      </c>
      <c r="N616" s="275" t="s">
        <v>40</v>
      </c>
      <c r="O616" s="79"/>
      <c r="P616" s="219">
        <f>O616*H616</f>
        <v>0</v>
      </c>
      <c r="Q616" s="219">
        <v>0</v>
      </c>
      <c r="R616" s="219">
        <f>Q616*H616</f>
        <v>0</v>
      </c>
      <c r="S616" s="219">
        <v>0</v>
      </c>
      <c r="T616" s="220">
        <f>S616*H616</f>
        <v>0</v>
      </c>
      <c r="AR616" s="17" t="s">
        <v>225</v>
      </c>
      <c r="AT616" s="17" t="s">
        <v>356</v>
      </c>
      <c r="AU616" s="17" t="s">
        <v>76</v>
      </c>
      <c r="AY616" s="17" t="s">
        <v>186</v>
      </c>
      <c r="BE616" s="221">
        <f>IF(N616="základní",J616,0)</f>
        <v>0</v>
      </c>
      <c r="BF616" s="221">
        <f>IF(N616="snížená",J616,0)</f>
        <v>0</v>
      </c>
      <c r="BG616" s="221">
        <f>IF(N616="zákl. přenesená",J616,0)</f>
        <v>0</v>
      </c>
      <c r="BH616" s="221">
        <f>IF(N616="sníž. přenesená",J616,0)</f>
        <v>0</v>
      </c>
      <c r="BI616" s="221">
        <f>IF(N616="nulová",J616,0)</f>
        <v>0</v>
      </c>
      <c r="BJ616" s="17" t="s">
        <v>76</v>
      </c>
      <c r="BK616" s="221">
        <f>ROUND(I616*H616,2)</f>
        <v>0</v>
      </c>
      <c r="BL616" s="17" t="s">
        <v>192</v>
      </c>
      <c r="BM616" s="17" t="s">
        <v>802</v>
      </c>
    </row>
    <row r="617" s="1" customFormat="1" ht="16.5" customHeight="1">
      <c r="B617" s="38"/>
      <c r="C617" s="210" t="s">
        <v>803</v>
      </c>
      <c r="D617" s="210" t="s">
        <v>187</v>
      </c>
      <c r="E617" s="211" t="s">
        <v>804</v>
      </c>
      <c r="F617" s="212" t="s">
        <v>805</v>
      </c>
      <c r="G617" s="213" t="s">
        <v>319</v>
      </c>
      <c r="H617" s="214">
        <v>15.300000000000001</v>
      </c>
      <c r="I617" s="215"/>
      <c r="J617" s="216">
        <f>ROUND(I617*H617,2)</f>
        <v>0</v>
      </c>
      <c r="K617" s="212" t="s">
        <v>191</v>
      </c>
      <c r="L617" s="43"/>
      <c r="M617" s="217" t="s">
        <v>1</v>
      </c>
      <c r="N617" s="218" t="s">
        <v>40</v>
      </c>
      <c r="O617" s="79"/>
      <c r="P617" s="219">
        <f>O617*H617</f>
        <v>0</v>
      </c>
      <c r="Q617" s="219">
        <v>0</v>
      </c>
      <c r="R617" s="219">
        <f>Q617*H617</f>
        <v>0</v>
      </c>
      <c r="S617" s="219">
        <v>0</v>
      </c>
      <c r="T617" s="220">
        <f>S617*H617</f>
        <v>0</v>
      </c>
      <c r="AR617" s="17" t="s">
        <v>192</v>
      </c>
      <c r="AT617" s="17" t="s">
        <v>187</v>
      </c>
      <c r="AU617" s="17" t="s">
        <v>76</v>
      </c>
      <c r="AY617" s="17" t="s">
        <v>186</v>
      </c>
      <c r="BE617" s="221">
        <f>IF(N617="základní",J617,0)</f>
        <v>0</v>
      </c>
      <c r="BF617" s="221">
        <f>IF(N617="snížená",J617,0)</f>
        <v>0</v>
      </c>
      <c r="BG617" s="221">
        <f>IF(N617="zákl. přenesená",J617,0)</f>
        <v>0</v>
      </c>
      <c r="BH617" s="221">
        <f>IF(N617="sníž. přenesená",J617,0)</f>
        <v>0</v>
      </c>
      <c r="BI617" s="221">
        <f>IF(N617="nulová",J617,0)</f>
        <v>0</v>
      </c>
      <c r="BJ617" s="17" t="s">
        <v>76</v>
      </c>
      <c r="BK617" s="221">
        <f>ROUND(I617*H617,2)</f>
        <v>0</v>
      </c>
      <c r="BL617" s="17" t="s">
        <v>192</v>
      </c>
      <c r="BM617" s="17" t="s">
        <v>806</v>
      </c>
    </row>
    <row r="618" s="14" customFormat="1">
      <c r="B618" s="256"/>
      <c r="C618" s="257"/>
      <c r="D618" s="224" t="s">
        <v>194</v>
      </c>
      <c r="E618" s="258" t="s">
        <v>1</v>
      </c>
      <c r="F618" s="259" t="s">
        <v>807</v>
      </c>
      <c r="G618" s="257"/>
      <c r="H618" s="258" t="s">
        <v>1</v>
      </c>
      <c r="I618" s="260"/>
      <c r="J618" s="257"/>
      <c r="K618" s="257"/>
      <c r="L618" s="261"/>
      <c r="M618" s="262"/>
      <c r="N618" s="263"/>
      <c r="O618" s="263"/>
      <c r="P618" s="263"/>
      <c r="Q618" s="263"/>
      <c r="R618" s="263"/>
      <c r="S618" s="263"/>
      <c r="T618" s="264"/>
      <c r="AT618" s="265" t="s">
        <v>194</v>
      </c>
      <c r="AU618" s="265" t="s">
        <v>76</v>
      </c>
      <c r="AV618" s="14" t="s">
        <v>76</v>
      </c>
      <c r="AW618" s="14" t="s">
        <v>32</v>
      </c>
      <c r="AX618" s="14" t="s">
        <v>69</v>
      </c>
      <c r="AY618" s="265" t="s">
        <v>186</v>
      </c>
    </row>
    <row r="619" s="11" customFormat="1">
      <c r="B619" s="222"/>
      <c r="C619" s="223"/>
      <c r="D619" s="224" t="s">
        <v>194</v>
      </c>
      <c r="E619" s="225" t="s">
        <v>1</v>
      </c>
      <c r="F619" s="226" t="s">
        <v>808</v>
      </c>
      <c r="G619" s="223"/>
      <c r="H619" s="227">
        <v>15.300000000000001</v>
      </c>
      <c r="I619" s="228"/>
      <c r="J619" s="223"/>
      <c r="K619" s="223"/>
      <c r="L619" s="229"/>
      <c r="M619" s="230"/>
      <c r="N619" s="231"/>
      <c r="O619" s="231"/>
      <c r="P619" s="231"/>
      <c r="Q619" s="231"/>
      <c r="R619" s="231"/>
      <c r="S619" s="231"/>
      <c r="T619" s="232"/>
      <c r="AT619" s="233" t="s">
        <v>194</v>
      </c>
      <c r="AU619" s="233" t="s">
        <v>76</v>
      </c>
      <c r="AV619" s="11" t="s">
        <v>78</v>
      </c>
      <c r="AW619" s="11" t="s">
        <v>32</v>
      </c>
      <c r="AX619" s="11" t="s">
        <v>69</v>
      </c>
      <c r="AY619" s="233" t="s">
        <v>186</v>
      </c>
    </row>
    <row r="620" s="12" customFormat="1">
      <c r="B620" s="234"/>
      <c r="C620" s="235"/>
      <c r="D620" s="224" t="s">
        <v>194</v>
      </c>
      <c r="E620" s="236" t="s">
        <v>1</v>
      </c>
      <c r="F620" s="237" t="s">
        <v>196</v>
      </c>
      <c r="G620" s="235"/>
      <c r="H620" s="238">
        <v>15.300000000000001</v>
      </c>
      <c r="I620" s="239"/>
      <c r="J620" s="235"/>
      <c r="K620" s="235"/>
      <c r="L620" s="240"/>
      <c r="M620" s="241"/>
      <c r="N620" s="242"/>
      <c r="O620" s="242"/>
      <c r="P620" s="242"/>
      <c r="Q620" s="242"/>
      <c r="R620" s="242"/>
      <c r="S620" s="242"/>
      <c r="T620" s="243"/>
      <c r="AT620" s="244" t="s">
        <v>194</v>
      </c>
      <c r="AU620" s="244" t="s">
        <v>76</v>
      </c>
      <c r="AV620" s="12" t="s">
        <v>86</v>
      </c>
      <c r="AW620" s="12" t="s">
        <v>32</v>
      </c>
      <c r="AX620" s="12" t="s">
        <v>69</v>
      </c>
      <c r="AY620" s="244" t="s">
        <v>186</v>
      </c>
    </row>
    <row r="621" s="13" customFormat="1">
      <c r="B621" s="245"/>
      <c r="C621" s="246"/>
      <c r="D621" s="224" t="s">
        <v>194</v>
      </c>
      <c r="E621" s="247" t="s">
        <v>1</v>
      </c>
      <c r="F621" s="248" t="s">
        <v>197</v>
      </c>
      <c r="G621" s="246"/>
      <c r="H621" s="249">
        <v>15.300000000000001</v>
      </c>
      <c r="I621" s="250"/>
      <c r="J621" s="246"/>
      <c r="K621" s="246"/>
      <c r="L621" s="251"/>
      <c r="M621" s="252"/>
      <c r="N621" s="253"/>
      <c r="O621" s="253"/>
      <c r="P621" s="253"/>
      <c r="Q621" s="253"/>
      <c r="R621" s="253"/>
      <c r="S621" s="253"/>
      <c r="T621" s="254"/>
      <c r="AT621" s="255" t="s">
        <v>194</v>
      </c>
      <c r="AU621" s="255" t="s">
        <v>76</v>
      </c>
      <c r="AV621" s="13" t="s">
        <v>192</v>
      </c>
      <c r="AW621" s="13" t="s">
        <v>32</v>
      </c>
      <c r="AX621" s="13" t="s">
        <v>76</v>
      </c>
      <c r="AY621" s="255" t="s">
        <v>186</v>
      </c>
    </row>
    <row r="622" s="1" customFormat="1" ht="22.5" customHeight="1">
      <c r="B622" s="38"/>
      <c r="C622" s="210" t="s">
        <v>809</v>
      </c>
      <c r="D622" s="210" t="s">
        <v>187</v>
      </c>
      <c r="E622" s="211" t="s">
        <v>810</v>
      </c>
      <c r="F622" s="212" t="s">
        <v>811</v>
      </c>
      <c r="G622" s="213" t="s">
        <v>364</v>
      </c>
      <c r="H622" s="214">
        <v>48.200000000000003</v>
      </c>
      <c r="I622" s="215"/>
      <c r="J622" s="216">
        <f>ROUND(I622*H622,2)</f>
        <v>0</v>
      </c>
      <c r="K622" s="212" t="s">
        <v>191</v>
      </c>
      <c r="L622" s="43"/>
      <c r="M622" s="217" t="s">
        <v>1</v>
      </c>
      <c r="N622" s="218" t="s">
        <v>40</v>
      </c>
      <c r="O622" s="79"/>
      <c r="P622" s="219">
        <f>O622*H622</f>
        <v>0</v>
      </c>
      <c r="Q622" s="219">
        <v>0</v>
      </c>
      <c r="R622" s="219">
        <f>Q622*H622</f>
        <v>0</v>
      </c>
      <c r="S622" s="219">
        <v>0</v>
      </c>
      <c r="T622" s="220">
        <f>S622*H622</f>
        <v>0</v>
      </c>
      <c r="AR622" s="17" t="s">
        <v>192</v>
      </c>
      <c r="AT622" s="17" t="s">
        <v>187</v>
      </c>
      <c r="AU622" s="17" t="s">
        <v>76</v>
      </c>
      <c r="AY622" s="17" t="s">
        <v>186</v>
      </c>
      <c r="BE622" s="221">
        <f>IF(N622="základní",J622,0)</f>
        <v>0</v>
      </c>
      <c r="BF622" s="221">
        <f>IF(N622="snížená",J622,0)</f>
        <v>0</v>
      </c>
      <c r="BG622" s="221">
        <f>IF(N622="zákl. přenesená",J622,0)</f>
        <v>0</v>
      </c>
      <c r="BH622" s="221">
        <f>IF(N622="sníž. přenesená",J622,0)</f>
        <v>0</v>
      </c>
      <c r="BI622" s="221">
        <f>IF(N622="nulová",J622,0)</f>
        <v>0</v>
      </c>
      <c r="BJ622" s="17" t="s">
        <v>76</v>
      </c>
      <c r="BK622" s="221">
        <f>ROUND(I622*H622,2)</f>
        <v>0</v>
      </c>
      <c r="BL622" s="17" t="s">
        <v>192</v>
      </c>
      <c r="BM622" s="17" t="s">
        <v>812</v>
      </c>
    </row>
    <row r="623" s="14" customFormat="1">
      <c r="B623" s="256"/>
      <c r="C623" s="257"/>
      <c r="D623" s="224" t="s">
        <v>194</v>
      </c>
      <c r="E623" s="258" t="s">
        <v>1</v>
      </c>
      <c r="F623" s="259" t="s">
        <v>813</v>
      </c>
      <c r="G623" s="257"/>
      <c r="H623" s="258" t="s">
        <v>1</v>
      </c>
      <c r="I623" s="260"/>
      <c r="J623" s="257"/>
      <c r="K623" s="257"/>
      <c r="L623" s="261"/>
      <c r="M623" s="262"/>
      <c r="N623" s="263"/>
      <c r="O623" s="263"/>
      <c r="P623" s="263"/>
      <c r="Q623" s="263"/>
      <c r="R623" s="263"/>
      <c r="S623" s="263"/>
      <c r="T623" s="264"/>
      <c r="AT623" s="265" t="s">
        <v>194</v>
      </c>
      <c r="AU623" s="265" t="s">
        <v>76</v>
      </c>
      <c r="AV623" s="14" t="s">
        <v>76</v>
      </c>
      <c r="AW623" s="14" t="s">
        <v>32</v>
      </c>
      <c r="AX623" s="14" t="s">
        <v>69</v>
      </c>
      <c r="AY623" s="265" t="s">
        <v>186</v>
      </c>
    </row>
    <row r="624" s="11" customFormat="1">
      <c r="B624" s="222"/>
      <c r="C624" s="223"/>
      <c r="D624" s="224" t="s">
        <v>194</v>
      </c>
      <c r="E624" s="225" t="s">
        <v>1</v>
      </c>
      <c r="F624" s="226" t="s">
        <v>814</v>
      </c>
      <c r="G624" s="223"/>
      <c r="H624" s="227">
        <v>48.200000000000003</v>
      </c>
      <c r="I624" s="228"/>
      <c r="J624" s="223"/>
      <c r="K624" s="223"/>
      <c r="L624" s="229"/>
      <c r="M624" s="230"/>
      <c r="N624" s="231"/>
      <c r="O624" s="231"/>
      <c r="P624" s="231"/>
      <c r="Q624" s="231"/>
      <c r="R624" s="231"/>
      <c r="S624" s="231"/>
      <c r="T624" s="232"/>
      <c r="AT624" s="233" t="s">
        <v>194</v>
      </c>
      <c r="AU624" s="233" t="s">
        <v>76</v>
      </c>
      <c r="AV624" s="11" t="s">
        <v>78</v>
      </c>
      <c r="AW624" s="11" t="s">
        <v>32</v>
      </c>
      <c r="AX624" s="11" t="s">
        <v>69</v>
      </c>
      <c r="AY624" s="233" t="s">
        <v>186</v>
      </c>
    </row>
    <row r="625" s="12" customFormat="1">
      <c r="B625" s="234"/>
      <c r="C625" s="235"/>
      <c r="D625" s="224" t="s">
        <v>194</v>
      </c>
      <c r="E625" s="236" t="s">
        <v>1</v>
      </c>
      <c r="F625" s="237" t="s">
        <v>196</v>
      </c>
      <c r="G625" s="235"/>
      <c r="H625" s="238">
        <v>48.200000000000003</v>
      </c>
      <c r="I625" s="239"/>
      <c r="J625" s="235"/>
      <c r="K625" s="235"/>
      <c r="L625" s="240"/>
      <c r="M625" s="241"/>
      <c r="N625" s="242"/>
      <c r="O625" s="242"/>
      <c r="P625" s="242"/>
      <c r="Q625" s="242"/>
      <c r="R625" s="242"/>
      <c r="S625" s="242"/>
      <c r="T625" s="243"/>
      <c r="AT625" s="244" t="s">
        <v>194</v>
      </c>
      <c r="AU625" s="244" t="s">
        <v>76</v>
      </c>
      <c r="AV625" s="12" t="s">
        <v>86</v>
      </c>
      <c r="AW625" s="12" t="s">
        <v>32</v>
      </c>
      <c r="AX625" s="12" t="s">
        <v>69</v>
      </c>
      <c r="AY625" s="244" t="s">
        <v>186</v>
      </c>
    </row>
    <row r="626" s="13" customFormat="1">
      <c r="B626" s="245"/>
      <c r="C626" s="246"/>
      <c r="D626" s="224" t="s">
        <v>194</v>
      </c>
      <c r="E626" s="247" t="s">
        <v>1</v>
      </c>
      <c r="F626" s="248" t="s">
        <v>197</v>
      </c>
      <c r="G626" s="246"/>
      <c r="H626" s="249">
        <v>48.200000000000003</v>
      </c>
      <c r="I626" s="250"/>
      <c r="J626" s="246"/>
      <c r="K626" s="246"/>
      <c r="L626" s="251"/>
      <c r="M626" s="252"/>
      <c r="N626" s="253"/>
      <c r="O626" s="253"/>
      <c r="P626" s="253"/>
      <c r="Q626" s="253"/>
      <c r="R626" s="253"/>
      <c r="S626" s="253"/>
      <c r="T626" s="254"/>
      <c r="AT626" s="255" t="s">
        <v>194</v>
      </c>
      <c r="AU626" s="255" t="s">
        <v>76</v>
      </c>
      <c r="AV626" s="13" t="s">
        <v>192</v>
      </c>
      <c r="AW626" s="13" t="s">
        <v>32</v>
      </c>
      <c r="AX626" s="13" t="s">
        <v>76</v>
      </c>
      <c r="AY626" s="255" t="s">
        <v>186</v>
      </c>
    </row>
    <row r="627" s="10" customFormat="1" ht="25.92" customHeight="1">
      <c r="B627" s="196"/>
      <c r="C627" s="197"/>
      <c r="D627" s="198" t="s">
        <v>68</v>
      </c>
      <c r="E627" s="199" t="s">
        <v>815</v>
      </c>
      <c r="F627" s="199" t="s">
        <v>816</v>
      </c>
      <c r="G627" s="197"/>
      <c r="H627" s="197"/>
      <c r="I627" s="200"/>
      <c r="J627" s="201">
        <f>BK627</f>
        <v>0</v>
      </c>
      <c r="K627" s="197"/>
      <c r="L627" s="202"/>
      <c r="M627" s="203"/>
      <c r="N627" s="204"/>
      <c r="O627" s="204"/>
      <c r="P627" s="205">
        <f>SUM(P628:P629)</f>
        <v>0</v>
      </c>
      <c r="Q627" s="204"/>
      <c r="R627" s="205">
        <f>SUM(R628:R629)</f>
        <v>0</v>
      </c>
      <c r="S627" s="204"/>
      <c r="T627" s="206">
        <f>SUM(T628:T629)</f>
        <v>0</v>
      </c>
      <c r="AR627" s="207" t="s">
        <v>76</v>
      </c>
      <c r="AT627" s="208" t="s">
        <v>68</v>
      </c>
      <c r="AU627" s="208" t="s">
        <v>69</v>
      </c>
      <c r="AY627" s="207" t="s">
        <v>186</v>
      </c>
      <c r="BK627" s="209">
        <f>SUM(BK628:BK629)</f>
        <v>0</v>
      </c>
    </row>
    <row r="628" s="1" customFormat="1" ht="22.5" customHeight="1">
      <c r="B628" s="38"/>
      <c r="C628" s="210" t="s">
        <v>817</v>
      </c>
      <c r="D628" s="210" t="s">
        <v>187</v>
      </c>
      <c r="E628" s="211" t="s">
        <v>818</v>
      </c>
      <c r="F628" s="212" t="s">
        <v>819</v>
      </c>
      <c r="G628" s="213" t="s">
        <v>277</v>
      </c>
      <c r="H628" s="214">
        <v>86.212999999999994</v>
      </c>
      <c r="I628" s="215"/>
      <c r="J628" s="216">
        <f>ROUND(I628*H628,2)</f>
        <v>0</v>
      </c>
      <c r="K628" s="212" t="s">
        <v>191</v>
      </c>
      <c r="L628" s="43"/>
      <c r="M628" s="217" t="s">
        <v>1</v>
      </c>
      <c r="N628" s="218" t="s">
        <v>40</v>
      </c>
      <c r="O628" s="79"/>
      <c r="P628" s="219">
        <f>O628*H628</f>
        <v>0</v>
      </c>
      <c r="Q628" s="219">
        <v>0</v>
      </c>
      <c r="R628" s="219">
        <f>Q628*H628</f>
        <v>0</v>
      </c>
      <c r="S628" s="219">
        <v>0</v>
      </c>
      <c r="T628" s="220">
        <f>S628*H628</f>
        <v>0</v>
      </c>
      <c r="AR628" s="17" t="s">
        <v>192</v>
      </c>
      <c r="AT628" s="17" t="s">
        <v>187</v>
      </c>
      <c r="AU628" s="17" t="s">
        <v>76</v>
      </c>
      <c r="AY628" s="17" t="s">
        <v>186</v>
      </c>
      <c r="BE628" s="221">
        <f>IF(N628="základní",J628,0)</f>
        <v>0</v>
      </c>
      <c r="BF628" s="221">
        <f>IF(N628="snížená",J628,0)</f>
        <v>0</v>
      </c>
      <c r="BG628" s="221">
        <f>IF(N628="zákl. přenesená",J628,0)</f>
        <v>0</v>
      </c>
      <c r="BH628" s="221">
        <f>IF(N628="sníž. přenesená",J628,0)</f>
        <v>0</v>
      </c>
      <c r="BI628" s="221">
        <f>IF(N628="nulová",J628,0)</f>
        <v>0</v>
      </c>
      <c r="BJ628" s="17" t="s">
        <v>76</v>
      </c>
      <c r="BK628" s="221">
        <f>ROUND(I628*H628,2)</f>
        <v>0</v>
      </c>
      <c r="BL628" s="17" t="s">
        <v>192</v>
      </c>
      <c r="BM628" s="17" t="s">
        <v>820</v>
      </c>
    </row>
    <row r="629" s="1" customFormat="1" ht="22.5" customHeight="1">
      <c r="B629" s="38"/>
      <c r="C629" s="210" t="s">
        <v>821</v>
      </c>
      <c r="D629" s="210" t="s">
        <v>187</v>
      </c>
      <c r="E629" s="211" t="s">
        <v>822</v>
      </c>
      <c r="F629" s="212" t="s">
        <v>823</v>
      </c>
      <c r="G629" s="213" t="s">
        <v>277</v>
      </c>
      <c r="H629" s="214">
        <v>365.32799999999997</v>
      </c>
      <c r="I629" s="215"/>
      <c r="J629" s="216">
        <f>ROUND(I629*H629,2)</f>
        <v>0</v>
      </c>
      <c r="K629" s="212" t="s">
        <v>191</v>
      </c>
      <c r="L629" s="43"/>
      <c r="M629" s="217" t="s">
        <v>1</v>
      </c>
      <c r="N629" s="218" t="s">
        <v>40</v>
      </c>
      <c r="O629" s="79"/>
      <c r="P629" s="219">
        <f>O629*H629</f>
        <v>0</v>
      </c>
      <c r="Q629" s="219">
        <v>0</v>
      </c>
      <c r="R629" s="219">
        <f>Q629*H629</f>
        <v>0</v>
      </c>
      <c r="S629" s="219">
        <v>0</v>
      </c>
      <c r="T629" s="220">
        <f>S629*H629</f>
        <v>0</v>
      </c>
      <c r="AR629" s="17" t="s">
        <v>192</v>
      </c>
      <c r="AT629" s="17" t="s">
        <v>187</v>
      </c>
      <c r="AU629" s="17" t="s">
        <v>76</v>
      </c>
      <c r="AY629" s="17" t="s">
        <v>186</v>
      </c>
      <c r="BE629" s="221">
        <f>IF(N629="základní",J629,0)</f>
        <v>0</v>
      </c>
      <c r="BF629" s="221">
        <f>IF(N629="snížená",J629,0)</f>
        <v>0</v>
      </c>
      <c r="BG629" s="221">
        <f>IF(N629="zákl. přenesená",J629,0)</f>
        <v>0</v>
      </c>
      <c r="BH629" s="221">
        <f>IF(N629="sníž. přenesená",J629,0)</f>
        <v>0</v>
      </c>
      <c r="BI629" s="221">
        <f>IF(N629="nulová",J629,0)</f>
        <v>0</v>
      </c>
      <c r="BJ629" s="17" t="s">
        <v>76</v>
      </c>
      <c r="BK629" s="221">
        <f>ROUND(I629*H629,2)</f>
        <v>0</v>
      </c>
      <c r="BL629" s="17" t="s">
        <v>192</v>
      </c>
      <c r="BM629" s="17" t="s">
        <v>824</v>
      </c>
    </row>
    <row r="630" s="10" customFormat="1" ht="25.92" customHeight="1">
      <c r="B630" s="196"/>
      <c r="C630" s="197"/>
      <c r="D630" s="198" t="s">
        <v>68</v>
      </c>
      <c r="E630" s="199" t="s">
        <v>825</v>
      </c>
      <c r="F630" s="199" t="s">
        <v>826</v>
      </c>
      <c r="G630" s="197"/>
      <c r="H630" s="197"/>
      <c r="I630" s="200"/>
      <c r="J630" s="201">
        <f>BK630</f>
        <v>0</v>
      </c>
      <c r="K630" s="197"/>
      <c r="L630" s="202"/>
      <c r="M630" s="203"/>
      <c r="N630" s="204"/>
      <c r="O630" s="204"/>
      <c r="P630" s="205">
        <f>SUM(P631:P697)</f>
        <v>0</v>
      </c>
      <c r="Q630" s="204"/>
      <c r="R630" s="205">
        <f>SUM(R631:R697)</f>
        <v>0</v>
      </c>
      <c r="S630" s="204"/>
      <c r="T630" s="206">
        <f>SUM(T631:T697)</f>
        <v>0</v>
      </c>
      <c r="AR630" s="207" t="s">
        <v>78</v>
      </c>
      <c r="AT630" s="208" t="s">
        <v>68</v>
      </c>
      <c r="AU630" s="208" t="s">
        <v>69</v>
      </c>
      <c r="AY630" s="207" t="s">
        <v>186</v>
      </c>
      <c r="BK630" s="209">
        <f>SUM(BK631:BK697)</f>
        <v>0</v>
      </c>
    </row>
    <row r="631" s="1" customFormat="1" ht="33.75" customHeight="1">
      <c r="B631" s="38"/>
      <c r="C631" s="210" t="s">
        <v>827</v>
      </c>
      <c r="D631" s="210" t="s">
        <v>187</v>
      </c>
      <c r="E631" s="211" t="s">
        <v>828</v>
      </c>
      <c r="F631" s="212" t="s">
        <v>829</v>
      </c>
      <c r="G631" s="213" t="s">
        <v>319</v>
      </c>
      <c r="H631" s="214">
        <v>286.995</v>
      </c>
      <c r="I631" s="215"/>
      <c r="J631" s="216">
        <f>ROUND(I631*H631,2)</f>
        <v>0</v>
      </c>
      <c r="K631" s="212" t="s">
        <v>1</v>
      </c>
      <c r="L631" s="43"/>
      <c r="M631" s="217" t="s">
        <v>1</v>
      </c>
      <c r="N631" s="218" t="s">
        <v>40</v>
      </c>
      <c r="O631" s="79"/>
      <c r="P631" s="219">
        <f>O631*H631</f>
        <v>0</v>
      </c>
      <c r="Q631" s="219">
        <v>0</v>
      </c>
      <c r="R631" s="219">
        <f>Q631*H631</f>
        <v>0</v>
      </c>
      <c r="S631" s="219">
        <v>0</v>
      </c>
      <c r="T631" s="220">
        <f>S631*H631</f>
        <v>0</v>
      </c>
      <c r="AR631" s="17" t="s">
        <v>257</v>
      </c>
      <c r="AT631" s="17" t="s">
        <v>187</v>
      </c>
      <c r="AU631" s="17" t="s">
        <v>76</v>
      </c>
      <c r="AY631" s="17" t="s">
        <v>186</v>
      </c>
      <c r="BE631" s="221">
        <f>IF(N631="základní",J631,0)</f>
        <v>0</v>
      </c>
      <c r="BF631" s="221">
        <f>IF(N631="snížená",J631,0)</f>
        <v>0</v>
      </c>
      <c r="BG631" s="221">
        <f>IF(N631="zákl. přenesená",J631,0)</f>
        <v>0</v>
      </c>
      <c r="BH631" s="221">
        <f>IF(N631="sníž. přenesená",J631,0)</f>
        <v>0</v>
      </c>
      <c r="BI631" s="221">
        <f>IF(N631="nulová",J631,0)</f>
        <v>0</v>
      </c>
      <c r="BJ631" s="17" t="s">
        <v>76</v>
      </c>
      <c r="BK631" s="221">
        <f>ROUND(I631*H631,2)</f>
        <v>0</v>
      </c>
      <c r="BL631" s="17" t="s">
        <v>257</v>
      </c>
      <c r="BM631" s="17" t="s">
        <v>830</v>
      </c>
    </row>
    <row r="632" s="1" customFormat="1">
      <c r="B632" s="38"/>
      <c r="C632" s="39"/>
      <c r="D632" s="224" t="s">
        <v>831</v>
      </c>
      <c r="E632" s="39"/>
      <c r="F632" s="276" t="s">
        <v>832</v>
      </c>
      <c r="G632" s="39"/>
      <c r="H632" s="39"/>
      <c r="I632" s="144"/>
      <c r="J632" s="39"/>
      <c r="K632" s="39"/>
      <c r="L632" s="43"/>
      <c r="M632" s="277"/>
      <c r="N632" s="79"/>
      <c r="O632" s="79"/>
      <c r="P632" s="79"/>
      <c r="Q632" s="79"/>
      <c r="R632" s="79"/>
      <c r="S632" s="79"/>
      <c r="T632" s="80"/>
      <c r="AT632" s="17" t="s">
        <v>831</v>
      </c>
      <c r="AU632" s="17" t="s">
        <v>76</v>
      </c>
    </row>
    <row r="633" s="14" customFormat="1">
      <c r="B633" s="256"/>
      <c r="C633" s="257"/>
      <c r="D633" s="224" t="s">
        <v>194</v>
      </c>
      <c r="E633" s="258" t="s">
        <v>1</v>
      </c>
      <c r="F633" s="259" t="s">
        <v>833</v>
      </c>
      <c r="G633" s="257"/>
      <c r="H633" s="258" t="s">
        <v>1</v>
      </c>
      <c r="I633" s="260"/>
      <c r="J633" s="257"/>
      <c r="K633" s="257"/>
      <c r="L633" s="261"/>
      <c r="M633" s="262"/>
      <c r="N633" s="263"/>
      <c r="O633" s="263"/>
      <c r="P633" s="263"/>
      <c r="Q633" s="263"/>
      <c r="R633" s="263"/>
      <c r="S633" s="263"/>
      <c r="T633" s="264"/>
      <c r="AT633" s="265" t="s">
        <v>194</v>
      </c>
      <c r="AU633" s="265" t="s">
        <v>76</v>
      </c>
      <c r="AV633" s="14" t="s">
        <v>76</v>
      </c>
      <c r="AW633" s="14" t="s">
        <v>32</v>
      </c>
      <c r="AX633" s="14" t="s">
        <v>69</v>
      </c>
      <c r="AY633" s="265" t="s">
        <v>186</v>
      </c>
    </row>
    <row r="634" s="11" customFormat="1">
      <c r="B634" s="222"/>
      <c r="C634" s="223"/>
      <c r="D634" s="224" t="s">
        <v>194</v>
      </c>
      <c r="E634" s="225" t="s">
        <v>1</v>
      </c>
      <c r="F634" s="226" t="s">
        <v>834</v>
      </c>
      <c r="G634" s="223"/>
      <c r="H634" s="227">
        <v>46.799999999999997</v>
      </c>
      <c r="I634" s="228"/>
      <c r="J634" s="223"/>
      <c r="K634" s="223"/>
      <c r="L634" s="229"/>
      <c r="M634" s="230"/>
      <c r="N634" s="231"/>
      <c r="O634" s="231"/>
      <c r="P634" s="231"/>
      <c r="Q634" s="231"/>
      <c r="R634" s="231"/>
      <c r="S634" s="231"/>
      <c r="T634" s="232"/>
      <c r="AT634" s="233" t="s">
        <v>194</v>
      </c>
      <c r="AU634" s="233" t="s">
        <v>76</v>
      </c>
      <c r="AV634" s="11" t="s">
        <v>78</v>
      </c>
      <c r="AW634" s="11" t="s">
        <v>32</v>
      </c>
      <c r="AX634" s="11" t="s">
        <v>69</v>
      </c>
      <c r="AY634" s="233" t="s">
        <v>186</v>
      </c>
    </row>
    <row r="635" s="14" customFormat="1">
      <c r="B635" s="256"/>
      <c r="C635" s="257"/>
      <c r="D635" s="224" t="s">
        <v>194</v>
      </c>
      <c r="E635" s="258" t="s">
        <v>1</v>
      </c>
      <c r="F635" s="259" t="s">
        <v>835</v>
      </c>
      <c r="G635" s="257"/>
      <c r="H635" s="258" t="s">
        <v>1</v>
      </c>
      <c r="I635" s="260"/>
      <c r="J635" s="257"/>
      <c r="K635" s="257"/>
      <c r="L635" s="261"/>
      <c r="M635" s="262"/>
      <c r="N635" s="263"/>
      <c r="O635" s="263"/>
      <c r="P635" s="263"/>
      <c r="Q635" s="263"/>
      <c r="R635" s="263"/>
      <c r="S635" s="263"/>
      <c r="T635" s="264"/>
      <c r="AT635" s="265" t="s">
        <v>194</v>
      </c>
      <c r="AU635" s="265" t="s">
        <v>76</v>
      </c>
      <c r="AV635" s="14" t="s">
        <v>76</v>
      </c>
      <c r="AW635" s="14" t="s">
        <v>32</v>
      </c>
      <c r="AX635" s="14" t="s">
        <v>69</v>
      </c>
      <c r="AY635" s="265" t="s">
        <v>186</v>
      </c>
    </row>
    <row r="636" s="11" customFormat="1">
      <c r="B636" s="222"/>
      <c r="C636" s="223"/>
      <c r="D636" s="224" t="s">
        <v>194</v>
      </c>
      <c r="E636" s="225" t="s">
        <v>1</v>
      </c>
      <c r="F636" s="226" t="s">
        <v>836</v>
      </c>
      <c r="G636" s="223"/>
      <c r="H636" s="227">
        <v>95.900000000000006</v>
      </c>
      <c r="I636" s="228"/>
      <c r="J636" s="223"/>
      <c r="K636" s="223"/>
      <c r="L636" s="229"/>
      <c r="M636" s="230"/>
      <c r="N636" s="231"/>
      <c r="O636" s="231"/>
      <c r="P636" s="231"/>
      <c r="Q636" s="231"/>
      <c r="R636" s="231"/>
      <c r="S636" s="231"/>
      <c r="T636" s="232"/>
      <c r="AT636" s="233" t="s">
        <v>194</v>
      </c>
      <c r="AU636" s="233" t="s">
        <v>76</v>
      </c>
      <c r="AV636" s="11" t="s">
        <v>78</v>
      </c>
      <c r="AW636" s="11" t="s">
        <v>32</v>
      </c>
      <c r="AX636" s="11" t="s">
        <v>69</v>
      </c>
      <c r="AY636" s="233" t="s">
        <v>186</v>
      </c>
    </row>
    <row r="637" s="14" customFormat="1">
      <c r="B637" s="256"/>
      <c r="C637" s="257"/>
      <c r="D637" s="224" t="s">
        <v>194</v>
      </c>
      <c r="E637" s="258" t="s">
        <v>1</v>
      </c>
      <c r="F637" s="259" t="s">
        <v>837</v>
      </c>
      <c r="G637" s="257"/>
      <c r="H637" s="258" t="s">
        <v>1</v>
      </c>
      <c r="I637" s="260"/>
      <c r="J637" s="257"/>
      <c r="K637" s="257"/>
      <c r="L637" s="261"/>
      <c r="M637" s="262"/>
      <c r="N637" s="263"/>
      <c r="O637" s="263"/>
      <c r="P637" s="263"/>
      <c r="Q637" s="263"/>
      <c r="R637" s="263"/>
      <c r="S637" s="263"/>
      <c r="T637" s="264"/>
      <c r="AT637" s="265" t="s">
        <v>194</v>
      </c>
      <c r="AU637" s="265" t="s">
        <v>76</v>
      </c>
      <c r="AV637" s="14" t="s">
        <v>76</v>
      </c>
      <c r="AW637" s="14" t="s">
        <v>32</v>
      </c>
      <c r="AX637" s="14" t="s">
        <v>69</v>
      </c>
      <c r="AY637" s="265" t="s">
        <v>186</v>
      </c>
    </row>
    <row r="638" s="11" customFormat="1">
      <c r="B638" s="222"/>
      <c r="C638" s="223"/>
      <c r="D638" s="224" t="s">
        <v>194</v>
      </c>
      <c r="E638" s="225" t="s">
        <v>1</v>
      </c>
      <c r="F638" s="226" t="s">
        <v>838</v>
      </c>
      <c r="G638" s="223"/>
      <c r="H638" s="227">
        <v>102.98</v>
      </c>
      <c r="I638" s="228"/>
      <c r="J638" s="223"/>
      <c r="K638" s="223"/>
      <c r="L638" s="229"/>
      <c r="M638" s="230"/>
      <c r="N638" s="231"/>
      <c r="O638" s="231"/>
      <c r="P638" s="231"/>
      <c r="Q638" s="231"/>
      <c r="R638" s="231"/>
      <c r="S638" s="231"/>
      <c r="T638" s="232"/>
      <c r="AT638" s="233" t="s">
        <v>194</v>
      </c>
      <c r="AU638" s="233" t="s">
        <v>76</v>
      </c>
      <c r="AV638" s="11" t="s">
        <v>78</v>
      </c>
      <c r="AW638" s="11" t="s">
        <v>32</v>
      </c>
      <c r="AX638" s="11" t="s">
        <v>69</v>
      </c>
      <c r="AY638" s="233" t="s">
        <v>186</v>
      </c>
    </row>
    <row r="639" s="14" customFormat="1">
      <c r="B639" s="256"/>
      <c r="C639" s="257"/>
      <c r="D639" s="224" t="s">
        <v>194</v>
      </c>
      <c r="E639" s="258" t="s">
        <v>1</v>
      </c>
      <c r="F639" s="259" t="s">
        <v>478</v>
      </c>
      <c r="G639" s="257"/>
      <c r="H639" s="258" t="s">
        <v>1</v>
      </c>
      <c r="I639" s="260"/>
      <c r="J639" s="257"/>
      <c r="K639" s="257"/>
      <c r="L639" s="261"/>
      <c r="M639" s="262"/>
      <c r="N639" s="263"/>
      <c r="O639" s="263"/>
      <c r="P639" s="263"/>
      <c r="Q639" s="263"/>
      <c r="R639" s="263"/>
      <c r="S639" s="263"/>
      <c r="T639" s="264"/>
      <c r="AT639" s="265" t="s">
        <v>194</v>
      </c>
      <c r="AU639" s="265" t="s">
        <v>76</v>
      </c>
      <c r="AV639" s="14" t="s">
        <v>76</v>
      </c>
      <c r="AW639" s="14" t="s">
        <v>32</v>
      </c>
      <c r="AX639" s="14" t="s">
        <v>69</v>
      </c>
      <c r="AY639" s="265" t="s">
        <v>186</v>
      </c>
    </row>
    <row r="640" s="11" customFormat="1">
      <c r="B640" s="222"/>
      <c r="C640" s="223"/>
      <c r="D640" s="224" t="s">
        <v>194</v>
      </c>
      <c r="E640" s="225" t="s">
        <v>1</v>
      </c>
      <c r="F640" s="226" t="s">
        <v>839</v>
      </c>
      <c r="G640" s="223"/>
      <c r="H640" s="227">
        <v>41.314999999999998</v>
      </c>
      <c r="I640" s="228"/>
      <c r="J640" s="223"/>
      <c r="K640" s="223"/>
      <c r="L640" s="229"/>
      <c r="M640" s="230"/>
      <c r="N640" s="231"/>
      <c r="O640" s="231"/>
      <c r="P640" s="231"/>
      <c r="Q640" s="231"/>
      <c r="R640" s="231"/>
      <c r="S640" s="231"/>
      <c r="T640" s="232"/>
      <c r="AT640" s="233" t="s">
        <v>194</v>
      </c>
      <c r="AU640" s="233" t="s">
        <v>76</v>
      </c>
      <c r="AV640" s="11" t="s">
        <v>78</v>
      </c>
      <c r="AW640" s="11" t="s">
        <v>32</v>
      </c>
      <c r="AX640" s="11" t="s">
        <v>69</v>
      </c>
      <c r="AY640" s="233" t="s">
        <v>186</v>
      </c>
    </row>
    <row r="641" s="12" customFormat="1">
      <c r="B641" s="234"/>
      <c r="C641" s="235"/>
      <c r="D641" s="224" t="s">
        <v>194</v>
      </c>
      <c r="E641" s="236" t="s">
        <v>1</v>
      </c>
      <c r="F641" s="237" t="s">
        <v>196</v>
      </c>
      <c r="G641" s="235"/>
      <c r="H641" s="238">
        <v>286.995</v>
      </c>
      <c r="I641" s="239"/>
      <c r="J641" s="235"/>
      <c r="K641" s="235"/>
      <c r="L641" s="240"/>
      <c r="M641" s="241"/>
      <c r="N641" s="242"/>
      <c r="O641" s="242"/>
      <c r="P641" s="242"/>
      <c r="Q641" s="242"/>
      <c r="R641" s="242"/>
      <c r="S641" s="242"/>
      <c r="T641" s="243"/>
      <c r="AT641" s="244" t="s">
        <v>194</v>
      </c>
      <c r="AU641" s="244" t="s">
        <v>76</v>
      </c>
      <c r="AV641" s="12" t="s">
        <v>86</v>
      </c>
      <c r="AW641" s="12" t="s">
        <v>32</v>
      </c>
      <c r="AX641" s="12" t="s">
        <v>69</v>
      </c>
      <c r="AY641" s="244" t="s">
        <v>186</v>
      </c>
    </row>
    <row r="642" s="13" customFormat="1">
      <c r="B642" s="245"/>
      <c r="C642" s="246"/>
      <c r="D642" s="224" t="s">
        <v>194</v>
      </c>
      <c r="E642" s="247" t="s">
        <v>1</v>
      </c>
      <c r="F642" s="248" t="s">
        <v>197</v>
      </c>
      <c r="G642" s="246"/>
      <c r="H642" s="249">
        <v>286.995</v>
      </c>
      <c r="I642" s="250"/>
      <c r="J642" s="246"/>
      <c r="K642" s="246"/>
      <c r="L642" s="251"/>
      <c r="M642" s="252"/>
      <c r="N642" s="253"/>
      <c r="O642" s="253"/>
      <c r="P642" s="253"/>
      <c r="Q642" s="253"/>
      <c r="R642" s="253"/>
      <c r="S642" s="253"/>
      <c r="T642" s="254"/>
      <c r="AT642" s="255" t="s">
        <v>194</v>
      </c>
      <c r="AU642" s="255" t="s">
        <v>76</v>
      </c>
      <c r="AV642" s="13" t="s">
        <v>192</v>
      </c>
      <c r="AW642" s="13" t="s">
        <v>32</v>
      </c>
      <c r="AX642" s="13" t="s">
        <v>76</v>
      </c>
      <c r="AY642" s="255" t="s">
        <v>186</v>
      </c>
    </row>
    <row r="643" s="1" customFormat="1" ht="16.5" customHeight="1">
      <c r="B643" s="38"/>
      <c r="C643" s="210" t="s">
        <v>840</v>
      </c>
      <c r="D643" s="210" t="s">
        <v>187</v>
      </c>
      <c r="E643" s="211" t="s">
        <v>841</v>
      </c>
      <c r="F643" s="212" t="s">
        <v>842</v>
      </c>
      <c r="G643" s="213" t="s">
        <v>319</v>
      </c>
      <c r="H643" s="214">
        <v>34.219999999999999</v>
      </c>
      <c r="I643" s="215"/>
      <c r="J643" s="216">
        <f>ROUND(I643*H643,2)</f>
        <v>0</v>
      </c>
      <c r="K643" s="212" t="s">
        <v>191</v>
      </c>
      <c r="L643" s="43"/>
      <c r="M643" s="217" t="s">
        <v>1</v>
      </c>
      <c r="N643" s="218" t="s">
        <v>40</v>
      </c>
      <c r="O643" s="79"/>
      <c r="P643" s="219">
        <f>O643*H643</f>
        <v>0</v>
      </c>
      <c r="Q643" s="219">
        <v>0</v>
      </c>
      <c r="R643" s="219">
        <f>Q643*H643</f>
        <v>0</v>
      </c>
      <c r="S643" s="219">
        <v>0</v>
      </c>
      <c r="T643" s="220">
        <f>S643*H643</f>
        <v>0</v>
      </c>
      <c r="AR643" s="17" t="s">
        <v>257</v>
      </c>
      <c r="AT643" s="17" t="s">
        <v>187</v>
      </c>
      <c r="AU643" s="17" t="s">
        <v>76</v>
      </c>
      <c r="AY643" s="17" t="s">
        <v>186</v>
      </c>
      <c r="BE643" s="221">
        <f>IF(N643="základní",J643,0)</f>
        <v>0</v>
      </c>
      <c r="BF643" s="221">
        <f>IF(N643="snížená",J643,0)</f>
        <v>0</v>
      </c>
      <c r="BG643" s="221">
        <f>IF(N643="zákl. přenesená",J643,0)</f>
        <v>0</v>
      </c>
      <c r="BH643" s="221">
        <f>IF(N643="sníž. přenesená",J643,0)</f>
        <v>0</v>
      </c>
      <c r="BI643" s="221">
        <f>IF(N643="nulová",J643,0)</f>
        <v>0</v>
      </c>
      <c r="BJ643" s="17" t="s">
        <v>76</v>
      </c>
      <c r="BK643" s="221">
        <f>ROUND(I643*H643,2)</f>
        <v>0</v>
      </c>
      <c r="BL643" s="17" t="s">
        <v>257</v>
      </c>
      <c r="BM643" s="17" t="s">
        <v>843</v>
      </c>
    </row>
    <row r="644" s="11" customFormat="1">
      <c r="B644" s="222"/>
      <c r="C644" s="223"/>
      <c r="D644" s="224" t="s">
        <v>194</v>
      </c>
      <c r="E644" s="225" t="s">
        <v>1</v>
      </c>
      <c r="F644" s="226" t="s">
        <v>844</v>
      </c>
      <c r="G644" s="223"/>
      <c r="H644" s="227">
        <v>34.219999999999999</v>
      </c>
      <c r="I644" s="228"/>
      <c r="J644" s="223"/>
      <c r="K644" s="223"/>
      <c r="L644" s="229"/>
      <c r="M644" s="230"/>
      <c r="N644" s="231"/>
      <c r="O644" s="231"/>
      <c r="P644" s="231"/>
      <c r="Q644" s="231"/>
      <c r="R644" s="231"/>
      <c r="S644" s="231"/>
      <c r="T644" s="232"/>
      <c r="AT644" s="233" t="s">
        <v>194</v>
      </c>
      <c r="AU644" s="233" t="s">
        <v>76</v>
      </c>
      <c r="AV644" s="11" t="s">
        <v>78</v>
      </c>
      <c r="AW644" s="11" t="s">
        <v>32</v>
      </c>
      <c r="AX644" s="11" t="s">
        <v>69</v>
      </c>
      <c r="AY644" s="233" t="s">
        <v>186</v>
      </c>
    </row>
    <row r="645" s="12" customFormat="1">
      <c r="B645" s="234"/>
      <c r="C645" s="235"/>
      <c r="D645" s="224" t="s">
        <v>194</v>
      </c>
      <c r="E645" s="236" t="s">
        <v>1</v>
      </c>
      <c r="F645" s="237" t="s">
        <v>196</v>
      </c>
      <c r="G645" s="235"/>
      <c r="H645" s="238">
        <v>34.219999999999999</v>
      </c>
      <c r="I645" s="239"/>
      <c r="J645" s="235"/>
      <c r="K645" s="235"/>
      <c r="L645" s="240"/>
      <c r="M645" s="241"/>
      <c r="N645" s="242"/>
      <c r="O645" s="242"/>
      <c r="P645" s="242"/>
      <c r="Q645" s="242"/>
      <c r="R645" s="242"/>
      <c r="S645" s="242"/>
      <c r="T645" s="243"/>
      <c r="AT645" s="244" t="s">
        <v>194</v>
      </c>
      <c r="AU645" s="244" t="s">
        <v>76</v>
      </c>
      <c r="AV645" s="12" t="s">
        <v>86</v>
      </c>
      <c r="AW645" s="12" t="s">
        <v>32</v>
      </c>
      <c r="AX645" s="12" t="s">
        <v>69</v>
      </c>
      <c r="AY645" s="244" t="s">
        <v>186</v>
      </c>
    </row>
    <row r="646" s="13" customFormat="1">
      <c r="B646" s="245"/>
      <c r="C646" s="246"/>
      <c r="D646" s="224" t="s">
        <v>194</v>
      </c>
      <c r="E646" s="247" t="s">
        <v>1</v>
      </c>
      <c r="F646" s="248" t="s">
        <v>197</v>
      </c>
      <c r="G646" s="246"/>
      <c r="H646" s="249">
        <v>34.219999999999999</v>
      </c>
      <c r="I646" s="250"/>
      <c r="J646" s="246"/>
      <c r="K646" s="246"/>
      <c r="L646" s="251"/>
      <c r="M646" s="252"/>
      <c r="N646" s="253"/>
      <c r="O646" s="253"/>
      <c r="P646" s="253"/>
      <c r="Q646" s="253"/>
      <c r="R646" s="253"/>
      <c r="S646" s="253"/>
      <c r="T646" s="254"/>
      <c r="AT646" s="255" t="s">
        <v>194</v>
      </c>
      <c r="AU646" s="255" t="s">
        <v>76</v>
      </c>
      <c r="AV646" s="13" t="s">
        <v>192</v>
      </c>
      <c r="AW646" s="13" t="s">
        <v>32</v>
      </c>
      <c r="AX646" s="13" t="s">
        <v>76</v>
      </c>
      <c r="AY646" s="255" t="s">
        <v>186</v>
      </c>
    </row>
    <row r="647" s="1" customFormat="1" ht="16.5" customHeight="1">
      <c r="B647" s="38"/>
      <c r="C647" s="266" t="s">
        <v>845</v>
      </c>
      <c r="D647" s="266" t="s">
        <v>356</v>
      </c>
      <c r="E647" s="267" t="s">
        <v>846</v>
      </c>
      <c r="F647" s="268" t="s">
        <v>847</v>
      </c>
      <c r="G647" s="269" t="s">
        <v>277</v>
      </c>
      <c r="H647" s="270">
        <v>0.01</v>
      </c>
      <c r="I647" s="271"/>
      <c r="J647" s="272">
        <f>ROUND(I647*H647,2)</f>
        <v>0</v>
      </c>
      <c r="K647" s="268" t="s">
        <v>191</v>
      </c>
      <c r="L647" s="273"/>
      <c r="M647" s="274" t="s">
        <v>1</v>
      </c>
      <c r="N647" s="275" t="s">
        <v>40</v>
      </c>
      <c r="O647" s="79"/>
      <c r="P647" s="219">
        <f>O647*H647</f>
        <v>0</v>
      </c>
      <c r="Q647" s="219">
        <v>0</v>
      </c>
      <c r="R647" s="219">
        <f>Q647*H647</f>
        <v>0</v>
      </c>
      <c r="S647" s="219">
        <v>0</v>
      </c>
      <c r="T647" s="220">
        <f>S647*H647</f>
        <v>0</v>
      </c>
      <c r="AR647" s="17" t="s">
        <v>355</v>
      </c>
      <c r="AT647" s="17" t="s">
        <v>356</v>
      </c>
      <c r="AU647" s="17" t="s">
        <v>76</v>
      </c>
      <c r="AY647" s="17" t="s">
        <v>186</v>
      </c>
      <c r="BE647" s="221">
        <f>IF(N647="základní",J647,0)</f>
        <v>0</v>
      </c>
      <c r="BF647" s="221">
        <f>IF(N647="snížená",J647,0)</f>
        <v>0</v>
      </c>
      <c r="BG647" s="221">
        <f>IF(N647="zákl. přenesená",J647,0)</f>
        <v>0</v>
      </c>
      <c r="BH647" s="221">
        <f>IF(N647="sníž. přenesená",J647,0)</f>
        <v>0</v>
      </c>
      <c r="BI647" s="221">
        <f>IF(N647="nulová",J647,0)</f>
        <v>0</v>
      </c>
      <c r="BJ647" s="17" t="s">
        <v>76</v>
      </c>
      <c r="BK647" s="221">
        <f>ROUND(I647*H647,2)</f>
        <v>0</v>
      </c>
      <c r="BL647" s="17" t="s">
        <v>257</v>
      </c>
      <c r="BM647" s="17" t="s">
        <v>848</v>
      </c>
    </row>
    <row r="648" s="11" customFormat="1">
      <c r="B648" s="222"/>
      <c r="C648" s="223"/>
      <c r="D648" s="224" t="s">
        <v>194</v>
      </c>
      <c r="E648" s="225" t="s">
        <v>1</v>
      </c>
      <c r="F648" s="226" t="s">
        <v>849</v>
      </c>
      <c r="G648" s="223"/>
      <c r="H648" s="227">
        <v>0.01</v>
      </c>
      <c r="I648" s="228"/>
      <c r="J648" s="223"/>
      <c r="K648" s="223"/>
      <c r="L648" s="229"/>
      <c r="M648" s="230"/>
      <c r="N648" s="231"/>
      <c r="O648" s="231"/>
      <c r="P648" s="231"/>
      <c r="Q648" s="231"/>
      <c r="R648" s="231"/>
      <c r="S648" s="231"/>
      <c r="T648" s="232"/>
      <c r="AT648" s="233" t="s">
        <v>194</v>
      </c>
      <c r="AU648" s="233" t="s">
        <v>76</v>
      </c>
      <c r="AV648" s="11" t="s">
        <v>78</v>
      </c>
      <c r="AW648" s="11" t="s">
        <v>32</v>
      </c>
      <c r="AX648" s="11" t="s">
        <v>69</v>
      </c>
      <c r="AY648" s="233" t="s">
        <v>186</v>
      </c>
    </row>
    <row r="649" s="13" customFormat="1">
      <c r="B649" s="245"/>
      <c r="C649" s="246"/>
      <c r="D649" s="224" t="s">
        <v>194</v>
      </c>
      <c r="E649" s="247" t="s">
        <v>1</v>
      </c>
      <c r="F649" s="248" t="s">
        <v>197</v>
      </c>
      <c r="G649" s="246"/>
      <c r="H649" s="249">
        <v>0.01</v>
      </c>
      <c r="I649" s="250"/>
      <c r="J649" s="246"/>
      <c r="K649" s="246"/>
      <c r="L649" s="251"/>
      <c r="M649" s="252"/>
      <c r="N649" s="253"/>
      <c r="O649" s="253"/>
      <c r="P649" s="253"/>
      <c r="Q649" s="253"/>
      <c r="R649" s="253"/>
      <c r="S649" s="253"/>
      <c r="T649" s="254"/>
      <c r="AT649" s="255" t="s">
        <v>194</v>
      </c>
      <c r="AU649" s="255" t="s">
        <v>76</v>
      </c>
      <c r="AV649" s="13" t="s">
        <v>192</v>
      </c>
      <c r="AW649" s="13" t="s">
        <v>32</v>
      </c>
      <c r="AX649" s="13" t="s">
        <v>76</v>
      </c>
      <c r="AY649" s="255" t="s">
        <v>186</v>
      </c>
    </row>
    <row r="650" s="1" customFormat="1" ht="16.5" customHeight="1">
      <c r="B650" s="38"/>
      <c r="C650" s="210" t="s">
        <v>850</v>
      </c>
      <c r="D650" s="210" t="s">
        <v>187</v>
      </c>
      <c r="E650" s="211" t="s">
        <v>851</v>
      </c>
      <c r="F650" s="212" t="s">
        <v>852</v>
      </c>
      <c r="G650" s="213" t="s">
        <v>319</v>
      </c>
      <c r="H650" s="214">
        <v>9.1799999999999997</v>
      </c>
      <c r="I650" s="215"/>
      <c r="J650" s="216">
        <f>ROUND(I650*H650,2)</f>
        <v>0</v>
      </c>
      <c r="K650" s="212" t="s">
        <v>191</v>
      </c>
      <c r="L650" s="43"/>
      <c r="M650" s="217" t="s">
        <v>1</v>
      </c>
      <c r="N650" s="218" t="s">
        <v>40</v>
      </c>
      <c r="O650" s="79"/>
      <c r="P650" s="219">
        <f>O650*H650</f>
        <v>0</v>
      </c>
      <c r="Q650" s="219">
        <v>0</v>
      </c>
      <c r="R650" s="219">
        <f>Q650*H650</f>
        <v>0</v>
      </c>
      <c r="S650" s="219">
        <v>0</v>
      </c>
      <c r="T650" s="220">
        <f>S650*H650</f>
        <v>0</v>
      </c>
      <c r="AR650" s="17" t="s">
        <v>257</v>
      </c>
      <c r="AT650" s="17" t="s">
        <v>187</v>
      </c>
      <c r="AU650" s="17" t="s">
        <v>76</v>
      </c>
      <c r="AY650" s="17" t="s">
        <v>186</v>
      </c>
      <c r="BE650" s="221">
        <f>IF(N650="základní",J650,0)</f>
        <v>0</v>
      </c>
      <c r="BF650" s="221">
        <f>IF(N650="snížená",J650,0)</f>
        <v>0</v>
      </c>
      <c r="BG650" s="221">
        <f>IF(N650="zákl. přenesená",J650,0)</f>
        <v>0</v>
      </c>
      <c r="BH650" s="221">
        <f>IF(N650="sníž. přenesená",J650,0)</f>
        <v>0</v>
      </c>
      <c r="BI650" s="221">
        <f>IF(N650="nulová",J650,0)</f>
        <v>0</v>
      </c>
      <c r="BJ650" s="17" t="s">
        <v>76</v>
      </c>
      <c r="BK650" s="221">
        <f>ROUND(I650*H650,2)</f>
        <v>0</v>
      </c>
      <c r="BL650" s="17" t="s">
        <v>257</v>
      </c>
      <c r="BM650" s="17" t="s">
        <v>853</v>
      </c>
    </row>
    <row r="651" s="11" customFormat="1">
      <c r="B651" s="222"/>
      <c r="C651" s="223"/>
      <c r="D651" s="224" t="s">
        <v>194</v>
      </c>
      <c r="E651" s="225" t="s">
        <v>1</v>
      </c>
      <c r="F651" s="226" t="s">
        <v>854</v>
      </c>
      <c r="G651" s="223"/>
      <c r="H651" s="227">
        <v>9.1799999999999997</v>
      </c>
      <c r="I651" s="228"/>
      <c r="J651" s="223"/>
      <c r="K651" s="223"/>
      <c r="L651" s="229"/>
      <c r="M651" s="230"/>
      <c r="N651" s="231"/>
      <c r="O651" s="231"/>
      <c r="P651" s="231"/>
      <c r="Q651" s="231"/>
      <c r="R651" s="231"/>
      <c r="S651" s="231"/>
      <c r="T651" s="232"/>
      <c r="AT651" s="233" t="s">
        <v>194</v>
      </c>
      <c r="AU651" s="233" t="s">
        <v>76</v>
      </c>
      <c r="AV651" s="11" t="s">
        <v>78</v>
      </c>
      <c r="AW651" s="11" t="s">
        <v>32</v>
      </c>
      <c r="AX651" s="11" t="s">
        <v>69</v>
      </c>
      <c r="AY651" s="233" t="s">
        <v>186</v>
      </c>
    </row>
    <row r="652" s="12" customFormat="1">
      <c r="B652" s="234"/>
      <c r="C652" s="235"/>
      <c r="D652" s="224" t="s">
        <v>194</v>
      </c>
      <c r="E652" s="236" t="s">
        <v>1</v>
      </c>
      <c r="F652" s="237" t="s">
        <v>196</v>
      </c>
      <c r="G652" s="235"/>
      <c r="H652" s="238">
        <v>9.1799999999999997</v>
      </c>
      <c r="I652" s="239"/>
      <c r="J652" s="235"/>
      <c r="K652" s="235"/>
      <c r="L652" s="240"/>
      <c r="M652" s="241"/>
      <c r="N652" s="242"/>
      <c r="O652" s="242"/>
      <c r="P652" s="242"/>
      <c r="Q652" s="242"/>
      <c r="R652" s="242"/>
      <c r="S652" s="242"/>
      <c r="T652" s="243"/>
      <c r="AT652" s="244" t="s">
        <v>194</v>
      </c>
      <c r="AU652" s="244" t="s">
        <v>76</v>
      </c>
      <c r="AV652" s="12" t="s">
        <v>86</v>
      </c>
      <c r="AW652" s="12" t="s">
        <v>32</v>
      </c>
      <c r="AX652" s="12" t="s">
        <v>69</v>
      </c>
      <c r="AY652" s="244" t="s">
        <v>186</v>
      </c>
    </row>
    <row r="653" s="13" customFormat="1">
      <c r="B653" s="245"/>
      <c r="C653" s="246"/>
      <c r="D653" s="224" t="s">
        <v>194</v>
      </c>
      <c r="E653" s="247" t="s">
        <v>1</v>
      </c>
      <c r="F653" s="248" t="s">
        <v>197</v>
      </c>
      <c r="G653" s="246"/>
      <c r="H653" s="249">
        <v>9.1799999999999997</v>
      </c>
      <c r="I653" s="250"/>
      <c r="J653" s="246"/>
      <c r="K653" s="246"/>
      <c r="L653" s="251"/>
      <c r="M653" s="252"/>
      <c r="N653" s="253"/>
      <c r="O653" s="253"/>
      <c r="P653" s="253"/>
      <c r="Q653" s="253"/>
      <c r="R653" s="253"/>
      <c r="S653" s="253"/>
      <c r="T653" s="254"/>
      <c r="AT653" s="255" t="s">
        <v>194</v>
      </c>
      <c r="AU653" s="255" t="s">
        <v>76</v>
      </c>
      <c r="AV653" s="13" t="s">
        <v>192</v>
      </c>
      <c r="AW653" s="13" t="s">
        <v>32</v>
      </c>
      <c r="AX653" s="13" t="s">
        <v>76</v>
      </c>
      <c r="AY653" s="255" t="s">
        <v>186</v>
      </c>
    </row>
    <row r="654" s="1" customFormat="1" ht="16.5" customHeight="1">
      <c r="B654" s="38"/>
      <c r="C654" s="266" t="s">
        <v>855</v>
      </c>
      <c r="D654" s="266" t="s">
        <v>356</v>
      </c>
      <c r="E654" s="267" t="s">
        <v>846</v>
      </c>
      <c r="F654" s="268" t="s">
        <v>847</v>
      </c>
      <c r="G654" s="269" t="s">
        <v>277</v>
      </c>
      <c r="H654" s="270">
        <v>0.0030000000000000001</v>
      </c>
      <c r="I654" s="271"/>
      <c r="J654" s="272">
        <f>ROUND(I654*H654,2)</f>
        <v>0</v>
      </c>
      <c r="K654" s="268" t="s">
        <v>191</v>
      </c>
      <c r="L654" s="273"/>
      <c r="M654" s="274" t="s">
        <v>1</v>
      </c>
      <c r="N654" s="275" t="s">
        <v>40</v>
      </c>
      <c r="O654" s="79"/>
      <c r="P654" s="219">
        <f>O654*H654</f>
        <v>0</v>
      </c>
      <c r="Q654" s="219">
        <v>0</v>
      </c>
      <c r="R654" s="219">
        <f>Q654*H654</f>
        <v>0</v>
      </c>
      <c r="S654" s="219">
        <v>0</v>
      </c>
      <c r="T654" s="220">
        <f>S654*H654</f>
        <v>0</v>
      </c>
      <c r="AR654" s="17" t="s">
        <v>355</v>
      </c>
      <c r="AT654" s="17" t="s">
        <v>356</v>
      </c>
      <c r="AU654" s="17" t="s">
        <v>76</v>
      </c>
      <c r="AY654" s="17" t="s">
        <v>186</v>
      </c>
      <c r="BE654" s="221">
        <f>IF(N654="základní",J654,0)</f>
        <v>0</v>
      </c>
      <c r="BF654" s="221">
        <f>IF(N654="snížená",J654,0)</f>
        <v>0</v>
      </c>
      <c r="BG654" s="221">
        <f>IF(N654="zákl. přenesená",J654,0)</f>
        <v>0</v>
      </c>
      <c r="BH654" s="221">
        <f>IF(N654="sníž. přenesená",J654,0)</f>
        <v>0</v>
      </c>
      <c r="BI654" s="221">
        <f>IF(N654="nulová",J654,0)</f>
        <v>0</v>
      </c>
      <c r="BJ654" s="17" t="s">
        <v>76</v>
      </c>
      <c r="BK654" s="221">
        <f>ROUND(I654*H654,2)</f>
        <v>0</v>
      </c>
      <c r="BL654" s="17" t="s">
        <v>257</v>
      </c>
      <c r="BM654" s="17" t="s">
        <v>856</v>
      </c>
    </row>
    <row r="655" s="11" customFormat="1">
      <c r="B655" s="222"/>
      <c r="C655" s="223"/>
      <c r="D655" s="224" t="s">
        <v>194</v>
      </c>
      <c r="E655" s="225" t="s">
        <v>1</v>
      </c>
      <c r="F655" s="226" t="s">
        <v>857</v>
      </c>
      <c r="G655" s="223"/>
      <c r="H655" s="227">
        <v>0.0030000000000000001</v>
      </c>
      <c r="I655" s="228"/>
      <c r="J655" s="223"/>
      <c r="K655" s="223"/>
      <c r="L655" s="229"/>
      <c r="M655" s="230"/>
      <c r="N655" s="231"/>
      <c r="O655" s="231"/>
      <c r="P655" s="231"/>
      <c r="Q655" s="231"/>
      <c r="R655" s="231"/>
      <c r="S655" s="231"/>
      <c r="T655" s="232"/>
      <c r="AT655" s="233" t="s">
        <v>194</v>
      </c>
      <c r="AU655" s="233" t="s">
        <v>76</v>
      </c>
      <c r="AV655" s="11" t="s">
        <v>78</v>
      </c>
      <c r="AW655" s="11" t="s">
        <v>32</v>
      </c>
      <c r="AX655" s="11" t="s">
        <v>69</v>
      </c>
      <c r="AY655" s="233" t="s">
        <v>186</v>
      </c>
    </row>
    <row r="656" s="13" customFormat="1">
      <c r="B656" s="245"/>
      <c r="C656" s="246"/>
      <c r="D656" s="224" t="s">
        <v>194</v>
      </c>
      <c r="E656" s="247" t="s">
        <v>1</v>
      </c>
      <c r="F656" s="248" t="s">
        <v>197</v>
      </c>
      <c r="G656" s="246"/>
      <c r="H656" s="249">
        <v>0.0030000000000000001</v>
      </c>
      <c r="I656" s="250"/>
      <c r="J656" s="246"/>
      <c r="K656" s="246"/>
      <c r="L656" s="251"/>
      <c r="M656" s="252"/>
      <c r="N656" s="253"/>
      <c r="O656" s="253"/>
      <c r="P656" s="253"/>
      <c r="Q656" s="253"/>
      <c r="R656" s="253"/>
      <c r="S656" s="253"/>
      <c r="T656" s="254"/>
      <c r="AT656" s="255" t="s">
        <v>194</v>
      </c>
      <c r="AU656" s="255" t="s">
        <v>76</v>
      </c>
      <c r="AV656" s="13" t="s">
        <v>192</v>
      </c>
      <c r="AW656" s="13" t="s">
        <v>32</v>
      </c>
      <c r="AX656" s="13" t="s">
        <v>76</v>
      </c>
      <c r="AY656" s="255" t="s">
        <v>186</v>
      </c>
    </row>
    <row r="657" s="1" customFormat="1" ht="16.5" customHeight="1">
      <c r="B657" s="38"/>
      <c r="C657" s="210" t="s">
        <v>858</v>
      </c>
      <c r="D657" s="210" t="s">
        <v>187</v>
      </c>
      <c r="E657" s="211" t="s">
        <v>859</v>
      </c>
      <c r="F657" s="212" t="s">
        <v>860</v>
      </c>
      <c r="G657" s="213" t="s">
        <v>319</v>
      </c>
      <c r="H657" s="214">
        <v>34.219999999999999</v>
      </c>
      <c r="I657" s="215"/>
      <c r="J657" s="216">
        <f>ROUND(I657*H657,2)</f>
        <v>0</v>
      </c>
      <c r="K657" s="212" t="s">
        <v>191</v>
      </c>
      <c r="L657" s="43"/>
      <c r="M657" s="217" t="s">
        <v>1</v>
      </c>
      <c r="N657" s="218" t="s">
        <v>40</v>
      </c>
      <c r="O657" s="79"/>
      <c r="P657" s="219">
        <f>O657*H657</f>
        <v>0</v>
      </c>
      <c r="Q657" s="219">
        <v>0</v>
      </c>
      <c r="R657" s="219">
        <f>Q657*H657</f>
        <v>0</v>
      </c>
      <c r="S657" s="219">
        <v>0</v>
      </c>
      <c r="T657" s="220">
        <f>S657*H657</f>
        <v>0</v>
      </c>
      <c r="AR657" s="17" t="s">
        <v>257</v>
      </c>
      <c r="AT657" s="17" t="s">
        <v>187</v>
      </c>
      <c r="AU657" s="17" t="s">
        <v>76</v>
      </c>
      <c r="AY657" s="17" t="s">
        <v>186</v>
      </c>
      <c r="BE657" s="221">
        <f>IF(N657="základní",J657,0)</f>
        <v>0</v>
      </c>
      <c r="BF657" s="221">
        <f>IF(N657="snížená",J657,0)</f>
        <v>0</v>
      </c>
      <c r="BG657" s="221">
        <f>IF(N657="zákl. přenesená",J657,0)</f>
        <v>0</v>
      </c>
      <c r="BH657" s="221">
        <f>IF(N657="sníž. přenesená",J657,0)</f>
        <v>0</v>
      </c>
      <c r="BI657" s="221">
        <f>IF(N657="nulová",J657,0)</f>
        <v>0</v>
      </c>
      <c r="BJ657" s="17" t="s">
        <v>76</v>
      </c>
      <c r="BK657" s="221">
        <f>ROUND(I657*H657,2)</f>
        <v>0</v>
      </c>
      <c r="BL657" s="17" t="s">
        <v>257</v>
      </c>
      <c r="BM657" s="17" t="s">
        <v>861</v>
      </c>
    </row>
    <row r="658" s="11" customFormat="1">
      <c r="B658" s="222"/>
      <c r="C658" s="223"/>
      <c r="D658" s="224" t="s">
        <v>194</v>
      </c>
      <c r="E658" s="225" t="s">
        <v>1</v>
      </c>
      <c r="F658" s="226" t="s">
        <v>844</v>
      </c>
      <c r="G658" s="223"/>
      <c r="H658" s="227">
        <v>34.219999999999999</v>
      </c>
      <c r="I658" s="228"/>
      <c r="J658" s="223"/>
      <c r="K658" s="223"/>
      <c r="L658" s="229"/>
      <c r="M658" s="230"/>
      <c r="N658" s="231"/>
      <c r="O658" s="231"/>
      <c r="P658" s="231"/>
      <c r="Q658" s="231"/>
      <c r="R658" s="231"/>
      <c r="S658" s="231"/>
      <c r="T658" s="232"/>
      <c r="AT658" s="233" t="s">
        <v>194</v>
      </c>
      <c r="AU658" s="233" t="s">
        <v>76</v>
      </c>
      <c r="AV658" s="11" t="s">
        <v>78</v>
      </c>
      <c r="AW658" s="11" t="s">
        <v>32</v>
      </c>
      <c r="AX658" s="11" t="s">
        <v>69</v>
      </c>
      <c r="AY658" s="233" t="s">
        <v>186</v>
      </c>
    </row>
    <row r="659" s="12" customFormat="1">
      <c r="B659" s="234"/>
      <c r="C659" s="235"/>
      <c r="D659" s="224" t="s">
        <v>194</v>
      </c>
      <c r="E659" s="236" t="s">
        <v>1</v>
      </c>
      <c r="F659" s="237" t="s">
        <v>196</v>
      </c>
      <c r="G659" s="235"/>
      <c r="H659" s="238">
        <v>34.219999999999999</v>
      </c>
      <c r="I659" s="239"/>
      <c r="J659" s="235"/>
      <c r="K659" s="235"/>
      <c r="L659" s="240"/>
      <c r="M659" s="241"/>
      <c r="N659" s="242"/>
      <c r="O659" s="242"/>
      <c r="P659" s="242"/>
      <c r="Q659" s="242"/>
      <c r="R659" s="242"/>
      <c r="S659" s="242"/>
      <c r="T659" s="243"/>
      <c r="AT659" s="244" t="s">
        <v>194</v>
      </c>
      <c r="AU659" s="244" t="s">
        <v>76</v>
      </c>
      <c r="AV659" s="12" t="s">
        <v>86</v>
      </c>
      <c r="AW659" s="12" t="s">
        <v>32</v>
      </c>
      <c r="AX659" s="12" t="s">
        <v>69</v>
      </c>
      <c r="AY659" s="244" t="s">
        <v>186</v>
      </c>
    </row>
    <row r="660" s="13" customFormat="1">
      <c r="B660" s="245"/>
      <c r="C660" s="246"/>
      <c r="D660" s="224" t="s">
        <v>194</v>
      </c>
      <c r="E660" s="247" t="s">
        <v>1</v>
      </c>
      <c r="F660" s="248" t="s">
        <v>197</v>
      </c>
      <c r="G660" s="246"/>
      <c r="H660" s="249">
        <v>34.219999999999999</v>
      </c>
      <c r="I660" s="250"/>
      <c r="J660" s="246"/>
      <c r="K660" s="246"/>
      <c r="L660" s="251"/>
      <c r="M660" s="252"/>
      <c r="N660" s="253"/>
      <c r="O660" s="253"/>
      <c r="P660" s="253"/>
      <c r="Q660" s="253"/>
      <c r="R660" s="253"/>
      <c r="S660" s="253"/>
      <c r="T660" s="254"/>
      <c r="AT660" s="255" t="s">
        <v>194</v>
      </c>
      <c r="AU660" s="255" t="s">
        <v>76</v>
      </c>
      <c r="AV660" s="13" t="s">
        <v>192</v>
      </c>
      <c r="AW660" s="13" t="s">
        <v>32</v>
      </c>
      <c r="AX660" s="13" t="s">
        <v>76</v>
      </c>
      <c r="AY660" s="255" t="s">
        <v>186</v>
      </c>
    </row>
    <row r="661" s="1" customFormat="1" ht="16.5" customHeight="1">
      <c r="B661" s="38"/>
      <c r="C661" s="266" t="s">
        <v>862</v>
      </c>
      <c r="D661" s="266" t="s">
        <v>356</v>
      </c>
      <c r="E661" s="267" t="s">
        <v>863</v>
      </c>
      <c r="F661" s="268" t="s">
        <v>864</v>
      </c>
      <c r="G661" s="269" t="s">
        <v>319</v>
      </c>
      <c r="H661" s="270">
        <v>39.353000000000002</v>
      </c>
      <c r="I661" s="271"/>
      <c r="J661" s="272">
        <f>ROUND(I661*H661,2)</f>
        <v>0</v>
      </c>
      <c r="K661" s="268" t="s">
        <v>1</v>
      </c>
      <c r="L661" s="273"/>
      <c r="M661" s="274" t="s">
        <v>1</v>
      </c>
      <c r="N661" s="275" t="s">
        <v>40</v>
      </c>
      <c r="O661" s="79"/>
      <c r="P661" s="219">
        <f>O661*H661</f>
        <v>0</v>
      </c>
      <c r="Q661" s="219">
        <v>0</v>
      </c>
      <c r="R661" s="219">
        <f>Q661*H661</f>
        <v>0</v>
      </c>
      <c r="S661" s="219">
        <v>0</v>
      </c>
      <c r="T661" s="220">
        <f>S661*H661</f>
        <v>0</v>
      </c>
      <c r="AR661" s="17" t="s">
        <v>355</v>
      </c>
      <c r="AT661" s="17" t="s">
        <v>356</v>
      </c>
      <c r="AU661" s="17" t="s">
        <v>76</v>
      </c>
      <c r="AY661" s="17" t="s">
        <v>186</v>
      </c>
      <c r="BE661" s="221">
        <f>IF(N661="základní",J661,0)</f>
        <v>0</v>
      </c>
      <c r="BF661" s="221">
        <f>IF(N661="snížená",J661,0)</f>
        <v>0</v>
      </c>
      <c r="BG661" s="221">
        <f>IF(N661="zákl. přenesená",J661,0)</f>
        <v>0</v>
      </c>
      <c r="BH661" s="221">
        <f>IF(N661="sníž. přenesená",J661,0)</f>
        <v>0</v>
      </c>
      <c r="BI661" s="221">
        <f>IF(N661="nulová",J661,0)</f>
        <v>0</v>
      </c>
      <c r="BJ661" s="17" t="s">
        <v>76</v>
      </c>
      <c r="BK661" s="221">
        <f>ROUND(I661*H661,2)</f>
        <v>0</v>
      </c>
      <c r="BL661" s="17" t="s">
        <v>257</v>
      </c>
      <c r="BM661" s="17" t="s">
        <v>865</v>
      </c>
    </row>
    <row r="662" s="11" customFormat="1">
      <c r="B662" s="222"/>
      <c r="C662" s="223"/>
      <c r="D662" s="224" t="s">
        <v>194</v>
      </c>
      <c r="E662" s="225" t="s">
        <v>1</v>
      </c>
      <c r="F662" s="226" t="s">
        <v>866</v>
      </c>
      <c r="G662" s="223"/>
      <c r="H662" s="227">
        <v>39.353000000000002</v>
      </c>
      <c r="I662" s="228"/>
      <c r="J662" s="223"/>
      <c r="K662" s="223"/>
      <c r="L662" s="229"/>
      <c r="M662" s="230"/>
      <c r="N662" s="231"/>
      <c r="O662" s="231"/>
      <c r="P662" s="231"/>
      <c r="Q662" s="231"/>
      <c r="R662" s="231"/>
      <c r="S662" s="231"/>
      <c r="T662" s="232"/>
      <c r="AT662" s="233" t="s">
        <v>194</v>
      </c>
      <c r="AU662" s="233" t="s">
        <v>76</v>
      </c>
      <c r="AV662" s="11" t="s">
        <v>78</v>
      </c>
      <c r="AW662" s="11" t="s">
        <v>32</v>
      </c>
      <c r="AX662" s="11" t="s">
        <v>69</v>
      </c>
      <c r="AY662" s="233" t="s">
        <v>186</v>
      </c>
    </row>
    <row r="663" s="13" customFormat="1">
      <c r="B663" s="245"/>
      <c r="C663" s="246"/>
      <c r="D663" s="224" t="s">
        <v>194</v>
      </c>
      <c r="E663" s="247" t="s">
        <v>1</v>
      </c>
      <c r="F663" s="248" t="s">
        <v>197</v>
      </c>
      <c r="G663" s="246"/>
      <c r="H663" s="249">
        <v>39.353000000000002</v>
      </c>
      <c r="I663" s="250"/>
      <c r="J663" s="246"/>
      <c r="K663" s="246"/>
      <c r="L663" s="251"/>
      <c r="M663" s="252"/>
      <c r="N663" s="253"/>
      <c r="O663" s="253"/>
      <c r="P663" s="253"/>
      <c r="Q663" s="253"/>
      <c r="R663" s="253"/>
      <c r="S663" s="253"/>
      <c r="T663" s="254"/>
      <c r="AT663" s="255" t="s">
        <v>194</v>
      </c>
      <c r="AU663" s="255" t="s">
        <v>76</v>
      </c>
      <c r="AV663" s="13" t="s">
        <v>192</v>
      </c>
      <c r="AW663" s="13" t="s">
        <v>32</v>
      </c>
      <c r="AX663" s="13" t="s">
        <v>76</v>
      </c>
      <c r="AY663" s="255" t="s">
        <v>186</v>
      </c>
    </row>
    <row r="664" s="1" customFormat="1" ht="16.5" customHeight="1">
      <c r="B664" s="38"/>
      <c r="C664" s="210" t="s">
        <v>867</v>
      </c>
      <c r="D664" s="210" t="s">
        <v>187</v>
      </c>
      <c r="E664" s="211" t="s">
        <v>868</v>
      </c>
      <c r="F664" s="212" t="s">
        <v>869</v>
      </c>
      <c r="G664" s="213" t="s">
        <v>319</v>
      </c>
      <c r="H664" s="214">
        <v>18.359999999999999</v>
      </c>
      <c r="I664" s="215"/>
      <c r="J664" s="216">
        <f>ROUND(I664*H664,2)</f>
        <v>0</v>
      </c>
      <c r="K664" s="212" t="s">
        <v>191</v>
      </c>
      <c r="L664" s="43"/>
      <c r="M664" s="217" t="s">
        <v>1</v>
      </c>
      <c r="N664" s="218" t="s">
        <v>40</v>
      </c>
      <c r="O664" s="79"/>
      <c r="P664" s="219">
        <f>O664*H664</f>
        <v>0</v>
      </c>
      <c r="Q664" s="219">
        <v>0</v>
      </c>
      <c r="R664" s="219">
        <f>Q664*H664</f>
        <v>0</v>
      </c>
      <c r="S664" s="219">
        <v>0</v>
      </c>
      <c r="T664" s="220">
        <f>S664*H664</f>
        <v>0</v>
      </c>
      <c r="AR664" s="17" t="s">
        <v>257</v>
      </c>
      <c r="AT664" s="17" t="s">
        <v>187</v>
      </c>
      <c r="AU664" s="17" t="s">
        <v>76</v>
      </c>
      <c r="AY664" s="17" t="s">
        <v>186</v>
      </c>
      <c r="BE664" s="221">
        <f>IF(N664="základní",J664,0)</f>
        <v>0</v>
      </c>
      <c r="BF664" s="221">
        <f>IF(N664="snížená",J664,0)</f>
        <v>0</v>
      </c>
      <c r="BG664" s="221">
        <f>IF(N664="zákl. přenesená",J664,0)</f>
        <v>0</v>
      </c>
      <c r="BH664" s="221">
        <f>IF(N664="sníž. přenesená",J664,0)</f>
        <v>0</v>
      </c>
      <c r="BI664" s="221">
        <f>IF(N664="nulová",J664,0)</f>
        <v>0</v>
      </c>
      <c r="BJ664" s="17" t="s">
        <v>76</v>
      </c>
      <c r="BK664" s="221">
        <f>ROUND(I664*H664,2)</f>
        <v>0</v>
      </c>
      <c r="BL664" s="17" t="s">
        <v>257</v>
      </c>
      <c r="BM664" s="17" t="s">
        <v>870</v>
      </c>
    </row>
    <row r="665" s="11" customFormat="1">
      <c r="B665" s="222"/>
      <c r="C665" s="223"/>
      <c r="D665" s="224" t="s">
        <v>194</v>
      </c>
      <c r="E665" s="225" t="s">
        <v>1</v>
      </c>
      <c r="F665" s="226" t="s">
        <v>871</v>
      </c>
      <c r="G665" s="223"/>
      <c r="H665" s="227">
        <v>18.359999999999999</v>
      </c>
      <c r="I665" s="228"/>
      <c r="J665" s="223"/>
      <c r="K665" s="223"/>
      <c r="L665" s="229"/>
      <c r="M665" s="230"/>
      <c r="N665" s="231"/>
      <c r="O665" s="231"/>
      <c r="P665" s="231"/>
      <c r="Q665" s="231"/>
      <c r="R665" s="231"/>
      <c r="S665" s="231"/>
      <c r="T665" s="232"/>
      <c r="AT665" s="233" t="s">
        <v>194</v>
      </c>
      <c r="AU665" s="233" t="s">
        <v>76</v>
      </c>
      <c r="AV665" s="11" t="s">
        <v>78</v>
      </c>
      <c r="AW665" s="11" t="s">
        <v>32</v>
      </c>
      <c r="AX665" s="11" t="s">
        <v>69</v>
      </c>
      <c r="AY665" s="233" t="s">
        <v>186</v>
      </c>
    </row>
    <row r="666" s="12" customFormat="1">
      <c r="B666" s="234"/>
      <c r="C666" s="235"/>
      <c r="D666" s="224" t="s">
        <v>194</v>
      </c>
      <c r="E666" s="236" t="s">
        <v>1</v>
      </c>
      <c r="F666" s="237" t="s">
        <v>196</v>
      </c>
      <c r="G666" s="235"/>
      <c r="H666" s="238">
        <v>18.359999999999999</v>
      </c>
      <c r="I666" s="239"/>
      <c r="J666" s="235"/>
      <c r="K666" s="235"/>
      <c r="L666" s="240"/>
      <c r="M666" s="241"/>
      <c r="N666" s="242"/>
      <c r="O666" s="242"/>
      <c r="P666" s="242"/>
      <c r="Q666" s="242"/>
      <c r="R666" s="242"/>
      <c r="S666" s="242"/>
      <c r="T666" s="243"/>
      <c r="AT666" s="244" t="s">
        <v>194</v>
      </c>
      <c r="AU666" s="244" t="s">
        <v>76</v>
      </c>
      <c r="AV666" s="12" t="s">
        <v>86</v>
      </c>
      <c r="AW666" s="12" t="s">
        <v>32</v>
      </c>
      <c r="AX666" s="12" t="s">
        <v>69</v>
      </c>
      <c r="AY666" s="244" t="s">
        <v>186</v>
      </c>
    </row>
    <row r="667" s="13" customFormat="1">
      <c r="B667" s="245"/>
      <c r="C667" s="246"/>
      <c r="D667" s="224" t="s">
        <v>194</v>
      </c>
      <c r="E667" s="247" t="s">
        <v>1</v>
      </c>
      <c r="F667" s="248" t="s">
        <v>197</v>
      </c>
      <c r="G667" s="246"/>
      <c r="H667" s="249">
        <v>18.359999999999999</v>
      </c>
      <c r="I667" s="250"/>
      <c r="J667" s="246"/>
      <c r="K667" s="246"/>
      <c r="L667" s="251"/>
      <c r="M667" s="252"/>
      <c r="N667" s="253"/>
      <c r="O667" s="253"/>
      <c r="P667" s="253"/>
      <c r="Q667" s="253"/>
      <c r="R667" s="253"/>
      <c r="S667" s="253"/>
      <c r="T667" s="254"/>
      <c r="AT667" s="255" t="s">
        <v>194</v>
      </c>
      <c r="AU667" s="255" t="s">
        <v>76</v>
      </c>
      <c r="AV667" s="13" t="s">
        <v>192</v>
      </c>
      <c r="AW667" s="13" t="s">
        <v>32</v>
      </c>
      <c r="AX667" s="13" t="s">
        <v>76</v>
      </c>
      <c r="AY667" s="255" t="s">
        <v>186</v>
      </c>
    </row>
    <row r="668" s="1" customFormat="1" ht="16.5" customHeight="1">
      <c r="B668" s="38"/>
      <c r="C668" s="266" t="s">
        <v>872</v>
      </c>
      <c r="D668" s="266" t="s">
        <v>356</v>
      </c>
      <c r="E668" s="267" t="s">
        <v>863</v>
      </c>
      <c r="F668" s="268" t="s">
        <v>864</v>
      </c>
      <c r="G668" s="269" t="s">
        <v>319</v>
      </c>
      <c r="H668" s="270">
        <v>22.032</v>
      </c>
      <c r="I668" s="271"/>
      <c r="J668" s="272">
        <f>ROUND(I668*H668,2)</f>
        <v>0</v>
      </c>
      <c r="K668" s="268" t="s">
        <v>1</v>
      </c>
      <c r="L668" s="273"/>
      <c r="M668" s="274" t="s">
        <v>1</v>
      </c>
      <c r="N668" s="275" t="s">
        <v>40</v>
      </c>
      <c r="O668" s="79"/>
      <c r="P668" s="219">
        <f>O668*H668</f>
        <v>0</v>
      </c>
      <c r="Q668" s="219">
        <v>0</v>
      </c>
      <c r="R668" s="219">
        <f>Q668*H668</f>
        <v>0</v>
      </c>
      <c r="S668" s="219">
        <v>0</v>
      </c>
      <c r="T668" s="220">
        <f>S668*H668</f>
        <v>0</v>
      </c>
      <c r="AR668" s="17" t="s">
        <v>355</v>
      </c>
      <c r="AT668" s="17" t="s">
        <v>356</v>
      </c>
      <c r="AU668" s="17" t="s">
        <v>76</v>
      </c>
      <c r="AY668" s="17" t="s">
        <v>186</v>
      </c>
      <c r="BE668" s="221">
        <f>IF(N668="základní",J668,0)</f>
        <v>0</v>
      </c>
      <c r="BF668" s="221">
        <f>IF(N668="snížená",J668,0)</f>
        <v>0</v>
      </c>
      <c r="BG668" s="221">
        <f>IF(N668="zákl. přenesená",J668,0)</f>
        <v>0</v>
      </c>
      <c r="BH668" s="221">
        <f>IF(N668="sníž. přenesená",J668,0)</f>
        <v>0</v>
      </c>
      <c r="BI668" s="221">
        <f>IF(N668="nulová",J668,0)</f>
        <v>0</v>
      </c>
      <c r="BJ668" s="17" t="s">
        <v>76</v>
      </c>
      <c r="BK668" s="221">
        <f>ROUND(I668*H668,2)</f>
        <v>0</v>
      </c>
      <c r="BL668" s="17" t="s">
        <v>257</v>
      </c>
      <c r="BM668" s="17" t="s">
        <v>873</v>
      </c>
    </row>
    <row r="669" s="11" customFormat="1">
      <c r="B669" s="222"/>
      <c r="C669" s="223"/>
      <c r="D669" s="224" t="s">
        <v>194</v>
      </c>
      <c r="E669" s="225" t="s">
        <v>1</v>
      </c>
      <c r="F669" s="226" t="s">
        <v>874</v>
      </c>
      <c r="G669" s="223"/>
      <c r="H669" s="227">
        <v>22.032</v>
      </c>
      <c r="I669" s="228"/>
      <c r="J669" s="223"/>
      <c r="K669" s="223"/>
      <c r="L669" s="229"/>
      <c r="M669" s="230"/>
      <c r="N669" s="231"/>
      <c r="O669" s="231"/>
      <c r="P669" s="231"/>
      <c r="Q669" s="231"/>
      <c r="R669" s="231"/>
      <c r="S669" s="231"/>
      <c r="T669" s="232"/>
      <c r="AT669" s="233" t="s">
        <v>194</v>
      </c>
      <c r="AU669" s="233" t="s">
        <v>76</v>
      </c>
      <c r="AV669" s="11" t="s">
        <v>78</v>
      </c>
      <c r="AW669" s="11" t="s">
        <v>32</v>
      </c>
      <c r="AX669" s="11" t="s">
        <v>69</v>
      </c>
      <c r="AY669" s="233" t="s">
        <v>186</v>
      </c>
    </row>
    <row r="670" s="13" customFormat="1">
      <c r="B670" s="245"/>
      <c r="C670" s="246"/>
      <c r="D670" s="224" t="s">
        <v>194</v>
      </c>
      <c r="E670" s="247" t="s">
        <v>1</v>
      </c>
      <c r="F670" s="248" t="s">
        <v>197</v>
      </c>
      <c r="G670" s="246"/>
      <c r="H670" s="249">
        <v>22.032</v>
      </c>
      <c r="I670" s="250"/>
      <c r="J670" s="246"/>
      <c r="K670" s="246"/>
      <c r="L670" s="251"/>
      <c r="M670" s="252"/>
      <c r="N670" s="253"/>
      <c r="O670" s="253"/>
      <c r="P670" s="253"/>
      <c r="Q670" s="253"/>
      <c r="R670" s="253"/>
      <c r="S670" s="253"/>
      <c r="T670" s="254"/>
      <c r="AT670" s="255" t="s">
        <v>194</v>
      </c>
      <c r="AU670" s="255" t="s">
        <v>76</v>
      </c>
      <c r="AV670" s="13" t="s">
        <v>192</v>
      </c>
      <c r="AW670" s="13" t="s">
        <v>32</v>
      </c>
      <c r="AX670" s="13" t="s">
        <v>76</v>
      </c>
      <c r="AY670" s="255" t="s">
        <v>186</v>
      </c>
    </row>
    <row r="671" s="1" customFormat="1" ht="16.5" customHeight="1">
      <c r="B671" s="38"/>
      <c r="C671" s="210" t="s">
        <v>875</v>
      </c>
      <c r="D671" s="210" t="s">
        <v>187</v>
      </c>
      <c r="E671" s="211" t="s">
        <v>876</v>
      </c>
      <c r="F671" s="212" t="s">
        <v>877</v>
      </c>
      <c r="G671" s="213" t="s">
        <v>319</v>
      </c>
      <c r="H671" s="214">
        <v>10.17</v>
      </c>
      <c r="I671" s="215"/>
      <c r="J671" s="216">
        <f>ROUND(I671*H671,2)</f>
        <v>0</v>
      </c>
      <c r="K671" s="212" t="s">
        <v>191</v>
      </c>
      <c r="L671" s="43"/>
      <c r="M671" s="217" t="s">
        <v>1</v>
      </c>
      <c r="N671" s="218" t="s">
        <v>40</v>
      </c>
      <c r="O671" s="79"/>
      <c r="P671" s="219">
        <f>O671*H671</f>
        <v>0</v>
      </c>
      <c r="Q671" s="219">
        <v>0</v>
      </c>
      <c r="R671" s="219">
        <f>Q671*H671</f>
        <v>0</v>
      </c>
      <c r="S671" s="219">
        <v>0</v>
      </c>
      <c r="T671" s="220">
        <f>S671*H671</f>
        <v>0</v>
      </c>
      <c r="AR671" s="17" t="s">
        <v>257</v>
      </c>
      <c r="AT671" s="17" t="s">
        <v>187</v>
      </c>
      <c r="AU671" s="17" t="s">
        <v>76</v>
      </c>
      <c r="AY671" s="17" t="s">
        <v>186</v>
      </c>
      <c r="BE671" s="221">
        <f>IF(N671="základní",J671,0)</f>
        <v>0</v>
      </c>
      <c r="BF671" s="221">
        <f>IF(N671="snížená",J671,0)</f>
        <v>0</v>
      </c>
      <c r="BG671" s="221">
        <f>IF(N671="zákl. přenesená",J671,0)</f>
        <v>0</v>
      </c>
      <c r="BH671" s="221">
        <f>IF(N671="sníž. přenesená",J671,0)</f>
        <v>0</v>
      </c>
      <c r="BI671" s="221">
        <f>IF(N671="nulová",J671,0)</f>
        <v>0</v>
      </c>
      <c r="BJ671" s="17" t="s">
        <v>76</v>
      </c>
      <c r="BK671" s="221">
        <f>ROUND(I671*H671,2)</f>
        <v>0</v>
      </c>
      <c r="BL671" s="17" t="s">
        <v>257</v>
      </c>
      <c r="BM671" s="17" t="s">
        <v>878</v>
      </c>
    </row>
    <row r="672" s="11" customFormat="1">
      <c r="B672" s="222"/>
      <c r="C672" s="223"/>
      <c r="D672" s="224" t="s">
        <v>194</v>
      </c>
      <c r="E672" s="225" t="s">
        <v>1</v>
      </c>
      <c r="F672" s="226" t="s">
        <v>879</v>
      </c>
      <c r="G672" s="223"/>
      <c r="H672" s="227">
        <v>10.17</v>
      </c>
      <c r="I672" s="228"/>
      <c r="J672" s="223"/>
      <c r="K672" s="223"/>
      <c r="L672" s="229"/>
      <c r="M672" s="230"/>
      <c r="N672" s="231"/>
      <c r="O672" s="231"/>
      <c r="P672" s="231"/>
      <c r="Q672" s="231"/>
      <c r="R672" s="231"/>
      <c r="S672" s="231"/>
      <c r="T672" s="232"/>
      <c r="AT672" s="233" t="s">
        <v>194</v>
      </c>
      <c r="AU672" s="233" t="s">
        <v>76</v>
      </c>
      <c r="AV672" s="11" t="s">
        <v>78</v>
      </c>
      <c r="AW672" s="11" t="s">
        <v>32</v>
      </c>
      <c r="AX672" s="11" t="s">
        <v>69</v>
      </c>
      <c r="AY672" s="233" t="s">
        <v>186</v>
      </c>
    </row>
    <row r="673" s="12" customFormat="1">
      <c r="B673" s="234"/>
      <c r="C673" s="235"/>
      <c r="D673" s="224" t="s">
        <v>194</v>
      </c>
      <c r="E673" s="236" t="s">
        <v>1</v>
      </c>
      <c r="F673" s="237" t="s">
        <v>196</v>
      </c>
      <c r="G673" s="235"/>
      <c r="H673" s="238">
        <v>10.17</v>
      </c>
      <c r="I673" s="239"/>
      <c r="J673" s="235"/>
      <c r="K673" s="235"/>
      <c r="L673" s="240"/>
      <c r="M673" s="241"/>
      <c r="N673" s="242"/>
      <c r="O673" s="242"/>
      <c r="P673" s="242"/>
      <c r="Q673" s="242"/>
      <c r="R673" s="242"/>
      <c r="S673" s="242"/>
      <c r="T673" s="243"/>
      <c r="AT673" s="244" t="s">
        <v>194</v>
      </c>
      <c r="AU673" s="244" t="s">
        <v>76</v>
      </c>
      <c r="AV673" s="12" t="s">
        <v>86</v>
      </c>
      <c r="AW673" s="12" t="s">
        <v>32</v>
      </c>
      <c r="AX673" s="12" t="s">
        <v>69</v>
      </c>
      <c r="AY673" s="244" t="s">
        <v>186</v>
      </c>
    </row>
    <row r="674" s="13" customFormat="1">
      <c r="B674" s="245"/>
      <c r="C674" s="246"/>
      <c r="D674" s="224" t="s">
        <v>194</v>
      </c>
      <c r="E674" s="247" t="s">
        <v>1</v>
      </c>
      <c r="F674" s="248" t="s">
        <v>197</v>
      </c>
      <c r="G674" s="246"/>
      <c r="H674" s="249">
        <v>10.17</v>
      </c>
      <c r="I674" s="250"/>
      <c r="J674" s="246"/>
      <c r="K674" s="246"/>
      <c r="L674" s="251"/>
      <c r="M674" s="252"/>
      <c r="N674" s="253"/>
      <c r="O674" s="253"/>
      <c r="P674" s="253"/>
      <c r="Q674" s="253"/>
      <c r="R674" s="253"/>
      <c r="S674" s="253"/>
      <c r="T674" s="254"/>
      <c r="AT674" s="255" t="s">
        <v>194</v>
      </c>
      <c r="AU674" s="255" t="s">
        <v>76</v>
      </c>
      <c r="AV674" s="13" t="s">
        <v>192</v>
      </c>
      <c r="AW674" s="13" t="s">
        <v>32</v>
      </c>
      <c r="AX674" s="13" t="s">
        <v>76</v>
      </c>
      <c r="AY674" s="255" t="s">
        <v>186</v>
      </c>
    </row>
    <row r="675" s="1" customFormat="1" ht="16.5" customHeight="1">
      <c r="B675" s="38"/>
      <c r="C675" s="210" t="s">
        <v>880</v>
      </c>
      <c r="D675" s="210" t="s">
        <v>187</v>
      </c>
      <c r="E675" s="211" t="s">
        <v>881</v>
      </c>
      <c r="F675" s="212" t="s">
        <v>882</v>
      </c>
      <c r="G675" s="213" t="s">
        <v>319</v>
      </c>
      <c r="H675" s="214">
        <v>3.02</v>
      </c>
      <c r="I675" s="215"/>
      <c r="J675" s="216">
        <f>ROUND(I675*H675,2)</f>
        <v>0</v>
      </c>
      <c r="K675" s="212" t="s">
        <v>191</v>
      </c>
      <c r="L675" s="43"/>
      <c r="M675" s="217" t="s">
        <v>1</v>
      </c>
      <c r="N675" s="218" t="s">
        <v>40</v>
      </c>
      <c r="O675" s="79"/>
      <c r="P675" s="219">
        <f>O675*H675</f>
        <v>0</v>
      </c>
      <c r="Q675" s="219">
        <v>0</v>
      </c>
      <c r="R675" s="219">
        <f>Q675*H675</f>
        <v>0</v>
      </c>
      <c r="S675" s="219">
        <v>0</v>
      </c>
      <c r="T675" s="220">
        <f>S675*H675</f>
        <v>0</v>
      </c>
      <c r="AR675" s="17" t="s">
        <v>257</v>
      </c>
      <c r="AT675" s="17" t="s">
        <v>187</v>
      </c>
      <c r="AU675" s="17" t="s">
        <v>76</v>
      </c>
      <c r="AY675" s="17" t="s">
        <v>186</v>
      </c>
      <c r="BE675" s="221">
        <f>IF(N675="základní",J675,0)</f>
        <v>0</v>
      </c>
      <c r="BF675" s="221">
        <f>IF(N675="snížená",J675,0)</f>
        <v>0</v>
      </c>
      <c r="BG675" s="221">
        <f>IF(N675="zákl. přenesená",J675,0)</f>
        <v>0</v>
      </c>
      <c r="BH675" s="221">
        <f>IF(N675="sníž. přenesená",J675,0)</f>
        <v>0</v>
      </c>
      <c r="BI675" s="221">
        <f>IF(N675="nulová",J675,0)</f>
        <v>0</v>
      </c>
      <c r="BJ675" s="17" t="s">
        <v>76</v>
      </c>
      <c r="BK675" s="221">
        <f>ROUND(I675*H675,2)</f>
        <v>0</v>
      </c>
      <c r="BL675" s="17" t="s">
        <v>257</v>
      </c>
      <c r="BM675" s="17" t="s">
        <v>883</v>
      </c>
    </row>
    <row r="676" s="14" customFormat="1">
      <c r="B676" s="256"/>
      <c r="C676" s="257"/>
      <c r="D676" s="224" t="s">
        <v>194</v>
      </c>
      <c r="E676" s="258" t="s">
        <v>1</v>
      </c>
      <c r="F676" s="259" t="s">
        <v>560</v>
      </c>
      <c r="G676" s="257"/>
      <c r="H676" s="258" t="s">
        <v>1</v>
      </c>
      <c r="I676" s="260"/>
      <c r="J676" s="257"/>
      <c r="K676" s="257"/>
      <c r="L676" s="261"/>
      <c r="M676" s="262"/>
      <c r="N676" s="263"/>
      <c r="O676" s="263"/>
      <c r="P676" s="263"/>
      <c r="Q676" s="263"/>
      <c r="R676" s="263"/>
      <c r="S676" s="263"/>
      <c r="T676" s="264"/>
      <c r="AT676" s="265" t="s">
        <v>194</v>
      </c>
      <c r="AU676" s="265" t="s">
        <v>76</v>
      </c>
      <c r="AV676" s="14" t="s">
        <v>76</v>
      </c>
      <c r="AW676" s="14" t="s">
        <v>32</v>
      </c>
      <c r="AX676" s="14" t="s">
        <v>69</v>
      </c>
      <c r="AY676" s="265" t="s">
        <v>186</v>
      </c>
    </row>
    <row r="677" s="11" customFormat="1">
      <c r="B677" s="222"/>
      <c r="C677" s="223"/>
      <c r="D677" s="224" t="s">
        <v>194</v>
      </c>
      <c r="E677" s="225" t="s">
        <v>1</v>
      </c>
      <c r="F677" s="226" t="s">
        <v>884</v>
      </c>
      <c r="G677" s="223"/>
      <c r="H677" s="227">
        <v>1.54</v>
      </c>
      <c r="I677" s="228"/>
      <c r="J677" s="223"/>
      <c r="K677" s="223"/>
      <c r="L677" s="229"/>
      <c r="M677" s="230"/>
      <c r="N677" s="231"/>
      <c r="O677" s="231"/>
      <c r="P677" s="231"/>
      <c r="Q677" s="231"/>
      <c r="R677" s="231"/>
      <c r="S677" s="231"/>
      <c r="T677" s="232"/>
      <c r="AT677" s="233" t="s">
        <v>194</v>
      </c>
      <c r="AU677" s="233" t="s">
        <v>76</v>
      </c>
      <c r="AV677" s="11" t="s">
        <v>78</v>
      </c>
      <c r="AW677" s="11" t="s">
        <v>32</v>
      </c>
      <c r="AX677" s="11" t="s">
        <v>69</v>
      </c>
      <c r="AY677" s="233" t="s">
        <v>186</v>
      </c>
    </row>
    <row r="678" s="11" customFormat="1">
      <c r="B678" s="222"/>
      <c r="C678" s="223"/>
      <c r="D678" s="224" t="s">
        <v>194</v>
      </c>
      <c r="E678" s="225" t="s">
        <v>1</v>
      </c>
      <c r="F678" s="226" t="s">
        <v>885</v>
      </c>
      <c r="G678" s="223"/>
      <c r="H678" s="227">
        <v>1.48</v>
      </c>
      <c r="I678" s="228"/>
      <c r="J678" s="223"/>
      <c r="K678" s="223"/>
      <c r="L678" s="229"/>
      <c r="M678" s="230"/>
      <c r="N678" s="231"/>
      <c r="O678" s="231"/>
      <c r="P678" s="231"/>
      <c r="Q678" s="231"/>
      <c r="R678" s="231"/>
      <c r="S678" s="231"/>
      <c r="T678" s="232"/>
      <c r="AT678" s="233" t="s">
        <v>194</v>
      </c>
      <c r="AU678" s="233" t="s">
        <v>76</v>
      </c>
      <c r="AV678" s="11" t="s">
        <v>78</v>
      </c>
      <c r="AW678" s="11" t="s">
        <v>32</v>
      </c>
      <c r="AX678" s="11" t="s">
        <v>69</v>
      </c>
      <c r="AY678" s="233" t="s">
        <v>186</v>
      </c>
    </row>
    <row r="679" s="12" customFormat="1">
      <c r="B679" s="234"/>
      <c r="C679" s="235"/>
      <c r="D679" s="224" t="s">
        <v>194</v>
      </c>
      <c r="E679" s="236" t="s">
        <v>1</v>
      </c>
      <c r="F679" s="237" t="s">
        <v>196</v>
      </c>
      <c r="G679" s="235"/>
      <c r="H679" s="238">
        <v>3.02</v>
      </c>
      <c r="I679" s="239"/>
      <c r="J679" s="235"/>
      <c r="K679" s="235"/>
      <c r="L679" s="240"/>
      <c r="M679" s="241"/>
      <c r="N679" s="242"/>
      <c r="O679" s="242"/>
      <c r="P679" s="242"/>
      <c r="Q679" s="242"/>
      <c r="R679" s="242"/>
      <c r="S679" s="242"/>
      <c r="T679" s="243"/>
      <c r="AT679" s="244" t="s">
        <v>194</v>
      </c>
      <c r="AU679" s="244" t="s">
        <v>76</v>
      </c>
      <c r="AV679" s="12" t="s">
        <v>86</v>
      </c>
      <c r="AW679" s="12" t="s">
        <v>32</v>
      </c>
      <c r="AX679" s="12" t="s">
        <v>69</v>
      </c>
      <c r="AY679" s="244" t="s">
        <v>186</v>
      </c>
    </row>
    <row r="680" s="13" customFormat="1">
      <c r="B680" s="245"/>
      <c r="C680" s="246"/>
      <c r="D680" s="224" t="s">
        <v>194</v>
      </c>
      <c r="E680" s="247" t="s">
        <v>1</v>
      </c>
      <c r="F680" s="248" t="s">
        <v>197</v>
      </c>
      <c r="G680" s="246"/>
      <c r="H680" s="249">
        <v>3.02</v>
      </c>
      <c r="I680" s="250"/>
      <c r="J680" s="246"/>
      <c r="K680" s="246"/>
      <c r="L680" s="251"/>
      <c r="M680" s="252"/>
      <c r="N680" s="253"/>
      <c r="O680" s="253"/>
      <c r="P680" s="253"/>
      <c r="Q680" s="253"/>
      <c r="R680" s="253"/>
      <c r="S680" s="253"/>
      <c r="T680" s="254"/>
      <c r="AT680" s="255" t="s">
        <v>194</v>
      </c>
      <c r="AU680" s="255" t="s">
        <v>76</v>
      </c>
      <c r="AV680" s="13" t="s">
        <v>192</v>
      </c>
      <c r="AW680" s="13" t="s">
        <v>32</v>
      </c>
      <c r="AX680" s="13" t="s">
        <v>76</v>
      </c>
      <c r="AY680" s="255" t="s">
        <v>186</v>
      </c>
    </row>
    <row r="681" s="1" customFormat="1" ht="16.5" customHeight="1">
      <c r="B681" s="38"/>
      <c r="C681" s="210" t="s">
        <v>886</v>
      </c>
      <c r="D681" s="210" t="s">
        <v>187</v>
      </c>
      <c r="E681" s="211" t="s">
        <v>887</v>
      </c>
      <c r="F681" s="212" t="s">
        <v>888</v>
      </c>
      <c r="G681" s="213" t="s">
        <v>364</v>
      </c>
      <c r="H681" s="214">
        <v>34.600000000000001</v>
      </c>
      <c r="I681" s="215"/>
      <c r="J681" s="216">
        <f>ROUND(I681*H681,2)</f>
        <v>0</v>
      </c>
      <c r="K681" s="212" t="s">
        <v>191</v>
      </c>
      <c r="L681" s="43"/>
      <c r="M681" s="217" t="s">
        <v>1</v>
      </c>
      <c r="N681" s="218" t="s">
        <v>40</v>
      </c>
      <c r="O681" s="79"/>
      <c r="P681" s="219">
        <f>O681*H681</f>
        <v>0</v>
      </c>
      <c r="Q681" s="219">
        <v>0</v>
      </c>
      <c r="R681" s="219">
        <f>Q681*H681</f>
        <v>0</v>
      </c>
      <c r="S681" s="219">
        <v>0</v>
      </c>
      <c r="T681" s="220">
        <f>S681*H681</f>
        <v>0</v>
      </c>
      <c r="AR681" s="17" t="s">
        <v>257</v>
      </c>
      <c r="AT681" s="17" t="s">
        <v>187</v>
      </c>
      <c r="AU681" s="17" t="s">
        <v>76</v>
      </c>
      <c r="AY681" s="17" t="s">
        <v>186</v>
      </c>
      <c r="BE681" s="221">
        <f>IF(N681="základní",J681,0)</f>
        <v>0</v>
      </c>
      <c r="BF681" s="221">
        <f>IF(N681="snížená",J681,0)</f>
        <v>0</v>
      </c>
      <c r="BG681" s="221">
        <f>IF(N681="zákl. přenesená",J681,0)</f>
        <v>0</v>
      </c>
      <c r="BH681" s="221">
        <f>IF(N681="sníž. přenesená",J681,0)</f>
        <v>0</v>
      </c>
      <c r="BI681" s="221">
        <f>IF(N681="nulová",J681,0)</f>
        <v>0</v>
      </c>
      <c r="BJ681" s="17" t="s">
        <v>76</v>
      </c>
      <c r="BK681" s="221">
        <f>ROUND(I681*H681,2)</f>
        <v>0</v>
      </c>
      <c r="BL681" s="17" t="s">
        <v>257</v>
      </c>
      <c r="BM681" s="17" t="s">
        <v>889</v>
      </c>
    </row>
    <row r="682" s="14" customFormat="1">
      <c r="B682" s="256"/>
      <c r="C682" s="257"/>
      <c r="D682" s="224" t="s">
        <v>194</v>
      </c>
      <c r="E682" s="258" t="s">
        <v>1</v>
      </c>
      <c r="F682" s="259" t="s">
        <v>890</v>
      </c>
      <c r="G682" s="257"/>
      <c r="H682" s="258" t="s">
        <v>1</v>
      </c>
      <c r="I682" s="260"/>
      <c r="J682" s="257"/>
      <c r="K682" s="257"/>
      <c r="L682" s="261"/>
      <c r="M682" s="262"/>
      <c r="N682" s="263"/>
      <c r="O682" s="263"/>
      <c r="P682" s="263"/>
      <c r="Q682" s="263"/>
      <c r="R682" s="263"/>
      <c r="S682" s="263"/>
      <c r="T682" s="264"/>
      <c r="AT682" s="265" t="s">
        <v>194</v>
      </c>
      <c r="AU682" s="265" t="s">
        <v>76</v>
      </c>
      <c r="AV682" s="14" t="s">
        <v>76</v>
      </c>
      <c r="AW682" s="14" t="s">
        <v>32</v>
      </c>
      <c r="AX682" s="14" t="s">
        <v>69</v>
      </c>
      <c r="AY682" s="265" t="s">
        <v>186</v>
      </c>
    </row>
    <row r="683" s="14" customFormat="1">
      <c r="B683" s="256"/>
      <c r="C683" s="257"/>
      <c r="D683" s="224" t="s">
        <v>194</v>
      </c>
      <c r="E683" s="258" t="s">
        <v>1</v>
      </c>
      <c r="F683" s="259" t="s">
        <v>891</v>
      </c>
      <c r="G683" s="257"/>
      <c r="H683" s="258" t="s">
        <v>1</v>
      </c>
      <c r="I683" s="260"/>
      <c r="J683" s="257"/>
      <c r="K683" s="257"/>
      <c r="L683" s="261"/>
      <c r="M683" s="262"/>
      <c r="N683" s="263"/>
      <c r="O683" s="263"/>
      <c r="P683" s="263"/>
      <c r="Q683" s="263"/>
      <c r="R683" s="263"/>
      <c r="S683" s="263"/>
      <c r="T683" s="264"/>
      <c r="AT683" s="265" t="s">
        <v>194</v>
      </c>
      <c r="AU683" s="265" t="s">
        <v>76</v>
      </c>
      <c r="AV683" s="14" t="s">
        <v>76</v>
      </c>
      <c r="AW683" s="14" t="s">
        <v>32</v>
      </c>
      <c r="AX683" s="14" t="s">
        <v>69</v>
      </c>
      <c r="AY683" s="265" t="s">
        <v>186</v>
      </c>
    </row>
    <row r="684" s="14" customFormat="1">
      <c r="B684" s="256"/>
      <c r="C684" s="257"/>
      <c r="D684" s="224" t="s">
        <v>194</v>
      </c>
      <c r="E684" s="258" t="s">
        <v>1</v>
      </c>
      <c r="F684" s="259" t="s">
        <v>892</v>
      </c>
      <c r="G684" s="257"/>
      <c r="H684" s="258" t="s">
        <v>1</v>
      </c>
      <c r="I684" s="260"/>
      <c r="J684" s="257"/>
      <c r="K684" s="257"/>
      <c r="L684" s="261"/>
      <c r="M684" s="262"/>
      <c r="N684" s="263"/>
      <c r="O684" s="263"/>
      <c r="P684" s="263"/>
      <c r="Q684" s="263"/>
      <c r="R684" s="263"/>
      <c r="S684" s="263"/>
      <c r="T684" s="264"/>
      <c r="AT684" s="265" t="s">
        <v>194</v>
      </c>
      <c r="AU684" s="265" t="s">
        <v>76</v>
      </c>
      <c r="AV684" s="14" t="s">
        <v>76</v>
      </c>
      <c r="AW684" s="14" t="s">
        <v>32</v>
      </c>
      <c r="AX684" s="14" t="s">
        <v>69</v>
      </c>
      <c r="AY684" s="265" t="s">
        <v>186</v>
      </c>
    </row>
    <row r="685" s="11" customFormat="1">
      <c r="B685" s="222"/>
      <c r="C685" s="223"/>
      <c r="D685" s="224" t="s">
        <v>194</v>
      </c>
      <c r="E685" s="225" t="s">
        <v>1</v>
      </c>
      <c r="F685" s="226" t="s">
        <v>893</v>
      </c>
      <c r="G685" s="223"/>
      <c r="H685" s="227">
        <v>34.600000000000001</v>
      </c>
      <c r="I685" s="228"/>
      <c r="J685" s="223"/>
      <c r="K685" s="223"/>
      <c r="L685" s="229"/>
      <c r="M685" s="230"/>
      <c r="N685" s="231"/>
      <c r="O685" s="231"/>
      <c r="P685" s="231"/>
      <c r="Q685" s="231"/>
      <c r="R685" s="231"/>
      <c r="S685" s="231"/>
      <c r="T685" s="232"/>
      <c r="AT685" s="233" t="s">
        <v>194</v>
      </c>
      <c r="AU685" s="233" t="s">
        <v>76</v>
      </c>
      <c r="AV685" s="11" t="s">
        <v>78</v>
      </c>
      <c r="AW685" s="11" t="s">
        <v>32</v>
      </c>
      <c r="AX685" s="11" t="s">
        <v>69</v>
      </c>
      <c r="AY685" s="233" t="s">
        <v>186</v>
      </c>
    </row>
    <row r="686" s="12" customFormat="1">
      <c r="B686" s="234"/>
      <c r="C686" s="235"/>
      <c r="D686" s="224" t="s">
        <v>194</v>
      </c>
      <c r="E686" s="236" t="s">
        <v>1</v>
      </c>
      <c r="F686" s="237" t="s">
        <v>196</v>
      </c>
      <c r="G686" s="235"/>
      <c r="H686" s="238">
        <v>34.600000000000001</v>
      </c>
      <c r="I686" s="239"/>
      <c r="J686" s="235"/>
      <c r="K686" s="235"/>
      <c r="L686" s="240"/>
      <c r="M686" s="241"/>
      <c r="N686" s="242"/>
      <c r="O686" s="242"/>
      <c r="P686" s="242"/>
      <c r="Q686" s="242"/>
      <c r="R686" s="242"/>
      <c r="S686" s="242"/>
      <c r="T686" s="243"/>
      <c r="AT686" s="244" t="s">
        <v>194</v>
      </c>
      <c r="AU686" s="244" t="s">
        <v>76</v>
      </c>
      <c r="AV686" s="12" t="s">
        <v>86</v>
      </c>
      <c r="AW686" s="12" t="s">
        <v>32</v>
      </c>
      <c r="AX686" s="12" t="s">
        <v>69</v>
      </c>
      <c r="AY686" s="244" t="s">
        <v>186</v>
      </c>
    </row>
    <row r="687" s="13" customFormat="1">
      <c r="B687" s="245"/>
      <c r="C687" s="246"/>
      <c r="D687" s="224" t="s">
        <v>194</v>
      </c>
      <c r="E687" s="247" t="s">
        <v>1</v>
      </c>
      <c r="F687" s="248" t="s">
        <v>197</v>
      </c>
      <c r="G687" s="246"/>
      <c r="H687" s="249">
        <v>34.600000000000001</v>
      </c>
      <c r="I687" s="250"/>
      <c r="J687" s="246"/>
      <c r="K687" s="246"/>
      <c r="L687" s="251"/>
      <c r="M687" s="252"/>
      <c r="N687" s="253"/>
      <c r="O687" s="253"/>
      <c r="P687" s="253"/>
      <c r="Q687" s="253"/>
      <c r="R687" s="253"/>
      <c r="S687" s="253"/>
      <c r="T687" s="254"/>
      <c r="AT687" s="255" t="s">
        <v>194</v>
      </c>
      <c r="AU687" s="255" t="s">
        <v>76</v>
      </c>
      <c r="AV687" s="13" t="s">
        <v>192</v>
      </c>
      <c r="AW687" s="13" t="s">
        <v>32</v>
      </c>
      <c r="AX687" s="13" t="s">
        <v>76</v>
      </c>
      <c r="AY687" s="255" t="s">
        <v>186</v>
      </c>
    </row>
    <row r="688" s="1" customFormat="1" ht="16.5" customHeight="1">
      <c r="B688" s="38"/>
      <c r="C688" s="210" t="s">
        <v>894</v>
      </c>
      <c r="D688" s="210" t="s">
        <v>187</v>
      </c>
      <c r="E688" s="211" t="s">
        <v>895</v>
      </c>
      <c r="F688" s="212" t="s">
        <v>896</v>
      </c>
      <c r="G688" s="213" t="s">
        <v>364</v>
      </c>
      <c r="H688" s="214">
        <v>17.600000000000001</v>
      </c>
      <c r="I688" s="215"/>
      <c r="J688" s="216">
        <f>ROUND(I688*H688,2)</f>
        <v>0</v>
      </c>
      <c r="K688" s="212" t="s">
        <v>191</v>
      </c>
      <c r="L688" s="43"/>
      <c r="M688" s="217" t="s">
        <v>1</v>
      </c>
      <c r="N688" s="218" t="s">
        <v>40</v>
      </c>
      <c r="O688" s="79"/>
      <c r="P688" s="219">
        <f>O688*H688</f>
        <v>0</v>
      </c>
      <c r="Q688" s="219">
        <v>0</v>
      </c>
      <c r="R688" s="219">
        <f>Q688*H688</f>
        <v>0</v>
      </c>
      <c r="S688" s="219">
        <v>0</v>
      </c>
      <c r="T688" s="220">
        <f>S688*H688</f>
        <v>0</v>
      </c>
      <c r="AR688" s="17" t="s">
        <v>257</v>
      </c>
      <c r="AT688" s="17" t="s">
        <v>187</v>
      </c>
      <c r="AU688" s="17" t="s">
        <v>76</v>
      </c>
      <c r="AY688" s="17" t="s">
        <v>186</v>
      </c>
      <c r="BE688" s="221">
        <f>IF(N688="základní",J688,0)</f>
        <v>0</v>
      </c>
      <c r="BF688" s="221">
        <f>IF(N688="snížená",J688,0)</f>
        <v>0</v>
      </c>
      <c r="BG688" s="221">
        <f>IF(N688="zákl. přenesená",J688,0)</f>
        <v>0</v>
      </c>
      <c r="BH688" s="221">
        <f>IF(N688="sníž. přenesená",J688,0)</f>
        <v>0</v>
      </c>
      <c r="BI688" s="221">
        <f>IF(N688="nulová",J688,0)</f>
        <v>0</v>
      </c>
      <c r="BJ688" s="17" t="s">
        <v>76</v>
      </c>
      <c r="BK688" s="221">
        <f>ROUND(I688*H688,2)</f>
        <v>0</v>
      </c>
      <c r="BL688" s="17" t="s">
        <v>257</v>
      </c>
      <c r="BM688" s="17" t="s">
        <v>897</v>
      </c>
    </row>
    <row r="689" s="14" customFormat="1">
      <c r="B689" s="256"/>
      <c r="C689" s="257"/>
      <c r="D689" s="224" t="s">
        <v>194</v>
      </c>
      <c r="E689" s="258" t="s">
        <v>1</v>
      </c>
      <c r="F689" s="259" t="s">
        <v>560</v>
      </c>
      <c r="G689" s="257"/>
      <c r="H689" s="258" t="s">
        <v>1</v>
      </c>
      <c r="I689" s="260"/>
      <c r="J689" s="257"/>
      <c r="K689" s="257"/>
      <c r="L689" s="261"/>
      <c r="M689" s="262"/>
      <c r="N689" s="263"/>
      <c r="O689" s="263"/>
      <c r="P689" s="263"/>
      <c r="Q689" s="263"/>
      <c r="R689" s="263"/>
      <c r="S689" s="263"/>
      <c r="T689" s="264"/>
      <c r="AT689" s="265" t="s">
        <v>194</v>
      </c>
      <c r="AU689" s="265" t="s">
        <v>76</v>
      </c>
      <c r="AV689" s="14" t="s">
        <v>76</v>
      </c>
      <c r="AW689" s="14" t="s">
        <v>32</v>
      </c>
      <c r="AX689" s="14" t="s">
        <v>69</v>
      </c>
      <c r="AY689" s="265" t="s">
        <v>186</v>
      </c>
    </row>
    <row r="690" s="11" customFormat="1">
      <c r="B690" s="222"/>
      <c r="C690" s="223"/>
      <c r="D690" s="224" t="s">
        <v>194</v>
      </c>
      <c r="E690" s="225" t="s">
        <v>1</v>
      </c>
      <c r="F690" s="226" t="s">
        <v>898</v>
      </c>
      <c r="G690" s="223"/>
      <c r="H690" s="227">
        <v>8.5</v>
      </c>
      <c r="I690" s="228"/>
      <c r="J690" s="223"/>
      <c r="K690" s="223"/>
      <c r="L690" s="229"/>
      <c r="M690" s="230"/>
      <c r="N690" s="231"/>
      <c r="O690" s="231"/>
      <c r="P690" s="231"/>
      <c r="Q690" s="231"/>
      <c r="R690" s="231"/>
      <c r="S690" s="231"/>
      <c r="T690" s="232"/>
      <c r="AT690" s="233" t="s">
        <v>194</v>
      </c>
      <c r="AU690" s="233" t="s">
        <v>76</v>
      </c>
      <c r="AV690" s="11" t="s">
        <v>78</v>
      </c>
      <c r="AW690" s="11" t="s">
        <v>32</v>
      </c>
      <c r="AX690" s="11" t="s">
        <v>69</v>
      </c>
      <c r="AY690" s="233" t="s">
        <v>186</v>
      </c>
    </row>
    <row r="691" s="11" customFormat="1">
      <c r="B691" s="222"/>
      <c r="C691" s="223"/>
      <c r="D691" s="224" t="s">
        <v>194</v>
      </c>
      <c r="E691" s="225" t="s">
        <v>1</v>
      </c>
      <c r="F691" s="226" t="s">
        <v>899</v>
      </c>
      <c r="G691" s="223"/>
      <c r="H691" s="227">
        <v>9.0999999999999996</v>
      </c>
      <c r="I691" s="228"/>
      <c r="J691" s="223"/>
      <c r="K691" s="223"/>
      <c r="L691" s="229"/>
      <c r="M691" s="230"/>
      <c r="N691" s="231"/>
      <c r="O691" s="231"/>
      <c r="P691" s="231"/>
      <c r="Q691" s="231"/>
      <c r="R691" s="231"/>
      <c r="S691" s="231"/>
      <c r="T691" s="232"/>
      <c r="AT691" s="233" t="s">
        <v>194</v>
      </c>
      <c r="AU691" s="233" t="s">
        <v>76</v>
      </c>
      <c r="AV691" s="11" t="s">
        <v>78</v>
      </c>
      <c r="AW691" s="11" t="s">
        <v>32</v>
      </c>
      <c r="AX691" s="11" t="s">
        <v>69</v>
      </c>
      <c r="AY691" s="233" t="s">
        <v>186</v>
      </c>
    </row>
    <row r="692" s="12" customFormat="1">
      <c r="B692" s="234"/>
      <c r="C692" s="235"/>
      <c r="D692" s="224" t="s">
        <v>194</v>
      </c>
      <c r="E692" s="236" t="s">
        <v>1</v>
      </c>
      <c r="F692" s="237" t="s">
        <v>196</v>
      </c>
      <c r="G692" s="235"/>
      <c r="H692" s="238">
        <v>17.600000000000001</v>
      </c>
      <c r="I692" s="239"/>
      <c r="J692" s="235"/>
      <c r="K692" s="235"/>
      <c r="L692" s="240"/>
      <c r="M692" s="241"/>
      <c r="N692" s="242"/>
      <c r="O692" s="242"/>
      <c r="P692" s="242"/>
      <c r="Q692" s="242"/>
      <c r="R692" s="242"/>
      <c r="S692" s="242"/>
      <c r="T692" s="243"/>
      <c r="AT692" s="244" t="s">
        <v>194</v>
      </c>
      <c r="AU692" s="244" t="s">
        <v>76</v>
      </c>
      <c r="AV692" s="12" t="s">
        <v>86</v>
      </c>
      <c r="AW692" s="12" t="s">
        <v>32</v>
      </c>
      <c r="AX692" s="12" t="s">
        <v>69</v>
      </c>
      <c r="AY692" s="244" t="s">
        <v>186</v>
      </c>
    </row>
    <row r="693" s="13" customFormat="1">
      <c r="B693" s="245"/>
      <c r="C693" s="246"/>
      <c r="D693" s="224" t="s">
        <v>194</v>
      </c>
      <c r="E693" s="247" t="s">
        <v>1</v>
      </c>
      <c r="F693" s="248" t="s">
        <v>197</v>
      </c>
      <c r="G693" s="246"/>
      <c r="H693" s="249">
        <v>17.600000000000001</v>
      </c>
      <c r="I693" s="250"/>
      <c r="J693" s="246"/>
      <c r="K693" s="246"/>
      <c r="L693" s="251"/>
      <c r="M693" s="252"/>
      <c r="N693" s="253"/>
      <c r="O693" s="253"/>
      <c r="P693" s="253"/>
      <c r="Q693" s="253"/>
      <c r="R693" s="253"/>
      <c r="S693" s="253"/>
      <c r="T693" s="254"/>
      <c r="AT693" s="255" t="s">
        <v>194</v>
      </c>
      <c r="AU693" s="255" t="s">
        <v>76</v>
      </c>
      <c r="AV693" s="13" t="s">
        <v>192</v>
      </c>
      <c r="AW693" s="13" t="s">
        <v>32</v>
      </c>
      <c r="AX693" s="13" t="s">
        <v>76</v>
      </c>
      <c r="AY693" s="255" t="s">
        <v>186</v>
      </c>
    </row>
    <row r="694" s="1" customFormat="1" ht="16.5" customHeight="1">
      <c r="B694" s="38"/>
      <c r="C694" s="266" t="s">
        <v>900</v>
      </c>
      <c r="D694" s="266" t="s">
        <v>356</v>
      </c>
      <c r="E694" s="267" t="s">
        <v>901</v>
      </c>
      <c r="F694" s="268" t="s">
        <v>902</v>
      </c>
      <c r="G694" s="269" t="s">
        <v>364</v>
      </c>
      <c r="H694" s="270">
        <v>19.359999999999999</v>
      </c>
      <c r="I694" s="271"/>
      <c r="J694" s="272">
        <f>ROUND(I694*H694,2)</f>
        <v>0</v>
      </c>
      <c r="K694" s="268" t="s">
        <v>191</v>
      </c>
      <c r="L694" s="273"/>
      <c r="M694" s="274" t="s">
        <v>1</v>
      </c>
      <c r="N694" s="275" t="s">
        <v>40</v>
      </c>
      <c r="O694" s="79"/>
      <c r="P694" s="219">
        <f>O694*H694</f>
        <v>0</v>
      </c>
      <c r="Q694" s="219">
        <v>0</v>
      </c>
      <c r="R694" s="219">
        <f>Q694*H694</f>
        <v>0</v>
      </c>
      <c r="S694" s="219">
        <v>0</v>
      </c>
      <c r="T694" s="220">
        <f>S694*H694</f>
        <v>0</v>
      </c>
      <c r="AR694" s="17" t="s">
        <v>355</v>
      </c>
      <c r="AT694" s="17" t="s">
        <v>356</v>
      </c>
      <c r="AU694" s="17" t="s">
        <v>76</v>
      </c>
      <c r="AY694" s="17" t="s">
        <v>186</v>
      </c>
      <c r="BE694" s="221">
        <f>IF(N694="základní",J694,0)</f>
        <v>0</v>
      </c>
      <c r="BF694" s="221">
        <f>IF(N694="snížená",J694,0)</f>
        <v>0</v>
      </c>
      <c r="BG694" s="221">
        <f>IF(N694="zákl. přenesená",J694,0)</f>
        <v>0</v>
      </c>
      <c r="BH694" s="221">
        <f>IF(N694="sníž. přenesená",J694,0)</f>
        <v>0</v>
      </c>
      <c r="BI694" s="221">
        <f>IF(N694="nulová",J694,0)</f>
        <v>0</v>
      </c>
      <c r="BJ694" s="17" t="s">
        <v>76</v>
      </c>
      <c r="BK694" s="221">
        <f>ROUND(I694*H694,2)</f>
        <v>0</v>
      </c>
      <c r="BL694" s="17" t="s">
        <v>257</v>
      </c>
      <c r="BM694" s="17" t="s">
        <v>903</v>
      </c>
    </row>
    <row r="695" s="11" customFormat="1">
      <c r="B695" s="222"/>
      <c r="C695" s="223"/>
      <c r="D695" s="224" t="s">
        <v>194</v>
      </c>
      <c r="E695" s="225" t="s">
        <v>1</v>
      </c>
      <c r="F695" s="226" t="s">
        <v>904</v>
      </c>
      <c r="G695" s="223"/>
      <c r="H695" s="227">
        <v>19.359999999999999</v>
      </c>
      <c r="I695" s="228"/>
      <c r="J695" s="223"/>
      <c r="K695" s="223"/>
      <c r="L695" s="229"/>
      <c r="M695" s="230"/>
      <c r="N695" s="231"/>
      <c r="O695" s="231"/>
      <c r="P695" s="231"/>
      <c r="Q695" s="231"/>
      <c r="R695" s="231"/>
      <c r="S695" s="231"/>
      <c r="T695" s="232"/>
      <c r="AT695" s="233" t="s">
        <v>194</v>
      </c>
      <c r="AU695" s="233" t="s">
        <v>76</v>
      </c>
      <c r="AV695" s="11" t="s">
        <v>78</v>
      </c>
      <c r="AW695" s="11" t="s">
        <v>32</v>
      </c>
      <c r="AX695" s="11" t="s">
        <v>69</v>
      </c>
      <c r="AY695" s="233" t="s">
        <v>186</v>
      </c>
    </row>
    <row r="696" s="13" customFormat="1">
      <c r="B696" s="245"/>
      <c r="C696" s="246"/>
      <c r="D696" s="224" t="s">
        <v>194</v>
      </c>
      <c r="E696" s="247" t="s">
        <v>1</v>
      </c>
      <c r="F696" s="248" t="s">
        <v>197</v>
      </c>
      <c r="G696" s="246"/>
      <c r="H696" s="249">
        <v>19.359999999999999</v>
      </c>
      <c r="I696" s="250"/>
      <c r="J696" s="246"/>
      <c r="K696" s="246"/>
      <c r="L696" s="251"/>
      <c r="M696" s="252"/>
      <c r="N696" s="253"/>
      <c r="O696" s="253"/>
      <c r="P696" s="253"/>
      <c r="Q696" s="253"/>
      <c r="R696" s="253"/>
      <c r="S696" s="253"/>
      <c r="T696" s="254"/>
      <c r="AT696" s="255" t="s">
        <v>194</v>
      </c>
      <c r="AU696" s="255" t="s">
        <v>76</v>
      </c>
      <c r="AV696" s="13" t="s">
        <v>192</v>
      </c>
      <c r="AW696" s="13" t="s">
        <v>32</v>
      </c>
      <c r="AX696" s="13" t="s">
        <v>76</v>
      </c>
      <c r="AY696" s="255" t="s">
        <v>186</v>
      </c>
    </row>
    <row r="697" s="1" customFormat="1" ht="22.5" customHeight="1">
      <c r="B697" s="38"/>
      <c r="C697" s="210" t="s">
        <v>905</v>
      </c>
      <c r="D697" s="210" t="s">
        <v>187</v>
      </c>
      <c r="E697" s="211" t="s">
        <v>906</v>
      </c>
      <c r="F697" s="212" t="s">
        <v>907</v>
      </c>
      <c r="G697" s="213" t="s">
        <v>908</v>
      </c>
      <c r="H697" s="278"/>
      <c r="I697" s="215"/>
      <c r="J697" s="216">
        <f>ROUND(I697*H697,2)</f>
        <v>0</v>
      </c>
      <c r="K697" s="212" t="s">
        <v>191</v>
      </c>
      <c r="L697" s="43"/>
      <c r="M697" s="217" t="s">
        <v>1</v>
      </c>
      <c r="N697" s="218" t="s">
        <v>40</v>
      </c>
      <c r="O697" s="79"/>
      <c r="P697" s="219">
        <f>O697*H697</f>
        <v>0</v>
      </c>
      <c r="Q697" s="219">
        <v>0</v>
      </c>
      <c r="R697" s="219">
        <f>Q697*H697</f>
        <v>0</v>
      </c>
      <c r="S697" s="219">
        <v>0</v>
      </c>
      <c r="T697" s="220">
        <f>S697*H697</f>
        <v>0</v>
      </c>
      <c r="AR697" s="17" t="s">
        <v>257</v>
      </c>
      <c r="AT697" s="17" t="s">
        <v>187</v>
      </c>
      <c r="AU697" s="17" t="s">
        <v>76</v>
      </c>
      <c r="AY697" s="17" t="s">
        <v>186</v>
      </c>
      <c r="BE697" s="221">
        <f>IF(N697="základní",J697,0)</f>
        <v>0</v>
      </c>
      <c r="BF697" s="221">
        <f>IF(N697="snížená",J697,0)</f>
        <v>0</v>
      </c>
      <c r="BG697" s="221">
        <f>IF(N697="zákl. přenesená",J697,0)</f>
        <v>0</v>
      </c>
      <c r="BH697" s="221">
        <f>IF(N697="sníž. přenesená",J697,0)</f>
        <v>0</v>
      </c>
      <c r="BI697" s="221">
        <f>IF(N697="nulová",J697,0)</f>
        <v>0</v>
      </c>
      <c r="BJ697" s="17" t="s">
        <v>76</v>
      </c>
      <c r="BK697" s="221">
        <f>ROUND(I697*H697,2)</f>
        <v>0</v>
      </c>
      <c r="BL697" s="17" t="s">
        <v>257</v>
      </c>
      <c r="BM697" s="17" t="s">
        <v>909</v>
      </c>
    </row>
    <row r="698" s="10" customFormat="1" ht="25.92" customHeight="1">
      <c r="B698" s="196"/>
      <c r="C698" s="197"/>
      <c r="D698" s="198" t="s">
        <v>68</v>
      </c>
      <c r="E698" s="199" t="s">
        <v>910</v>
      </c>
      <c r="F698" s="199" t="s">
        <v>911</v>
      </c>
      <c r="G698" s="197"/>
      <c r="H698" s="197"/>
      <c r="I698" s="200"/>
      <c r="J698" s="201">
        <f>BK698</f>
        <v>0</v>
      </c>
      <c r="K698" s="197"/>
      <c r="L698" s="202"/>
      <c r="M698" s="203"/>
      <c r="N698" s="204"/>
      <c r="O698" s="204"/>
      <c r="P698" s="205">
        <f>SUM(P699:P739)</f>
        <v>0</v>
      </c>
      <c r="Q698" s="204"/>
      <c r="R698" s="205">
        <f>SUM(R699:R739)</f>
        <v>0</v>
      </c>
      <c r="S698" s="204"/>
      <c r="T698" s="206">
        <f>SUM(T699:T739)</f>
        <v>0</v>
      </c>
      <c r="AR698" s="207" t="s">
        <v>78</v>
      </c>
      <c r="AT698" s="208" t="s">
        <v>68</v>
      </c>
      <c r="AU698" s="208" t="s">
        <v>69</v>
      </c>
      <c r="AY698" s="207" t="s">
        <v>186</v>
      </c>
      <c r="BK698" s="209">
        <f>SUM(BK699:BK739)</f>
        <v>0</v>
      </c>
    </row>
    <row r="699" s="1" customFormat="1" ht="22.5" customHeight="1">
      <c r="B699" s="38"/>
      <c r="C699" s="210" t="s">
        <v>912</v>
      </c>
      <c r="D699" s="210" t="s">
        <v>187</v>
      </c>
      <c r="E699" s="211" t="s">
        <v>913</v>
      </c>
      <c r="F699" s="212" t="s">
        <v>914</v>
      </c>
      <c r="G699" s="213" t="s">
        <v>319</v>
      </c>
      <c r="H699" s="214">
        <v>42.295000000000002</v>
      </c>
      <c r="I699" s="215"/>
      <c r="J699" s="216">
        <f>ROUND(I699*H699,2)</f>
        <v>0</v>
      </c>
      <c r="K699" s="212" t="s">
        <v>191</v>
      </c>
      <c r="L699" s="43"/>
      <c r="M699" s="217" t="s">
        <v>1</v>
      </c>
      <c r="N699" s="218" t="s">
        <v>40</v>
      </c>
      <c r="O699" s="79"/>
      <c r="P699" s="219">
        <f>O699*H699</f>
        <v>0</v>
      </c>
      <c r="Q699" s="219">
        <v>0</v>
      </c>
      <c r="R699" s="219">
        <f>Q699*H699</f>
        <v>0</v>
      </c>
      <c r="S699" s="219">
        <v>0</v>
      </c>
      <c r="T699" s="220">
        <f>S699*H699</f>
        <v>0</v>
      </c>
      <c r="AR699" s="17" t="s">
        <v>257</v>
      </c>
      <c r="AT699" s="17" t="s">
        <v>187</v>
      </c>
      <c r="AU699" s="17" t="s">
        <v>76</v>
      </c>
      <c r="AY699" s="17" t="s">
        <v>186</v>
      </c>
      <c r="BE699" s="221">
        <f>IF(N699="základní",J699,0)</f>
        <v>0</v>
      </c>
      <c r="BF699" s="221">
        <f>IF(N699="snížená",J699,0)</f>
        <v>0</v>
      </c>
      <c r="BG699" s="221">
        <f>IF(N699="zákl. přenesená",J699,0)</f>
        <v>0</v>
      </c>
      <c r="BH699" s="221">
        <f>IF(N699="sníž. přenesená",J699,0)</f>
        <v>0</v>
      </c>
      <c r="BI699" s="221">
        <f>IF(N699="nulová",J699,0)</f>
        <v>0</v>
      </c>
      <c r="BJ699" s="17" t="s">
        <v>76</v>
      </c>
      <c r="BK699" s="221">
        <f>ROUND(I699*H699,2)</f>
        <v>0</v>
      </c>
      <c r="BL699" s="17" t="s">
        <v>257</v>
      </c>
      <c r="BM699" s="17" t="s">
        <v>915</v>
      </c>
    </row>
    <row r="700" s="14" customFormat="1">
      <c r="B700" s="256"/>
      <c r="C700" s="257"/>
      <c r="D700" s="224" t="s">
        <v>194</v>
      </c>
      <c r="E700" s="258" t="s">
        <v>1</v>
      </c>
      <c r="F700" s="259" t="s">
        <v>916</v>
      </c>
      <c r="G700" s="257"/>
      <c r="H700" s="258" t="s">
        <v>1</v>
      </c>
      <c r="I700" s="260"/>
      <c r="J700" s="257"/>
      <c r="K700" s="257"/>
      <c r="L700" s="261"/>
      <c r="M700" s="262"/>
      <c r="N700" s="263"/>
      <c r="O700" s="263"/>
      <c r="P700" s="263"/>
      <c r="Q700" s="263"/>
      <c r="R700" s="263"/>
      <c r="S700" s="263"/>
      <c r="T700" s="264"/>
      <c r="AT700" s="265" t="s">
        <v>194</v>
      </c>
      <c r="AU700" s="265" t="s">
        <v>76</v>
      </c>
      <c r="AV700" s="14" t="s">
        <v>76</v>
      </c>
      <c r="AW700" s="14" t="s">
        <v>32</v>
      </c>
      <c r="AX700" s="14" t="s">
        <v>69</v>
      </c>
      <c r="AY700" s="265" t="s">
        <v>186</v>
      </c>
    </row>
    <row r="701" s="11" customFormat="1">
      <c r="B701" s="222"/>
      <c r="C701" s="223"/>
      <c r="D701" s="224" t="s">
        <v>194</v>
      </c>
      <c r="E701" s="225" t="s">
        <v>1</v>
      </c>
      <c r="F701" s="226" t="s">
        <v>917</v>
      </c>
      <c r="G701" s="223"/>
      <c r="H701" s="227">
        <v>42.295000000000002</v>
      </c>
      <c r="I701" s="228"/>
      <c r="J701" s="223"/>
      <c r="K701" s="223"/>
      <c r="L701" s="229"/>
      <c r="M701" s="230"/>
      <c r="N701" s="231"/>
      <c r="O701" s="231"/>
      <c r="P701" s="231"/>
      <c r="Q701" s="231"/>
      <c r="R701" s="231"/>
      <c r="S701" s="231"/>
      <c r="T701" s="232"/>
      <c r="AT701" s="233" t="s">
        <v>194</v>
      </c>
      <c r="AU701" s="233" t="s">
        <v>76</v>
      </c>
      <c r="AV701" s="11" t="s">
        <v>78</v>
      </c>
      <c r="AW701" s="11" t="s">
        <v>32</v>
      </c>
      <c r="AX701" s="11" t="s">
        <v>69</v>
      </c>
      <c r="AY701" s="233" t="s">
        <v>186</v>
      </c>
    </row>
    <row r="702" s="12" customFormat="1">
      <c r="B702" s="234"/>
      <c r="C702" s="235"/>
      <c r="D702" s="224" t="s">
        <v>194</v>
      </c>
      <c r="E702" s="236" t="s">
        <v>1</v>
      </c>
      <c r="F702" s="237" t="s">
        <v>196</v>
      </c>
      <c r="G702" s="235"/>
      <c r="H702" s="238">
        <v>42.295000000000002</v>
      </c>
      <c r="I702" s="239"/>
      <c r="J702" s="235"/>
      <c r="K702" s="235"/>
      <c r="L702" s="240"/>
      <c r="M702" s="241"/>
      <c r="N702" s="242"/>
      <c r="O702" s="242"/>
      <c r="P702" s="242"/>
      <c r="Q702" s="242"/>
      <c r="R702" s="242"/>
      <c r="S702" s="242"/>
      <c r="T702" s="243"/>
      <c r="AT702" s="244" t="s">
        <v>194</v>
      </c>
      <c r="AU702" s="244" t="s">
        <v>76</v>
      </c>
      <c r="AV702" s="12" t="s">
        <v>86</v>
      </c>
      <c r="AW702" s="12" t="s">
        <v>32</v>
      </c>
      <c r="AX702" s="12" t="s">
        <v>69</v>
      </c>
      <c r="AY702" s="244" t="s">
        <v>186</v>
      </c>
    </row>
    <row r="703" s="13" customFormat="1">
      <c r="B703" s="245"/>
      <c r="C703" s="246"/>
      <c r="D703" s="224" t="s">
        <v>194</v>
      </c>
      <c r="E703" s="247" t="s">
        <v>1</v>
      </c>
      <c r="F703" s="248" t="s">
        <v>197</v>
      </c>
      <c r="G703" s="246"/>
      <c r="H703" s="249">
        <v>42.295000000000002</v>
      </c>
      <c r="I703" s="250"/>
      <c r="J703" s="246"/>
      <c r="K703" s="246"/>
      <c r="L703" s="251"/>
      <c r="M703" s="252"/>
      <c r="N703" s="253"/>
      <c r="O703" s="253"/>
      <c r="P703" s="253"/>
      <c r="Q703" s="253"/>
      <c r="R703" s="253"/>
      <c r="S703" s="253"/>
      <c r="T703" s="254"/>
      <c r="AT703" s="255" t="s">
        <v>194</v>
      </c>
      <c r="AU703" s="255" t="s">
        <v>76</v>
      </c>
      <c r="AV703" s="13" t="s">
        <v>192</v>
      </c>
      <c r="AW703" s="13" t="s">
        <v>32</v>
      </c>
      <c r="AX703" s="13" t="s">
        <v>76</v>
      </c>
      <c r="AY703" s="255" t="s">
        <v>186</v>
      </c>
    </row>
    <row r="704" s="1" customFormat="1" ht="16.5" customHeight="1">
      <c r="B704" s="38"/>
      <c r="C704" s="266" t="s">
        <v>918</v>
      </c>
      <c r="D704" s="266" t="s">
        <v>356</v>
      </c>
      <c r="E704" s="267" t="s">
        <v>919</v>
      </c>
      <c r="F704" s="268" t="s">
        <v>920</v>
      </c>
      <c r="G704" s="269" t="s">
        <v>319</v>
      </c>
      <c r="H704" s="270">
        <v>22.204999999999998</v>
      </c>
      <c r="I704" s="271"/>
      <c r="J704" s="272">
        <f>ROUND(I704*H704,2)</f>
        <v>0</v>
      </c>
      <c r="K704" s="268" t="s">
        <v>191</v>
      </c>
      <c r="L704" s="273"/>
      <c r="M704" s="274" t="s">
        <v>1</v>
      </c>
      <c r="N704" s="275" t="s">
        <v>40</v>
      </c>
      <c r="O704" s="79"/>
      <c r="P704" s="219">
        <f>O704*H704</f>
        <v>0</v>
      </c>
      <c r="Q704" s="219">
        <v>0</v>
      </c>
      <c r="R704" s="219">
        <f>Q704*H704</f>
        <v>0</v>
      </c>
      <c r="S704" s="219">
        <v>0</v>
      </c>
      <c r="T704" s="220">
        <f>S704*H704</f>
        <v>0</v>
      </c>
      <c r="AR704" s="17" t="s">
        <v>355</v>
      </c>
      <c r="AT704" s="17" t="s">
        <v>356</v>
      </c>
      <c r="AU704" s="17" t="s">
        <v>76</v>
      </c>
      <c r="AY704" s="17" t="s">
        <v>186</v>
      </c>
      <c r="BE704" s="221">
        <f>IF(N704="základní",J704,0)</f>
        <v>0</v>
      </c>
      <c r="BF704" s="221">
        <f>IF(N704="snížená",J704,0)</f>
        <v>0</v>
      </c>
      <c r="BG704" s="221">
        <f>IF(N704="zákl. přenesená",J704,0)</f>
        <v>0</v>
      </c>
      <c r="BH704" s="221">
        <f>IF(N704="sníž. přenesená",J704,0)</f>
        <v>0</v>
      </c>
      <c r="BI704" s="221">
        <f>IF(N704="nulová",J704,0)</f>
        <v>0</v>
      </c>
      <c r="BJ704" s="17" t="s">
        <v>76</v>
      </c>
      <c r="BK704" s="221">
        <f>ROUND(I704*H704,2)</f>
        <v>0</v>
      </c>
      <c r="BL704" s="17" t="s">
        <v>257</v>
      </c>
      <c r="BM704" s="17" t="s">
        <v>921</v>
      </c>
    </row>
    <row r="705" s="11" customFormat="1">
      <c r="B705" s="222"/>
      <c r="C705" s="223"/>
      <c r="D705" s="224" t="s">
        <v>194</v>
      </c>
      <c r="E705" s="225" t="s">
        <v>1</v>
      </c>
      <c r="F705" s="226" t="s">
        <v>922</v>
      </c>
      <c r="G705" s="223"/>
      <c r="H705" s="227">
        <v>22.204999999999998</v>
      </c>
      <c r="I705" s="228"/>
      <c r="J705" s="223"/>
      <c r="K705" s="223"/>
      <c r="L705" s="229"/>
      <c r="M705" s="230"/>
      <c r="N705" s="231"/>
      <c r="O705" s="231"/>
      <c r="P705" s="231"/>
      <c r="Q705" s="231"/>
      <c r="R705" s="231"/>
      <c r="S705" s="231"/>
      <c r="T705" s="232"/>
      <c r="AT705" s="233" t="s">
        <v>194</v>
      </c>
      <c r="AU705" s="233" t="s">
        <v>76</v>
      </c>
      <c r="AV705" s="11" t="s">
        <v>78</v>
      </c>
      <c r="AW705" s="11" t="s">
        <v>32</v>
      </c>
      <c r="AX705" s="11" t="s">
        <v>69</v>
      </c>
      <c r="AY705" s="233" t="s">
        <v>186</v>
      </c>
    </row>
    <row r="706" s="13" customFormat="1">
      <c r="B706" s="245"/>
      <c r="C706" s="246"/>
      <c r="D706" s="224" t="s">
        <v>194</v>
      </c>
      <c r="E706" s="247" t="s">
        <v>1</v>
      </c>
      <c r="F706" s="248" t="s">
        <v>197</v>
      </c>
      <c r="G706" s="246"/>
      <c r="H706" s="249">
        <v>22.204999999999998</v>
      </c>
      <c r="I706" s="250"/>
      <c r="J706" s="246"/>
      <c r="K706" s="246"/>
      <c r="L706" s="251"/>
      <c r="M706" s="252"/>
      <c r="N706" s="253"/>
      <c r="O706" s="253"/>
      <c r="P706" s="253"/>
      <c r="Q706" s="253"/>
      <c r="R706" s="253"/>
      <c r="S706" s="253"/>
      <c r="T706" s="254"/>
      <c r="AT706" s="255" t="s">
        <v>194</v>
      </c>
      <c r="AU706" s="255" t="s">
        <v>76</v>
      </c>
      <c r="AV706" s="13" t="s">
        <v>192</v>
      </c>
      <c r="AW706" s="13" t="s">
        <v>32</v>
      </c>
      <c r="AX706" s="13" t="s">
        <v>76</v>
      </c>
      <c r="AY706" s="255" t="s">
        <v>186</v>
      </c>
    </row>
    <row r="707" s="1" customFormat="1" ht="16.5" customHeight="1">
      <c r="B707" s="38"/>
      <c r="C707" s="266" t="s">
        <v>923</v>
      </c>
      <c r="D707" s="266" t="s">
        <v>356</v>
      </c>
      <c r="E707" s="267" t="s">
        <v>924</v>
      </c>
      <c r="F707" s="268" t="s">
        <v>925</v>
      </c>
      <c r="G707" s="269" t="s">
        <v>319</v>
      </c>
      <c r="H707" s="270">
        <v>22.204999999999998</v>
      </c>
      <c r="I707" s="271"/>
      <c r="J707" s="272">
        <f>ROUND(I707*H707,2)</f>
        <v>0</v>
      </c>
      <c r="K707" s="268" t="s">
        <v>191</v>
      </c>
      <c r="L707" s="273"/>
      <c r="M707" s="274" t="s">
        <v>1</v>
      </c>
      <c r="N707" s="275" t="s">
        <v>40</v>
      </c>
      <c r="O707" s="79"/>
      <c r="P707" s="219">
        <f>O707*H707</f>
        <v>0</v>
      </c>
      <c r="Q707" s="219">
        <v>0</v>
      </c>
      <c r="R707" s="219">
        <f>Q707*H707</f>
        <v>0</v>
      </c>
      <c r="S707" s="219">
        <v>0</v>
      </c>
      <c r="T707" s="220">
        <f>S707*H707</f>
        <v>0</v>
      </c>
      <c r="AR707" s="17" t="s">
        <v>355</v>
      </c>
      <c r="AT707" s="17" t="s">
        <v>356</v>
      </c>
      <c r="AU707" s="17" t="s">
        <v>76</v>
      </c>
      <c r="AY707" s="17" t="s">
        <v>186</v>
      </c>
      <c r="BE707" s="221">
        <f>IF(N707="základní",J707,0)</f>
        <v>0</v>
      </c>
      <c r="BF707" s="221">
        <f>IF(N707="snížená",J707,0)</f>
        <v>0</v>
      </c>
      <c r="BG707" s="221">
        <f>IF(N707="zákl. přenesená",J707,0)</f>
        <v>0</v>
      </c>
      <c r="BH707" s="221">
        <f>IF(N707="sníž. přenesená",J707,0)</f>
        <v>0</v>
      </c>
      <c r="BI707" s="221">
        <f>IF(N707="nulová",J707,0)</f>
        <v>0</v>
      </c>
      <c r="BJ707" s="17" t="s">
        <v>76</v>
      </c>
      <c r="BK707" s="221">
        <f>ROUND(I707*H707,2)</f>
        <v>0</v>
      </c>
      <c r="BL707" s="17" t="s">
        <v>257</v>
      </c>
      <c r="BM707" s="17" t="s">
        <v>926</v>
      </c>
    </row>
    <row r="708" s="11" customFormat="1">
      <c r="B708" s="222"/>
      <c r="C708" s="223"/>
      <c r="D708" s="224" t="s">
        <v>194</v>
      </c>
      <c r="E708" s="225" t="s">
        <v>1</v>
      </c>
      <c r="F708" s="226" t="s">
        <v>922</v>
      </c>
      <c r="G708" s="223"/>
      <c r="H708" s="227">
        <v>22.204999999999998</v>
      </c>
      <c r="I708" s="228"/>
      <c r="J708" s="223"/>
      <c r="K708" s="223"/>
      <c r="L708" s="229"/>
      <c r="M708" s="230"/>
      <c r="N708" s="231"/>
      <c r="O708" s="231"/>
      <c r="P708" s="231"/>
      <c r="Q708" s="231"/>
      <c r="R708" s="231"/>
      <c r="S708" s="231"/>
      <c r="T708" s="232"/>
      <c r="AT708" s="233" t="s">
        <v>194</v>
      </c>
      <c r="AU708" s="233" t="s">
        <v>76</v>
      </c>
      <c r="AV708" s="11" t="s">
        <v>78</v>
      </c>
      <c r="AW708" s="11" t="s">
        <v>32</v>
      </c>
      <c r="AX708" s="11" t="s">
        <v>69</v>
      </c>
      <c r="AY708" s="233" t="s">
        <v>186</v>
      </c>
    </row>
    <row r="709" s="13" customFormat="1">
      <c r="B709" s="245"/>
      <c r="C709" s="246"/>
      <c r="D709" s="224" t="s">
        <v>194</v>
      </c>
      <c r="E709" s="247" t="s">
        <v>1</v>
      </c>
      <c r="F709" s="248" t="s">
        <v>197</v>
      </c>
      <c r="G709" s="246"/>
      <c r="H709" s="249">
        <v>22.204999999999998</v>
      </c>
      <c r="I709" s="250"/>
      <c r="J709" s="246"/>
      <c r="K709" s="246"/>
      <c r="L709" s="251"/>
      <c r="M709" s="252"/>
      <c r="N709" s="253"/>
      <c r="O709" s="253"/>
      <c r="P709" s="253"/>
      <c r="Q709" s="253"/>
      <c r="R709" s="253"/>
      <c r="S709" s="253"/>
      <c r="T709" s="254"/>
      <c r="AT709" s="255" t="s">
        <v>194</v>
      </c>
      <c r="AU709" s="255" t="s">
        <v>76</v>
      </c>
      <c r="AV709" s="13" t="s">
        <v>192</v>
      </c>
      <c r="AW709" s="13" t="s">
        <v>32</v>
      </c>
      <c r="AX709" s="13" t="s">
        <v>76</v>
      </c>
      <c r="AY709" s="255" t="s">
        <v>186</v>
      </c>
    </row>
    <row r="710" s="1" customFormat="1" ht="22.5" customHeight="1">
      <c r="B710" s="38"/>
      <c r="C710" s="210" t="s">
        <v>927</v>
      </c>
      <c r="D710" s="210" t="s">
        <v>187</v>
      </c>
      <c r="E710" s="211" t="s">
        <v>928</v>
      </c>
      <c r="F710" s="212" t="s">
        <v>929</v>
      </c>
      <c r="G710" s="213" t="s">
        <v>319</v>
      </c>
      <c r="H710" s="214">
        <v>21.661000000000001</v>
      </c>
      <c r="I710" s="215"/>
      <c r="J710" s="216">
        <f>ROUND(I710*H710,2)</f>
        <v>0</v>
      </c>
      <c r="K710" s="212" t="s">
        <v>191</v>
      </c>
      <c r="L710" s="43"/>
      <c r="M710" s="217" t="s">
        <v>1</v>
      </c>
      <c r="N710" s="218" t="s">
        <v>40</v>
      </c>
      <c r="O710" s="79"/>
      <c r="P710" s="219">
        <f>O710*H710</f>
        <v>0</v>
      </c>
      <c r="Q710" s="219">
        <v>0</v>
      </c>
      <c r="R710" s="219">
        <f>Q710*H710</f>
        <v>0</v>
      </c>
      <c r="S710" s="219">
        <v>0</v>
      </c>
      <c r="T710" s="220">
        <f>S710*H710</f>
        <v>0</v>
      </c>
      <c r="AR710" s="17" t="s">
        <v>257</v>
      </c>
      <c r="AT710" s="17" t="s">
        <v>187</v>
      </c>
      <c r="AU710" s="17" t="s">
        <v>76</v>
      </c>
      <c r="AY710" s="17" t="s">
        <v>186</v>
      </c>
      <c r="BE710" s="221">
        <f>IF(N710="základní",J710,0)</f>
        <v>0</v>
      </c>
      <c r="BF710" s="221">
        <f>IF(N710="snížená",J710,0)</f>
        <v>0</v>
      </c>
      <c r="BG710" s="221">
        <f>IF(N710="zákl. přenesená",J710,0)</f>
        <v>0</v>
      </c>
      <c r="BH710" s="221">
        <f>IF(N710="sníž. přenesená",J710,0)</f>
        <v>0</v>
      </c>
      <c r="BI710" s="221">
        <f>IF(N710="nulová",J710,0)</f>
        <v>0</v>
      </c>
      <c r="BJ710" s="17" t="s">
        <v>76</v>
      </c>
      <c r="BK710" s="221">
        <f>ROUND(I710*H710,2)</f>
        <v>0</v>
      </c>
      <c r="BL710" s="17" t="s">
        <v>257</v>
      </c>
      <c r="BM710" s="17" t="s">
        <v>930</v>
      </c>
    </row>
    <row r="711" s="14" customFormat="1">
      <c r="B711" s="256"/>
      <c r="C711" s="257"/>
      <c r="D711" s="224" t="s">
        <v>194</v>
      </c>
      <c r="E711" s="258" t="s">
        <v>1</v>
      </c>
      <c r="F711" s="259" t="s">
        <v>931</v>
      </c>
      <c r="G711" s="257"/>
      <c r="H711" s="258" t="s">
        <v>1</v>
      </c>
      <c r="I711" s="260"/>
      <c r="J711" s="257"/>
      <c r="K711" s="257"/>
      <c r="L711" s="261"/>
      <c r="M711" s="262"/>
      <c r="N711" s="263"/>
      <c r="O711" s="263"/>
      <c r="P711" s="263"/>
      <c r="Q711" s="263"/>
      <c r="R711" s="263"/>
      <c r="S711" s="263"/>
      <c r="T711" s="264"/>
      <c r="AT711" s="265" t="s">
        <v>194</v>
      </c>
      <c r="AU711" s="265" t="s">
        <v>76</v>
      </c>
      <c r="AV711" s="14" t="s">
        <v>76</v>
      </c>
      <c r="AW711" s="14" t="s">
        <v>32</v>
      </c>
      <c r="AX711" s="14" t="s">
        <v>69</v>
      </c>
      <c r="AY711" s="265" t="s">
        <v>186</v>
      </c>
    </row>
    <row r="712" s="11" customFormat="1">
      <c r="B712" s="222"/>
      <c r="C712" s="223"/>
      <c r="D712" s="224" t="s">
        <v>194</v>
      </c>
      <c r="E712" s="225" t="s">
        <v>1</v>
      </c>
      <c r="F712" s="226" t="s">
        <v>932</v>
      </c>
      <c r="G712" s="223"/>
      <c r="H712" s="227">
        <v>21.661000000000001</v>
      </c>
      <c r="I712" s="228"/>
      <c r="J712" s="223"/>
      <c r="K712" s="223"/>
      <c r="L712" s="229"/>
      <c r="M712" s="230"/>
      <c r="N712" s="231"/>
      <c r="O712" s="231"/>
      <c r="P712" s="231"/>
      <c r="Q712" s="231"/>
      <c r="R712" s="231"/>
      <c r="S712" s="231"/>
      <c r="T712" s="232"/>
      <c r="AT712" s="233" t="s">
        <v>194</v>
      </c>
      <c r="AU712" s="233" t="s">
        <v>76</v>
      </c>
      <c r="AV712" s="11" t="s">
        <v>78</v>
      </c>
      <c r="AW712" s="11" t="s">
        <v>32</v>
      </c>
      <c r="AX712" s="11" t="s">
        <v>69</v>
      </c>
      <c r="AY712" s="233" t="s">
        <v>186</v>
      </c>
    </row>
    <row r="713" s="12" customFormat="1">
      <c r="B713" s="234"/>
      <c r="C713" s="235"/>
      <c r="D713" s="224" t="s">
        <v>194</v>
      </c>
      <c r="E713" s="236" t="s">
        <v>1</v>
      </c>
      <c r="F713" s="237" t="s">
        <v>196</v>
      </c>
      <c r="G713" s="235"/>
      <c r="H713" s="238">
        <v>21.661000000000001</v>
      </c>
      <c r="I713" s="239"/>
      <c r="J713" s="235"/>
      <c r="K713" s="235"/>
      <c r="L713" s="240"/>
      <c r="M713" s="241"/>
      <c r="N713" s="242"/>
      <c r="O713" s="242"/>
      <c r="P713" s="242"/>
      <c r="Q713" s="242"/>
      <c r="R713" s="242"/>
      <c r="S713" s="242"/>
      <c r="T713" s="243"/>
      <c r="AT713" s="244" t="s">
        <v>194</v>
      </c>
      <c r="AU713" s="244" t="s">
        <v>76</v>
      </c>
      <c r="AV713" s="12" t="s">
        <v>86</v>
      </c>
      <c r="AW713" s="12" t="s">
        <v>32</v>
      </c>
      <c r="AX713" s="12" t="s">
        <v>69</v>
      </c>
      <c r="AY713" s="244" t="s">
        <v>186</v>
      </c>
    </row>
    <row r="714" s="13" customFormat="1">
      <c r="B714" s="245"/>
      <c r="C714" s="246"/>
      <c r="D714" s="224" t="s">
        <v>194</v>
      </c>
      <c r="E714" s="247" t="s">
        <v>1</v>
      </c>
      <c r="F714" s="248" t="s">
        <v>197</v>
      </c>
      <c r="G714" s="246"/>
      <c r="H714" s="249">
        <v>21.661000000000001</v>
      </c>
      <c r="I714" s="250"/>
      <c r="J714" s="246"/>
      <c r="K714" s="246"/>
      <c r="L714" s="251"/>
      <c r="M714" s="252"/>
      <c r="N714" s="253"/>
      <c r="O714" s="253"/>
      <c r="P714" s="253"/>
      <c r="Q714" s="253"/>
      <c r="R714" s="253"/>
      <c r="S714" s="253"/>
      <c r="T714" s="254"/>
      <c r="AT714" s="255" t="s">
        <v>194</v>
      </c>
      <c r="AU714" s="255" t="s">
        <v>76</v>
      </c>
      <c r="AV714" s="13" t="s">
        <v>192</v>
      </c>
      <c r="AW714" s="13" t="s">
        <v>32</v>
      </c>
      <c r="AX714" s="13" t="s">
        <v>76</v>
      </c>
      <c r="AY714" s="255" t="s">
        <v>186</v>
      </c>
    </row>
    <row r="715" s="1" customFormat="1" ht="16.5" customHeight="1">
      <c r="B715" s="38"/>
      <c r="C715" s="266" t="s">
        <v>933</v>
      </c>
      <c r="D715" s="266" t="s">
        <v>356</v>
      </c>
      <c r="E715" s="267" t="s">
        <v>934</v>
      </c>
      <c r="F715" s="268" t="s">
        <v>935</v>
      </c>
      <c r="G715" s="269" t="s">
        <v>319</v>
      </c>
      <c r="H715" s="270">
        <v>22.744</v>
      </c>
      <c r="I715" s="271"/>
      <c r="J715" s="272">
        <f>ROUND(I715*H715,2)</f>
        <v>0</v>
      </c>
      <c r="K715" s="268" t="s">
        <v>191</v>
      </c>
      <c r="L715" s="273"/>
      <c r="M715" s="274" t="s">
        <v>1</v>
      </c>
      <c r="N715" s="275" t="s">
        <v>40</v>
      </c>
      <c r="O715" s="79"/>
      <c r="P715" s="219">
        <f>O715*H715</f>
        <v>0</v>
      </c>
      <c r="Q715" s="219">
        <v>0</v>
      </c>
      <c r="R715" s="219">
        <f>Q715*H715</f>
        <v>0</v>
      </c>
      <c r="S715" s="219">
        <v>0</v>
      </c>
      <c r="T715" s="220">
        <f>S715*H715</f>
        <v>0</v>
      </c>
      <c r="AR715" s="17" t="s">
        <v>355</v>
      </c>
      <c r="AT715" s="17" t="s">
        <v>356</v>
      </c>
      <c r="AU715" s="17" t="s">
        <v>76</v>
      </c>
      <c r="AY715" s="17" t="s">
        <v>186</v>
      </c>
      <c r="BE715" s="221">
        <f>IF(N715="základní",J715,0)</f>
        <v>0</v>
      </c>
      <c r="BF715" s="221">
        <f>IF(N715="snížená",J715,0)</f>
        <v>0</v>
      </c>
      <c r="BG715" s="221">
        <f>IF(N715="zákl. přenesená",J715,0)</f>
        <v>0</v>
      </c>
      <c r="BH715" s="221">
        <f>IF(N715="sníž. přenesená",J715,0)</f>
        <v>0</v>
      </c>
      <c r="BI715" s="221">
        <f>IF(N715="nulová",J715,0)</f>
        <v>0</v>
      </c>
      <c r="BJ715" s="17" t="s">
        <v>76</v>
      </c>
      <c r="BK715" s="221">
        <f>ROUND(I715*H715,2)</f>
        <v>0</v>
      </c>
      <c r="BL715" s="17" t="s">
        <v>257</v>
      </c>
      <c r="BM715" s="17" t="s">
        <v>936</v>
      </c>
    </row>
    <row r="716" s="11" customFormat="1">
      <c r="B716" s="222"/>
      <c r="C716" s="223"/>
      <c r="D716" s="224" t="s">
        <v>194</v>
      </c>
      <c r="E716" s="225" t="s">
        <v>1</v>
      </c>
      <c r="F716" s="226" t="s">
        <v>937</v>
      </c>
      <c r="G716" s="223"/>
      <c r="H716" s="227">
        <v>22.744</v>
      </c>
      <c r="I716" s="228"/>
      <c r="J716" s="223"/>
      <c r="K716" s="223"/>
      <c r="L716" s="229"/>
      <c r="M716" s="230"/>
      <c r="N716" s="231"/>
      <c r="O716" s="231"/>
      <c r="P716" s="231"/>
      <c r="Q716" s="231"/>
      <c r="R716" s="231"/>
      <c r="S716" s="231"/>
      <c r="T716" s="232"/>
      <c r="AT716" s="233" t="s">
        <v>194</v>
      </c>
      <c r="AU716" s="233" t="s">
        <v>76</v>
      </c>
      <c r="AV716" s="11" t="s">
        <v>78</v>
      </c>
      <c r="AW716" s="11" t="s">
        <v>32</v>
      </c>
      <c r="AX716" s="11" t="s">
        <v>69</v>
      </c>
      <c r="AY716" s="233" t="s">
        <v>186</v>
      </c>
    </row>
    <row r="717" s="13" customFormat="1">
      <c r="B717" s="245"/>
      <c r="C717" s="246"/>
      <c r="D717" s="224" t="s">
        <v>194</v>
      </c>
      <c r="E717" s="247" t="s">
        <v>1</v>
      </c>
      <c r="F717" s="248" t="s">
        <v>197</v>
      </c>
      <c r="G717" s="246"/>
      <c r="H717" s="249">
        <v>22.744</v>
      </c>
      <c r="I717" s="250"/>
      <c r="J717" s="246"/>
      <c r="K717" s="246"/>
      <c r="L717" s="251"/>
      <c r="M717" s="252"/>
      <c r="N717" s="253"/>
      <c r="O717" s="253"/>
      <c r="P717" s="253"/>
      <c r="Q717" s="253"/>
      <c r="R717" s="253"/>
      <c r="S717" s="253"/>
      <c r="T717" s="254"/>
      <c r="AT717" s="255" t="s">
        <v>194</v>
      </c>
      <c r="AU717" s="255" t="s">
        <v>76</v>
      </c>
      <c r="AV717" s="13" t="s">
        <v>192</v>
      </c>
      <c r="AW717" s="13" t="s">
        <v>32</v>
      </c>
      <c r="AX717" s="13" t="s">
        <v>76</v>
      </c>
      <c r="AY717" s="255" t="s">
        <v>186</v>
      </c>
    </row>
    <row r="718" s="1" customFormat="1" ht="16.5" customHeight="1">
      <c r="B718" s="38"/>
      <c r="C718" s="210" t="s">
        <v>938</v>
      </c>
      <c r="D718" s="210" t="s">
        <v>187</v>
      </c>
      <c r="E718" s="211" t="s">
        <v>939</v>
      </c>
      <c r="F718" s="212" t="s">
        <v>940</v>
      </c>
      <c r="G718" s="213" t="s">
        <v>364</v>
      </c>
      <c r="H718" s="214">
        <v>34</v>
      </c>
      <c r="I718" s="215"/>
      <c r="J718" s="216">
        <f>ROUND(I718*H718,2)</f>
        <v>0</v>
      </c>
      <c r="K718" s="212" t="s">
        <v>191</v>
      </c>
      <c r="L718" s="43"/>
      <c r="M718" s="217" t="s">
        <v>1</v>
      </c>
      <c r="N718" s="218" t="s">
        <v>40</v>
      </c>
      <c r="O718" s="79"/>
      <c r="P718" s="219">
        <f>O718*H718</f>
        <v>0</v>
      </c>
      <c r="Q718" s="219">
        <v>0</v>
      </c>
      <c r="R718" s="219">
        <f>Q718*H718</f>
        <v>0</v>
      </c>
      <c r="S718" s="219">
        <v>0</v>
      </c>
      <c r="T718" s="220">
        <f>S718*H718</f>
        <v>0</v>
      </c>
      <c r="AR718" s="17" t="s">
        <v>257</v>
      </c>
      <c r="AT718" s="17" t="s">
        <v>187</v>
      </c>
      <c r="AU718" s="17" t="s">
        <v>76</v>
      </c>
      <c r="AY718" s="17" t="s">
        <v>186</v>
      </c>
      <c r="BE718" s="221">
        <f>IF(N718="základní",J718,0)</f>
        <v>0</v>
      </c>
      <c r="BF718" s="221">
        <f>IF(N718="snížená",J718,0)</f>
        <v>0</v>
      </c>
      <c r="BG718" s="221">
        <f>IF(N718="zákl. přenesená",J718,0)</f>
        <v>0</v>
      </c>
      <c r="BH718" s="221">
        <f>IF(N718="sníž. přenesená",J718,0)</f>
        <v>0</v>
      </c>
      <c r="BI718" s="221">
        <f>IF(N718="nulová",J718,0)</f>
        <v>0</v>
      </c>
      <c r="BJ718" s="17" t="s">
        <v>76</v>
      </c>
      <c r="BK718" s="221">
        <f>ROUND(I718*H718,2)</f>
        <v>0</v>
      </c>
      <c r="BL718" s="17" t="s">
        <v>257</v>
      </c>
      <c r="BM718" s="17" t="s">
        <v>941</v>
      </c>
    </row>
    <row r="719" s="11" customFormat="1">
      <c r="B719" s="222"/>
      <c r="C719" s="223"/>
      <c r="D719" s="224" t="s">
        <v>194</v>
      </c>
      <c r="E719" s="225" t="s">
        <v>1</v>
      </c>
      <c r="F719" s="226" t="s">
        <v>942</v>
      </c>
      <c r="G719" s="223"/>
      <c r="H719" s="227">
        <v>34</v>
      </c>
      <c r="I719" s="228"/>
      <c r="J719" s="223"/>
      <c r="K719" s="223"/>
      <c r="L719" s="229"/>
      <c r="M719" s="230"/>
      <c r="N719" s="231"/>
      <c r="O719" s="231"/>
      <c r="P719" s="231"/>
      <c r="Q719" s="231"/>
      <c r="R719" s="231"/>
      <c r="S719" s="231"/>
      <c r="T719" s="232"/>
      <c r="AT719" s="233" t="s">
        <v>194</v>
      </c>
      <c r="AU719" s="233" t="s">
        <v>76</v>
      </c>
      <c r="AV719" s="11" t="s">
        <v>78</v>
      </c>
      <c r="AW719" s="11" t="s">
        <v>32</v>
      </c>
      <c r="AX719" s="11" t="s">
        <v>69</v>
      </c>
      <c r="AY719" s="233" t="s">
        <v>186</v>
      </c>
    </row>
    <row r="720" s="12" customFormat="1">
      <c r="B720" s="234"/>
      <c r="C720" s="235"/>
      <c r="D720" s="224" t="s">
        <v>194</v>
      </c>
      <c r="E720" s="236" t="s">
        <v>1</v>
      </c>
      <c r="F720" s="237" t="s">
        <v>196</v>
      </c>
      <c r="G720" s="235"/>
      <c r="H720" s="238">
        <v>34</v>
      </c>
      <c r="I720" s="239"/>
      <c r="J720" s="235"/>
      <c r="K720" s="235"/>
      <c r="L720" s="240"/>
      <c r="M720" s="241"/>
      <c r="N720" s="242"/>
      <c r="O720" s="242"/>
      <c r="P720" s="242"/>
      <c r="Q720" s="242"/>
      <c r="R720" s="242"/>
      <c r="S720" s="242"/>
      <c r="T720" s="243"/>
      <c r="AT720" s="244" t="s">
        <v>194</v>
      </c>
      <c r="AU720" s="244" t="s">
        <v>76</v>
      </c>
      <c r="AV720" s="12" t="s">
        <v>86</v>
      </c>
      <c r="AW720" s="12" t="s">
        <v>32</v>
      </c>
      <c r="AX720" s="12" t="s">
        <v>69</v>
      </c>
      <c r="AY720" s="244" t="s">
        <v>186</v>
      </c>
    </row>
    <row r="721" s="13" customFormat="1">
      <c r="B721" s="245"/>
      <c r="C721" s="246"/>
      <c r="D721" s="224" t="s">
        <v>194</v>
      </c>
      <c r="E721" s="247" t="s">
        <v>1</v>
      </c>
      <c r="F721" s="248" t="s">
        <v>197</v>
      </c>
      <c r="G721" s="246"/>
      <c r="H721" s="249">
        <v>34</v>
      </c>
      <c r="I721" s="250"/>
      <c r="J721" s="246"/>
      <c r="K721" s="246"/>
      <c r="L721" s="251"/>
      <c r="M721" s="252"/>
      <c r="N721" s="253"/>
      <c r="O721" s="253"/>
      <c r="P721" s="253"/>
      <c r="Q721" s="253"/>
      <c r="R721" s="253"/>
      <c r="S721" s="253"/>
      <c r="T721" s="254"/>
      <c r="AT721" s="255" t="s">
        <v>194</v>
      </c>
      <c r="AU721" s="255" t="s">
        <v>76</v>
      </c>
      <c r="AV721" s="13" t="s">
        <v>192</v>
      </c>
      <c r="AW721" s="13" t="s">
        <v>32</v>
      </c>
      <c r="AX721" s="13" t="s">
        <v>76</v>
      </c>
      <c r="AY721" s="255" t="s">
        <v>186</v>
      </c>
    </row>
    <row r="722" s="1" customFormat="1" ht="16.5" customHeight="1">
      <c r="B722" s="38"/>
      <c r="C722" s="266" t="s">
        <v>943</v>
      </c>
      <c r="D722" s="266" t="s">
        <v>356</v>
      </c>
      <c r="E722" s="267" t="s">
        <v>944</v>
      </c>
      <c r="F722" s="268" t="s">
        <v>945</v>
      </c>
      <c r="G722" s="269" t="s">
        <v>364</v>
      </c>
      <c r="H722" s="270">
        <v>35.700000000000003</v>
      </c>
      <c r="I722" s="271"/>
      <c r="J722" s="272">
        <f>ROUND(I722*H722,2)</f>
        <v>0</v>
      </c>
      <c r="K722" s="268" t="s">
        <v>191</v>
      </c>
      <c r="L722" s="273"/>
      <c r="M722" s="274" t="s">
        <v>1</v>
      </c>
      <c r="N722" s="275" t="s">
        <v>40</v>
      </c>
      <c r="O722" s="79"/>
      <c r="P722" s="219">
        <f>O722*H722</f>
        <v>0</v>
      </c>
      <c r="Q722" s="219">
        <v>0</v>
      </c>
      <c r="R722" s="219">
        <f>Q722*H722</f>
        <v>0</v>
      </c>
      <c r="S722" s="219">
        <v>0</v>
      </c>
      <c r="T722" s="220">
        <f>S722*H722</f>
        <v>0</v>
      </c>
      <c r="AR722" s="17" t="s">
        <v>355</v>
      </c>
      <c r="AT722" s="17" t="s">
        <v>356</v>
      </c>
      <c r="AU722" s="17" t="s">
        <v>76</v>
      </c>
      <c r="AY722" s="17" t="s">
        <v>186</v>
      </c>
      <c r="BE722" s="221">
        <f>IF(N722="základní",J722,0)</f>
        <v>0</v>
      </c>
      <c r="BF722" s="221">
        <f>IF(N722="snížená",J722,0)</f>
        <v>0</v>
      </c>
      <c r="BG722" s="221">
        <f>IF(N722="zákl. přenesená",J722,0)</f>
        <v>0</v>
      </c>
      <c r="BH722" s="221">
        <f>IF(N722="sníž. přenesená",J722,0)</f>
        <v>0</v>
      </c>
      <c r="BI722" s="221">
        <f>IF(N722="nulová",J722,0)</f>
        <v>0</v>
      </c>
      <c r="BJ722" s="17" t="s">
        <v>76</v>
      </c>
      <c r="BK722" s="221">
        <f>ROUND(I722*H722,2)</f>
        <v>0</v>
      </c>
      <c r="BL722" s="17" t="s">
        <v>257</v>
      </c>
      <c r="BM722" s="17" t="s">
        <v>946</v>
      </c>
    </row>
    <row r="723" s="11" customFormat="1">
      <c r="B723" s="222"/>
      <c r="C723" s="223"/>
      <c r="D723" s="224" t="s">
        <v>194</v>
      </c>
      <c r="E723" s="225" t="s">
        <v>1</v>
      </c>
      <c r="F723" s="226" t="s">
        <v>947</v>
      </c>
      <c r="G723" s="223"/>
      <c r="H723" s="227">
        <v>35.700000000000003</v>
      </c>
      <c r="I723" s="228"/>
      <c r="J723" s="223"/>
      <c r="K723" s="223"/>
      <c r="L723" s="229"/>
      <c r="M723" s="230"/>
      <c r="N723" s="231"/>
      <c r="O723" s="231"/>
      <c r="P723" s="231"/>
      <c r="Q723" s="231"/>
      <c r="R723" s="231"/>
      <c r="S723" s="231"/>
      <c r="T723" s="232"/>
      <c r="AT723" s="233" t="s">
        <v>194</v>
      </c>
      <c r="AU723" s="233" t="s">
        <v>76</v>
      </c>
      <c r="AV723" s="11" t="s">
        <v>78</v>
      </c>
      <c r="AW723" s="11" t="s">
        <v>32</v>
      </c>
      <c r="AX723" s="11" t="s">
        <v>69</v>
      </c>
      <c r="AY723" s="233" t="s">
        <v>186</v>
      </c>
    </row>
    <row r="724" s="13" customFormat="1">
      <c r="B724" s="245"/>
      <c r="C724" s="246"/>
      <c r="D724" s="224" t="s">
        <v>194</v>
      </c>
      <c r="E724" s="247" t="s">
        <v>1</v>
      </c>
      <c r="F724" s="248" t="s">
        <v>197</v>
      </c>
      <c r="G724" s="246"/>
      <c r="H724" s="249">
        <v>35.700000000000003</v>
      </c>
      <c r="I724" s="250"/>
      <c r="J724" s="246"/>
      <c r="K724" s="246"/>
      <c r="L724" s="251"/>
      <c r="M724" s="252"/>
      <c r="N724" s="253"/>
      <c r="O724" s="253"/>
      <c r="P724" s="253"/>
      <c r="Q724" s="253"/>
      <c r="R724" s="253"/>
      <c r="S724" s="253"/>
      <c r="T724" s="254"/>
      <c r="AT724" s="255" t="s">
        <v>194</v>
      </c>
      <c r="AU724" s="255" t="s">
        <v>76</v>
      </c>
      <c r="AV724" s="13" t="s">
        <v>192</v>
      </c>
      <c r="AW724" s="13" t="s">
        <v>32</v>
      </c>
      <c r="AX724" s="13" t="s">
        <v>76</v>
      </c>
      <c r="AY724" s="255" t="s">
        <v>186</v>
      </c>
    </row>
    <row r="725" s="1" customFormat="1" ht="22.5" customHeight="1">
      <c r="B725" s="38"/>
      <c r="C725" s="210" t="s">
        <v>948</v>
      </c>
      <c r="D725" s="210" t="s">
        <v>187</v>
      </c>
      <c r="E725" s="211" t="s">
        <v>949</v>
      </c>
      <c r="F725" s="212" t="s">
        <v>950</v>
      </c>
      <c r="G725" s="213" t="s">
        <v>319</v>
      </c>
      <c r="H725" s="214">
        <v>42.295000000000002</v>
      </c>
      <c r="I725" s="215"/>
      <c r="J725" s="216">
        <f>ROUND(I725*H725,2)</f>
        <v>0</v>
      </c>
      <c r="K725" s="212" t="s">
        <v>191</v>
      </c>
      <c r="L725" s="43"/>
      <c r="M725" s="217" t="s">
        <v>1</v>
      </c>
      <c r="N725" s="218" t="s">
        <v>40</v>
      </c>
      <c r="O725" s="79"/>
      <c r="P725" s="219">
        <f>O725*H725</f>
        <v>0</v>
      </c>
      <c r="Q725" s="219">
        <v>0</v>
      </c>
      <c r="R725" s="219">
        <f>Q725*H725</f>
        <v>0</v>
      </c>
      <c r="S725" s="219">
        <v>0</v>
      </c>
      <c r="T725" s="220">
        <f>S725*H725</f>
        <v>0</v>
      </c>
      <c r="AR725" s="17" t="s">
        <v>257</v>
      </c>
      <c r="AT725" s="17" t="s">
        <v>187</v>
      </c>
      <c r="AU725" s="17" t="s">
        <v>76</v>
      </c>
      <c r="AY725" s="17" t="s">
        <v>186</v>
      </c>
      <c r="BE725" s="221">
        <f>IF(N725="základní",J725,0)</f>
        <v>0</v>
      </c>
      <c r="BF725" s="221">
        <f>IF(N725="snížená",J725,0)</f>
        <v>0</v>
      </c>
      <c r="BG725" s="221">
        <f>IF(N725="zákl. přenesená",J725,0)</f>
        <v>0</v>
      </c>
      <c r="BH725" s="221">
        <f>IF(N725="sníž. přenesená",J725,0)</f>
        <v>0</v>
      </c>
      <c r="BI725" s="221">
        <f>IF(N725="nulová",J725,0)</f>
        <v>0</v>
      </c>
      <c r="BJ725" s="17" t="s">
        <v>76</v>
      </c>
      <c r="BK725" s="221">
        <f>ROUND(I725*H725,2)</f>
        <v>0</v>
      </c>
      <c r="BL725" s="17" t="s">
        <v>257</v>
      </c>
      <c r="BM725" s="17" t="s">
        <v>951</v>
      </c>
    </row>
    <row r="726" s="11" customFormat="1">
      <c r="B726" s="222"/>
      <c r="C726" s="223"/>
      <c r="D726" s="224" t="s">
        <v>194</v>
      </c>
      <c r="E726" s="225" t="s">
        <v>1</v>
      </c>
      <c r="F726" s="226" t="s">
        <v>917</v>
      </c>
      <c r="G726" s="223"/>
      <c r="H726" s="227">
        <v>42.295000000000002</v>
      </c>
      <c r="I726" s="228"/>
      <c r="J726" s="223"/>
      <c r="K726" s="223"/>
      <c r="L726" s="229"/>
      <c r="M726" s="230"/>
      <c r="N726" s="231"/>
      <c r="O726" s="231"/>
      <c r="P726" s="231"/>
      <c r="Q726" s="231"/>
      <c r="R726" s="231"/>
      <c r="S726" s="231"/>
      <c r="T726" s="232"/>
      <c r="AT726" s="233" t="s">
        <v>194</v>
      </c>
      <c r="AU726" s="233" t="s">
        <v>76</v>
      </c>
      <c r="AV726" s="11" t="s">
        <v>78</v>
      </c>
      <c r="AW726" s="11" t="s">
        <v>32</v>
      </c>
      <c r="AX726" s="11" t="s">
        <v>69</v>
      </c>
      <c r="AY726" s="233" t="s">
        <v>186</v>
      </c>
    </row>
    <row r="727" s="12" customFormat="1">
      <c r="B727" s="234"/>
      <c r="C727" s="235"/>
      <c r="D727" s="224" t="s">
        <v>194</v>
      </c>
      <c r="E727" s="236" t="s">
        <v>1</v>
      </c>
      <c r="F727" s="237" t="s">
        <v>196</v>
      </c>
      <c r="G727" s="235"/>
      <c r="H727" s="238">
        <v>42.295000000000002</v>
      </c>
      <c r="I727" s="239"/>
      <c r="J727" s="235"/>
      <c r="K727" s="235"/>
      <c r="L727" s="240"/>
      <c r="M727" s="241"/>
      <c r="N727" s="242"/>
      <c r="O727" s="242"/>
      <c r="P727" s="242"/>
      <c r="Q727" s="242"/>
      <c r="R727" s="242"/>
      <c r="S727" s="242"/>
      <c r="T727" s="243"/>
      <c r="AT727" s="244" t="s">
        <v>194</v>
      </c>
      <c r="AU727" s="244" t="s">
        <v>76</v>
      </c>
      <c r="AV727" s="12" t="s">
        <v>86</v>
      </c>
      <c r="AW727" s="12" t="s">
        <v>32</v>
      </c>
      <c r="AX727" s="12" t="s">
        <v>69</v>
      </c>
      <c r="AY727" s="244" t="s">
        <v>186</v>
      </c>
    </row>
    <row r="728" s="13" customFormat="1">
      <c r="B728" s="245"/>
      <c r="C728" s="246"/>
      <c r="D728" s="224" t="s">
        <v>194</v>
      </c>
      <c r="E728" s="247" t="s">
        <v>1</v>
      </c>
      <c r="F728" s="248" t="s">
        <v>197</v>
      </c>
      <c r="G728" s="246"/>
      <c r="H728" s="249">
        <v>42.295000000000002</v>
      </c>
      <c r="I728" s="250"/>
      <c r="J728" s="246"/>
      <c r="K728" s="246"/>
      <c r="L728" s="251"/>
      <c r="M728" s="252"/>
      <c r="N728" s="253"/>
      <c r="O728" s="253"/>
      <c r="P728" s="253"/>
      <c r="Q728" s="253"/>
      <c r="R728" s="253"/>
      <c r="S728" s="253"/>
      <c r="T728" s="254"/>
      <c r="AT728" s="255" t="s">
        <v>194</v>
      </c>
      <c r="AU728" s="255" t="s">
        <v>76</v>
      </c>
      <c r="AV728" s="13" t="s">
        <v>192</v>
      </c>
      <c r="AW728" s="13" t="s">
        <v>32</v>
      </c>
      <c r="AX728" s="13" t="s">
        <v>76</v>
      </c>
      <c r="AY728" s="255" t="s">
        <v>186</v>
      </c>
    </row>
    <row r="729" s="1" customFormat="1" ht="33.75" customHeight="1">
      <c r="B729" s="38"/>
      <c r="C729" s="266" t="s">
        <v>952</v>
      </c>
      <c r="D729" s="266" t="s">
        <v>356</v>
      </c>
      <c r="E729" s="267" t="s">
        <v>953</v>
      </c>
      <c r="F729" s="268" t="s">
        <v>954</v>
      </c>
      <c r="G729" s="269" t="s">
        <v>319</v>
      </c>
      <c r="H729" s="270">
        <v>46.524999999999999</v>
      </c>
      <c r="I729" s="271"/>
      <c r="J729" s="272">
        <f>ROUND(I729*H729,2)</f>
        <v>0</v>
      </c>
      <c r="K729" s="268" t="s">
        <v>955</v>
      </c>
      <c r="L729" s="273"/>
      <c r="M729" s="274" t="s">
        <v>1</v>
      </c>
      <c r="N729" s="275" t="s">
        <v>40</v>
      </c>
      <c r="O729" s="79"/>
      <c r="P729" s="219">
        <f>O729*H729</f>
        <v>0</v>
      </c>
      <c r="Q729" s="219">
        <v>0</v>
      </c>
      <c r="R729" s="219">
        <f>Q729*H729</f>
        <v>0</v>
      </c>
      <c r="S729" s="219">
        <v>0</v>
      </c>
      <c r="T729" s="220">
        <f>S729*H729</f>
        <v>0</v>
      </c>
      <c r="AR729" s="17" t="s">
        <v>355</v>
      </c>
      <c r="AT729" s="17" t="s">
        <v>356</v>
      </c>
      <c r="AU729" s="17" t="s">
        <v>76</v>
      </c>
      <c r="AY729" s="17" t="s">
        <v>186</v>
      </c>
      <c r="BE729" s="221">
        <f>IF(N729="základní",J729,0)</f>
        <v>0</v>
      </c>
      <c r="BF729" s="221">
        <f>IF(N729="snížená",J729,0)</f>
        <v>0</v>
      </c>
      <c r="BG729" s="221">
        <f>IF(N729="zákl. přenesená",J729,0)</f>
        <v>0</v>
      </c>
      <c r="BH729" s="221">
        <f>IF(N729="sníž. přenesená",J729,0)</f>
        <v>0</v>
      </c>
      <c r="BI729" s="221">
        <f>IF(N729="nulová",J729,0)</f>
        <v>0</v>
      </c>
      <c r="BJ729" s="17" t="s">
        <v>76</v>
      </c>
      <c r="BK729" s="221">
        <f>ROUND(I729*H729,2)</f>
        <v>0</v>
      </c>
      <c r="BL729" s="17" t="s">
        <v>257</v>
      </c>
      <c r="BM729" s="17" t="s">
        <v>956</v>
      </c>
    </row>
    <row r="730" s="11" customFormat="1">
      <c r="B730" s="222"/>
      <c r="C730" s="223"/>
      <c r="D730" s="224" t="s">
        <v>194</v>
      </c>
      <c r="E730" s="225" t="s">
        <v>1</v>
      </c>
      <c r="F730" s="226" t="s">
        <v>957</v>
      </c>
      <c r="G730" s="223"/>
      <c r="H730" s="227">
        <v>46.524999999999999</v>
      </c>
      <c r="I730" s="228"/>
      <c r="J730" s="223"/>
      <c r="K730" s="223"/>
      <c r="L730" s="229"/>
      <c r="M730" s="230"/>
      <c r="N730" s="231"/>
      <c r="O730" s="231"/>
      <c r="P730" s="231"/>
      <c r="Q730" s="231"/>
      <c r="R730" s="231"/>
      <c r="S730" s="231"/>
      <c r="T730" s="232"/>
      <c r="AT730" s="233" t="s">
        <v>194</v>
      </c>
      <c r="AU730" s="233" t="s">
        <v>76</v>
      </c>
      <c r="AV730" s="11" t="s">
        <v>78</v>
      </c>
      <c r="AW730" s="11" t="s">
        <v>32</v>
      </c>
      <c r="AX730" s="11" t="s">
        <v>69</v>
      </c>
      <c r="AY730" s="233" t="s">
        <v>186</v>
      </c>
    </row>
    <row r="731" s="13" customFormat="1">
      <c r="B731" s="245"/>
      <c r="C731" s="246"/>
      <c r="D731" s="224" t="s">
        <v>194</v>
      </c>
      <c r="E731" s="247" t="s">
        <v>1</v>
      </c>
      <c r="F731" s="248" t="s">
        <v>197</v>
      </c>
      <c r="G731" s="246"/>
      <c r="H731" s="249">
        <v>46.524999999999999</v>
      </c>
      <c r="I731" s="250"/>
      <c r="J731" s="246"/>
      <c r="K731" s="246"/>
      <c r="L731" s="251"/>
      <c r="M731" s="252"/>
      <c r="N731" s="253"/>
      <c r="O731" s="253"/>
      <c r="P731" s="253"/>
      <c r="Q731" s="253"/>
      <c r="R731" s="253"/>
      <c r="S731" s="253"/>
      <c r="T731" s="254"/>
      <c r="AT731" s="255" t="s">
        <v>194</v>
      </c>
      <c r="AU731" s="255" t="s">
        <v>76</v>
      </c>
      <c r="AV731" s="13" t="s">
        <v>192</v>
      </c>
      <c r="AW731" s="13" t="s">
        <v>32</v>
      </c>
      <c r="AX731" s="13" t="s">
        <v>76</v>
      </c>
      <c r="AY731" s="255" t="s">
        <v>186</v>
      </c>
    </row>
    <row r="732" s="1" customFormat="1" ht="22.5" customHeight="1">
      <c r="B732" s="38"/>
      <c r="C732" s="210" t="s">
        <v>958</v>
      </c>
      <c r="D732" s="210" t="s">
        <v>187</v>
      </c>
      <c r="E732" s="211" t="s">
        <v>949</v>
      </c>
      <c r="F732" s="212" t="s">
        <v>950</v>
      </c>
      <c r="G732" s="213" t="s">
        <v>319</v>
      </c>
      <c r="H732" s="214">
        <v>21.661000000000001</v>
      </c>
      <c r="I732" s="215"/>
      <c r="J732" s="216">
        <f>ROUND(I732*H732,2)</f>
        <v>0</v>
      </c>
      <c r="K732" s="212" t="s">
        <v>191</v>
      </c>
      <c r="L732" s="43"/>
      <c r="M732" s="217" t="s">
        <v>1</v>
      </c>
      <c r="N732" s="218" t="s">
        <v>40</v>
      </c>
      <c r="O732" s="79"/>
      <c r="P732" s="219">
        <f>O732*H732</f>
        <v>0</v>
      </c>
      <c r="Q732" s="219">
        <v>0</v>
      </c>
      <c r="R732" s="219">
        <f>Q732*H732</f>
        <v>0</v>
      </c>
      <c r="S732" s="219">
        <v>0</v>
      </c>
      <c r="T732" s="220">
        <f>S732*H732</f>
        <v>0</v>
      </c>
      <c r="AR732" s="17" t="s">
        <v>257</v>
      </c>
      <c r="AT732" s="17" t="s">
        <v>187</v>
      </c>
      <c r="AU732" s="17" t="s">
        <v>76</v>
      </c>
      <c r="AY732" s="17" t="s">
        <v>186</v>
      </c>
      <c r="BE732" s="221">
        <f>IF(N732="základní",J732,0)</f>
        <v>0</v>
      </c>
      <c r="BF732" s="221">
        <f>IF(N732="snížená",J732,0)</f>
        <v>0</v>
      </c>
      <c r="BG732" s="221">
        <f>IF(N732="zákl. přenesená",J732,0)</f>
        <v>0</v>
      </c>
      <c r="BH732" s="221">
        <f>IF(N732="sníž. přenesená",J732,0)</f>
        <v>0</v>
      </c>
      <c r="BI732" s="221">
        <f>IF(N732="nulová",J732,0)</f>
        <v>0</v>
      </c>
      <c r="BJ732" s="17" t="s">
        <v>76</v>
      </c>
      <c r="BK732" s="221">
        <f>ROUND(I732*H732,2)</f>
        <v>0</v>
      </c>
      <c r="BL732" s="17" t="s">
        <v>257</v>
      </c>
      <c r="BM732" s="17" t="s">
        <v>959</v>
      </c>
    </row>
    <row r="733" s="11" customFormat="1">
      <c r="B733" s="222"/>
      <c r="C733" s="223"/>
      <c r="D733" s="224" t="s">
        <v>194</v>
      </c>
      <c r="E733" s="225" t="s">
        <v>1</v>
      </c>
      <c r="F733" s="226" t="s">
        <v>932</v>
      </c>
      <c r="G733" s="223"/>
      <c r="H733" s="227">
        <v>21.661000000000001</v>
      </c>
      <c r="I733" s="228"/>
      <c r="J733" s="223"/>
      <c r="K733" s="223"/>
      <c r="L733" s="229"/>
      <c r="M733" s="230"/>
      <c r="N733" s="231"/>
      <c r="O733" s="231"/>
      <c r="P733" s="231"/>
      <c r="Q733" s="231"/>
      <c r="R733" s="231"/>
      <c r="S733" s="231"/>
      <c r="T733" s="232"/>
      <c r="AT733" s="233" t="s">
        <v>194</v>
      </c>
      <c r="AU733" s="233" t="s">
        <v>76</v>
      </c>
      <c r="AV733" s="11" t="s">
        <v>78</v>
      </c>
      <c r="AW733" s="11" t="s">
        <v>32</v>
      </c>
      <c r="AX733" s="11" t="s">
        <v>69</v>
      </c>
      <c r="AY733" s="233" t="s">
        <v>186</v>
      </c>
    </row>
    <row r="734" s="12" customFormat="1">
      <c r="B734" s="234"/>
      <c r="C734" s="235"/>
      <c r="D734" s="224" t="s">
        <v>194</v>
      </c>
      <c r="E734" s="236" t="s">
        <v>1</v>
      </c>
      <c r="F734" s="237" t="s">
        <v>196</v>
      </c>
      <c r="G734" s="235"/>
      <c r="H734" s="238">
        <v>21.661000000000001</v>
      </c>
      <c r="I734" s="239"/>
      <c r="J734" s="235"/>
      <c r="K734" s="235"/>
      <c r="L734" s="240"/>
      <c r="M734" s="241"/>
      <c r="N734" s="242"/>
      <c r="O734" s="242"/>
      <c r="P734" s="242"/>
      <c r="Q734" s="242"/>
      <c r="R734" s="242"/>
      <c r="S734" s="242"/>
      <c r="T734" s="243"/>
      <c r="AT734" s="244" t="s">
        <v>194</v>
      </c>
      <c r="AU734" s="244" t="s">
        <v>76</v>
      </c>
      <c r="AV734" s="12" t="s">
        <v>86</v>
      </c>
      <c r="AW734" s="12" t="s">
        <v>32</v>
      </c>
      <c r="AX734" s="12" t="s">
        <v>69</v>
      </c>
      <c r="AY734" s="244" t="s">
        <v>186</v>
      </c>
    </row>
    <row r="735" s="13" customFormat="1">
      <c r="B735" s="245"/>
      <c r="C735" s="246"/>
      <c r="D735" s="224" t="s">
        <v>194</v>
      </c>
      <c r="E735" s="247" t="s">
        <v>1</v>
      </c>
      <c r="F735" s="248" t="s">
        <v>197</v>
      </c>
      <c r="G735" s="246"/>
      <c r="H735" s="249">
        <v>21.661000000000001</v>
      </c>
      <c r="I735" s="250"/>
      <c r="J735" s="246"/>
      <c r="K735" s="246"/>
      <c r="L735" s="251"/>
      <c r="M735" s="252"/>
      <c r="N735" s="253"/>
      <c r="O735" s="253"/>
      <c r="P735" s="253"/>
      <c r="Q735" s="253"/>
      <c r="R735" s="253"/>
      <c r="S735" s="253"/>
      <c r="T735" s="254"/>
      <c r="AT735" s="255" t="s">
        <v>194</v>
      </c>
      <c r="AU735" s="255" t="s">
        <v>76</v>
      </c>
      <c r="AV735" s="13" t="s">
        <v>192</v>
      </c>
      <c r="AW735" s="13" t="s">
        <v>32</v>
      </c>
      <c r="AX735" s="13" t="s">
        <v>76</v>
      </c>
      <c r="AY735" s="255" t="s">
        <v>186</v>
      </c>
    </row>
    <row r="736" s="1" customFormat="1" ht="16.5" customHeight="1">
      <c r="B736" s="38"/>
      <c r="C736" s="266" t="s">
        <v>960</v>
      </c>
      <c r="D736" s="266" t="s">
        <v>356</v>
      </c>
      <c r="E736" s="267" t="s">
        <v>961</v>
      </c>
      <c r="F736" s="268" t="s">
        <v>962</v>
      </c>
      <c r="G736" s="269" t="s">
        <v>319</v>
      </c>
      <c r="H736" s="270">
        <v>24.91</v>
      </c>
      <c r="I736" s="271"/>
      <c r="J736" s="272">
        <f>ROUND(I736*H736,2)</f>
        <v>0</v>
      </c>
      <c r="K736" s="268" t="s">
        <v>191</v>
      </c>
      <c r="L736" s="273"/>
      <c r="M736" s="274" t="s">
        <v>1</v>
      </c>
      <c r="N736" s="275" t="s">
        <v>40</v>
      </c>
      <c r="O736" s="79"/>
      <c r="P736" s="219">
        <f>O736*H736</f>
        <v>0</v>
      </c>
      <c r="Q736" s="219">
        <v>0</v>
      </c>
      <c r="R736" s="219">
        <f>Q736*H736</f>
        <v>0</v>
      </c>
      <c r="S736" s="219">
        <v>0</v>
      </c>
      <c r="T736" s="220">
        <f>S736*H736</f>
        <v>0</v>
      </c>
      <c r="AR736" s="17" t="s">
        <v>355</v>
      </c>
      <c r="AT736" s="17" t="s">
        <v>356</v>
      </c>
      <c r="AU736" s="17" t="s">
        <v>76</v>
      </c>
      <c r="AY736" s="17" t="s">
        <v>186</v>
      </c>
      <c r="BE736" s="221">
        <f>IF(N736="základní",J736,0)</f>
        <v>0</v>
      </c>
      <c r="BF736" s="221">
        <f>IF(N736="snížená",J736,0)</f>
        <v>0</v>
      </c>
      <c r="BG736" s="221">
        <f>IF(N736="zákl. přenesená",J736,0)</f>
        <v>0</v>
      </c>
      <c r="BH736" s="221">
        <f>IF(N736="sníž. přenesená",J736,0)</f>
        <v>0</v>
      </c>
      <c r="BI736" s="221">
        <f>IF(N736="nulová",J736,0)</f>
        <v>0</v>
      </c>
      <c r="BJ736" s="17" t="s">
        <v>76</v>
      </c>
      <c r="BK736" s="221">
        <f>ROUND(I736*H736,2)</f>
        <v>0</v>
      </c>
      <c r="BL736" s="17" t="s">
        <v>257</v>
      </c>
      <c r="BM736" s="17" t="s">
        <v>963</v>
      </c>
    </row>
    <row r="737" s="11" customFormat="1">
      <c r="B737" s="222"/>
      <c r="C737" s="223"/>
      <c r="D737" s="224" t="s">
        <v>194</v>
      </c>
      <c r="E737" s="225" t="s">
        <v>1</v>
      </c>
      <c r="F737" s="226" t="s">
        <v>964</v>
      </c>
      <c r="G737" s="223"/>
      <c r="H737" s="227">
        <v>24.91</v>
      </c>
      <c r="I737" s="228"/>
      <c r="J737" s="223"/>
      <c r="K737" s="223"/>
      <c r="L737" s="229"/>
      <c r="M737" s="230"/>
      <c r="N737" s="231"/>
      <c r="O737" s="231"/>
      <c r="P737" s="231"/>
      <c r="Q737" s="231"/>
      <c r="R737" s="231"/>
      <c r="S737" s="231"/>
      <c r="T737" s="232"/>
      <c r="AT737" s="233" t="s">
        <v>194</v>
      </c>
      <c r="AU737" s="233" t="s">
        <v>76</v>
      </c>
      <c r="AV737" s="11" t="s">
        <v>78</v>
      </c>
      <c r="AW737" s="11" t="s">
        <v>32</v>
      </c>
      <c r="AX737" s="11" t="s">
        <v>69</v>
      </c>
      <c r="AY737" s="233" t="s">
        <v>186</v>
      </c>
    </row>
    <row r="738" s="13" customFormat="1">
      <c r="B738" s="245"/>
      <c r="C738" s="246"/>
      <c r="D738" s="224" t="s">
        <v>194</v>
      </c>
      <c r="E738" s="247" t="s">
        <v>1</v>
      </c>
      <c r="F738" s="248" t="s">
        <v>197</v>
      </c>
      <c r="G738" s="246"/>
      <c r="H738" s="249">
        <v>24.91</v>
      </c>
      <c r="I738" s="250"/>
      <c r="J738" s="246"/>
      <c r="K738" s="246"/>
      <c r="L738" s="251"/>
      <c r="M738" s="252"/>
      <c r="N738" s="253"/>
      <c r="O738" s="253"/>
      <c r="P738" s="253"/>
      <c r="Q738" s="253"/>
      <c r="R738" s="253"/>
      <c r="S738" s="253"/>
      <c r="T738" s="254"/>
      <c r="AT738" s="255" t="s">
        <v>194</v>
      </c>
      <c r="AU738" s="255" t="s">
        <v>76</v>
      </c>
      <c r="AV738" s="13" t="s">
        <v>192</v>
      </c>
      <c r="AW738" s="13" t="s">
        <v>32</v>
      </c>
      <c r="AX738" s="13" t="s">
        <v>76</v>
      </c>
      <c r="AY738" s="255" t="s">
        <v>186</v>
      </c>
    </row>
    <row r="739" s="1" customFormat="1" ht="22.5" customHeight="1">
      <c r="B739" s="38"/>
      <c r="C739" s="210" t="s">
        <v>965</v>
      </c>
      <c r="D739" s="210" t="s">
        <v>187</v>
      </c>
      <c r="E739" s="211" t="s">
        <v>966</v>
      </c>
      <c r="F739" s="212" t="s">
        <v>967</v>
      </c>
      <c r="G739" s="213" t="s">
        <v>908</v>
      </c>
      <c r="H739" s="278"/>
      <c r="I739" s="215"/>
      <c r="J739" s="216">
        <f>ROUND(I739*H739,2)</f>
        <v>0</v>
      </c>
      <c r="K739" s="212" t="s">
        <v>191</v>
      </c>
      <c r="L739" s="43"/>
      <c r="M739" s="217" t="s">
        <v>1</v>
      </c>
      <c r="N739" s="218" t="s">
        <v>40</v>
      </c>
      <c r="O739" s="79"/>
      <c r="P739" s="219">
        <f>O739*H739</f>
        <v>0</v>
      </c>
      <c r="Q739" s="219">
        <v>0</v>
      </c>
      <c r="R739" s="219">
        <f>Q739*H739</f>
        <v>0</v>
      </c>
      <c r="S739" s="219">
        <v>0</v>
      </c>
      <c r="T739" s="220">
        <f>S739*H739</f>
        <v>0</v>
      </c>
      <c r="AR739" s="17" t="s">
        <v>257</v>
      </c>
      <c r="AT739" s="17" t="s">
        <v>187</v>
      </c>
      <c r="AU739" s="17" t="s">
        <v>76</v>
      </c>
      <c r="AY739" s="17" t="s">
        <v>186</v>
      </c>
      <c r="BE739" s="221">
        <f>IF(N739="základní",J739,0)</f>
        <v>0</v>
      </c>
      <c r="BF739" s="221">
        <f>IF(N739="snížená",J739,0)</f>
        <v>0</v>
      </c>
      <c r="BG739" s="221">
        <f>IF(N739="zákl. přenesená",J739,0)</f>
        <v>0</v>
      </c>
      <c r="BH739" s="221">
        <f>IF(N739="sníž. přenesená",J739,0)</f>
        <v>0</v>
      </c>
      <c r="BI739" s="221">
        <f>IF(N739="nulová",J739,0)</f>
        <v>0</v>
      </c>
      <c r="BJ739" s="17" t="s">
        <v>76</v>
      </c>
      <c r="BK739" s="221">
        <f>ROUND(I739*H739,2)</f>
        <v>0</v>
      </c>
      <c r="BL739" s="17" t="s">
        <v>257</v>
      </c>
      <c r="BM739" s="17" t="s">
        <v>968</v>
      </c>
    </row>
    <row r="740" s="10" customFormat="1" ht="25.92" customHeight="1">
      <c r="B740" s="196"/>
      <c r="C740" s="197"/>
      <c r="D740" s="198" t="s">
        <v>68</v>
      </c>
      <c r="E740" s="199" t="s">
        <v>969</v>
      </c>
      <c r="F740" s="199" t="s">
        <v>970</v>
      </c>
      <c r="G740" s="197"/>
      <c r="H740" s="197"/>
      <c r="I740" s="200"/>
      <c r="J740" s="201">
        <f>BK740</f>
        <v>0</v>
      </c>
      <c r="K740" s="197"/>
      <c r="L740" s="202"/>
      <c r="M740" s="203"/>
      <c r="N740" s="204"/>
      <c r="O740" s="204"/>
      <c r="P740" s="205">
        <f>SUM(P741:P746)</f>
        <v>0</v>
      </c>
      <c r="Q740" s="204"/>
      <c r="R740" s="205">
        <f>SUM(R741:R746)</f>
        <v>0</v>
      </c>
      <c r="S740" s="204"/>
      <c r="T740" s="206">
        <f>SUM(T741:T746)</f>
        <v>0</v>
      </c>
      <c r="AR740" s="207" t="s">
        <v>78</v>
      </c>
      <c r="AT740" s="208" t="s">
        <v>68</v>
      </c>
      <c r="AU740" s="208" t="s">
        <v>69</v>
      </c>
      <c r="AY740" s="207" t="s">
        <v>186</v>
      </c>
      <c r="BK740" s="209">
        <f>SUM(BK741:BK746)</f>
        <v>0</v>
      </c>
    </row>
    <row r="741" s="1" customFormat="1" ht="16.5" customHeight="1">
      <c r="B741" s="38"/>
      <c r="C741" s="210" t="s">
        <v>971</v>
      </c>
      <c r="D741" s="210" t="s">
        <v>187</v>
      </c>
      <c r="E741" s="211" t="s">
        <v>972</v>
      </c>
      <c r="F741" s="212" t="s">
        <v>973</v>
      </c>
      <c r="G741" s="213" t="s">
        <v>364</v>
      </c>
      <c r="H741" s="214">
        <v>5</v>
      </c>
      <c r="I741" s="215"/>
      <c r="J741" s="216">
        <f>ROUND(I741*H741,2)</f>
        <v>0</v>
      </c>
      <c r="K741" s="212" t="s">
        <v>191</v>
      </c>
      <c r="L741" s="43"/>
      <c r="M741" s="217" t="s">
        <v>1</v>
      </c>
      <c r="N741" s="218" t="s">
        <v>40</v>
      </c>
      <c r="O741" s="79"/>
      <c r="P741" s="219">
        <f>O741*H741</f>
        <v>0</v>
      </c>
      <c r="Q741" s="219">
        <v>0</v>
      </c>
      <c r="R741" s="219">
        <f>Q741*H741</f>
        <v>0</v>
      </c>
      <c r="S741" s="219">
        <v>0</v>
      </c>
      <c r="T741" s="220">
        <f>S741*H741</f>
        <v>0</v>
      </c>
      <c r="AR741" s="17" t="s">
        <v>257</v>
      </c>
      <c r="AT741" s="17" t="s">
        <v>187</v>
      </c>
      <c r="AU741" s="17" t="s">
        <v>76</v>
      </c>
      <c r="AY741" s="17" t="s">
        <v>186</v>
      </c>
      <c r="BE741" s="221">
        <f>IF(N741="základní",J741,0)</f>
        <v>0</v>
      </c>
      <c r="BF741" s="221">
        <f>IF(N741="snížená",J741,0)</f>
        <v>0</v>
      </c>
      <c r="BG741" s="221">
        <f>IF(N741="zákl. přenesená",J741,0)</f>
        <v>0</v>
      </c>
      <c r="BH741" s="221">
        <f>IF(N741="sníž. přenesená",J741,0)</f>
        <v>0</v>
      </c>
      <c r="BI741" s="221">
        <f>IF(N741="nulová",J741,0)</f>
        <v>0</v>
      </c>
      <c r="BJ741" s="17" t="s">
        <v>76</v>
      </c>
      <c r="BK741" s="221">
        <f>ROUND(I741*H741,2)</f>
        <v>0</v>
      </c>
      <c r="BL741" s="17" t="s">
        <v>257</v>
      </c>
      <c r="BM741" s="17" t="s">
        <v>974</v>
      </c>
    </row>
    <row r="742" s="11" customFormat="1">
      <c r="B742" s="222"/>
      <c r="C742" s="223"/>
      <c r="D742" s="224" t="s">
        <v>194</v>
      </c>
      <c r="E742" s="225" t="s">
        <v>1</v>
      </c>
      <c r="F742" s="226" t="s">
        <v>975</v>
      </c>
      <c r="G742" s="223"/>
      <c r="H742" s="227">
        <v>5</v>
      </c>
      <c r="I742" s="228"/>
      <c r="J742" s="223"/>
      <c r="K742" s="223"/>
      <c r="L742" s="229"/>
      <c r="M742" s="230"/>
      <c r="N742" s="231"/>
      <c r="O742" s="231"/>
      <c r="P742" s="231"/>
      <c r="Q742" s="231"/>
      <c r="R742" s="231"/>
      <c r="S742" s="231"/>
      <c r="T742" s="232"/>
      <c r="AT742" s="233" t="s">
        <v>194</v>
      </c>
      <c r="AU742" s="233" t="s">
        <v>76</v>
      </c>
      <c r="AV742" s="11" t="s">
        <v>78</v>
      </c>
      <c r="AW742" s="11" t="s">
        <v>32</v>
      </c>
      <c r="AX742" s="11" t="s">
        <v>69</v>
      </c>
      <c r="AY742" s="233" t="s">
        <v>186</v>
      </c>
    </row>
    <row r="743" s="12" customFormat="1">
      <c r="B743" s="234"/>
      <c r="C743" s="235"/>
      <c r="D743" s="224" t="s">
        <v>194</v>
      </c>
      <c r="E743" s="236" t="s">
        <v>1</v>
      </c>
      <c r="F743" s="237" t="s">
        <v>196</v>
      </c>
      <c r="G743" s="235"/>
      <c r="H743" s="238">
        <v>5</v>
      </c>
      <c r="I743" s="239"/>
      <c r="J743" s="235"/>
      <c r="K743" s="235"/>
      <c r="L743" s="240"/>
      <c r="M743" s="241"/>
      <c r="N743" s="242"/>
      <c r="O743" s="242"/>
      <c r="P743" s="242"/>
      <c r="Q743" s="242"/>
      <c r="R743" s="242"/>
      <c r="S743" s="242"/>
      <c r="T743" s="243"/>
      <c r="AT743" s="244" t="s">
        <v>194</v>
      </c>
      <c r="AU743" s="244" t="s">
        <v>76</v>
      </c>
      <c r="AV743" s="12" t="s">
        <v>86</v>
      </c>
      <c r="AW743" s="12" t="s">
        <v>32</v>
      </c>
      <c r="AX743" s="12" t="s">
        <v>69</v>
      </c>
      <c r="AY743" s="244" t="s">
        <v>186</v>
      </c>
    </row>
    <row r="744" s="13" customFormat="1">
      <c r="B744" s="245"/>
      <c r="C744" s="246"/>
      <c r="D744" s="224" t="s">
        <v>194</v>
      </c>
      <c r="E744" s="247" t="s">
        <v>1</v>
      </c>
      <c r="F744" s="248" t="s">
        <v>197</v>
      </c>
      <c r="G744" s="246"/>
      <c r="H744" s="249">
        <v>5</v>
      </c>
      <c r="I744" s="250"/>
      <c r="J744" s="246"/>
      <c r="K744" s="246"/>
      <c r="L744" s="251"/>
      <c r="M744" s="252"/>
      <c r="N744" s="253"/>
      <c r="O744" s="253"/>
      <c r="P744" s="253"/>
      <c r="Q744" s="253"/>
      <c r="R744" s="253"/>
      <c r="S744" s="253"/>
      <c r="T744" s="254"/>
      <c r="AT744" s="255" t="s">
        <v>194</v>
      </c>
      <c r="AU744" s="255" t="s">
        <v>76</v>
      </c>
      <c r="AV744" s="13" t="s">
        <v>192</v>
      </c>
      <c r="AW744" s="13" t="s">
        <v>32</v>
      </c>
      <c r="AX744" s="13" t="s">
        <v>76</v>
      </c>
      <c r="AY744" s="255" t="s">
        <v>186</v>
      </c>
    </row>
    <row r="745" s="1" customFormat="1" ht="16.5" customHeight="1">
      <c r="B745" s="38"/>
      <c r="C745" s="210" t="s">
        <v>976</v>
      </c>
      <c r="D745" s="210" t="s">
        <v>187</v>
      </c>
      <c r="E745" s="211" t="s">
        <v>977</v>
      </c>
      <c r="F745" s="212" t="s">
        <v>978</v>
      </c>
      <c r="G745" s="213" t="s">
        <v>300</v>
      </c>
      <c r="H745" s="214">
        <v>2</v>
      </c>
      <c r="I745" s="215"/>
      <c r="J745" s="216">
        <f>ROUND(I745*H745,2)</f>
        <v>0</v>
      </c>
      <c r="K745" s="212" t="s">
        <v>191</v>
      </c>
      <c r="L745" s="43"/>
      <c r="M745" s="217" t="s">
        <v>1</v>
      </c>
      <c r="N745" s="218" t="s">
        <v>40</v>
      </c>
      <c r="O745" s="79"/>
      <c r="P745" s="219">
        <f>O745*H745</f>
        <v>0</v>
      </c>
      <c r="Q745" s="219">
        <v>0</v>
      </c>
      <c r="R745" s="219">
        <f>Q745*H745</f>
        <v>0</v>
      </c>
      <c r="S745" s="219">
        <v>0</v>
      </c>
      <c r="T745" s="220">
        <f>S745*H745</f>
        <v>0</v>
      </c>
      <c r="AR745" s="17" t="s">
        <v>257</v>
      </c>
      <c r="AT745" s="17" t="s">
        <v>187</v>
      </c>
      <c r="AU745" s="17" t="s">
        <v>76</v>
      </c>
      <c r="AY745" s="17" t="s">
        <v>186</v>
      </c>
      <c r="BE745" s="221">
        <f>IF(N745="základní",J745,0)</f>
        <v>0</v>
      </c>
      <c r="BF745" s="221">
        <f>IF(N745="snížená",J745,0)</f>
        <v>0</v>
      </c>
      <c r="BG745" s="221">
        <f>IF(N745="zákl. přenesená",J745,0)</f>
        <v>0</v>
      </c>
      <c r="BH745" s="221">
        <f>IF(N745="sníž. přenesená",J745,0)</f>
        <v>0</v>
      </c>
      <c r="BI745" s="221">
        <f>IF(N745="nulová",J745,0)</f>
        <v>0</v>
      </c>
      <c r="BJ745" s="17" t="s">
        <v>76</v>
      </c>
      <c r="BK745" s="221">
        <f>ROUND(I745*H745,2)</f>
        <v>0</v>
      </c>
      <c r="BL745" s="17" t="s">
        <v>257</v>
      </c>
      <c r="BM745" s="17" t="s">
        <v>979</v>
      </c>
    </row>
    <row r="746" s="1" customFormat="1" ht="22.5" customHeight="1">
      <c r="B746" s="38"/>
      <c r="C746" s="210" t="s">
        <v>980</v>
      </c>
      <c r="D746" s="210" t="s">
        <v>187</v>
      </c>
      <c r="E746" s="211" t="s">
        <v>981</v>
      </c>
      <c r="F746" s="212" t="s">
        <v>982</v>
      </c>
      <c r="G746" s="213" t="s">
        <v>908</v>
      </c>
      <c r="H746" s="278"/>
      <c r="I746" s="215"/>
      <c r="J746" s="216">
        <f>ROUND(I746*H746,2)</f>
        <v>0</v>
      </c>
      <c r="K746" s="212" t="s">
        <v>191</v>
      </c>
      <c r="L746" s="43"/>
      <c r="M746" s="217" t="s">
        <v>1</v>
      </c>
      <c r="N746" s="218" t="s">
        <v>40</v>
      </c>
      <c r="O746" s="79"/>
      <c r="P746" s="219">
        <f>O746*H746</f>
        <v>0</v>
      </c>
      <c r="Q746" s="219">
        <v>0</v>
      </c>
      <c r="R746" s="219">
        <f>Q746*H746</f>
        <v>0</v>
      </c>
      <c r="S746" s="219">
        <v>0</v>
      </c>
      <c r="T746" s="220">
        <f>S746*H746</f>
        <v>0</v>
      </c>
      <c r="AR746" s="17" t="s">
        <v>257</v>
      </c>
      <c r="AT746" s="17" t="s">
        <v>187</v>
      </c>
      <c r="AU746" s="17" t="s">
        <v>76</v>
      </c>
      <c r="AY746" s="17" t="s">
        <v>186</v>
      </c>
      <c r="BE746" s="221">
        <f>IF(N746="základní",J746,0)</f>
        <v>0</v>
      </c>
      <c r="BF746" s="221">
        <f>IF(N746="snížená",J746,0)</f>
        <v>0</v>
      </c>
      <c r="BG746" s="221">
        <f>IF(N746="zákl. přenesená",J746,0)</f>
        <v>0</v>
      </c>
      <c r="BH746" s="221">
        <f>IF(N746="sníž. přenesená",J746,0)</f>
        <v>0</v>
      </c>
      <c r="BI746" s="221">
        <f>IF(N746="nulová",J746,0)</f>
        <v>0</v>
      </c>
      <c r="BJ746" s="17" t="s">
        <v>76</v>
      </c>
      <c r="BK746" s="221">
        <f>ROUND(I746*H746,2)</f>
        <v>0</v>
      </c>
      <c r="BL746" s="17" t="s">
        <v>257</v>
      </c>
      <c r="BM746" s="17" t="s">
        <v>983</v>
      </c>
    </row>
    <row r="747" s="10" customFormat="1" ht="25.92" customHeight="1">
      <c r="B747" s="196"/>
      <c r="C747" s="197"/>
      <c r="D747" s="198" t="s">
        <v>68</v>
      </c>
      <c r="E747" s="199" t="s">
        <v>984</v>
      </c>
      <c r="F747" s="199" t="s">
        <v>985</v>
      </c>
      <c r="G747" s="197"/>
      <c r="H747" s="197"/>
      <c r="I747" s="200"/>
      <c r="J747" s="201">
        <f>BK747</f>
        <v>0</v>
      </c>
      <c r="K747" s="197"/>
      <c r="L747" s="202"/>
      <c r="M747" s="203"/>
      <c r="N747" s="204"/>
      <c r="O747" s="204"/>
      <c r="P747" s="205">
        <f>SUM(P748:P752)</f>
        <v>0</v>
      </c>
      <c r="Q747" s="204"/>
      <c r="R747" s="205">
        <f>SUM(R748:R752)</f>
        <v>0</v>
      </c>
      <c r="S747" s="204"/>
      <c r="T747" s="206">
        <f>SUM(T748:T752)</f>
        <v>0</v>
      </c>
      <c r="AR747" s="207" t="s">
        <v>78</v>
      </c>
      <c r="AT747" s="208" t="s">
        <v>68</v>
      </c>
      <c r="AU747" s="208" t="s">
        <v>69</v>
      </c>
      <c r="AY747" s="207" t="s">
        <v>186</v>
      </c>
      <c r="BK747" s="209">
        <f>SUM(BK748:BK752)</f>
        <v>0</v>
      </c>
    </row>
    <row r="748" s="1" customFormat="1" ht="22.5" customHeight="1">
      <c r="B748" s="38"/>
      <c r="C748" s="210" t="s">
        <v>986</v>
      </c>
      <c r="D748" s="210" t="s">
        <v>187</v>
      </c>
      <c r="E748" s="211" t="s">
        <v>987</v>
      </c>
      <c r="F748" s="212" t="s">
        <v>988</v>
      </c>
      <c r="G748" s="213" t="s">
        <v>364</v>
      </c>
      <c r="H748" s="214">
        <v>50</v>
      </c>
      <c r="I748" s="215"/>
      <c r="J748" s="216">
        <f>ROUND(I748*H748,2)</f>
        <v>0</v>
      </c>
      <c r="K748" s="212" t="s">
        <v>191</v>
      </c>
      <c r="L748" s="43"/>
      <c r="M748" s="217" t="s">
        <v>1</v>
      </c>
      <c r="N748" s="218" t="s">
        <v>40</v>
      </c>
      <c r="O748" s="79"/>
      <c r="P748" s="219">
        <f>O748*H748</f>
        <v>0</v>
      </c>
      <c r="Q748" s="219">
        <v>0</v>
      </c>
      <c r="R748" s="219">
        <f>Q748*H748</f>
        <v>0</v>
      </c>
      <c r="S748" s="219">
        <v>0</v>
      </c>
      <c r="T748" s="220">
        <f>S748*H748</f>
        <v>0</v>
      </c>
      <c r="AR748" s="17" t="s">
        <v>257</v>
      </c>
      <c r="AT748" s="17" t="s">
        <v>187</v>
      </c>
      <c r="AU748" s="17" t="s">
        <v>76</v>
      </c>
      <c r="AY748" s="17" t="s">
        <v>186</v>
      </c>
      <c r="BE748" s="221">
        <f>IF(N748="základní",J748,0)</f>
        <v>0</v>
      </c>
      <c r="BF748" s="221">
        <f>IF(N748="snížená",J748,0)</f>
        <v>0</v>
      </c>
      <c r="BG748" s="221">
        <f>IF(N748="zákl. přenesená",J748,0)</f>
        <v>0</v>
      </c>
      <c r="BH748" s="221">
        <f>IF(N748="sníž. přenesená",J748,0)</f>
        <v>0</v>
      </c>
      <c r="BI748" s="221">
        <f>IF(N748="nulová",J748,0)</f>
        <v>0</v>
      </c>
      <c r="BJ748" s="17" t="s">
        <v>76</v>
      </c>
      <c r="BK748" s="221">
        <f>ROUND(I748*H748,2)</f>
        <v>0</v>
      </c>
      <c r="BL748" s="17" t="s">
        <v>257</v>
      </c>
      <c r="BM748" s="17" t="s">
        <v>989</v>
      </c>
    </row>
    <row r="749" s="11" customFormat="1">
      <c r="B749" s="222"/>
      <c r="C749" s="223"/>
      <c r="D749" s="224" t="s">
        <v>194</v>
      </c>
      <c r="E749" s="225" t="s">
        <v>1</v>
      </c>
      <c r="F749" s="226" t="s">
        <v>990</v>
      </c>
      <c r="G749" s="223"/>
      <c r="H749" s="227">
        <v>50</v>
      </c>
      <c r="I749" s="228"/>
      <c r="J749" s="223"/>
      <c r="K749" s="223"/>
      <c r="L749" s="229"/>
      <c r="M749" s="230"/>
      <c r="N749" s="231"/>
      <c r="O749" s="231"/>
      <c r="P749" s="231"/>
      <c r="Q749" s="231"/>
      <c r="R749" s="231"/>
      <c r="S749" s="231"/>
      <c r="T749" s="232"/>
      <c r="AT749" s="233" t="s">
        <v>194</v>
      </c>
      <c r="AU749" s="233" t="s">
        <v>76</v>
      </c>
      <c r="AV749" s="11" t="s">
        <v>78</v>
      </c>
      <c r="AW749" s="11" t="s">
        <v>32</v>
      </c>
      <c r="AX749" s="11" t="s">
        <v>69</v>
      </c>
      <c r="AY749" s="233" t="s">
        <v>186</v>
      </c>
    </row>
    <row r="750" s="12" customFormat="1">
      <c r="B750" s="234"/>
      <c r="C750" s="235"/>
      <c r="D750" s="224" t="s">
        <v>194</v>
      </c>
      <c r="E750" s="236" t="s">
        <v>1</v>
      </c>
      <c r="F750" s="237" t="s">
        <v>196</v>
      </c>
      <c r="G750" s="235"/>
      <c r="H750" s="238">
        <v>50</v>
      </c>
      <c r="I750" s="239"/>
      <c r="J750" s="235"/>
      <c r="K750" s="235"/>
      <c r="L750" s="240"/>
      <c r="M750" s="241"/>
      <c r="N750" s="242"/>
      <c r="O750" s="242"/>
      <c r="P750" s="242"/>
      <c r="Q750" s="242"/>
      <c r="R750" s="242"/>
      <c r="S750" s="242"/>
      <c r="T750" s="243"/>
      <c r="AT750" s="244" t="s">
        <v>194</v>
      </c>
      <c r="AU750" s="244" t="s">
        <v>76</v>
      </c>
      <c r="AV750" s="12" t="s">
        <v>86</v>
      </c>
      <c r="AW750" s="12" t="s">
        <v>32</v>
      </c>
      <c r="AX750" s="12" t="s">
        <v>69</v>
      </c>
      <c r="AY750" s="244" t="s">
        <v>186</v>
      </c>
    </row>
    <row r="751" s="13" customFormat="1">
      <c r="B751" s="245"/>
      <c r="C751" s="246"/>
      <c r="D751" s="224" t="s">
        <v>194</v>
      </c>
      <c r="E751" s="247" t="s">
        <v>1</v>
      </c>
      <c r="F751" s="248" t="s">
        <v>197</v>
      </c>
      <c r="G751" s="246"/>
      <c r="H751" s="249">
        <v>50</v>
      </c>
      <c r="I751" s="250"/>
      <c r="J751" s="246"/>
      <c r="K751" s="246"/>
      <c r="L751" s="251"/>
      <c r="M751" s="252"/>
      <c r="N751" s="253"/>
      <c r="O751" s="253"/>
      <c r="P751" s="253"/>
      <c r="Q751" s="253"/>
      <c r="R751" s="253"/>
      <c r="S751" s="253"/>
      <c r="T751" s="254"/>
      <c r="AT751" s="255" t="s">
        <v>194</v>
      </c>
      <c r="AU751" s="255" t="s">
        <v>76</v>
      </c>
      <c r="AV751" s="13" t="s">
        <v>192</v>
      </c>
      <c r="AW751" s="13" t="s">
        <v>32</v>
      </c>
      <c r="AX751" s="13" t="s">
        <v>76</v>
      </c>
      <c r="AY751" s="255" t="s">
        <v>186</v>
      </c>
    </row>
    <row r="752" s="1" customFormat="1" ht="22.5" customHeight="1">
      <c r="B752" s="38"/>
      <c r="C752" s="210" t="s">
        <v>991</v>
      </c>
      <c r="D752" s="210" t="s">
        <v>187</v>
      </c>
      <c r="E752" s="211" t="s">
        <v>992</v>
      </c>
      <c r="F752" s="212" t="s">
        <v>993</v>
      </c>
      <c r="G752" s="213" t="s">
        <v>908</v>
      </c>
      <c r="H752" s="278"/>
      <c r="I752" s="215"/>
      <c r="J752" s="216">
        <f>ROUND(I752*H752,2)</f>
        <v>0</v>
      </c>
      <c r="K752" s="212" t="s">
        <v>191</v>
      </c>
      <c r="L752" s="43"/>
      <c r="M752" s="217" t="s">
        <v>1</v>
      </c>
      <c r="N752" s="218" t="s">
        <v>40</v>
      </c>
      <c r="O752" s="79"/>
      <c r="P752" s="219">
        <f>O752*H752</f>
        <v>0</v>
      </c>
      <c r="Q752" s="219">
        <v>0</v>
      </c>
      <c r="R752" s="219">
        <f>Q752*H752</f>
        <v>0</v>
      </c>
      <c r="S752" s="219">
        <v>0</v>
      </c>
      <c r="T752" s="220">
        <f>S752*H752</f>
        <v>0</v>
      </c>
      <c r="AR752" s="17" t="s">
        <v>257</v>
      </c>
      <c r="AT752" s="17" t="s">
        <v>187</v>
      </c>
      <c r="AU752" s="17" t="s">
        <v>76</v>
      </c>
      <c r="AY752" s="17" t="s">
        <v>186</v>
      </c>
      <c r="BE752" s="221">
        <f>IF(N752="základní",J752,0)</f>
        <v>0</v>
      </c>
      <c r="BF752" s="221">
        <f>IF(N752="snížená",J752,0)</f>
        <v>0</v>
      </c>
      <c r="BG752" s="221">
        <f>IF(N752="zákl. přenesená",J752,0)</f>
        <v>0</v>
      </c>
      <c r="BH752" s="221">
        <f>IF(N752="sníž. přenesená",J752,0)</f>
        <v>0</v>
      </c>
      <c r="BI752" s="221">
        <f>IF(N752="nulová",J752,0)</f>
        <v>0</v>
      </c>
      <c r="BJ752" s="17" t="s">
        <v>76</v>
      </c>
      <c r="BK752" s="221">
        <f>ROUND(I752*H752,2)</f>
        <v>0</v>
      </c>
      <c r="BL752" s="17" t="s">
        <v>257</v>
      </c>
      <c r="BM752" s="17" t="s">
        <v>994</v>
      </c>
    </row>
    <row r="753" s="10" customFormat="1" ht="25.92" customHeight="1">
      <c r="B753" s="196"/>
      <c r="C753" s="197"/>
      <c r="D753" s="198" t="s">
        <v>68</v>
      </c>
      <c r="E753" s="199" t="s">
        <v>995</v>
      </c>
      <c r="F753" s="199" t="s">
        <v>996</v>
      </c>
      <c r="G753" s="197"/>
      <c r="H753" s="197"/>
      <c r="I753" s="200"/>
      <c r="J753" s="201">
        <f>BK753</f>
        <v>0</v>
      </c>
      <c r="K753" s="197"/>
      <c r="L753" s="202"/>
      <c r="M753" s="203"/>
      <c r="N753" s="204"/>
      <c r="O753" s="204"/>
      <c r="P753" s="205">
        <f>SUM(P754:P758)</f>
        <v>0</v>
      </c>
      <c r="Q753" s="204"/>
      <c r="R753" s="205">
        <f>SUM(R754:R758)</f>
        <v>0</v>
      </c>
      <c r="S753" s="204"/>
      <c r="T753" s="206">
        <f>SUM(T754:T758)</f>
        <v>0</v>
      </c>
      <c r="AR753" s="207" t="s">
        <v>78</v>
      </c>
      <c r="AT753" s="208" t="s">
        <v>68</v>
      </c>
      <c r="AU753" s="208" t="s">
        <v>69</v>
      </c>
      <c r="AY753" s="207" t="s">
        <v>186</v>
      </c>
      <c r="BK753" s="209">
        <f>SUM(BK754:BK758)</f>
        <v>0</v>
      </c>
    </row>
    <row r="754" s="1" customFormat="1" ht="16.5" customHeight="1">
      <c r="B754" s="38"/>
      <c r="C754" s="210" t="s">
        <v>997</v>
      </c>
      <c r="D754" s="210" t="s">
        <v>187</v>
      </c>
      <c r="E754" s="211" t="s">
        <v>998</v>
      </c>
      <c r="F754" s="212" t="s">
        <v>999</v>
      </c>
      <c r="G754" s="213" t="s">
        <v>319</v>
      </c>
      <c r="H754" s="214">
        <v>2.52</v>
      </c>
      <c r="I754" s="215"/>
      <c r="J754" s="216">
        <f>ROUND(I754*H754,2)</f>
        <v>0</v>
      </c>
      <c r="K754" s="212" t="s">
        <v>191</v>
      </c>
      <c r="L754" s="43"/>
      <c r="M754" s="217" t="s">
        <v>1</v>
      </c>
      <c r="N754" s="218" t="s">
        <v>40</v>
      </c>
      <c r="O754" s="79"/>
      <c r="P754" s="219">
        <f>O754*H754</f>
        <v>0</v>
      </c>
      <c r="Q754" s="219">
        <v>0</v>
      </c>
      <c r="R754" s="219">
        <f>Q754*H754</f>
        <v>0</v>
      </c>
      <c r="S754" s="219">
        <v>0</v>
      </c>
      <c r="T754" s="220">
        <f>S754*H754</f>
        <v>0</v>
      </c>
      <c r="AR754" s="17" t="s">
        <v>257</v>
      </c>
      <c r="AT754" s="17" t="s">
        <v>187</v>
      </c>
      <c r="AU754" s="17" t="s">
        <v>76</v>
      </c>
      <c r="AY754" s="17" t="s">
        <v>186</v>
      </c>
      <c r="BE754" s="221">
        <f>IF(N754="základní",J754,0)</f>
        <v>0</v>
      </c>
      <c r="BF754" s="221">
        <f>IF(N754="snížená",J754,0)</f>
        <v>0</v>
      </c>
      <c r="BG754" s="221">
        <f>IF(N754="zákl. přenesená",J754,0)</f>
        <v>0</v>
      </c>
      <c r="BH754" s="221">
        <f>IF(N754="sníž. přenesená",J754,0)</f>
        <v>0</v>
      </c>
      <c r="BI754" s="221">
        <f>IF(N754="nulová",J754,0)</f>
        <v>0</v>
      </c>
      <c r="BJ754" s="17" t="s">
        <v>76</v>
      </c>
      <c r="BK754" s="221">
        <f>ROUND(I754*H754,2)</f>
        <v>0</v>
      </c>
      <c r="BL754" s="17" t="s">
        <v>257</v>
      </c>
      <c r="BM754" s="17" t="s">
        <v>1000</v>
      </c>
    </row>
    <row r="755" s="11" customFormat="1">
      <c r="B755" s="222"/>
      <c r="C755" s="223"/>
      <c r="D755" s="224" t="s">
        <v>194</v>
      </c>
      <c r="E755" s="225" t="s">
        <v>1</v>
      </c>
      <c r="F755" s="226" t="s">
        <v>1001</v>
      </c>
      <c r="G755" s="223"/>
      <c r="H755" s="227">
        <v>2.52</v>
      </c>
      <c r="I755" s="228"/>
      <c r="J755" s="223"/>
      <c r="K755" s="223"/>
      <c r="L755" s="229"/>
      <c r="M755" s="230"/>
      <c r="N755" s="231"/>
      <c r="O755" s="231"/>
      <c r="P755" s="231"/>
      <c r="Q755" s="231"/>
      <c r="R755" s="231"/>
      <c r="S755" s="231"/>
      <c r="T755" s="232"/>
      <c r="AT755" s="233" t="s">
        <v>194</v>
      </c>
      <c r="AU755" s="233" t="s">
        <v>76</v>
      </c>
      <c r="AV755" s="11" t="s">
        <v>78</v>
      </c>
      <c r="AW755" s="11" t="s">
        <v>32</v>
      </c>
      <c r="AX755" s="11" t="s">
        <v>69</v>
      </c>
      <c r="AY755" s="233" t="s">
        <v>186</v>
      </c>
    </row>
    <row r="756" s="12" customFormat="1">
      <c r="B756" s="234"/>
      <c r="C756" s="235"/>
      <c r="D756" s="224" t="s">
        <v>194</v>
      </c>
      <c r="E756" s="236" t="s">
        <v>1</v>
      </c>
      <c r="F756" s="237" t="s">
        <v>196</v>
      </c>
      <c r="G756" s="235"/>
      <c r="H756" s="238">
        <v>2.52</v>
      </c>
      <c r="I756" s="239"/>
      <c r="J756" s="235"/>
      <c r="K756" s="235"/>
      <c r="L756" s="240"/>
      <c r="M756" s="241"/>
      <c r="N756" s="242"/>
      <c r="O756" s="242"/>
      <c r="P756" s="242"/>
      <c r="Q756" s="242"/>
      <c r="R756" s="242"/>
      <c r="S756" s="242"/>
      <c r="T756" s="243"/>
      <c r="AT756" s="244" t="s">
        <v>194</v>
      </c>
      <c r="AU756" s="244" t="s">
        <v>76</v>
      </c>
      <c r="AV756" s="12" t="s">
        <v>86</v>
      </c>
      <c r="AW756" s="12" t="s">
        <v>32</v>
      </c>
      <c r="AX756" s="12" t="s">
        <v>69</v>
      </c>
      <c r="AY756" s="244" t="s">
        <v>186</v>
      </c>
    </row>
    <row r="757" s="13" customFormat="1">
      <c r="B757" s="245"/>
      <c r="C757" s="246"/>
      <c r="D757" s="224" t="s">
        <v>194</v>
      </c>
      <c r="E757" s="247" t="s">
        <v>1</v>
      </c>
      <c r="F757" s="248" t="s">
        <v>197</v>
      </c>
      <c r="G757" s="246"/>
      <c r="H757" s="249">
        <v>2.52</v>
      </c>
      <c r="I757" s="250"/>
      <c r="J757" s="246"/>
      <c r="K757" s="246"/>
      <c r="L757" s="251"/>
      <c r="M757" s="252"/>
      <c r="N757" s="253"/>
      <c r="O757" s="253"/>
      <c r="P757" s="253"/>
      <c r="Q757" s="253"/>
      <c r="R757" s="253"/>
      <c r="S757" s="253"/>
      <c r="T757" s="254"/>
      <c r="AT757" s="255" t="s">
        <v>194</v>
      </c>
      <c r="AU757" s="255" t="s">
        <v>76</v>
      </c>
      <c r="AV757" s="13" t="s">
        <v>192</v>
      </c>
      <c r="AW757" s="13" t="s">
        <v>32</v>
      </c>
      <c r="AX757" s="13" t="s">
        <v>76</v>
      </c>
      <c r="AY757" s="255" t="s">
        <v>186</v>
      </c>
    </row>
    <row r="758" s="1" customFormat="1" ht="22.5" customHeight="1">
      <c r="B758" s="38"/>
      <c r="C758" s="210" t="s">
        <v>1002</v>
      </c>
      <c r="D758" s="210" t="s">
        <v>187</v>
      </c>
      <c r="E758" s="211" t="s">
        <v>1003</v>
      </c>
      <c r="F758" s="212" t="s">
        <v>1004</v>
      </c>
      <c r="G758" s="213" t="s">
        <v>908</v>
      </c>
      <c r="H758" s="278"/>
      <c r="I758" s="215"/>
      <c r="J758" s="216">
        <f>ROUND(I758*H758,2)</f>
        <v>0</v>
      </c>
      <c r="K758" s="212" t="s">
        <v>228</v>
      </c>
      <c r="L758" s="43"/>
      <c r="M758" s="217" t="s">
        <v>1</v>
      </c>
      <c r="N758" s="218" t="s">
        <v>40</v>
      </c>
      <c r="O758" s="79"/>
      <c r="P758" s="219">
        <f>O758*H758</f>
        <v>0</v>
      </c>
      <c r="Q758" s="219">
        <v>0</v>
      </c>
      <c r="R758" s="219">
        <f>Q758*H758</f>
        <v>0</v>
      </c>
      <c r="S758" s="219">
        <v>0</v>
      </c>
      <c r="T758" s="220">
        <f>S758*H758</f>
        <v>0</v>
      </c>
      <c r="AR758" s="17" t="s">
        <v>257</v>
      </c>
      <c r="AT758" s="17" t="s">
        <v>187</v>
      </c>
      <c r="AU758" s="17" t="s">
        <v>76</v>
      </c>
      <c r="AY758" s="17" t="s">
        <v>186</v>
      </c>
      <c r="BE758" s="221">
        <f>IF(N758="základní",J758,0)</f>
        <v>0</v>
      </c>
      <c r="BF758" s="221">
        <f>IF(N758="snížená",J758,0)</f>
        <v>0</v>
      </c>
      <c r="BG758" s="221">
        <f>IF(N758="zákl. přenesená",J758,0)</f>
        <v>0</v>
      </c>
      <c r="BH758" s="221">
        <f>IF(N758="sníž. přenesená",J758,0)</f>
        <v>0</v>
      </c>
      <c r="BI758" s="221">
        <f>IF(N758="nulová",J758,0)</f>
        <v>0</v>
      </c>
      <c r="BJ758" s="17" t="s">
        <v>76</v>
      </c>
      <c r="BK758" s="221">
        <f>ROUND(I758*H758,2)</f>
        <v>0</v>
      </c>
      <c r="BL758" s="17" t="s">
        <v>257</v>
      </c>
      <c r="BM758" s="17" t="s">
        <v>1005</v>
      </c>
    </row>
    <row r="759" s="10" customFormat="1" ht="25.92" customHeight="1">
      <c r="B759" s="196"/>
      <c r="C759" s="197"/>
      <c r="D759" s="198" t="s">
        <v>68</v>
      </c>
      <c r="E759" s="199" t="s">
        <v>1006</v>
      </c>
      <c r="F759" s="199" t="s">
        <v>1007</v>
      </c>
      <c r="G759" s="197"/>
      <c r="H759" s="197"/>
      <c r="I759" s="200"/>
      <c r="J759" s="201">
        <f>BK759</f>
        <v>0</v>
      </c>
      <c r="K759" s="197"/>
      <c r="L759" s="202"/>
      <c r="M759" s="203"/>
      <c r="N759" s="204"/>
      <c r="O759" s="204"/>
      <c r="P759" s="205">
        <f>SUM(P760:P837)</f>
        <v>0</v>
      </c>
      <c r="Q759" s="204"/>
      <c r="R759" s="205">
        <f>SUM(R760:R837)</f>
        <v>0</v>
      </c>
      <c r="S759" s="204"/>
      <c r="T759" s="206">
        <f>SUM(T760:T837)</f>
        <v>0</v>
      </c>
      <c r="AR759" s="207" t="s">
        <v>78</v>
      </c>
      <c r="AT759" s="208" t="s">
        <v>68</v>
      </c>
      <c r="AU759" s="208" t="s">
        <v>69</v>
      </c>
      <c r="AY759" s="207" t="s">
        <v>186</v>
      </c>
      <c r="BK759" s="209">
        <f>SUM(BK760:BK837)</f>
        <v>0</v>
      </c>
    </row>
    <row r="760" s="1" customFormat="1" ht="16.5" customHeight="1">
      <c r="B760" s="38"/>
      <c r="C760" s="210" t="s">
        <v>1008</v>
      </c>
      <c r="D760" s="210" t="s">
        <v>187</v>
      </c>
      <c r="E760" s="211" t="s">
        <v>1009</v>
      </c>
      <c r="F760" s="212" t="s">
        <v>1010</v>
      </c>
      <c r="G760" s="213" t="s">
        <v>319</v>
      </c>
      <c r="H760" s="214">
        <v>17.462</v>
      </c>
      <c r="I760" s="215"/>
      <c r="J760" s="216">
        <f>ROUND(I760*H760,2)</f>
        <v>0</v>
      </c>
      <c r="K760" s="212" t="s">
        <v>191</v>
      </c>
      <c r="L760" s="43"/>
      <c r="M760" s="217" t="s">
        <v>1</v>
      </c>
      <c r="N760" s="218" t="s">
        <v>40</v>
      </c>
      <c r="O760" s="79"/>
      <c r="P760" s="219">
        <f>O760*H760</f>
        <v>0</v>
      </c>
      <c r="Q760" s="219">
        <v>0</v>
      </c>
      <c r="R760" s="219">
        <f>Q760*H760</f>
        <v>0</v>
      </c>
      <c r="S760" s="219">
        <v>0</v>
      </c>
      <c r="T760" s="220">
        <f>S760*H760</f>
        <v>0</v>
      </c>
      <c r="AR760" s="17" t="s">
        <v>257</v>
      </c>
      <c r="AT760" s="17" t="s">
        <v>187</v>
      </c>
      <c r="AU760" s="17" t="s">
        <v>76</v>
      </c>
      <c r="AY760" s="17" t="s">
        <v>186</v>
      </c>
      <c r="BE760" s="221">
        <f>IF(N760="základní",J760,0)</f>
        <v>0</v>
      </c>
      <c r="BF760" s="221">
        <f>IF(N760="snížená",J760,0)</f>
        <v>0</v>
      </c>
      <c r="BG760" s="221">
        <f>IF(N760="zákl. přenesená",J760,0)</f>
        <v>0</v>
      </c>
      <c r="BH760" s="221">
        <f>IF(N760="sníž. přenesená",J760,0)</f>
        <v>0</v>
      </c>
      <c r="BI760" s="221">
        <f>IF(N760="nulová",J760,0)</f>
        <v>0</v>
      </c>
      <c r="BJ760" s="17" t="s">
        <v>76</v>
      </c>
      <c r="BK760" s="221">
        <f>ROUND(I760*H760,2)</f>
        <v>0</v>
      </c>
      <c r="BL760" s="17" t="s">
        <v>257</v>
      </c>
      <c r="BM760" s="17" t="s">
        <v>1011</v>
      </c>
    </row>
    <row r="761" s="11" customFormat="1">
      <c r="B761" s="222"/>
      <c r="C761" s="223"/>
      <c r="D761" s="224" t="s">
        <v>194</v>
      </c>
      <c r="E761" s="225" t="s">
        <v>1</v>
      </c>
      <c r="F761" s="226" t="s">
        <v>1012</v>
      </c>
      <c r="G761" s="223"/>
      <c r="H761" s="227">
        <v>8.3200000000000003</v>
      </c>
      <c r="I761" s="228"/>
      <c r="J761" s="223"/>
      <c r="K761" s="223"/>
      <c r="L761" s="229"/>
      <c r="M761" s="230"/>
      <c r="N761" s="231"/>
      <c r="O761" s="231"/>
      <c r="P761" s="231"/>
      <c r="Q761" s="231"/>
      <c r="R761" s="231"/>
      <c r="S761" s="231"/>
      <c r="T761" s="232"/>
      <c r="AT761" s="233" t="s">
        <v>194</v>
      </c>
      <c r="AU761" s="233" t="s">
        <v>76</v>
      </c>
      <c r="AV761" s="11" t="s">
        <v>78</v>
      </c>
      <c r="AW761" s="11" t="s">
        <v>32</v>
      </c>
      <c r="AX761" s="11" t="s">
        <v>69</v>
      </c>
      <c r="AY761" s="233" t="s">
        <v>186</v>
      </c>
    </row>
    <row r="762" s="11" customFormat="1">
      <c r="B762" s="222"/>
      <c r="C762" s="223"/>
      <c r="D762" s="224" t="s">
        <v>194</v>
      </c>
      <c r="E762" s="225" t="s">
        <v>1</v>
      </c>
      <c r="F762" s="226" t="s">
        <v>1013</v>
      </c>
      <c r="G762" s="223"/>
      <c r="H762" s="227">
        <v>2.6880000000000002</v>
      </c>
      <c r="I762" s="228"/>
      <c r="J762" s="223"/>
      <c r="K762" s="223"/>
      <c r="L762" s="229"/>
      <c r="M762" s="230"/>
      <c r="N762" s="231"/>
      <c r="O762" s="231"/>
      <c r="P762" s="231"/>
      <c r="Q762" s="231"/>
      <c r="R762" s="231"/>
      <c r="S762" s="231"/>
      <c r="T762" s="232"/>
      <c r="AT762" s="233" t="s">
        <v>194</v>
      </c>
      <c r="AU762" s="233" t="s">
        <v>76</v>
      </c>
      <c r="AV762" s="11" t="s">
        <v>78</v>
      </c>
      <c r="AW762" s="11" t="s">
        <v>32</v>
      </c>
      <c r="AX762" s="11" t="s">
        <v>69</v>
      </c>
      <c r="AY762" s="233" t="s">
        <v>186</v>
      </c>
    </row>
    <row r="763" s="11" customFormat="1">
      <c r="B763" s="222"/>
      <c r="C763" s="223"/>
      <c r="D763" s="224" t="s">
        <v>194</v>
      </c>
      <c r="E763" s="225" t="s">
        <v>1</v>
      </c>
      <c r="F763" s="226" t="s">
        <v>1014</v>
      </c>
      <c r="G763" s="223"/>
      <c r="H763" s="227">
        <v>1.1519999999999999</v>
      </c>
      <c r="I763" s="228"/>
      <c r="J763" s="223"/>
      <c r="K763" s="223"/>
      <c r="L763" s="229"/>
      <c r="M763" s="230"/>
      <c r="N763" s="231"/>
      <c r="O763" s="231"/>
      <c r="P763" s="231"/>
      <c r="Q763" s="231"/>
      <c r="R763" s="231"/>
      <c r="S763" s="231"/>
      <c r="T763" s="232"/>
      <c r="AT763" s="233" t="s">
        <v>194</v>
      </c>
      <c r="AU763" s="233" t="s">
        <v>76</v>
      </c>
      <c r="AV763" s="11" t="s">
        <v>78</v>
      </c>
      <c r="AW763" s="11" t="s">
        <v>32</v>
      </c>
      <c r="AX763" s="11" t="s">
        <v>69</v>
      </c>
      <c r="AY763" s="233" t="s">
        <v>186</v>
      </c>
    </row>
    <row r="764" s="11" customFormat="1">
      <c r="B764" s="222"/>
      <c r="C764" s="223"/>
      <c r="D764" s="224" t="s">
        <v>194</v>
      </c>
      <c r="E764" s="225" t="s">
        <v>1</v>
      </c>
      <c r="F764" s="226" t="s">
        <v>1015</v>
      </c>
      <c r="G764" s="223"/>
      <c r="H764" s="227">
        <v>2.3900000000000001</v>
      </c>
      <c r="I764" s="228"/>
      <c r="J764" s="223"/>
      <c r="K764" s="223"/>
      <c r="L764" s="229"/>
      <c r="M764" s="230"/>
      <c r="N764" s="231"/>
      <c r="O764" s="231"/>
      <c r="P764" s="231"/>
      <c r="Q764" s="231"/>
      <c r="R764" s="231"/>
      <c r="S764" s="231"/>
      <c r="T764" s="232"/>
      <c r="AT764" s="233" t="s">
        <v>194</v>
      </c>
      <c r="AU764" s="233" t="s">
        <v>76</v>
      </c>
      <c r="AV764" s="11" t="s">
        <v>78</v>
      </c>
      <c r="AW764" s="11" t="s">
        <v>32</v>
      </c>
      <c r="AX764" s="11" t="s">
        <v>69</v>
      </c>
      <c r="AY764" s="233" t="s">
        <v>186</v>
      </c>
    </row>
    <row r="765" s="11" customFormat="1">
      <c r="B765" s="222"/>
      <c r="C765" s="223"/>
      <c r="D765" s="224" t="s">
        <v>194</v>
      </c>
      <c r="E765" s="225" t="s">
        <v>1</v>
      </c>
      <c r="F765" s="226" t="s">
        <v>1016</v>
      </c>
      <c r="G765" s="223"/>
      <c r="H765" s="227">
        <v>2.9119999999999999</v>
      </c>
      <c r="I765" s="228"/>
      <c r="J765" s="223"/>
      <c r="K765" s="223"/>
      <c r="L765" s="229"/>
      <c r="M765" s="230"/>
      <c r="N765" s="231"/>
      <c r="O765" s="231"/>
      <c r="P765" s="231"/>
      <c r="Q765" s="231"/>
      <c r="R765" s="231"/>
      <c r="S765" s="231"/>
      <c r="T765" s="232"/>
      <c r="AT765" s="233" t="s">
        <v>194</v>
      </c>
      <c r="AU765" s="233" t="s">
        <v>76</v>
      </c>
      <c r="AV765" s="11" t="s">
        <v>78</v>
      </c>
      <c r="AW765" s="11" t="s">
        <v>32</v>
      </c>
      <c r="AX765" s="11" t="s">
        <v>69</v>
      </c>
      <c r="AY765" s="233" t="s">
        <v>186</v>
      </c>
    </row>
    <row r="766" s="12" customFormat="1">
      <c r="B766" s="234"/>
      <c r="C766" s="235"/>
      <c r="D766" s="224" t="s">
        <v>194</v>
      </c>
      <c r="E766" s="236" t="s">
        <v>1</v>
      </c>
      <c r="F766" s="237" t="s">
        <v>196</v>
      </c>
      <c r="G766" s="235"/>
      <c r="H766" s="238">
        <v>17.462</v>
      </c>
      <c r="I766" s="239"/>
      <c r="J766" s="235"/>
      <c r="K766" s="235"/>
      <c r="L766" s="240"/>
      <c r="M766" s="241"/>
      <c r="N766" s="242"/>
      <c r="O766" s="242"/>
      <c r="P766" s="242"/>
      <c r="Q766" s="242"/>
      <c r="R766" s="242"/>
      <c r="S766" s="242"/>
      <c r="T766" s="243"/>
      <c r="AT766" s="244" t="s">
        <v>194</v>
      </c>
      <c r="AU766" s="244" t="s">
        <v>76</v>
      </c>
      <c r="AV766" s="12" t="s">
        <v>86</v>
      </c>
      <c r="AW766" s="12" t="s">
        <v>32</v>
      </c>
      <c r="AX766" s="12" t="s">
        <v>69</v>
      </c>
      <c r="AY766" s="244" t="s">
        <v>186</v>
      </c>
    </row>
    <row r="767" s="13" customFormat="1">
      <c r="B767" s="245"/>
      <c r="C767" s="246"/>
      <c r="D767" s="224" t="s">
        <v>194</v>
      </c>
      <c r="E767" s="247" t="s">
        <v>1</v>
      </c>
      <c r="F767" s="248" t="s">
        <v>197</v>
      </c>
      <c r="G767" s="246"/>
      <c r="H767" s="249">
        <v>17.462</v>
      </c>
      <c r="I767" s="250"/>
      <c r="J767" s="246"/>
      <c r="K767" s="246"/>
      <c r="L767" s="251"/>
      <c r="M767" s="252"/>
      <c r="N767" s="253"/>
      <c r="O767" s="253"/>
      <c r="P767" s="253"/>
      <c r="Q767" s="253"/>
      <c r="R767" s="253"/>
      <c r="S767" s="253"/>
      <c r="T767" s="254"/>
      <c r="AT767" s="255" t="s">
        <v>194</v>
      </c>
      <c r="AU767" s="255" t="s">
        <v>76</v>
      </c>
      <c r="AV767" s="13" t="s">
        <v>192</v>
      </c>
      <c r="AW767" s="13" t="s">
        <v>32</v>
      </c>
      <c r="AX767" s="13" t="s">
        <v>76</v>
      </c>
      <c r="AY767" s="255" t="s">
        <v>186</v>
      </c>
    </row>
    <row r="768" s="1" customFormat="1" ht="22.5" customHeight="1">
      <c r="B768" s="38"/>
      <c r="C768" s="210" t="s">
        <v>1017</v>
      </c>
      <c r="D768" s="210" t="s">
        <v>187</v>
      </c>
      <c r="E768" s="211" t="s">
        <v>1018</v>
      </c>
      <c r="F768" s="212" t="s">
        <v>1019</v>
      </c>
      <c r="G768" s="213" t="s">
        <v>300</v>
      </c>
      <c r="H768" s="214">
        <v>9</v>
      </c>
      <c r="I768" s="215"/>
      <c r="J768" s="216">
        <f>ROUND(I768*H768,2)</f>
        <v>0</v>
      </c>
      <c r="K768" s="212" t="s">
        <v>191</v>
      </c>
      <c r="L768" s="43"/>
      <c r="M768" s="217" t="s">
        <v>1</v>
      </c>
      <c r="N768" s="218" t="s">
        <v>40</v>
      </c>
      <c r="O768" s="79"/>
      <c r="P768" s="219">
        <f>O768*H768</f>
        <v>0</v>
      </c>
      <c r="Q768" s="219">
        <v>0</v>
      </c>
      <c r="R768" s="219">
        <f>Q768*H768</f>
        <v>0</v>
      </c>
      <c r="S768" s="219">
        <v>0</v>
      </c>
      <c r="T768" s="220">
        <f>S768*H768</f>
        <v>0</v>
      </c>
      <c r="AR768" s="17" t="s">
        <v>257</v>
      </c>
      <c r="AT768" s="17" t="s">
        <v>187</v>
      </c>
      <c r="AU768" s="17" t="s">
        <v>76</v>
      </c>
      <c r="AY768" s="17" t="s">
        <v>186</v>
      </c>
      <c r="BE768" s="221">
        <f>IF(N768="základní",J768,0)</f>
        <v>0</v>
      </c>
      <c r="BF768" s="221">
        <f>IF(N768="snížená",J768,0)</f>
        <v>0</v>
      </c>
      <c r="BG768" s="221">
        <f>IF(N768="zákl. přenesená",J768,0)</f>
        <v>0</v>
      </c>
      <c r="BH768" s="221">
        <f>IF(N768="sníž. přenesená",J768,0)</f>
        <v>0</v>
      </c>
      <c r="BI768" s="221">
        <f>IF(N768="nulová",J768,0)</f>
        <v>0</v>
      </c>
      <c r="BJ768" s="17" t="s">
        <v>76</v>
      </c>
      <c r="BK768" s="221">
        <f>ROUND(I768*H768,2)</f>
        <v>0</v>
      </c>
      <c r="BL768" s="17" t="s">
        <v>257</v>
      </c>
      <c r="BM768" s="17" t="s">
        <v>1020</v>
      </c>
    </row>
    <row r="769" s="11" customFormat="1">
      <c r="B769" s="222"/>
      <c r="C769" s="223"/>
      <c r="D769" s="224" t="s">
        <v>194</v>
      </c>
      <c r="E769" s="225" t="s">
        <v>1</v>
      </c>
      <c r="F769" s="226" t="s">
        <v>1021</v>
      </c>
      <c r="G769" s="223"/>
      <c r="H769" s="227">
        <v>4</v>
      </c>
      <c r="I769" s="228"/>
      <c r="J769" s="223"/>
      <c r="K769" s="223"/>
      <c r="L769" s="229"/>
      <c r="M769" s="230"/>
      <c r="N769" s="231"/>
      <c r="O769" s="231"/>
      <c r="P769" s="231"/>
      <c r="Q769" s="231"/>
      <c r="R769" s="231"/>
      <c r="S769" s="231"/>
      <c r="T769" s="232"/>
      <c r="AT769" s="233" t="s">
        <v>194</v>
      </c>
      <c r="AU769" s="233" t="s">
        <v>76</v>
      </c>
      <c r="AV769" s="11" t="s">
        <v>78</v>
      </c>
      <c r="AW769" s="11" t="s">
        <v>32</v>
      </c>
      <c r="AX769" s="11" t="s">
        <v>69</v>
      </c>
      <c r="AY769" s="233" t="s">
        <v>186</v>
      </c>
    </row>
    <row r="770" s="11" customFormat="1">
      <c r="B770" s="222"/>
      <c r="C770" s="223"/>
      <c r="D770" s="224" t="s">
        <v>194</v>
      </c>
      <c r="E770" s="225" t="s">
        <v>1</v>
      </c>
      <c r="F770" s="226" t="s">
        <v>1022</v>
      </c>
      <c r="G770" s="223"/>
      <c r="H770" s="227">
        <v>5</v>
      </c>
      <c r="I770" s="228"/>
      <c r="J770" s="223"/>
      <c r="K770" s="223"/>
      <c r="L770" s="229"/>
      <c r="M770" s="230"/>
      <c r="N770" s="231"/>
      <c r="O770" s="231"/>
      <c r="P770" s="231"/>
      <c r="Q770" s="231"/>
      <c r="R770" s="231"/>
      <c r="S770" s="231"/>
      <c r="T770" s="232"/>
      <c r="AT770" s="233" t="s">
        <v>194</v>
      </c>
      <c r="AU770" s="233" t="s">
        <v>76</v>
      </c>
      <c r="AV770" s="11" t="s">
        <v>78</v>
      </c>
      <c r="AW770" s="11" t="s">
        <v>32</v>
      </c>
      <c r="AX770" s="11" t="s">
        <v>69</v>
      </c>
      <c r="AY770" s="233" t="s">
        <v>186</v>
      </c>
    </row>
    <row r="771" s="12" customFormat="1">
      <c r="B771" s="234"/>
      <c r="C771" s="235"/>
      <c r="D771" s="224" t="s">
        <v>194</v>
      </c>
      <c r="E771" s="236" t="s">
        <v>1</v>
      </c>
      <c r="F771" s="237" t="s">
        <v>196</v>
      </c>
      <c r="G771" s="235"/>
      <c r="H771" s="238">
        <v>9</v>
      </c>
      <c r="I771" s="239"/>
      <c r="J771" s="235"/>
      <c r="K771" s="235"/>
      <c r="L771" s="240"/>
      <c r="M771" s="241"/>
      <c r="N771" s="242"/>
      <c r="O771" s="242"/>
      <c r="P771" s="242"/>
      <c r="Q771" s="242"/>
      <c r="R771" s="242"/>
      <c r="S771" s="242"/>
      <c r="T771" s="243"/>
      <c r="AT771" s="244" t="s">
        <v>194</v>
      </c>
      <c r="AU771" s="244" t="s">
        <v>76</v>
      </c>
      <c r="AV771" s="12" t="s">
        <v>86</v>
      </c>
      <c r="AW771" s="12" t="s">
        <v>32</v>
      </c>
      <c r="AX771" s="12" t="s">
        <v>69</v>
      </c>
      <c r="AY771" s="244" t="s">
        <v>186</v>
      </c>
    </row>
    <row r="772" s="13" customFormat="1">
      <c r="B772" s="245"/>
      <c r="C772" s="246"/>
      <c r="D772" s="224" t="s">
        <v>194</v>
      </c>
      <c r="E772" s="247" t="s">
        <v>1</v>
      </c>
      <c r="F772" s="248" t="s">
        <v>197</v>
      </c>
      <c r="G772" s="246"/>
      <c r="H772" s="249">
        <v>9</v>
      </c>
      <c r="I772" s="250"/>
      <c r="J772" s="246"/>
      <c r="K772" s="246"/>
      <c r="L772" s="251"/>
      <c r="M772" s="252"/>
      <c r="N772" s="253"/>
      <c r="O772" s="253"/>
      <c r="P772" s="253"/>
      <c r="Q772" s="253"/>
      <c r="R772" s="253"/>
      <c r="S772" s="253"/>
      <c r="T772" s="254"/>
      <c r="AT772" s="255" t="s">
        <v>194</v>
      </c>
      <c r="AU772" s="255" t="s">
        <v>76</v>
      </c>
      <c r="AV772" s="13" t="s">
        <v>192</v>
      </c>
      <c r="AW772" s="13" t="s">
        <v>32</v>
      </c>
      <c r="AX772" s="13" t="s">
        <v>76</v>
      </c>
      <c r="AY772" s="255" t="s">
        <v>186</v>
      </c>
    </row>
    <row r="773" s="1" customFormat="1" ht="22.5" customHeight="1">
      <c r="B773" s="38"/>
      <c r="C773" s="210" t="s">
        <v>1023</v>
      </c>
      <c r="D773" s="210" t="s">
        <v>187</v>
      </c>
      <c r="E773" s="211" t="s">
        <v>1024</v>
      </c>
      <c r="F773" s="212" t="s">
        <v>1025</v>
      </c>
      <c r="G773" s="213" t="s">
        <v>300</v>
      </c>
      <c r="H773" s="214">
        <v>27</v>
      </c>
      <c r="I773" s="215"/>
      <c r="J773" s="216">
        <f>ROUND(I773*H773,2)</f>
        <v>0</v>
      </c>
      <c r="K773" s="212" t="s">
        <v>191</v>
      </c>
      <c r="L773" s="43"/>
      <c r="M773" s="217" t="s">
        <v>1</v>
      </c>
      <c r="N773" s="218" t="s">
        <v>40</v>
      </c>
      <c r="O773" s="79"/>
      <c r="P773" s="219">
        <f>O773*H773</f>
        <v>0</v>
      </c>
      <c r="Q773" s="219">
        <v>0</v>
      </c>
      <c r="R773" s="219">
        <f>Q773*H773</f>
        <v>0</v>
      </c>
      <c r="S773" s="219">
        <v>0</v>
      </c>
      <c r="T773" s="220">
        <f>S773*H773</f>
        <v>0</v>
      </c>
      <c r="AR773" s="17" t="s">
        <v>257</v>
      </c>
      <c r="AT773" s="17" t="s">
        <v>187</v>
      </c>
      <c r="AU773" s="17" t="s">
        <v>76</v>
      </c>
      <c r="AY773" s="17" t="s">
        <v>186</v>
      </c>
      <c r="BE773" s="221">
        <f>IF(N773="základní",J773,0)</f>
        <v>0</v>
      </c>
      <c r="BF773" s="221">
        <f>IF(N773="snížená",J773,0)</f>
        <v>0</v>
      </c>
      <c r="BG773" s="221">
        <f>IF(N773="zákl. přenesená",J773,0)</f>
        <v>0</v>
      </c>
      <c r="BH773" s="221">
        <f>IF(N773="sníž. přenesená",J773,0)</f>
        <v>0</v>
      </c>
      <c r="BI773" s="221">
        <f>IF(N773="nulová",J773,0)</f>
        <v>0</v>
      </c>
      <c r="BJ773" s="17" t="s">
        <v>76</v>
      </c>
      <c r="BK773" s="221">
        <f>ROUND(I773*H773,2)</f>
        <v>0</v>
      </c>
      <c r="BL773" s="17" t="s">
        <v>257</v>
      </c>
      <c r="BM773" s="17" t="s">
        <v>1026</v>
      </c>
    </row>
    <row r="774" s="1" customFormat="1" ht="16.5" customHeight="1">
      <c r="B774" s="38"/>
      <c r="C774" s="266" t="s">
        <v>1027</v>
      </c>
      <c r="D774" s="266" t="s">
        <v>356</v>
      </c>
      <c r="E774" s="267" t="s">
        <v>1028</v>
      </c>
      <c r="F774" s="268" t="s">
        <v>1029</v>
      </c>
      <c r="G774" s="269" t="s">
        <v>300</v>
      </c>
      <c r="H774" s="270">
        <v>2</v>
      </c>
      <c r="I774" s="271"/>
      <c r="J774" s="272">
        <f>ROUND(I774*H774,2)</f>
        <v>0</v>
      </c>
      <c r="K774" s="268" t="s">
        <v>1</v>
      </c>
      <c r="L774" s="273"/>
      <c r="M774" s="274" t="s">
        <v>1</v>
      </c>
      <c r="N774" s="275" t="s">
        <v>40</v>
      </c>
      <c r="O774" s="79"/>
      <c r="P774" s="219">
        <f>O774*H774</f>
        <v>0</v>
      </c>
      <c r="Q774" s="219">
        <v>0</v>
      </c>
      <c r="R774" s="219">
        <f>Q774*H774</f>
        <v>0</v>
      </c>
      <c r="S774" s="219">
        <v>0</v>
      </c>
      <c r="T774" s="220">
        <f>S774*H774</f>
        <v>0</v>
      </c>
      <c r="AR774" s="17" t="s">
        <v>355</v>
      </c>
      <c r="AT774" s="17" t="s">
        <v>356</v>
      </c>
      <c r="AU774" s="17" t="s">
        <v>76</v>
      </c>
      <c r="AY774" s="17" t="s">
        <v>186</v>
      </c>
      <c r="BE774" s="221">
        <f>IF(N774="základní",J774,0)</f>
        <v>0</v>
      </c>
      <c r="BF774" s="221">
        <f>IF(N774="snížená",J774,0)</f>
        <v>0</v>
      </c>
      <c r="BG774" s="221">
        <f>IF(N774="zákl. přenesená",J774,0)</f>
        <v>0</v>
      </c>
      <c r="BH774" s="221">
        <f>IF(N774="sníž. přenesená",J774,0)</f>
        <v>0</v>
      </c>
      <c r="BI774" s="221">
        <f>IF(N774="nulová",J774,0)</f>
        <v>0</v>
      </c>
      <c r="BJ774" s="17" t="s">
        <v>76</v>
      </c>
      <c r="BK774" s="221">
        <f>ROUND(I774*H774,2)</f>
        <v>0</v>
      </c>
      <c r="BL774" s="17" t="s">
        <v>257</v>
      </c>
      <c r="BM774" s="17" t="s">
        <v>1030</v>
      </c>
    </row>
    <row r="775" s="1" customFormat="1" ht="16.5" customHeight="1">
      <c r="B775" s="38"/>
      <c r="C775" s="266" t="s">
        <v>1031</v>
      </c>
      <c r="D775" s="266" t="s">
        <v>356</v>
      </c>
      <c r="E775" s="267" t="s">
        <v>1032</v>
      </c>
      <c r="F775" s="268" t="s">
        <v>1033</v>
      </c>
      <c r="G775" s="269" t="s">
        <v>300</v>
      </c>
      <c r="H775" s="270">
        <v>25</v>
      </c>
      <c r="I775" s="271"/>
      <c r="J775" s="272">
        <f>ROUND(I775*H775,2)</f>
        <v>0</v>
      </c>
      <c r="K775" s="268" t="s">
        <v>1</v>
      </c>
      <c r="L775" s="273"/>
      <c r="M775" s="274" t="s">
        <v>1</v>
      </c>
      <c r="N775" s="275" t="s">
        <v>40</v>
      </c>
      <c r="O775" s="79"/>
      <c r="P775" s="219">
        <f>O775*H775</f>
        <v>0</v>
      </c>
      <c r="Q775" s="219">
        <v>0</v>
      </c>
      <c r="R775" s="219">
        <f>Q775*H775</f>
        <v>0</v>
      </c>
      <c r="S775" s="219">
        <v>0</v>
      </c>
      <c r="T775" s="220">
        <f>S775*H775</f>
        <v>0</v>
      </c>
      <c r="AR775" s="17" t="s">
        <v>355</v>
      </c>
      <c r="AT775" s="17" t="s">
        <v>356</v>
      </c>
      <c r="AU775" s="17" t="s">
        <v>76</v>
      </c>
      <c r="AY775" s="17" t="s">
        <v>186</v>
      </c>
      <c r="BE775" s="221">
        <f>IF(N775="základní",J775,0)</f>
        <v>0</v>
      </c>
      <c r="BF775" s="221">
        <f>IF(N775="snížená",J775,0)</f>
        <v>0</v>
      </c>
      <c r="BG775" s="221">
        <f>IF(N775="zákl. přenesená",J775,0)</f>
        <v>0</v>
      </c>
      <c r="BH775" s="221">
        <f>IF(N775="sníž. přenesená",J775,0)</f>
        <v>0</v>
      </c>
      <c r="BI775" s="221">
        <f>IF(N775="nulová",J775,0)</f>
        <v>0</v>
      </c>
      <c r="BJ775" s="17" t="s">
        <v>76</v>
      </c>
      <c r="BK775" s="221">
        <f>ROUND(I775*H775,2)</f>
        <v>0</v>
      </c>
      <c r="BL775" s="17" t="s">
        <v>257</v>
      </c>
      <c r="BM775" s="17" t="s">
        <v>1034</v>
      </c>
    </row>
    <row r="776" s="1" customFormat="1" ht="22.5" customHeight="1">
      <c r="B776" s="38"/>
      <c r="C776" s="210" t="s">
        <v>1035</v>
      </c>
      <c r="D776" s="210" t="s">
        <v>187</v>
      </c>
      <c r="E776" s="211" t="s">
        <v>1036</v>
      </c>
      <c r="F776" s="212" t="s">
        <v>1037</v>
      </c>
      <c r="G776" s="213" t="s">
        <v>364</v>
      </c>
      <c r="H776" s="214">
        <v>36.399999999999999</v>
      </c>
      <c r="I776" s="215"/>
      <c r="J776" s="216">
        <f>ROUND(I776*H776,2)</f>
        <v>0</v>
      </c>
      <c r="K776" s="212" t="s">
        <v>191</v>
      </c>
      <c r="L776" s="43"/>
      <c r="M776" s="217" t="s">
        <v>1</v>
      </c>
      <c r="N776" s="218" t="s">
        <v>40</v>
      </c>
      <c r="O776" s="79"/>
      <c r="P776" s="219">
        <f>O776*H776</f>
        <v>0</v>
      </c>
      <c r="Q776" s="219">
        <v>0</v>
      </c>
      <c r="R776" s="219">
        <f>Q776*H776</f>
        <v>0</v>
      </c>
      <c r="S776" s="219">
        <v>0</v>
      </c>
      <c r="T776" s="220">
        <f>S776*H776</f>
        <v>0</v>
      </c>
      <c r="AR776" s="17" t="s">
        <v>257</v>
      </c>
      <c r="AT776" s="17" t="s">
        <v>187</v>
      </c>
      <c r="AU776" s="17" t="s">
        <v>76</v>
      </c>
      <c r="AY776" s="17" t="s">
        <v>186</v>
      </c>
      <c r="BE776" s="221">
        <f>IF(N776="základní",J776,0)</f>
        <v>0</v>
      </c>
      <c r="BF776" s="221">
        <f>IF(N776="snížená",J776,0)</f>
        <v>0</v>
      </c>
      <c r="BG776" s="221">
        <f>IF(N776="zákl. přenesená",J776,0)</f>
        <v>0</v>
      </c>
      <c r="BH776" s="221">
        <f>IF(N776="sníž. přenesená",J776,0)</f>
        <v>0</v>
      </c>
      <c r="BI776" s="221">
        <f>IF(N776="nulová",J776,0)</f>
        <v>0</v>
      </c>
      <c r="BJ776" s="17" t="s">
        <v>76</v>
      </c>
      <c r="BK776" s="221">
        <f>ROUND(I776*H776,2)</f>
        <v>0</v>
      </c>
      <c r="BL776" s="17" t="s">
        <v>257</v>
      </c>
      <c r="BM776" s="17" t="s">
        <v>1038</v>
      </c>
    </row>
    <row r="777" s="11" customFormat="1">
      <c r="B777" s="222"/>
      <c r="C777" s="223"/>
      <c r="D777" s="224" t="s">
        <v>194</v>
      </c>
      <c r="E777" s="225" t="s">
        <v>1</v>
      </c>
      <c r="F777" s="226" t="s">
        <v>1039</v>
      </c>
      <c r="G777" s="223"/>
      <c r="H777" s="227">
        <v>16</v>
      </c>
      <c r="I777" s="228"/>
      <c r="J777" s="223"/>
      <c r="K777" s="223"/>
      <c r="L777" s="229"/>
      <c r="M777" s="230"/>
      <c r="N777" s="231"/>
      <c r="O777" s="231"/>
      <c r="P777" s="231"/>
      <c r="Q777" s="231"/>
      <c r="R777" s="231"/>
      <c r="S777" s="231"/>
      <c r="T777" s="232"/>
      <c r="AT777" s="233" t="s">
        <v>194</v>
      </c>
      <c r="AU777" s="233" t="s">
        <v>76</v>
      </c>
      <c r="AV777" s="11" t="s">
        <v>78</v>
      </c>
      <c r="AW777" s="11" t="s">
        <v>32</v>
      </c>
      <c r="AX777" s="11" t="s">
        <v>69</v>
      </c>
      <c r="AY777" s="233" t="s">
        <v>186</v>
      </c>
    </row>
    <row r="778" s="11" customFormat="1">
      <c r="B778" s="222"/>
      <c r="C778" s="223"/>
      <c r="D778" s="224" t="s">
        <v>194</v>
      </c>
      <c r="E778" s="225" t="s">
        <v>1</v>
      </c>
      <c r="F778" s="226" t="s">
        <v>1040</v>
      </c>
      <c r="G778" s="223"/>
      <c r="H778" s="227">
        <v>9</v>
      </c>
      <c r="I778" s="228"/>
      <c r="J778" s="223"/>
      <c r="K778" s="223"/>
      <c r="L778" s="229"/>
      <c r="M778" s="230"/>
      <c r="N778" s="231"/>
      <c r="O778" s="231"/>
      <c r="P778" s="231"/>
      <c r="Q778" s="231"/>
      <c r="R778" s="231"/>
      <c r="S778" s="231"/>
      <c r="T778" s="232"/>
      <c r="AT778" s="233" t="s">
        <v>194</v>
      </c>
      <c r="AU778" s="233" t="s">
        <v>76</v>
      </c>
      <c r="AV778" s="11" t="s">
        <v>78</v>
      </c>
      <c r="AW778" s="11" t="s">
        <v>32</v>
      </c>
      <c r="AX778" s="11" t="s">
        <v>69</v>
      </c>
      <c r="AY778" s="233" t="s">
        <v>186</v>
      </c>
    </row>
    <row r="779" s="11" customFormat="1">
      <c r="B779" s="222"/>
      <c r="C779" s="223"/>
      <c r="D779" s="224" t="s">
        <v>194</v>
      </c>
      <c r="E779" s="225" t="s">
        <v>1</v>
      </c>
      <c r="F779" s="226" t="s">
        <v>1041</v>
      </c>
      <c r="G779" s="223"/>
      <c r="H779" s="227">
        <v>4.7999999999999998</v>
      </c>
      <c r="I779" s="228"/>
      <c r="J779" s="223"/>
      <c r="K779" s="223"/>
      <c r="L779" s="229"/>
      <c r="M779" s="230"/>
      <c r="N779" s="231"/>
      <c r="O779" s="231"/>
      <c r="P779" s="231"/>
      <c r="Q779" s="231"/>
      <c r="R779" s="231"/>
      <c r="S779" s="231"/>
      <c r="T779" s="232"/>
      <c r="AT779" s="233" t="s">
        <v>194</v>
      </c>
      <c r="AU779" s="233" t="s">
        <v>76</v>
      </c>
      <c r="AV779" s="11" t="s">
        <v>78</v>
      </c>
      <c r="AW779" s="11" t="s">
        <v>32</v>
      </c>
      <c r="AX779" s="11" t="s">
        <v>69</v>
      </c>
      <c r="AY779" s="233" t="s">
        <v>186</v>
      </c>
    </row>
    <row r="780" s="11" customFormat="1">
      <c r="B780" s="222"/>
      <c r="C780" s="223"/>
      <c r="D780" s="224" t="s">
        <v>194</v>
      </c>
      <c r="E780" s="225" t="s">
        <v>1</v>
      </c>
      <c r="F780" s="226" t="s">
        <v>1042</v>
      </c>
      <c r="G780" s="223"/>
      <c r="H780" s="227">
        <v>2.3999999999999999</v>
      </c>
      <c r="I780" s="228"/>
      <c r="J780" s="223"/>
      <c r="K780" s="223"/>
      <c r="L780" s="229"/>
      <c r="M780" s="230"/>
      <c r="N780" s="231"/>
      <c r="O780" s="231"/>
      <c r="P780" s="231"/>
      <c r="Q780" s="231"/>
      <c r="R780" s="231"/>
      <c r="S780" s="231"/>
      <c r="T780" s="232"/>
      <c r="AT780" s="233" t="s">
        <v>194</v>
      </c>
      <c r="AU780" s="233" t="s">
        <v>76</v>
      </c>
      <c r="AV780" s="11" t="s">
        <v>78</v>
      </c>
      <c r="AW780" s="11" t="s">
        <v>32</v>
      </c>
      <c r="AX780" s="11" t="s">
        <v>69</v>
      </c>
      <c r="AY780" s="233" t="s">
        <v>186</v>
      </c>
    </row>
    <row r="781" s="11" customFormat="1">
      <c r="B781" s="222"/>
      <c r="C781" s="223"/>
      <c r="D781" s="224" t="s">
        <v>194</v>
      </c>
      <c r="E781" s="225" t="s">
        <v>1</v>
      </c>
      <c r="F781" s="226" t="s">
        <v>1043</v>
      </c>
      <c r="G781" s="223"/>
      <c r="H781" s="227">
        <v>4.2000000000000002</v>
      </c>
      <c r="I781" s="228"/>
      <c r="J781" s="223"/>
      <c r="K781" s="223"/>
      <c r="L781" s="229"/>
      <c r="M781" s="230"/>
      <c r="N781" s="231"/>
      <c r="O781" s="231"/>
      <c r="P781" s="231"/>
      <c r="Q781" s="231"/>
      <c r="R781" s="231"/>
      <c r="S781" s="231"/>
      <c r="T781" s="232"/>
      <c r="AT781" s="233" t="s">
        <v>194</v>
      </c>
      <c r="AU781" s="233" t="s">
        <v>76</v>
      </c>
      <c r="AV781" s="11" t="s">
        <v>78</v>
      </c>
      <c r="AW781" s="11" t="s">
        <v>32</v>
      </c>
      <c r="AX781" s="11" t="s">
        <v>69</v>
      </c>
      <c r="AY781" s="233" t="s">
        <v>186</v>
      </c>
    </row>
    <row r="782" s="12" customFormat="1">
      <c r="B782" s="234"/>
      <c r="C782" s="235"/>
      <c r="D782" s="224" t="s">
        <v>194</v>
      </c>
      <c r="E782" s="236" t="s">
        <v>1</v>
      </c>
      <c r="F782" s="237" t="s">
        <v>196</v>
      </c>
      <c r="G782" s="235"/>
      <c r="H782" s="238">
        <v>36.399999999999999</v>
      </c>
      <c r="I782" s="239"/>
      <c r="J782" s="235"/>
      <c r="K782" s="235"/>
      <c r="L782" s="240"/>
      <c r="M782" s="241"/>
      <c r="N782" s="242"/>
      <c r="O782" s="242"/>
      <c r="P782" s="242"/>
      <c r="Q782" s="242"/>
      <c r="R782" s="242"/>
      <c r="S782" s="242"/>
      <c r="T782" s="243"/>
      <c r="AT782" s="244" t="s">
        <v>194</v>
      </c>
      <c r="AU782" s="244" t="s">
        <v>76</v>
      </c>
      <c r="AV782" s="12" t="s">
        <v>86</v>
      </c>
      <c r="AW782" s="12" t="s">
        <v>32</v>
      </c>
      <c r="AX782" s="12" t="s">
        <v>69</v>
      </c>
      <c r="AY782" s="244" t="s">
        <v>186</v>
      </c>
    </row>
    <row r="783" s="13" customFormat="1">
      <c r="B783" s="245"/>
      <c r="C783" s="246"/>
      <c r="D783" s="224" t="s">
        <v>194</v>
      </c>
      <c r="E783" s="247" t="s">
        <v>1</v>
      </c>
      <c r="F783" s="248" t="s">
        <v>197</v>
      </c>
      <c r="G783" s="246"/>
      <c r="H783" s="249">
        <v>36.399999999999999</v>
      </c>
      <c r="I783" s="250"/>
      <c r="J783" s="246"/>
      <c r="K783" s="246"/>
      <c r="L783" s="251"/>
      <c r="M783" s="252"/>
      <c r="N783" s="253"/>
      <c r="O783" s="253"/>
      <c r="P783" s="253"/>
      <c r="Q783" s="253"/>
      <c r="R783" s="253"/>
      <c r="S783" s="253"/>
      <c r="T783" s="254"/>
      <c r="AT783" s="255" t="s">
        <v>194</v>
      </c>
      <c r="AU783" s="255" t="s">
        <v>76</v>
      </c>
      <c r="AV783" s="13" t="s">
        <v>192</v>
      </c>
      <c r="AW783" s="13" t="s">
        <v>32</v>
      </c>
      <c r="AX783" s="13" t="s">
        <v>76</v>
      </c>
      <c r="AY783" s="255" t="s">
        <v>186</v>
      </c>
    </row>
    <row r="784" s="1" customFormat="1" ht="22.5" customHeight="1">
      <c r="B784" s="38"/>
      <c r="C784" s="210" t="s">
        <v>1044</v>
      </c>
      <c r="D784" s="210" t="s">
        <v>187</v>
      </c>
      <c r="E784" s="211" t="s">
        <v>1045</v>
      </c>
      <c r="F784" s="212" t="s">
        <v>1046</v>
      </c>
      <c r="G784" s="213" t="s">
        <v>364</v>
      </c>
      <c r="H784" s="214">
        <v>4.2000000000000002</v>
      </c>
      <c r="I784" s="215"/>
      <c r="J784" s="216">
        <f>ROUND(I784*H784,2)</f>
        <v>0</v>
      </c>
      <c r="K784" s="212" t="s">
        <v>191</v>
      </c>
      <c r="L784" s="43"/>
      <c r="M784" s="217" t="s">
        <v>1</v>
      </c>
      <c r="N784" s="218" t="s">
        <v>40</v>
      </c>
      <c r="O784" s="79"/>
      <c r="P784" s="219">
        <f>O784*H784</f>
        <v>0</v>
      </c>
      <c r="Q784" s="219">
        <v>0</v>
      </c>
      <c r="R784" s="219">
        <f>Q784*H784</f>
        <v>0</v>
      </c>
      <c r="S784" s="219">
        <v>0</v>
      </c>
      <c r="T784" s="220">
        <f>S784*H784</f>
        <v>0</v>
      </c>
      <c r="AR784" s="17" t="s">
        <v>257</v>
      </c>
      <c r="AT784" s="17" t="s">
        <v>187</v>
      </c>
      <c r="AU784" s="17" t="s">
        <v>76</v>
      </c>
      <c r="AY784" s="17" t="s">
        <v>186</v>
      </c>
      <c r="BE784" s="221">
        <f>IF(N784="základní",J784,0)</f>
        <v>0</v>
      </c>
      <c r="BF784" s="221">
        <f>IF(N784="snížená",J784,0)</f>
        <v>0</v>
      </c>
      <c r="BG784" s="221">
        <f>IF(N784="zákl. přenesená",J784,0)</f>
        <v>0</v>
      </c>
      <c r="BH784" s="221">
        <f>IF(N784="sníž. přenesená",J784,0)</f>
        <v>0</v>
      </c>
      <c r="BI784" s="221">
        <f>IF(N784="nulová",J784,0)</f>
        <v>0</v>
      </c>
      <c r="BJ784" s="17" t="s">
        <v>76</v>
      </c>
      <c r="BK784" s="221">
        <f>ROUND(I784*H784,2)</f>
        <v>0</v>
      </c>
      <c r="BL784" s="17" t="s">
        <v>257</v>
      </c>
      <c r="BM784" s="17" t="s">
        <v>1047</v>
      </c>
    </row>
    <row r="785" s="11" customFormat="1">
      <c r="B785" s="222"/>
      <c r="C785" s="223"/>
      <c r="D785" s="224" t="s">
        <v>194</v>
      </c>
      <c r="E785" s="225" t="s">
        <v>1</v>
      </c>
      <c r="F785" s="226" t="s">
        <v>1048</v>
      </c>
      <c r="G785" s="223"/>
      <c r="H785" s="227">
        <v>4.2000000000000002</v>
      </c>
      <c r="I785" s="228"/>
      <c r="J785" s="223"/>
      <c r="K785" s="223"/>
      <c r="L785" s="229"/>
      <c r="M785" s="230"/>
      <c r="N785" s="231"/>
      <c r="O785" s="231"/>
      <c r="P785" s="231"/>
      <c r="Q785" s="231"/>
      <c r="R785" s="231"/>
      <c r="S785" s="231"/>
      <c r="T785" s="232"/>
      <c r="AT785" s="233" t="s">
        <v>194</v>
      </c>
      <c r="AU785" s="233" t="s">
        <v>76</v>
      </c>
      <c r="AV785" s="11" t="s">
        <v>78</v>
      </c>
      <c r="AW785" s="11" t="s">
        <v>32</v>
      </c>
      <c r="AX785" s="11" t="s">
        <v>69</v>
      </c>
      <c r="AY785" s="233" t="s">
        <v>186</v>
      </c>
    </row>
    <row r="786" s="12" customFormat="1">
      <c r="B786" s="234"/>
      <c r="C786" s="235"/>
      <c r="D786" s="224" t="s">
        <v>194</v>
      </c>
      <c r="E786" s="236" t="s">
        <v>1</v>
      </c>
      <c r="F786" s="237" t="s">
        <v>196</v>
      </c>
      <c r="G786" s="235"/>
      <c r="H786" s="238">
        <v>4.2000000000000002</v>
      </c>
      <c r="I786" s="239"/>
      <c r="J786" s="235"/>
      <c r="K786" s="235"/>
      <c r="L786" s="240"/>
      <c r="M786" s="241"/>
      <c r="N786" s="242"/>
      <c r="O786" s="242"/>
      <c r="P786" s="242"/>
      <c r="Q786" s="242"/>
      <c r="R786" s="242"/>
      <c r="S786" s="242"/>
      <c r="T786" s="243"/>
      <c r="AT786" s="244" t="s">
        <v>194</v>
      </c>
      <c r="AU786" s="244" t="s">
        <v>76</v>
      </c>
      <c r="AV786" s="12" t="s">
        <v>86</v>
      </c>
      <c r="AW786" s="12" t="s">
        <v>32</v>
      </c>
      <c r="AX786" s="12" t="s">
        <v>69</v>
      </c>
      <c r="AY786" s="244" t="s">
        <v>186</v>
      </c>
    </row>
    <row r="787" s="13" customFormat="1">
      <c r="B787" s="245"/>
      <c r="C787" s="246"/>
      <c r="D787" s="224" t="s">
        <v>194</v>
      </c>
      <c r="E787" s="247" t="s">
        <v>1</v>
      </c>
      <c r="F787" s="248" t="s">
        <v>197</v>
      </c>
      <c r="G787" s="246"/>
      <c r="H787" s="249">
        <v>4.2000000000000002</v>
      </c>
      <c r="I787" s="250"/>
      <c r="J787" s="246"/>
      <c r="K787" s="246"/>
      <c r="L787" s="251"/>
      <c r="M787" s="252"/>
      <c r="N787" s="253"/>
      <c r="O787" s="253"/>
      <c r="P787" s="253"/>
      <c r="Q787" s="253"/>
      <c r="R787" s="253"/>
      <c r="S787" s="253"/>
      <c r="T787" s="254"/>
      <c r="AT787" s="255" t="s">
        <v>194</v>
      </c>
      <c r="AU787" s="255" t="s">
        <v>76</v>
      </c>
      <c r="AV787" s="13" t="s">
        <v>192</v>
      </c>
      <c r="AW787" s="13" t="s">
        <v>32</v>
      </c>
      <c r="AX787" s="13" t="s">
        <v>76</v>
      </c>
      <c r="AY787" s="255" t="s">
        <v>186</v>
      </c>
    </row>
    <row r="788" s="1" customFormat="1" ht="22.5" customHeight="1">
      <c r="B788" s="38"/>
      <c r="C788" s="210" t="s">
        <v>1049</v>
      </c>
      <c r="D788" s="210" t="s">
        <v>187</v>
      </c>
      <c r="E788" s="211" t="s">
        <v>1050</v>
      </c>
      <c r="F788" s="212" t="s">
        <v>1051</v>
      </c>
      <c r="G788" s="213" t="s">
        <v>319</v>
      </c>
      <c r="H788" s="214">
        <v>6.8330000000000002</v>
      </c>
      <c r="I788" s="215"/>
      <c r="J788" s="216">
        <f>ROUND(I788*H788,2)</f>
        <v>0</v>
      </c>
      <c r="K788" s="212" t="s">
        <v>191</v>
      </c>
      <c r="L788" s="43"/>
      <c r="M788" s="217" t="s">
        <v>1</v>
      </c>
      <c r="N788" s="218" t="s">
        <v>40</v>
      </c>
      <c r="O788" s="79"/>
      <c r="P788" s="219">
        <f>O788*H788</f>
        <v>0</v>
      </c>
      <c r="Q788" s="219">
        <v>0</v>
      </c>
      <c r="R788" s="219">
        <f>Q788*H788</f>
        <v>0</v>
      </c>
      <c r="S788" s="219">
        <v>0</v>
      </c>
      <c r="T788" s="220">
        <f>S788*H788</f>
        <v>0</v>
      </c>
      <c r="AR788" s="17" t="s">
        <v>257</v>
      </c>
      <c r="AT788" s="17" t="s">
        <v>187</v>
      </c>
      <c r="AU788" s="17" t="s">
        <v>76</v>
      </c>
      <c r="AY788" s="17" t="s">
        <v>186</v>
      </c>
      <c r="BE788" s="221">
        <f>IF(N788="základní",J788,0)</f>
        <v>0</v>
      </c>
      <c r="BF788" s="221">
        <f>IF(N788="snížená",J788,0)</f>
        <v>0</v>
      </c>
      <c r="BG788" s="221">
        <f>IF(N788="zákl. přenesená",J788,0)</f>
        <v>0</v>
      </c>
      <c r="BH788" s="221">
        <f>IF(N788="sníž. přenesená",J788,0)</f>
        <v>0</v>
      </c>
      <c r="BI788" s="221">
        <f>IF(N788="nulová",J788,0)</f>
        <v>0</v>
      </c>
      <c r="BJ788" s="17" t="s">
        <v>76</v>
      </c>
      <c r="BK788" s="221">
        <f>ROUND(I788*H788,2)</f>
        <v>0</v>
      </c>
      <c r="BL788" s="17" t="s">
        <v>257</v>
      </c>
      <c r="BM788" s="17" t="s">
        <v>1052</v>
      </c>
    </row>
    <row r="789" s="14" customFormat="1">
      <c r="B789" s="256"/>
      <c r="C789" s="257"/>
      <c r="D789" s="224" t="s">
        <v>194</v>
      </c>
      <c r="E789" s="258" t="s">
        <v>1</v>
      </c>
      <c r="F789" s="259" t="s">
        <v>1053</v>
      </c>
      <c r="G789" s="257"/>
      <c r="H789" s="258" t="s">
        <v>1</v>
      </c>
      <c r="I789" s="260"/>
      <c r="J789" s="257"/>
      <c r="K789" s="257"/>
      <c r="L789" s="261"/>
      <c r="M789" s="262"/>
      <c r="N789" s="263"/>
      <c r="O789" s="263"/>
      <c r="P789" s="263"/>
      <c r="Q789" s="263"/>
      <c r="R789" s="263"/>
      <c r="S789" s="263"/>
      <c r="T789" s="264"/>
      <c r="AT789" s="265" t="s">
        <v>194</v>
      </c>
      <c r="AU789" s="265" t="s">
        <v>76</v>
      </c>
      <c r="AV789" s="14" t="s">
        <v>76</v>
      </c>
      <c r="AW789" s="14" t="s">
        <v>32</v>
      </c>
      <c r="AX789" s="14" t="s">
        <v>69</v>
      </c>
      <c r="AY789" s="265" t="s">
        <v>186</v>
      </c>
    </row>
    <row r="790" s="11" customFormat="1">
      <c r="B790" s="222"/>
      <c r="C790" s="223"/>
      <c r="D790" s="224" t="s">
        <v>194</v>
      </c>
      <c r="E790" s="225" t="s">
        <v>1</v>
      </c>
      <c r="F790" s="226" t="s">
        <v>1054</v>
      </c>
      <c r="G790" s="223"/>
      <c r="H790" s="227">
        <v>6.8330000000000002</v>
      </c>
      <c r="I790" s="228"/>
      <c r="J790" s="223"/>
      <c r="K790" s="223"/>
      <c r="L790" s="229"/>
      <c r="M790" s="230"/>
      <c r="N790" s="231"/>
      <c r="O790" s="231"/>
      <c r="P790" s="231"/>
      <c r="Q790" s="231"/>
      <c r="R790" s="231"/>
      <c r="S790" s="231"/>
      <c r="T790" s="232"/>
      <c r="AT790" s="233" t="s">
        <v>194</v>
      </c>
      <c r="AU790" s="233" t="s">
        <v>76</v>
      </c>
      <c r="AV790" s="11" t="s">
        <v>78</v>
      </c>
      <c r="AW790" s="11" t="s">
        <v>32</v>
      </c>
      <c r="AX790" s="11" t="s">
        <v>69</v>
      </c>
      <c r="AY790" s="233" t="s">
        <v>186</v>
      </c>
    </row>
    <row r="791" s="12" customFormat="1">
      <c r="B791" s="234"/>
      <c r="C791" s="235"/>
      <c r="D791" s="224" t="s">
        <v>194</v>
      </c>
      <c r="E791" s="236" t="s">
        <v>1</v>
      </c>
      <c r="F791" s="237" t="s">
        <v>196</v>
      </c>
      <c r="G791" s="235"/>
      <c r="H791" s="238">
        <v>6.8330000000000002</v>
      </c>
      <c r="I791" s="239"/>
      <c r="J791" s="235"/>
      <c r="K791" s="235"/>
      <c r="L791" s="240"/>
      <c r="M791" s="241"/>
      <c r="N791" s="242"/>
      <c r="O791" s="242"/>
      <c r="P791" s="242"/>
      <c r="Q791" s="242"/>
      <c r="R791" s="242"/>
      <c r="S791" s="242"/>
      <c r="T791" s="243"/>
      <c r="AT791" s="244" t="s">
        <v>194</v>
      </c>
      <c r="AU791" s="244" t="s">
        <v>76</v>
      </c>
      <c r="AV791" s="12" t="s">
        <v>86</v>
      </c>
      <c r="AW791" s="12" t="s">
        <v>32</v>
      </c>
      <c r="AX791" s="12" t="s">
        <v>69</v>
      </c>
      <c r="AY791" s="244" t="s">
        <v>186</v>
      </c>
    </row>
    <row r="792" s="13" customFormat="1">
      <c r="B792" s="245"/>
      <c r="C792" s="246"/>
      <c r="D792" s="224" t="s">
        <v>194</v>
      </c>
      <c r="E792" s="247" t="s">
        <v>1</v>
      </c>
      <c r="F792" s="248" t="s">
        <v>197</v>
      </c>
      <c r="G792" s="246"/>
      <c r="H792" s="249">
        <v>6.8330000000000002</v>
      </c>
      <c r="I792" s="250"/>
      <c r="J792" s="246"/>
      <c r="K792" s="246"/>
      <c r="L792" s="251"/>
      <c r="M792" s="252"/>
      <c r="N792" s="253"/>
      <c r="O792" s="253"/>
      <c r="P792" s="253"/>
      <c r="Q792" s="253"/>
      <c r="R792" s="253"/>
      <c r="S792" s="253"/>
      <c r="T792" s="254"/>
      <c r="AT792" s="255" t="s">
        <v>194</v>
      </c>
      <c r="AU792" s="255" t="s">
        <v>76</v>
      </c>
      <c r="AV792" s="13" t="s">
        <v>192</v>
      </c>
      <c r="AW792" s="13" t="s">
        <v>32</v>
      </c>
      <c r="AX792" s="13" t="s">
        <v>76</v>
      </c>
      <c r="AY792" s="255" t="s">
        <v>186</v>
      </c>
    </row>
    <row r="793" s="1" customFormat="1" ht="16.5" customHeight="1">
      <c r="B793" s="38"/>
      <c r="C793" s="210" t="s">
        <v>1055</v>
      </c>
      <c r="D793" s="210" t="s">
        <v>187</v>
      </c>
      <c r="E793" s="211" t="s">
        <v>1056</v>
      </c>
      <c r="F793" s="212" t="s">
        <v>1057</v>
      </c>
      <c r="G793" s="213" t="s">
        <v>319</v>
      </c>
      <c r="H793" s="214">
        <v>75.808000000000007</v>
      </c>
      <c r="I793" s="215"/>
      <c r="J793" s="216">
        <f>ROUND(I793*H793,2)</f>
        <v>0</v>
      </c>
      <c r="K793" s="212" t="s">
        <v>191</v>
      </c>
      <c r="L793" s="43"/>
      <c r="M793" s="217" t="s">
        <v>1</v>
      </c>
      <c r="N793" s="218" t="s">
        <v>40</v>
      </c>
      <c r="O793" s="79"/>
      <c r="P793" s="219">
        <f>O793*H793</f>
        <v>0</v>
      </c>
      <c r="Q793" s="219">
        <v>0</v>
      </c>
      <c r="R793" s="219">
        <f>Q793*H793</f>
        <v>0</v>
      </c>
      <c r="S793" s="219">
        <v>0</v>
      </c>
      <c r="T793" s="220">
        <f>S793*H793</f>
        <v>0</v>
      </c>
      <c r="AR793" s="17" t="s">
        <v>257</v>
      </c>
      <c r="AT793" s="17" t="s">
        <v>187</v>
      </c>
      <c r="AU793" s="17" t="s">
        <v>76</v>
      </c>
      <c r="AY793" s="17" t="s">
        <v>186</v>
      </c>
      <c r="BE793" s="221">
        <f>IF(N793="základní",J793,0)</f>
        <v>0</v>
      </c>
      <c r="BF793" s="221">
        <f>IF(N793="snížená",J793,0)</f>
        <v>0</v>
      </c>
      <c r="BG793" s="221">
        <f>IF(N793="zákl. přenesená",J793,0)</f>
        <v>0</v>
      </c>
      <c r="BH793" s="221">
        <f>IF(N793="sníž. přenesená",J793,0)</f>
        <v>0</v>
      </c>
      <c r="BI793" s="221">
        <f>IF(N793="nulová",J793,0)</f>
        <v>0</v>
      </c>
      <c r="BJ793" s="17" t="s">
        <v>76</v>
      </c>
      <c r="BK793" s="221">
        <f>ROUND(I793*H793,2)</f>
        <v>0</v>
      </c>
      <c r="BL793" s="17" t="s">
        <v>257</v>
      </c>
      <c r="BM793" s="17" t="s">
        <v>1058</v>
      </c>
    </row>
    <row r="794" s="14" customFormat="1">
      <c r="B794" s="256"/>
      <c r="C794" s="257"/>
      <c r="D794" s="224" t="s">
        <v>194</v>
      </c>
      <c r="E794" s="258" t="s">
        <v>1</v>
      </c>
      <c r="F794" s="259" t="s">
        <v>1059</v>
      </c>
      <c r="G794" s="257"/>
      <c r="H794" s="258" t="s">
        <v>1</v>
      </c>
      <c r="I794" s="260"/>
      <c r="J794" s="257"/>
      <c r="K794" s="257"/>
      <c r="L794" s="261"/>
      <c r="M794" s="262"/>
      <c r="N794" s="263"/>
      <c r="O794" s="263"/>
      <c r="P794" s="263"/>
      <c r="Q794" s="263"/>
      <c r="R794" s="263"/>
      <c r="S794" s="263"/>
      <c r="T794" s="264"/>
      <c r="AT794" s="265" t="s">
        <v>194</v>
      </c>
      <c r="AU794" s="265" t="s">
        <v>76</v>
      </c>
      <c r="AV794" s="14" t="s">
        <v>76</v>
      </c>
      <c r="AW794" s="14" t="s">
        <v>32</v>
      </c>
      <c r="AX794" s="14" t="s">
        <v>69</v>
      </c>
      <c r="AY794" s="265" t="s">
        <v>186</v>
      </c>
    </row>
    <row r="795" s="11" customFormat="1">
      <c r="B795" s="222"/>
      <c r="C795" s="223"/>
      <c r="D795" s="224" t="s">
        <v>194</v>
      </c>
      <c r="E795" s="225" t="s">
        <v>1</v>
      </c>
      <c r="F795" s="226" t="s">
        <v>1060</v>
      </c>
      <c r="G795" s="223"/>
      <c r="H795" s="227">
        <v>75.808000000000007</v>
      </c>
      <c r="I795" s="228"/>
      <c r="J795" s="223"/>
      <c r="K795" s="223"/>
      <c r="L795" s="229"/>
      <c r="M795" s="230"/>
      <c r="N795" s="231"/>
      <c r="O795" s="231"/>
      <c r="P795" s="231"/>
      <c r="Q795" s="231"/>
      <c r="R795" s="231"/>
      <c r="S795" s="231"/>
      <c r="T795" s="232"/>
      <c r="AT795" s="233" t="s">
        <v>194</v>
      </c>
      <c r="AU795" s="233" t="s">
        <v>76</v>
      </c>
      <c r="AV795" s="11" t="s">
        <v>78</v>
      </c>
      <c r="AW795" s="11" t="s">
        <v>32</v>
      </c>
      <c r="AX795" s="11" t="s">
        <v>69</v>
      </c>
      <c r="AY795" s="233" t="s">
        <v>186</v>
      </c>
    </row>
    <row r="796" s="12" customFormat="1">
      <c r="B796" s="234"/>
      <c r="C796" s="235"/>
      <c r="D796" s="224" t="s">
        <v>194</v>
      </c>
      <c r="E796" s="236" t="s">
        <v>1</v>
      </c>
      <c r="F796" s="237" t="s">
        <v>196</v>
      </c>
      <c r="G796" s="235"/>
      <c r="H796" s="238">
        <v>75.808000000000007</v>
      </c>
      <c r="I796" s="239"/>
      <c r="J796" s="235"/>
      <c r="K796" s="235"/>
      <c r="L796" s="240"/>
      <c r="M796" s="241"/>
      <c r="N796" s="242"/>
      <c r="O796" s="242"/>
      <c r="P796" s="242"/>
      <c r="Q796" s="242"/>
      <c r="R796" s="242"/>
      <c r="S796" s="242"/>
      <c r="T796" s="243"/>
      <c r="AT796" s="244" t="s">
        <v>194</v>
      </c>
      <c r="AU796" s="244" t="s">
        <v>76</v>
      </c>
      <c r="AV796" s="12" t="s">
        <v>86</v>
      </c>
      <c r="AW796" s="12" t="s">
        <v>32</v>
      </c>
      <c r="AX796" s="12" t="s">
        <v>69</v>
      </c>
      <c r="AY796" s="244" t="s">
        <v>186</v>
      </c>
    </row>
    <row r="797" s="13" customFormat="1">
      <c r="B797" s="245"/>
      <c r="C797" s="246"/>
      <c r="D797" s="224" t="s">
        <v>194</v>
      </c>
      <c r="E797" s="247" t="s">
        <v>1</v>
      </c>
      <c r="F797" s="248" t="s">
        <v>197</v>
      </c>
      <c r="G797" s="246"/>
      <c r="H797" s="249">
        <v>75.808000000000007</v>
      </c>
      <c r="I797" s="250"/>
      <c r="J797" s="246"/>
      <c r="K797" s="246"/>
      <c r="L797" s="251"/>
      <c r="M797" s="252"/>
      <c r="N797" s="253"/>
      <c r="O797" s="253"/>
      <c r="P797" s="253"/>
      <c r="Q797" s="253"/>
      <c r="R797" s="253"/>
      <c r="S797" s="253"/>
      <c r="T797" s="254"/>
      <c r="AT797" s="255" t="s">
        <v>194</v>
      </c>
      <c r="AU797" s="255" t="s">
        <v>76</v>
      </c>
      <c r="AV797" s="13" t="s">
        <v>192</v>
      </c>
      <c r="AW797" s="13" t="s">
        <v>32</v>
      </c>
      <c r="AX797" s="13" t="s">
        <v>76</v>
      </c>
      <c r="AY797" s="255" t="s">
        <v>186</v>
      </c>
    </row>
    <row r="798" s="1" customFormat="1" ht="16.5" customHeight="1">
      <c r="B798" s="38"/>
      <c r="C798" s="210" t="s">
        <v>1061</v>
      </c>
      <c r="D798" s="210" t="s">
        <v>187</v>
      </c>
      <c r="E798" s="211" t="s">
        <v>1062</v>
      </c>
      <c r="F798" s="212" t="s">
        <v>1063</v>
      </c>
      <c r="G798" s="213" t="s">
        <v>364</v>
      </c>
      <c r="H798" s="214">
        <v>92.400000000000006</v>
      </c>
      <c r="I798" s="215"/>
      <c r="J798" s="216">
        <f>ROUND(I798*H798,2)</f>
        <v>0</v>
      </c>
      <c r="K798" s="212" t="s">
        <v>191</v>
      </c>
      <c r="L798" s="43"/>
      <c r="M798" s="217" t="s">
        <v>1</v>
      </c>
      <c r="N798" s="218" t="s">
        <v>40</v>
      </c>
      <c r="O798" s="79"/>
      <c r="P798" s="219">
        <f>O798*H798</f>
        <v>0</v>
      </c>
      <c r="Q798" s="219">
        <v>0</v>
      </c>
      <c r="R798" s="219">
        <f>Q798*H798</f>
        <v>0</v>
      </c>
      <c r="S798" s="219">
        <v>0</v>
      </c>
      <c r="T798" s="220">
        <f>S798*H798</f>
        <v>0</v>
      </c>
      <c r="AR798" s="17" t="s">
        <v>257</v>
      </c>
      <c r="AT798" s="17" t="s">
        <v>187</v>
      </c>
      <c r="AU798" s="17" t="s">
        <v>76</v>
      </c>
      <c r="AY798" s="17" t="s">
        <v>186</v>
      </c>
      <c r="BE798" s="221">
        <f>IF(N798="základní",J798,0)</f>
        <v>0</v>
      </c>
      <c r="BF798" s="221">
        <f>IF(N798="snížená",J798,0)</f>
        <v>0</v>
      </c>
      <c r="BG798" s="221">
        <f>IF(N798="zákl. přenesená",J798,0)</f>
        <v>0</v>
      </c>
      <c r="BH798" s="221">
        <f>IF(N798="sníž. přenesená",J798,0)</f>
        <v>0</v>
      </c>
      <c r="BI798" s="221">
        <f>IF(N798="nulová",J798,0)</f>
        <v>0</v>
      </c>
      <c r="BJ798" s="17" t="s">
        <v>76</v>
      </c>
      <c r="BK798" s="221">
        <f>ROUND(I798*H798,2)</f>
        <v>0</v>
      </c>
      <c r="BL798" s="17" t="s">
        <v>257</v>
      </c>
      <c r="BM798" s="17" t="s">
        <v>1064</v>
      </c>
    </row>
    <row r="799" s="11" customFormat="1">
      <c r="B799" s="222"/>
      <c r="C799" s="223"/>
      <c r="D799" s="224" t="s">
        <v>194</v>
      </c>
      <c r="E799" s="225" t="s">
        <v>1</v>
      </c>
      <c r="F799" s="226" t="s">
        <v>1065</v>
      </c>
      <c r="G799" s="223"/>
      <c r="H799" s="227">
        <v>92.400000000000006</v>
      </c>
      <c r="I799" s="228"/>
      <c r="J799" s="223"/>
      <c r="K799" s="223"/>
      <c r="L799" s="229"/>
      <c r="M799" s="230"/>
      <c r="N799" s="231"/>
      <c r="O799" s="231"/>
      <c r="P799" s="231"/>
      <c r="Q799" s="231"/>
      <c r="R799" s="231"/>
      <c r="S799" s="231"/>
      <c r="T799" s="232"/>
      <c r="AT799" s="233" t="s">
        <v>194</v>
      </c>
      <c r="AU799" s="233" t="s">
        <v>76</v>
      </c>
      <c r="AV799" s="11" t="s">
        <v>78</v>
      </c>
      <c r="AW799" s="11" t="s">
        <v>32</v>
      </c>
      <c r="AX799" s="11" t="s">
        <v>69</v>
      </c>
      <c r="AY799" s="233" t="s">
        <v>186</v>
      </c>
    </row>
    <row r="800" s="12" customFormat="1">
      <c r="B800" s="234"/>
      <c r="C800" s="235"/>
      <c r="D800" s="224" t="s">
        <v>194</v>
      </c>
      <c r="E800" s="236" t="s">
        <v>1</v>
      </c>
      <c r="F800" s="237" t="s">
        <v>196</v>
      </c>
      <c r="G800" s="235"/>
      <c r="H800" s="238">
        <v>92.400000000000006</v>
      </c>
      <c r="I800" s="239"/>
      <c r="J800" s="235"/>
      <c r="K800" s="235"/>
      <c r="L800" s="240"/>
      <c r="M800" s="241"/>
      <c r="N800" s="242"/>
      <c r="O800" s="242"/>
      <c r="P800" s="242"/>
      <c r="Q800" s="242"/>
      <c r="R800" s="242"/>
      <c r="S800" s="242"/>
      <c r="T800" s="243"/>
      <c r="AT800" s="244" t="s">
        <v>194</v>
      </c>
      <c r="AU800" s="244" t="s">
        <v>76</v>
      </c>
      <c r="AV800" s="12" t="s">
        <v>86</v>
      </c>
      <c r="AW800" s="12" t="s">
        <v>32</v>
      </c>
      <c r="AX800" s="12" t="s">
        <v>69</v>
      </c>
      <c r="AY800" s="244" t="s">
        <v>186</v>
      </c>
    </row>
    <row r="801" s="13" customFormat="1">
      <c r="B801" s="245"/>
      <c r="C801" s="246"/>
      <c r="D801" s="224" t="s">
        <v>194</v>
      </c>
      <c r="E801" s="247" t="s">
        <v>1</v>
      </c>
      <c r="F801" s="248" t="s">
        <v>197</v>
      </c>
      <c r="G801" s="246"/>
      <c r="H801" s="249">
        <v>92.400000000000006</v>
      </c>
      <c r="I801" s="250"/>
      <c r="J801" s="246"/>
      <c r="K801" s="246"/>
      <c r="L801" s="251"/>
      <c r="M801" s="252"/>
      <c r="N801" s="253"/>
      <c r="O801" s="253"/>
      <c r="P801" s="253"/>
      <c r="Q801" s="253"/>
      <c r="R801" s="253"/>
      <c r="S801" s="253"/>
      <c r="T801" s="254"/>
      <c r="AT801" s="255" t="s">
        <v>194</v>
      </c>
      <c r="AU801" s="255" t="s">
        <v>76</v>
      </c>
      <c r="AV801" s="13" t="s">
        <v>192</v>
      </c>
      <c r="AW801" s="13" t="s">
        <v>32</v>
      </c>
      <c r="AX801" s="13" t="s">
        <v>76</v>
      </c>
      <c r="AY801" s="255" t="s">
        <v>186</v>
      </c>
    </row>
    <row r="802" s="1" customFormat="1" ht="16.5" customHeight="1">
      <c r="B802" s="38"/>
      <c r="C802" s="210" t="s">
        <v>1066</v>
      </c>
      <c r="D802" s="210" t="s">
        <v>187</v>
      </c>
      <c r="E802" s="211" t="s">
        <v>1067</v>
      </c>
      <c r="F802" s="212" t="s">
        <v>1068</v>
      </c>
      <c r="G802" s="213" t="s">
        <v>190</v>
      </c>
      <c r="H802" s="214">
        <v>1.7809999999999999</v>
      </c>
      <c r="I802" s="215"/>
      <c r="J802" s="216">
        <f>ROUND(I802*H802,2)</f>
        <v>0</v>
      </c>
      <c r="K802" s="212" t="s">
        <v>191</v>
      </c>
      <c r="L802" s="43"/>
      <c r="M802" s="217" t="s">
        <v>1</v>
      </c>
      <c r="N802" s="218" t="s">
        <v>40</v>
      </c>
      <c r="O802" s="79"/>
      <c r="P802" s="219">
        <f>O802*H802</f>
        <v>0</v>
      </c>
      <c r="Q802" s="219">
        <v>0</v>
      </c>
      <c r="R802" s="219">
        <f>Q802*H802</f>
        <v>0</v>
      </c>
      <c r="S802" s="219">
        <v>0</v>
      </c>
      <c r="T802" s="220">
        <f>S802*H802</f>
        <v>0</v>
      </c>
      <c r="AR802" s="17" t="s">
        <v>257</v>
      </c>
      <c r="AT802" s="17" t="s">
        <v>187</v>
      </c>
      <c r="AU802" s="17" t="s">
        <v>76</v>
      </c>
      <c r="AY802" s="17" t="s">
        <v>186</v>
      </c>
      <c r="BE802" s="221">
        <f>IF(N802="základní",J802,0)</f>
        <v>0</v>
      </c>
      <c r="BF802" s="221">
        <f>IF(N802="snížená",J802,0)</f>
        <v>0</v>
      </c>
      <c r="BG802" s="221">
        <f>IF(N802="zákl. přenesená",J802,0)</f>
        <v>0</v>
      </c>
      <c r="BH802" s="221">
        <f>IF(N802="sníž. přenesená",J802,0)</f>
        <v>0</v>
      </c>
      <c r="BI802" s="221">
        <f>IF(N802="nulová",J802,0)</f>
        <v>0</v>
      </c>
      <c r="BJ802" s="17" t="s">
        <v>76</v>
      </c>
      <c r="BK802" s="221">
        <f>ROUND(I802*H802,2)</f>
        <v>0</v>
      </c>
      <c r="BL802" s="17" t="s">
        <v>257</v>
      </c>
      <c r="BM802" s="17" t="s">
        <v>1069</v>
      </c>
    </row>
    <row r="803" s="14" customFormat="1">
      <c r="B803" s="256"/>
      <c r="C803" s="257"/>
      <c r="D803" s="224" t="s">
        <v>194</v>
      </c>
      <c r="E803" s="258" t="s">
        <v>1</v>
      </c>
      <c r="F803" s="259" t="s">
        <v>1070</v>
      </c>
      <c r="G803" s="257"/>
      <c r="H803" s="258" t="s">
        <v>1</v>
      </c>
      <c r="I803" s="260"/>
      <c r="J803" s="257"/>
      <c r="K803" s="257"/>
      <c r="L803" s="261"/>
      <c r="M803" s="262"/>
      <c r="N803" s="263"/>
      <c r="O803" s="263"/>
      <c r="P803" s="263"/>
      <c r="Q803" s="263"/>
      <c r="R803" s="263"/>
      <c r="S803" s="263"/>
      <c r="T803" s="264"/>
      <c r="AT803" s="265" t="s">
        <v>194</v>
      </c>
      <c r="AU803" s="265" t="s">
        <v>76</v>
      </c>
      <c r="AV803" s="14" t="s">
        <v>76</v>
      </c>
      <c r="AW803" s="14" t="s">
        <v>32</v>
      </c>
      <c r="AX803" s="14" t="s">
        <v>69</v>
      </c>
      <c r="AY803" s="265" t="s">
        <v>186</v>
      </c>
    </row>
    <row r="804" s="11" customFormat="1">
      <c r="B804" s="222"/>
      <c r="C804" s="223"/>
      <c r="D804" s="224" t="s">
        <v>194</v>
      </c>
      <c r="E804" s="225" t="s">
        <v>1</v>
      </c>
      <c r="F804" s="226" t="s">
        <v>1071</v>
      </c>
      <c r="G804" s="223"/>
      <c r="H804" s="227">
        <v>0.38200000000000001</v>
      </c>
      <c r="I804" s="228"/>
      <c r="J804" s="223"/>
      <c r="K804" s="223"/>
      <c r="L804" s="229"/>
      <c r="M804" s="230"/>
      <c r="N804" s="231"/>
      <c r="O804" s="231"/>
      <c r="P804" s="231"/>
      <c r="Q804" s="231"/>
      <c r="R804" s="231"/>
      <c r="S804" s="231"/>
      <c r="T804" s="232"/>
      <c r="AT804" s="233" t="s">
        <v>194</v>
      </c>
      <c r="AU804" s="233" t="s">
        <v>76</v>
      </c>
      <c r="AV804" s="11" t="s">
        <v>78</v>
      </c>
      <c r="AW804" s="11" t="s">
        <v>32</v>
      </c>
      <c r="AX804" s="11" t="s">
        <v>69</v>
      </c>
      <c r="AY804" s="233" t="s">
        <v>186</v>
      </c>
    </row>
    <row r="805" s="11" customFormat="1">
      <c r="B805" s="222"/>
      <c r="C805" s="223"/>
      <c r="D805" s="224" t="s">
        <v>194</v>
      </c>
      <c r="E805" s="225" t="s">
        <v>1</v>
      </c>
      <c r="F805" s="226" t="s">
        <v>1072</v>
      </c>
      <c r="G805" s="223"/>
      <c r="H805" s="227">
        <v>0.129</v>
      </c>
      <c r="I805" s="228"/>
      <c r="J805" s="223"/>
      <c r="K805" s="223"/>
      <c r="L805" s="229"/>
      <c r="M805" s="230"/>
      <c r="N805" s="231"/>
      <c r="O805" s="231"/>
      <c r="P805" s="231"/>
      <c r="Q805" s="231"/>
      <c r="R805" s="231"/>
      <c r="S805" s="231"/>
      <c r="T805" s="232"/>
      <c r="AT805" s="233" t="s">
        <v>194</v>
      </c>
      <c r="AU805" s="233" t="s">
        <v>76</v>
      </c>
      <c r="AV805" s="11" t="s">
        <v>78</v>
      </c>
      <c r="AW805" s="11" t="s">
        <v>32</v>
      </c>
      <c r="AX805" s="11" t="s">
        <v>69</v>
      </c>
      <c r="AY805" s="233" t="s">
        <v>186</v>
      </c>
    </row>
    <row r="806" s="11" customFormat="1">
      <c r="B806" s="222"/>
      <c r="C806" s="223"/>
      <c r="D806" s="224" t="s">
        <v>194</v>
      </c>
      <c r="E806" s="225" t="s">
        <v>1</v>
      </c>
      <c r="F806" s="226" t="s">
        <v>1073</v>
      </c>
      <c r="G806" s="223"/>
      <c r="H806" s="227">
        <v>0.081000000000000003</v>
      </c>
      <c r="I806" s="228"/>
      <c r="J806" s="223"/>
      <c r="K806" s="223"/>
      <c r="L806" s="229"/>
      <c r="M806" s="230"/>
      <c r="N806" s="231"/>
      <c r="O806" s="231"/>
      <c r="P806" s="231"/>
      <c r="Q806" s="231"/>
      <c r="R806" s="231"/>
      <c r="S806" s="231"/>
      <c r="T806" s="232"/>
      <c r="AT806" s="233" t="s">
        <v>194</v>
      </c>
      <c r="AU806" s="233" t="s">
        <v>76</v>
      </c>
      <c r="AV806" s="11" t="s">
        <v>78</v>
      </c>
      <c r="AW806" s="11" t="s">
        <v>32</v>
      </c>
      <c r="AX806" s="11" t="s">
        <v>69</v>
      </c>
      <c r="AY806" s="233" t="s">
        <v>186</v>
      </c>
    </row>
    <row r="807" s="12" customFormat="1">
      <c r="B807" s="234"/>
      <c r="C807" s="235"/>
      <c r="D807" s="224" t="s">
        <v>194</v>
      </c>
      <c r="E807" s="236" t="s">
        <v>1</v>
      </c>
      <c r="F807" s="237" t="s">
        <v>196</v>
      </c>
      <c r="G807" s="235"/>
      <c r="H807" s="238">
        <v>0.59199999999999997</v>
      </c>
      <c r="I807" s="239"/>
      <c r="J807" s="235"/>
      <c r="K807" s="235"/>
      <c r="L807" s="240"/>
      <c r="M807" s="241"/>
      <c r="N807" s="242"/>
      <c r="O807" s="242"/>
      <c r="P807" s="242"/>
      <c r="Q807" s="242"/>
      <c r="R807" s="242"/>
      <c r="S807" s="242"/>
      <c r="T807" s="243"/>
      <c r="AT807" s="244" t="s">
        <v>194</v>
      </c>
      <c r="AU807" s="244" t="s">
        <v>76</v>
      </c>
      <c r="AV807" s="12" t="s">
        <v>86</v>
      </c>
      <c r="AW807" s="12" t="s">
        <v>32</v>
      </c>
      <c r="AX807" s="12" t="s">
        <v>69</v>
      </c>
      <c r="AY807" s="244" t="s">
        <v>186</v>
      </c>
    </row>
    <row r="808" s="14" customFormat="1">
      <c r="B808" s="256"/>
      <c r="C808" s="257"/>
      <c r="D808" s="224" t="s">
        <v>194</v>
      </c>
      <c r="E808" s="258" t="s">
        <v>1</v>
      </c>
      <c r="F808" s="259" t="s">
        <v>1074</v>
      </c>
      <c r="G808" s="257"/>
      <c r="H808" s="258" t="s">
        <v>1</v>
      </c>
      <c r="I808" s="260"/>
      <c r="J808" s="257"/>
      <c r="K808" s="257"/>
      <c r="L808" s="261"/>
      <c r="M808" s="262"/>
      <c r="N808" s="263"/>
      <c r="O808" s="263"/>
      <c r="P808" s="263"/>
      <c r="Q808" s="263"/>
      <c r="R808" s="263"/>
      <c r="S808" s="263"/>
      <c r="T808" s="264"/>
      <c r="AT808" s="265" t="s">
        <v>194</v>
      </c>
      <c r="AU808" s="265" t="s">
        <v>76</v>
      </c>
      <c r="AV808" s="14" t="s">
        <v>76</v>
      </c>
      <c r="AW808" s="14" t="s">
        <v>32</v>
      </c>
      <c r="AX808" s="14" t="s">
        <v>69</v>
      </c>
      <c r="AY808" s="265" t="s">
        <v>186</v>
      </c>
    </row>
    <row r="809" s="11" customFormat="1">
      <c r="B809" s="222"/>
      <c r="C809" s="223"/>
      <c r="D809" s="224" t="s">
        <v>194</v>
      </c>
      <c r="E809" s="225" t="s">
        <v>1</v>
      </c>
      <c r="F809" s="226" t="s">
        <v>1075</v>
      </c>
      <c r="G809" s="223"/>
      <c r="H809" s="227">
        <v>0.11799999999999999</v>
      </c>
      <c r="I809" s="228"/>
      <c r="J809" s="223"/>
      <c r="K809" s="223"/>
      <c r="L809" s="229"/>
      <c r="M809" s="230"/>
      <c r="N809" s="231"/>
      <c r="O809" s="231"/>
      <c r="P809" s="231"/>
      <c r="Q809" s="231"/>
      <c r="R809" s="231"/>
      <c r="S809" s="231"/>
      <c r="T809" s="232"/>
      <c r="AT809" s="233" t="s">
        <v>194</v>
      </c>
      <c r="AU809" s="233" t="s">
        <v>76</v>
      </c>
      <c r="AV809" s="11" t="s">
        <v>78</v>
      </c>
      <c r="AW809" s="11" t="s">
        <v>32</v>
      </c>
      <c r="AX809" s="11" t="s">
        <v>69</v>
      </c>
      <c r="AY809" s="233" t="s">
        <v>186</v>
      </c>
    </row>
    <row r="810" s="12" customFormat="1">
      <c r="B810" s="234"/>
      <c r="C810" s="235"/>
      <c r="D810" s="224" t="s">
        <v>194</v>
      </c>
      <c r="E810" s="236" t="s">
        <v>1</v>
      </c>
      <c r="F810" s="237" t="s">
        <v>196</v>
      </c>
      <c r="G810" s="235"/>
      <c r="H810" s="238">
        <v>0.11799999999999999</v>
      </c>
      <c r="I810" s="239"/>
      <c r="J810" s="235"/>
      <c r="K810" s="235"/>
      <c r="L810" s="240"/>
      <c r="M810" s="241"/>
      <c r="N810" s="242"/>
      <c r="O810" s="242"/>
      <c r="P810" s="242"/>
      <c r="Q810" s="242"/>
      <c r="R810" s="242"/>
      <c r="S810" s="242"/>
      <c r="T810" s="243"/>
      <c r="AT810" s="244" t="s">
        <v>194</v>
      </c>
      <c r="AU810" s="244" t="s">
        <v>76</v>
      </c>
      <c r="AV810" s="12" t="s">
        <v>86</v>
      </c>
      <c r="AW810" s="12" t="s">
        <v>32</v>
      </c>
      <c r="AX810" s="12" t="s">
        <v>69</v>
      </c>
      <c r="AY810" s="244" t="s">
        <v>186</v>
      </c>
    </row>
    <row r="811" s="11" customFormat="1">
      <c r="B811" s="222"/>
      <c r="C811" s="223"/>
      <c r="D811" s="224" t="s">
        <v>194</v>
      </c>
      <c r="E811" s="225" t="s">
        <v>1</v>
      </c>
      <c r="F811" s="226" t="s">
        <v>1076</v>
      </c>
      <c r="G811" s="223"/>
      <c r="H811" s="227">
        <v>0.90000000000000002</v>
      </c>
      <c r="I811" s="228"/>
      <c r="J811" s="223"/>
      <c r="K811" s="223"/>
      <c r="L811" s="229"/>
      <c r="M811" s="230"/>
      <c r="N811" s="231"/>
      <c r="O811" s="231"/>
      <c r="P811" s="231"/>
      <c r="Q811" s="231"/>
      <c r="R811" s="231"/>
      <c r="S811" s="231"/>
      <c r="T811" s="232"/>
      <c r="AT811" s="233" t="s">
        <v>194</v>
      </c>
      <c r="AU811" s="233" t="s">
        <v>76</v>
      </c>
      <c r="AV811" s="11" t="s">
        <v>78</v>
      </c>
      <c r="AW811" s="11" t="s">
        <v>32</v>
      </c>
      <c r="AX811" s="11" t="s">
        <v>69</v>
      </c>
      <c r="AY811" s="233" t="s">
        <v>186</v>
      </c>
    </row>
    <row r="812" s="11" customFormat="1">
      <c r="B812" s="222"/>
      <c r="C812" s="223"/>
      <c r="D812" s="224" t="s">
        <v>194</v>
      </c>
      <c r="E812" s="225" t="s">
        <v>1</v>
      </c>
      <c r="F812" s="226" t="s">
        <v>1077</v>
      </c>
      <c r="G812" s="223"/>
      <c r="H812" s="227">
        <v>0.17100000000000001</v>
      </c>
      <c r="I812" s="228"/>
      <c r="J812" s="223"/>
      <c r="K812" s="223"/>
      <c r="L812" s="229"/>
      <c r="M812" s="230"/>
      <c r="N812" s="231"/>
      <c r="O812" s="231"/>
      <c r="P812" s="231"/>
      <c r="Q812" s="231"/>
      <c r="R812" s="231"/>
      <c r="S812" s="231"/>
      <c r="T812" s="232"/>
      <c r="AT812" s="233" t="s">
        <v>194</v>
      </c>
      <c r="AU812" s="233" t="s">
        <v>76</v>
      </c>
      <c r="AV812" s="11" t="s">
        <v>78</v>
      </c>
      <c r="AW812" s="11" t="s">
        <v>32</v>
      </c>
      <c r="AX812" s="11" t="s">
        <v>69</v>
      </c>
      <c r="AY812" s="233" t="s">
        <v>186</v>
      </c>
    </row>
    <row r="813" s="12" customFormat="1">
      <c r="B813" s="234"/>
      <c r="C813" s="235"/>
      <c r="D813" s="224" t="s">
        <v>194</v>
      </c>
      <c r="E813" s="236" t="s">
        <v>1</v>
      </c>
      <c r="F813" s="237" t="s">
        <v>196</v>
      </c>
      <c r="G813" s="235"/>
      <c r="H813" s="238">
        <v>1.071</v>
      </c>
      <c r="I813" s="239"/>
      <c r="J813" s="235"/>
      <c r="K813" s="235"/>
      <c r="L813" s="240"/>
      <c r="M813" s="241"/>
      <c r="N813" s="242"/>
      <c r="O813" s="242"/>
      <c r="P813" s="242"/>
      <c r="Q813" s="242"/>
      <c r="R813" s="242"/>
      <c r="S813" s="242"/>
      <c r="T813" s="243"/>
      <c r="AT813" s="244" t="s">
        <v>194</v>
      </c>
      <c r="AU813" s="244" t="s">
        <v>76</v>
      </c>
      <c r="AV813" s="12" t="s">
        <v>86</v>
      </c>
      <c r="AW813" s="12" t="s">
        <v>32</v>
      </c>
      <c r="AX813" s="12" t="s">
        <v>69</v>
      </c>
      <c r="AY813" s="244" t="s">
        <v>186</v>
      </c>
    </row>
    <row r="814" s="13" customFormat="1">
      <c r="B814" s="245"/>
      <c r="C814" s="246"/>
      <c r="D814" s="224" t="s">
        <v>194</v>
      </c>
      <c r="E814" s="247" t="s">
        <v>1</v>
      </c>
      <c r="F814" s="248" t="s">
        <v>197</v>
      </c>
      <c r="G814" s="246"/>
      <c r="H814" s="249">
        <v>1.7809999999999999</v>
      </c>
      <c r="I814" s="250"/>
      <c r="J814" s="246"/>
      <c r="K814" s="246"/>
      <c r="L814" s="251"/>
      <c r="M814" s="252"/>
      <c r="N814" s="253"/>
      <c r="O814" s="253"/>
      <c r="P814" s="253"/>
      <c r="Q814" s="253"/>
      <c r="R814" s="253"/>
      <c r="S814" s="253"/>
      <c r="T814" s="254"/>
      <c r="AT814" s="255" t="s">
        <v>194</v>
      </c>
      <c r="AU814" s="255" t="s">
        <v>76</v>
      </c>
      <c r="AV814" s="13" t="s">
        <v>192</v>
      </c>
      <c r="AW814" s="13" t="s">
        <v>32</v>
      </c>
      <c r="AX814" s="13" t="s">
        <v>76</v>
      </c>
      <c r="AY814" s="255" t="s">
        <v>186</v>
      </c>
    </row>
    <row r="815" s="1" customFormat="1" ht="16.5" customHeight="1">
      <c r="B815" s="38"/>
      <c r="C815" s="266" t="s">
        <v>1078</v>
      </c>
      <c r="D815" s="266" t="s">
        <v>356</v>
      </c>
      <c r="E815" s="267" t="s">
        <v>1079</v>
      </c>
      <c r="F815" s="268" t="s">
        <v>1080</v>
      </c>
      <c r="G815" s="269" t="s">
        <v>190</v>
      </c>
      <c r="H815" s="270">
        <v>0.65100000000000002</v>
      </c>
      <c r="I815" s="271"/>
      <c r="J815" s="272">
        <f>ROUND(I815*H815,2)</f>
        <v>0</v>
      </c>
      <c r="K815" s="268" t="s">
        <v>191</v>
      </c>
      <c r="L815" s="273"/>
      <c r="M815" s="274" t="s">
        <v>1</v>
      </c>
      <c r="N815" s="275" t="s">
        <v>40</v>
      </c>
      <c r="O815" s="79"/>
      <c r="P815" s="219">
        <f>O815*H815</f>
        <v>0</v>
      </c>
      <c r="Q815" s="219">
        <v>0</v>
      </c>
      <c r="R815" s="219">
        <f>Q815*H815</f>
        <v>0</v>
      </c>
      <c r="S815" s="219">
        <v>0</v>
      </c>
      <c r="T815" s="220">
        <f>S815*H815</f>
        <v>0</v>
      </c>
      <c r="AR815" s="17" t="s">
        <v>355</v>
      </c>
      <c r="AT815" s="17" t="s">
        <v>356</v>
      </c>
      <c r="AU815" s="17" t="s">
        <v>76</v>
      </c>
      <c r="AY815" s="17" t="s">
        <v>186</v>
      </c>
      <c r="BE815" s="221">
        <f>IF(N815="základní",J815,0)</f>
        <v>0</v>
      </c>
      <c r="BF815" s="221">
        <f>IF(N815="snížená",J815,0)</f>
        <v>0</v>
      </c>
      <c r="BG815" s="221">
        <f>IF(N815="zákl. přenesená",J815,0)</f>
        <v>0</v>
      </c>
      <c r="BH815" s="221">
        <f>IF(N815="sníž. přenesená",J815,0)</f>
        <v>0</v>
      </c>
      <c r="BI815" s="221">
        <f>IF(N815="nulová",J815,0)</f>
        <v>0</v>
      </c>
      <c r="BJ815" s="17" t="s">
        <v>76</v>
      </c>
      <c r="BK815" s="221">
        <f>ROUND(I815*H815,2)</f>
        <v>0</v>
      </c>
      <c r="BL815" s="17" t="s">
        <v>257</v>
      </c>
      <c r="BM815" s="17" t="s">
        <v>1081</v>
      </c>
    </row>
    <row r="816" s="11" customFormat="1">
      <c r="B816" s="222"/>
      <c r="C816" s="223"/>
      <c r="D816" s="224" t="s">
        <v>194</v>
      </c>
      <c r="E816" s="225" t="s">
        <v>1</v>
      </c>
      <c r="F816" s="226" t="s">
        <v>1082</v>
      </c>
      <c r="G816" s="223"/>
      <c r="H816" s="227">
        <v>0.65100000000000002</v>
      </c>
      <c r="I816" s="228"/>
      <c r="J816" s="223"/>
      <c r="K816" s="223"/>
      <c r="L816" s="229"/>
      <c r="M816" s="230"/>
      <c r="N816" s="231"/>
      <c r="O816" s="231"/>
      <c r="P816" s="231"/>
      <c r="Q816" s="231"/>
      <c r="R816" s="231"/>
      <c r="S816" s="231"/>
      <c r="T816" s="232"/>
      <c r="AT816" s="233" t="s">
        <v>194</v>
      </c>
      <c r="AU816" s="233" t="s">
        <v>76</v>
      </c>
      <c r="AV816" s="11" t="s">
        <v>78</v>
      </c>
      <c r="AW816" s="11" t="s">
        <v>32</v>
      </c>
      <c r="AX816" s="11" t="s">
        <v>69</v>
      </c>
      <c r="AY816" s="233" t="s">
        <v>186</v>
      </c>
    </row>
    <row r="817" s="13" customFormat="1">
      <c r="B817" s="245"/>
      <c r="C817" s="246"/>
      <c r="D817" s="224" t="s">
        <v>194</v>
      </c>
      <c r="E817" s="247" t="s">
        <v>1</v>
      </c>
      <c r="F817" s="248" t="s">
        <v>197</v>
      </c>
      <c r="G817" s="246"/>
      <c r="H817" s="249">
        <v>0.65100000000000002</v>
      </c>
      <c r="I817" s="250"/>
      <c r="J817" s="246"/>
      <c r="K817" s="246"/>
      <c r="L817" s="251"/>
      <c r="M817" s="252"/>
      <c r="N817" s="253"/>
      <c r="O817" s="253"/>
      <c r="P817" s="253"/>
      <c r="Q817" s="253"/>
      <c r="R817" s="253"/>
      <c r="S817" s="253"/>
      <c r="T817" s="254"/>
      <c r="AT817" s="255" t="s">
        <v>194</v>
      </c>
      <c r="AU817" s="255" t="s">
        <v>76</v>
      </c>
      <c r="AV817" s="13" t="s">
        <v>192</v>
      </c>
      <c r="AW817" s="13" t="s">
        <v>32</v>
      </c>
      <c r="AX817" s="13" t="s">
        <v>76</v>
      </c>
      <c r="AY817" s="255" t="s">
        <v>186</v>
      </c>
    </row>
    <row r="818" s="1" customFormat="1" ht="16.5" customHeight="1">
      <c r="B818" s="38"/>
      <c r="C818" s="266" t="s">
        <v>1083</v>
      </c>
      <c r="D818" s="266" t="s">
        <v>356</v>
      </c>
      <c r="E818" s="267" t="s">
        <v>1084</v>
      </c>
      <c r="F818" s="268" t="s">
        <v>1085</v>
      </c>
      <c r="G818" s="269" t="s">
        <v>190</v>
      </c>
      <c r="H818" s="270">
        <v>0.13</v>
      </c>
      <c r="I818" s="271"/>
      <c r="J818" s="272">
        <f>ROUND(I818*H818,2)</f>
        <v>0</v>
      </c>
      <c r="K818" s="268" t="s">
        <v>191</v>
      </c>
      <c r="L818" s="273"/>
      <c r="M818" s="274" t="s">
        <v>1</v>
      </c>
      <c r="N818" s="275" t="s">
        <v>40</v>
      </c>
      <c r="O818" s="79"/>
      <c r="P818" s="219">
        <f>O818*H818</f>
        <v>0</v>
      </c>
      <c r="Q818" s="219">
        <v>0</v>
      </c>
      <c r="R818" s="219">
        <f>Q818*H818</f>
        <v>0</v>
      </c>
      <c r="S818" s="219">
        <v>0</v>
      </c>
      <c r="T818" s="220">
        <f>S818*H818</f>
        <v>0</v>
      </c>
      <c r="AR818" s="17" t="s">
        <v>355</v>
      </c>
      <c r="AT818" s="17" t="s">
        <v>356</v>
      </c>
      <c r="AU818" s="17" t="s">
        <v>76</v>
      </c>
      <c r="AY818" s="17" t="s">
        <v>186</v>
      </c>
      <c r="BE818" s="221">
        <f>IF(N818="základní",J818,0)</f>
        <v>0</v>
      </c>
      <c r="BF818" s="221">
        <f>IF(N818="snížená",J818,0)</f>
        <v>0</v>
      </c>
      <c r="BG818" s="221">
        <f>IF(N818="zákl. přenesená",J818,0)</f>
        <v>0</v>
      </c>
      <c r="BH818" s="221">
        <f>IF(N818="sníž. přenesená",J818,0)</f>
        <v>0</v>
      </c>
      <c r="BI818" s="221">
        <f>IF(N818="nulová",J818,0)</f>
        <v>0</v>
      </c>
      <c r="BJ818" s="17" t="s">
        <v>76</v>
      </c>
      <c r="BK818" s="221">
        <f>ROUND(I818*H818,2)</f>
        <v>0</v>
      </c>
      <c r="BL818" s="17" t="s">
        <v>257</v>
      </c>
      <c r="BM818" s="17" t="s">
        <v>1086</v>
      </c>
    </row>
    <row r="819" s="11" customFormat="1">
      <c r="B819" s="222"/>
      <c r="C819" s="223"/>
      <c r="D819" s="224" t="s">
        <v>194</v>
      </c>
      <c r="E819" s="225" t="s">
        <v>1</v>
      </c>
      <c r="F819" s="226" t="s">
        <v>1087</v>
      </c>
      <c r="G819" s="223"/>
      <c r="H819" s="227">
        <v>0.13</v>
      </c>
      <c r="I819" s="228"/>
      <c r="J819" s="223"/>
      <c r="K819" s="223"/>
      <c r="L819" s="229"/>
      <c r="M819" s="230"/>
      <c r="N819" s="231"/>
      <c r="O819" s="231"/>
      <c r="P819" s="231"/>
      <c r="Q819" s="231"/>
      <c r="R819" s="231"/>
      <c r="S819" s="231"/>
      <c r="T819" s="232"/>
      <c r="AT819" s="233" t="s">
        <v>194</v>
      </c>
      <c r="AU819" s="233" t="s">
        <v>76</v>
      </c>
      <c r="AV819" s="11" t="s">
        <v>78</v>
      </c>
      <c r="AW819" s="11" t="s">
        <v>32</v>
      </c>
      <c r="AX819" s="11" t="s">
        <v>69</v>
      </c>
      <c r="AY819" s="233" t="s">
        <v>186</v>
      </c>
    </row>
    <row r="820" s="13" customFormat="1">
      <c r="B820" s="245"/>
      <c r="C820" s="246"/>
      <c r="D820" s="224" t="s">
        <v>194</v>
      </c>
      <c r="E820" s="247" t="s">
        <v>1</v>
      </c>
      <c r="F820" s="248" t="s">
        <v>197</v>
      </c>
      <c r="G820" s="246"/>
      <c r="H820" s="249">
        <v>0.13</v>
      </c>
      <c r="I820" s="250"/>
      <c r="J820" s="246"/>
      <c r="K820" s="246"/>
      <c r="L820" s="251"/>
      <c r="M820" s="252"/>
      <c r="N820" s="253"/>
      <c r="O820" s="253"/>
      <c r="P820" s="253"/>
      <c r="Q820" s="253"/>
      <c r="R820" s="253"/>
      <c r="S820" s="253"/>
      <c r="T820" s="254"/>
      <c r="AT820" s="255" t="s">
        <v>194</v>
      </c>
      <c r="AU820" s="255" t="s">
        <v>76</v>
      </c>
      <c r="AV820" s="13" t="s">
        <v>192</v>
      </c>
      <c r="AW820" s="13" t="s">
        <v>32</v>
      </c>
      <c r="AX820" s="13" t="s">
        <v>76</v>
      </c>
      <c r="AY820" s="255" t="s">
        <v>186</v>
      </c>
    </row>
    <row r="821" s="1" customFormat="1" ht="16.5" customHeight="1">
      <c r="B821" s="38"/>
      <c r="C821" s="266" t="s">
        <v>1088</v>
      </c>
      <c r="D821" s="266" t="s">
        <v>356</v>
      </c>
      <c r="E821" s="267" t="s">
        <v>1089</v>
      </c>
      <c r="F821" s="268" t="s">
        <v>1090</v>
      </c>
      <c r="G821" s="269" t="s">
        <v>190</v>
      </c>
      <c r="H821" s="270">
        <v>0.98999999999999999</v>
      </c>
      <c r="I821" s="271"/>
      <c r="J821" s="272">
        <f>ROUND(I821*H821,2)</f>
        <v>0</v>
      </c>
      <c r="K821" s="268" t="s">
        <v>191</v>
      </c>
      <c r="L821" s="273"/>
      <c r="M821" s="274" t="s">
        <v>1</v>
      </c>
      <c r="N821" s="275" t="s">
        <v>40</v>
      </c>
      <c r="O821" s="79"/>
      <c r="P821" s="219">
        <f>O821*H821</f>
        <v>0</v>
      </c>
      <c r="Q821" s="219">
        <v>0</v>
      </c>
      <c r="R821" s="219">
        <f>Q821*H821</f>
        <v>0</v>
      </c>
      <c r="S821" s="219">
        <v>0</v>
      </c>
      <c r="T821" s="220">
        <f>S821*H821</f>
        <v>0</v>
      </c>
      <c r="AR821" s="17" t="s">
        <v>355</v>
      </c>
      <c r="AT821" s="17" t="s">
        <v>356</v>
      </c>
      <c r="AU821" s="17" t="s">
        <v>76</v>
      </c>
      <c r="AY821" s="17" t="s">
        <v>186</v>
      </c>
      <c r="BE821" s="221">
        <f>IF(N821="základní",J821,0)</f>
        <v>0</v>
      </c>
      <c r="BF821" s="221">
        <f>IF(N821="snížená",J821,0)</f>
        <v>0</v>
      </c>
      <c r="BG821" s="221">
        <f>IF(N821="zákl. přenesená",J821,0)</f>
        <v>0</v>
      </c>
      <c r="BH821" s="221">
        <f>IF(N821="sníž. přenesená",J821,0)</f>
        <v>0</v>
      </c>
      <c r="BI821" s="221">
        <f>IF(N821="nulová",J821,0)</f>
        <v>0</v>
      </c>
      <c r="BJ821" s="17" t="s">
        <v>76</v>
      </c>
      <c r="BK821" s="221">
        <f>ROUND(I821*H821,2)</f>
        <v>0</v>
      </c>
      <c r="BL821" s="17" t="s">
        <v>257</v>
      </c>
      <c r="BM821" s="17" t="s">
        <v>1091</v>
      </c>
    </row>
    <row r="822" s="11" customFormat="1">
      <c r="B822" s="222"/>
      <c r="C822" s="223"/>
      <c r="D822" s="224" t="s">
        <v>194</v>
      </c>
      <c r="E822" s="225" t="s">
        <v>1</v>
      </c>
      <c r="F822" s="226" t="s">
        <v>1092</v>
      </c>
      <c r="G822" s="223"/>
      <c r="H822" s="227">
        <v>0.98999999999999999</v>
      </c>
      <c r="I822" s="228"/>
      <c r="J822" s="223"/>
      <c r="K822" s="223"/>
      <c r="L822" s="229"/>
      <c r="M822" s="230"/>
      <c r="N822" s="231"/>
      <c r="O822" s="231"/>
      <c r="P822" s="231"/>
      <c r="Q822" s="231"/>
      <c r="R822" s="231"/>
      <c r="S822" s="231"/>
      <c r="T822" s="232"/>
      <c r="AT822" s="233" t="s">
        <v>194</v>
      </c>
      <c r="AU822" s="233" t="s">
        <v>76</v>
      </c>
      <c r="AV822" s="11" t="s">
        <v>78</v>
      </c>
      <c r="AW822" s="11" t="s">
        <v>32</v>
      </c>
      <c r="AX822" s="11" t="s">
        <v>69</v>
      </c>
      <c r="AY822" s="233" t="s">
        <v>186</v>
      </c>
    </row>
    <row r="823" s="13" customFormat="1">
      <c r="B823" s="245"/>
      <c r="C823" s="246"/>
      <c r="D823" s="224" t="s">
        <v>194</v>
      </c>
      <c r="E823" s="247" t="s">
        <v>1</v>
      </c>
      <c r="F823" s="248" t="s">
        <v>197</v>
      </c>
      <c r="G823" s="246"/>
      <c r="H823" s="249">
        <v>0.98999999999999999</v>
      </c>
      <c r="I823" s="250"/>
      <c r="J823" s="246"/>
      <c r="K823" s="246"/>
      <c r="L823" s="251"/>
      <c r="M823" s="252"/>
      <c r="N823" s="253"/>
      <c r="O823" s="253"/>
      <c r="P823" s="253"/>
      <c r="Q823" s="253"/>
      <c r="R823" s="253"/>
      <c r="S823" s="253"/>
      <c r="T823" s="254"/>
      <c r="AT823" s="255" t="s">
        <v>194</v>
      </c>
      <c r="AU823" s="255" t="s">
        <v>76</v>
      </c>
      <c r="AV823" s="13" t="s">
        <v>192</v>
      </c>
      <c r="AW823" s="13" t="s">
        <v>32</v>
      </c>
      <c r="AX823" s="13" t="s">
        <v>76</v>
      </c>
      <c r="AY823" s="255" t="s">
        <v>186</v>
      </c>
    </row>
    <row r="824" s="1" customFormat="1" ht="16.5" customHeight="1">
      <c r="B824" s="38"/>
      <c r="C824" s="266" t="s">
        <v>1093</v>
      </c>
      <c r="D824" s="266" t="s">
        <v>356</v>
      </c>
      <c r="E824" s="267" t="s">
        <v>1094</v>
      </c>
      <c r="F824" s="268" t="s">
        <v>1095</v>
      </c>
      <c r="G824" s="269" t="s">
        <v>190</v>
      </c>
      <c r="H824" s="270">
        <v>0.188</v>
      </c>
      <c r="I824" s="271"/>
      <c r="J824" s="272">
        <f>ROUND(I824*H824,2)</f>
        <v>0</v>
      </c>
      <c r="K824" s="268" t="s">
        <v>191</v>
      </c>
      <c r="L824" s="273"/>
      <c r="M824" s="274" t="s">
        <v>1</v>
      </c>
      <c r="N824" s="275" t="s">
        <v>40</v>
      </c>
      <c r="O824" s="79"/>
      <c r="P824" s="219">
        <f>O824*H824</f>
        <v>0</v>
      </c>
      <c r="Q824" s="219">
        <v>0</v>
      </c>
      <c r="R824" s="219">
        <f>Q824*H824</f>
        <v>0</v>
      </c>
      <c r="S824" s="219">
        <v>0</v>
      </c>
      <c r="T824" s="220">
        <f>S824*H824</f>
        <v>0</v>
      </c>
      <c r="AR824" s="17" t="s">
        <v>355</v>
      </c>
      <c r="AT824" s="17" t="s">
        <v>356</v>
      </c>
      <c r="AU824" s="17" t="s">
        <v>76</v>
      </c>
      <c r="AY824" s="17" t="s">
        <v>186</v>
      </c>
      <c r="BE824" s="221">
        <f>IF(N824="základní",J824,0)</f>
        <v>0</v>
      </c>
      <c r="BF824" s="221">
        <f>IF(N824="snížená",J824,0)</f>
        <v>0</v>
      </c>
      <c r="BG824" s="221">
        <f>IF(N824="zákl. přenesená",J824,0)</f>
        <v>0</v>
      </c>
      <c r="BH824" s="221">
        <f>IF(N824="sníž. přenesená",J824,0)</f>
        <v>0</v>
      </c>
      <c r="BI824" s="221">
        <f>IF(N824="nulová",J824,0)</f>
        <v>0</v>
      </c>
      <c r="BJ824" s="17" t="s">
        <v>76</v>
      </c>
      <c r="BK824" s="221">
        <f>ROUND(I824*H824,2)</f>
        <v>0</v>
      </c>
      <c r="BL824" s="17" t="s">
        <v>257</v>
      </c>
      <c r="BM824" s="17" t="s">
        <v>1096</v>
      </c>
    </row>
    <row r="825" s="11" customFormat="1">
      <c r="B825" s="222"/>
      <c r="C825" s="223"/>
      <c r="D825" s="224" t="s">
        <v>194</v>
      </c>
      <c r="E825" s="225" t="s">
        <v>1</v>
      </c>
      <c r="F825" s="226" t="s">
        <v>1097</v>
      </c>
      <c r="G825" s="223"/>
      <c r="H825" s="227">
        <v>0.188</v>
      </c>
      <c r="I825" s="228"/>
      <c r="J825" s="223"/>
      <c r="K825" s="223"/>
      <c r="L825" s="229"/>
      <c r="M825" s="230"/>
      <c r="N825" s="231"/>
      <c r="O825" s="231"/>
      <c r="P825" s="231"/>
      <c r="Q825" s="231"/>
      <c r="R825" s="231"/>
      <c r="S825" s="231"/>
      <c r="T825" s="232"/>
      <c r="AT825" s="233" t="s">
        <v>194</v>
      </c>
      <c r="AU825" s="233" t="s">
        <v>76</v>
      </c>
      <c r="AV825" s="11" t="s">
        <v>78</v>
      </c>
      <c r="AW825" s="11" t="s">
        <v>32</v>
      </c>
      <c r="AX825" s="11" t="s">
        <v>69</v>
      </c>
      <c r="AY825" s="233" t="s">
        <v>186</v>
      </c>
    </row>
    <row r="826" s="13" customFormat="1">
      <c r="B826" s="245"/>
      <c r="C826" s="246"/>
      <c r="D826" s="224" t="s">
        <v>194</v>
      </c>
      <c r="E826" s="247" t="s">
        <v>1</v>
      </c>
      <c r="F826" s="248" t="s">
        <v>197</v>
      </c>
      <c r="G826" s="246"/>
      <c r="H826" s="249">
        <v>0.188</v>
      </c>
      <c r="I826" s="250"/>
      <c r="J826" s="246"/>
      <c r="K826" s="246"/>
      <c r="L826" s="251"/>
      <c r="M826" s="252"/>
      <c r="N826" s="253"/>
      <c r="O826" s="253"/>
      <c r="P826" s="253"/>
      <c r="Q826" s="253"/>
      <c r="R826" s="253"/>
      <c r="S826" s="253"/>
      <c r="T826" s="254"/>
      <c r="AT826" s="255" t="s">
        <v>194</v>
      </c>
      <c r="AU826" s="255" t="s">
        <v>76</v>
      </c>
      <c r="AV826" s="13" t="s">
        <v>192</v>
      </c>
      <c r="AW826" s="13" t="s">
        <v>32</v>
      </c>
      <c r="AX826" s="13" t="s">
        <v>76</v>
      </c>
      <c r="AY826" s="255" t="s">
        <v>186</v>
      </c>
    </row>
    <row r="827" s="1" customFormat="1" ht="16.5" customHeight="1">
      <c r="B827" s="38"/>
      <c r="C827" s="210" t="s">
        <v>1098</v>
      </c>
      <c r="D827" s="210" t="s">
        <v>187</v>
      </c>
      <c r="E827" s="211" t="s">
        <v>1099</v>
      </c>
      <c r="F827" s="212" t="s">
        <v>1100</v>
      </c>
      <c r="G827" s="213" t="s">
        <v>319</v>
      </c>
      <c r="H827" s="214">
        <v>21.148</v>
      </c>
      <c r="I827" s="215"/>
      <c r="J827" s="216">
        <f>ROUND(I827*H827,2)</f>
        <v>0</v>
      </c>
      <c r="K827" s="212" t="s">
        <v>191</v>
      </c>
      <c r="L827" s="43"/>
      <c r="M827" s="217" t="s">
        <v>1</v>
      </c>
      <c r="N827" s="218" t="s">
        <v>40</v>
      </c>
      <c r="O827" s="79"/>
      <c r="P827" s="219">
        <f>O827*H827</f>
        <v>0</v>
      </c>
      <c r="Q827" s="219">
        <v>0</v>
      </c>
      <c r="R827" s="219">
        <f>Q827*H827</f>
        <v>0</v>
      </c>
      <c r="S827" s="219">
        <v>0</v>
      </c>
      <c r="T827" s="220">
        <f>S827*H827</f>
        <v>0</v>
      </c>
      <c r="AR827" s="17" t="s">
        <v>257</v>
      </c>
      <c r="AT827" s="17" t="s">
        <v>187</v>
      </c>
      <c r="AU827" s="17" t="s">
        <v>76</v>
      </c>
      <c r="AY827" s="17" t="s">
        <v>186</v>
      </c>
      <c r="BE827" s="221">
        <f>IF(N827="základní",J827,0)</f>
        <v>0</v>
      </c>
      <c r="BF827" s="221">
        <f>IF(N827="snížená",J827,0)</f>
        <v>0</v>
      </c>
      <c r="BG827" s="221">
        <f>IF(N827="zákl. přenesená",J827,0)</f>
        <v>0</v>
      </c>
      <c r="BH827" s="221">
        <f>IF(N827="sníž. přenesená",J827,0)</f>
        <v>0</v>
      </c>
      <c r="BI827" s="221">
        <f>IF(N827="nulová",J827,0)</f>
        <v>0</v>
      </c>
      <c r="BJ827" s="17" t="s">
        <v>76</v>
      </c>
      <c r="BK827" s="221">
        <f>ROUND(I827*H827,2)</f>
        <v>0</v>
      </c>
      <c r="BL827" s="17" t="s">
        <v>257</v>
      </c>
      <c r="BM827" s="17" t="s">
        <v>1101</v>
      </c>
    </row>
    <row r="828" s="14" customFormat="1">
      <c r="B828" s="256"/>
      <c r="C828" s="257"/>
      <c r="D828" s="224" t="s">
        <v>194</v>
      </c>
      <c r="E828" s="258" t="s">
        <v>1</v>
      </c>
      <c r="F828" s="259" t="s">
        <v>1102</v>
      </c>
      <c r="G828" s="257"/>
      <c r="H828" s="258" t="s">
        <v>1</v>
      </c>
      <c r="I828" s="260"/>
      <c r="J828" s="257"/>
      <c r="K828" s="257"/>
      <c r="L828" s="261"/>
      <c r="M828" s="262"/>
      <c r="N828" s="263"/>
      <c r="O828" s="263"/>
      <c r="P828" s="263"/>
      <c r="Q828" s="263"/>
      <c r="R828" s="263"/>
      <c r="S828" s="263"/>
      <c r="T828" s="264"/>
      <c r="AT828" s="265" t="s">
        <v>194</v>
      </c>
      <c r="AU828" s="265" t="s">
        <v>76</v>
      </c>
      <c r="AV828" s="14" t="s">
        <v>76</v>
      </c>
      <c r="AW828" s="14" t="s">
        <v>32</v>
      </c>
      <c r="AX828" s="14" t="s">
        <v>69</v>
      </c>
      <c r="AY828" s="265" t="s">
        <v>186</v>
      </c>
    </row>
    <row r="829" s="11" customFormat="1">
      <c r="B829" s="222"/>
      <c r="C829" s="223"/>
      <c r="D829" s="224" t="s">
        <v>194</v>
      </c>
      <c r="E829" s="225" t="s">
        <v>1</v>
      </c>
      <c r="F829" s="226" t="s">
        <v>1103</v>
      </c>
      <c r="G829" s="223"/>
      <c r="H829" s="227">
        <v>21.148</v>
      </c>
      <c r="I829" s="228"/>
      <c r="J829" s="223"/>
      <c r="K829" s="223"/>
      <c r="L829" s="229"/>
      <c r="M829" s="230"/>
      <c r="N829" s="231"/>
      <c r="O829" s="231"/>
      <c r="P829" s="231"/>
      <c r="Q829" s="231"/>
      <c r="R829" s="231"/>
      <c r="S829" s="231"/>
      <c r="T829" s="232"/>
      <c r="AT829" s="233" t="s">
        <v>194</v>
      </c>
      <c r="AU829" s="233" t="s">
        <v>76</v>
      </c>
      <c r="AV829" s="11" t="s">
        <v>78</v>
      </c>
      <c r="AW829" s="11" t="s">
        <v>32</v>
      </c>
      <c r="AX829" s="11" t="s">
        <v>69</v>
      </c>
      <c r="AY829" s="233" t="s">
        <v>186</v>
      </c>
    </row>
    <row r="830" s="12" customFormat="1">
      <c r="B830" s="234"/>
      <c r="C830" s="235"/>
      <c r="D830" s="224" t="s">
        <v>194</v>
      </c>
      <c r="E830" s="236" t="s">
        <v>1</v>
      </c>
      <c r="F830" s="237" t="s">
        <v>196</v>
      </c>
      <c r="G830" s="235"/>
      <c r="H830" s="238">
        <v>21.148</v>
      </c>
      <c r="I830" s="239"/>
      <c r="J830" s="235"/>
      <c r="K830" s="235"/>
      <c r="L830" s="240"/>
      <c r="M830" s="241"/>
      <c r="N830" s="242"/>
      <c r="O830" s="242"/>
      <c r="P830" s="242"/>
      <c r="Q830" s="242"/>
      <c r="R830" s="242"/>
      <c r="S830" s="242"/>
      <c r="T830" s="243"/>
      <c r="AT830" s="244" t="s">
        <v>194</v>
      </c>
      <c r="AU830" s="244" t="s">
        <v>76</v>
      </c>
      <c r="AV830" s="12" t="s">
        <v>86</v>
      </c>
      <c r="AW830" s="12" t="s">
        <v>32</v>
      </c>
      <c r="AX830" s="12" t="s">
        <v>69</v>
      </c>
      <c r="AY830" s="244" t="s">
        <v>186</v>
      </c>
    </row>
    <row r="831" s="13" customFormat="1">
      <c r="B831" s="245"/>
      <c r="C831" s="246"/>
      <c r="D831" s="224" t="s">
        <v>194</v>
      </c>
      <c r="E831" s="247" t="s">
        <v>1</v>
      </c>
      <c r="F831" s="248" t="s">
        <v>197</v>
      </c>
      <c r="G831" s="246"/>
      <c r="H831" s="249">
        <v>21.148</v>
      </c>
      <c r="I831" s="250"/>
      <c r="J831" s="246"/>
      <c r="K831" s="246"/>
      <c r="L831" s="251"/>
      <c r="M831" s="252"/>
      <c r="N831" s="253"/>
      <c r="O831" s="253"/>
      <c r="P831" s="253"/>
      <c r="Q831" s="253"/>
      <c r="R831" s="253"/>
      <c r="S831" s="253"/>
      <c r="T831" s="254"/>
      <c r="AT831" s="255" t="s">
        <v>194</v>
      </c>
      <c r="AU831" s="255" t="s">
        <v>76</v>
      </c>
      <c r="AV831" s="13" t="s">
        <v>192</v>
      </c>
      <c r="AW831" s="13" t="s">
        <v>32</v>
      </c>
      <c r="AX831" s="13" t="s">
        <v>76</v>
      </c>
      <c r="AY831" s="255" t="s">
        <v>186</v>
      </c>
    </row>
    <row r="832" s="1" customFormat="1" ht="16.5" customHeight="1">
      <c r="B832" s="38"/>
      <c r="C832" s="210" t="s">
        <v>1104</v>
      </c>
      <c r="D832" s="210" t="s">
        <v>187</v>
      </c>
      <c r="E832" s="211" t="s">
        <v>1105</v>
      </c>
      <c r="F832" s="212" t="s">
        <v>1106</v>
      </c>
      <c r="G832" s="213" t="s">
        <v>319</v>
      </c>
      <c r="H832" s="214">
        <v>1.0569999999999999</v>
      </c>
      <c r="I832" s="215"/>
      <c r="J832" s="216">
        <f>ROUND(I832*H832,2)</f>
        <v>0</v>
      </c>
      <c r="K832" s="212" t="s">
        <v>191</v>
      </c>
      <c r="L832" s="43"/>
      <c r="M832" s="217" t="s">
        <v>1</v>
      </c>
      <c r="N832" s="218" t="s">
        <v>40</v>
      </c>
      <c r="O832" s="79"/>
      <c r="P832" s="219">
        <f>O832*H832</f>
        <v>0</v>
      </c>
      <c r="Q832" s="219">
        <v>0</v>
      </c>
      <c r="R832" s="219">
        <f>Q832*H832</f>
        <v>0</v>
      </c>
      <c r="S832" s="219">
        <v>0</v>
      </c>
      <c r="T832" s="220">
        <f>S832*H832</f>
        <v>0</v>
      </c>
      <c r="AR832" s="17" t="s">
        <v>257</v>
      </c>
      <c r="AT832" s="17" t="s">
        <v>187</v>
      </c>
      <c r="AU832" s="17" t="s">
        <v>76</v>
      </c>
      <c r="AY832" s="17" t="s">
        <v>186</v>
      </c>
      <c r="BE832" s="221">
        <f>IF(N832="základní",J832,0)</f>
        <v>0</v>
      </c>
      <c r="BF832" s="221">
        <f>IF(N832="snížená",J832,0)</f>
        <v>0</v>
      </c>
      <c r="BG832" s="221">
        <f>IF(N832="zákl. přenesená",J832,0)</f>
        <v>0</v>
      </c>
      <c r="BH832" s="221">
        <f>IF(N832="sníž. přenesená",J832,0)</f>
        <v>0</v>
      </c>
      <c r="BI832" s="221">
        <f>IF(N832="nulová",J832,0)</f>
        <v>0</v>
      </c>
      <c r="BJ832" s="17" t="s">
        <v>76</v>
      </c>
      <c r="BK832" s="221">
        <f>ROUND(I832*H832,2)</f>
        <v>0</v>
      </c>
      <c r="BL832" s="17" t="s">
        <v>257</v>
      </c>
      <c r="BM832" s="17" t="s">
        <v>1107</v>
      </c>
    </row>
    <row r="833" s="11" customFormat="1">
      <c r="B833" s="222"/>
      <c r="C833" s="223"/>
      <c r="D833" s="224" t="s">
        <v>194</v>
      </c>
      <c r="E833" s="225" t="s">
        <v>1</v>
      </c>
      <c r="F833" s="226" t="s">
        <v>1108</v>
      </c>
      <c r="G833" s="223"/>
      <c r="H833" s="227">
        <v>1.0569999999999999</v>
      </c>
      <c r="I833" s="228"/>
      <c r="J833" s="223"/>
      <c r="K833" s="223"/>
      <c r="L833" s="229"/>
      <c r="M833" s="230"/>
      <c r="N833" s="231"/>
      <c r="O833" s="231"/>
      <c r="P833" s="231"/>
      <c r="Q833" s="231"/>
      <c r="R833" s="231"/>
      <c r="S833" s="231"/>
      <c r="T833" s="232"/>
      <c r="AT833" s="233" t="s">
        <v>194</v>
      </c>
      <c r="AU833" s="233" t="s">
        <v>76</v>
      </c>
      <c r="AV833" s="11" t="s">
        <v>78</v>
      </c>
      <c r="AW833" s="11" t="s">
        <v>32</v>
      </c>
      <c r="AX833" s="11" t="s">
        <v>69</v>
      </c>
      <c r="AY833" s="233" t="s">
        <v>186</v>
      </c>
    </row>
    <row r="834" s="12" customFormat="1">
      <c r="B834" s="234"/>
      <c r="C834" s="235"/>
      <c r="D834" s="224" t="s">
        <v>194</v>
      </c>
      <c r="E834" s="236" t="s">
        <v>1</v>
      </c>
      <c r="F834" s="237" t="s">
        <v>196</v>
      </c>
      <c r="G834" s="235"/>
      <c r="H834" s="238">
        <v>1.0569999999999999</v>
      </c>
      <c r="I834" s="239"/>
      <c r="J834" s="235"/>
      <c r="K834" s="235"/>
      <c r="L834" s="240"/>
      <c r="M834" s="241"/>
      <c r="N834" s="242"/>
      <c r="O834" s="242"/>
      <c r="P834" s="242"/>
      <c r="Q834" s="242"/>
      <c r="R834" s="242"/>
      <c r="S834" s="242"/>
      <c r="T834" s="243"/>
      <c r="AT834" s="244" t="s">
        <v>194</v>
      </c>
      <c r="AU834" s="244" t="s">
        <v>76</v>
      </c>
      <c r="AV834" s="12" t="s">
        <v>86</v>
      </c>
      <c r="AW834" s="12" t="s">
        <v>32</v>
      </c>
      <c r="AX834" s="12" t="s">
        <v>69</v>
      </c>
      <c r="AY834" s="244" t="s">
        <v>186</v>
      </c>
    </row>
    <row r="835" s="13" customFormat="1">
      <c r="B835" s="245"/>
      <c r="C835" s="246"/>
      <c r="D835" s="224" t="s">
        <v>194</v>
      </c>
      <c r="E835" s="247" t="s">
        <v>1</v>
      </c>
      <c r="F835" s="248" t="s">
        <v>197</v>
      </c>
      <c r="G835" s="246"/>
      <c r="H835" s="249">
        <v>1.0569999999999999</v>
      </c>
      <c r="I835" s="250"/>
      <c r="J835" s="246"/>
      <c r="K835" s="246"/>
      <c r="L835" s="251"/>
      <c r="M835" s="252"/>
      <c r="N835" s="253"/>
      <c r="O835" s="253"/>
      <c r="P835" s="253"/>
      <c r="Q835" s="253"/>
      <c r="R835" s="253"/>
      <c r="S835" s="253"/>
      <c r="T835" s="254"/>
      <c r="AT835" s="255" t="s">
        <v>194</v>
      </c>
      <c r="AU835" s="255" t="s">
        <v>76</v>
      </c>
      <c r="AV835" s="13" t="s">
        <v>192</v>
      </c>
      <c r="AW835" s="13" t="s">
        <v>32</v>
      </c>
      <c r="AX835" s="13" t="s">
        <v>76</v>
      </c>
      <c r="AY835" s="255" t="s">
        <v>186</v>
      </c>
    </row>
    <row r="836" s="1" customFormat="1" ht="16.5" customHeight="1">
      <c r="B836" s="38"/>
      <c r="C836" s="266" t="s">
        <v>1109</v>
      </c>
      <c r="D836" s="266" t="s">
        <v>356</v>
      </c>
      <c r="E836" s="267" t="s">
        <v>1110</v>
      </c>
      <c r="F836" s="268" t="s">
        <v>1111</v>
      </c>
      <c r="G836" s="269" t="s">
        <v>190</v>
      </c>
      <c r="H836" s="270">
        <v>1.0569999999999999</v>
      </c>
      <c r="I836" s="271"/>
      <c r="J836" s="272">
        <f>ROUND(I836*H836,2)</f>
        <v>0</v>
      </c>
      <c r="K836" s="268" t="s">
        <v>191</v>
      </c>
      <c r="L836" s="273"/>
      <c r="M836" s="274" t="s">
        <v>1</v>
      </c>
      <c r="N836" s="275" t="s">
        <v>40</v>
      </c>
      <c r="O836" s="79"/>
      <c r="P836" s="219">
        <f>O836*H836</f>
        <v>0</v>
      </c>
      <c r="Q836" s="219">
        <v>0</v>
      </c>
      <c r="R836" s="219">
        <f>Q836*H836</f>
        <v>0</v>
      </c>
      <c r="S836" s="219">
        <v>0</v>
      </c>
      <c r="T836" s="220">
        <f>S836*H836</f>
        <v>0</v>
      </c>
      <c r="AR836" s="17" t="s">
        <v>355</v>
      </c>
      <c r="AT836" s="17" t="s">
        <v>356</v>
      </c>
      <c r="AU836" s="17" t="s">
        <v>76</v>
      </c>
      <c r="AY836" s="17" t="s">
        <v>186</v>
      </c>
      <c r="BE836" s="221">
        <f>IF(N836="základní",J836,0)</f>
        <v>0</v>
      </c>
      <c r="BF836" s="221">
        <f>IF(N836="snížená",J836,0)</f>
        <v>0</v>
      </c>
      <c r="BG836" s="221">
        <f>IF(N836="zákl. přenesená",J836,0)</f>
        <v>0</v>
      </c>
      <c r="BH836" s="221">
        <f>IF(N836="sníž. přenesená",J836,0)</f>
        <v>0</v>
      </c>
      <c r="BI836" s="221">
        <f>IF(N836="nulová",J836,0)</f>
        <v>0</v>
      </c>
      <c r="BJ836" s="17" t="s">
        <v>76</v>
      </c>
      <c r="BK836" s="221">
        <f>ROUND(I836*H836,2)</f>
        <v>0</v>
      </c>
      <c r="BL836" s="17" t="s">
        <v>257</v>
      </c>
      <c r="BM836" s="17" t="s">
        <v>1112</v>
      </c>
    </row>
    <row r="837" s="1" customFormat="1" ht="22.5" customHeight="1">
      <c r="B837" s="38"/>
      <c r="C837" s="210" t="s">
        <v>1113</v>
      </c>
      <c r="D837" s="210" t="s">
        <v>187</v>
      </c>
      <c r="E837" s="211" t="s">
        <v>1114</v>
      </c>
      <c r="F837" s="212" t="s">
        <v>1115</v>
      </c>
      <c r="G837" s="213" t="s">
        <v>908</v>
      </c>
      <c r="H837" s="278"/>
      <c r="I837" s="215"/>
      <c r="J837" s="216">
        <f>ROUND(I837*H837,2)</f>
        <v>0</v>
      </c>
      <c r="K837" s="212" t="s">
        <v>191</v>
      </c>
      <c r="L837" s="43"/>
      <c r="M837" s="217" t="s">
        <v>1</v>
      </c>
      <c r="N837" s="218" t="s">
        <v>40</v>
      </c>
      <c r="O837" s="79"/>
      <c r="P837" s="219">
        <f>O837*H837</f>
        <v>0</v>
      </c>
      <c r="Q837" s="219">
        <v>0</v>
      </c>
      <c r="R837" s="219">
        <f>Q837*H837</f>
        <v>0</v>
      </c>
      <c r="S837" s="219">
        <v>0</v>
      </c>
      <c r="T837" s="220">
        <f>S837*H837</f>
        <v>0</v>
      </c>
      <c r="AR837" s="17" t="s">
        <v>257</v>
      </c>
      <c r="AT837" s="17" t="s">
        <v>187</v>
      </c>
      <c r="AU837" s="17" t="s">
        <v>76</v>
      </c>
      <c r="AY837" s="17" t="s">
        <v>186</v>
      </c>
      <c r="BE837" s="221">
        <f>IF(N837="základní",J837,0)</f>
        <v>0</v>
      </c>
      <c r="BF837" s="221">
        <f>IF(N837="snížená",J837,0)</f>
        <v>0</v>
      </c>
      <c r="BG837" s="221">
        <f>IF(N837="zákl. přenesená",J837,0)</f>
        <v>0</v>
      </c>
      <c r="BH837" s="221">
        <f>IF(N837="sníž. přenesená",J837,0)</f>
        <v>0</v>
      </c>
      <c r="BI837" s="221">
        <f>IF(N837="nulová",J837,0)</f>
        <v>0</v>
      </c>
      <c r="BJ837" s="17" t="s">
        <v>76</v>
      </c>
      <c r="BK837" s="221">
        <f>ROUND(I837*H837,2)</f>
        <v>0</v>
      </c>
      <c r="BL837" s="17" t="s">
        <v>257</v>
      </c>
      <c r="BM837" s="17" t="s">
        <v>1116</v>
      </c>
    </row>
    <row r="838" s="10" customFormat="1" ht="25.92" customHeight="1">
      <c r="B838" s="196"/>
      <c r="C838" s="197"/>
      <c r="D838" s="198" t="s">
        <v>68</v>
      </c>
      <c r="E838" s="199" t="s">
        <v>1117</v>
      </c>
      <c r="F838" s="199" t="s">
        <v>1118</v>
      </c>
      <c r="G838" s="197"/>
      <c r="H838" s="197"/>
      <c r="I838" s="200"/>
      <c r="J838" s="201">
        <f>BK838</f>
        <v>0</v>
      </c>
      <c r="K838" s="197"/>
      <c r="L838" s="202"/>
      <c r="M838" s="203"/>
      <c r="N838" s="204"/>
      <c r="O838" s="204"/>
      <c r="P838" s="205">
        <f>SUM(P839:P853)</f>
        <v>0</v>
      </c>
      <c r="Q838" s="204"/>
      <c r="R838" s="205">
        <f>SUM(R839:R853)</f>
        <v>0</v>
      </c>
      <c r="S838" s="204"/>
      <c r="T838" s="206">
        <f>SUM(T839:T853)</f>
        <v>0</v>
      </c>
      <c r="AR838" s="207" t="s">
        <v>78</v>
      </c>
      <c r="AT838" s="208" t="s">
        <v>68</v>
      </c>
      <c r="AU838" s="208" t="s">
        <v>69</v>
      </c>
      <c r="AY838" s="207" t="s">
        <v>186</v>
      </c>
      <c r="BK838" s="209">
        <f>SUM(BK839:BK853)</f>
        <v>0</v>
      </c>
    </row>
    <row r="839" s="1" customFormat="1" ht="22.5" customHeight="1">
      <c r="B839" s="38"/>
      <c r="C839" s="210" t="s">
        <v>1119</v>
      </c>
      <c r="D839" s="210" t="s">
        <v>187</v>
      </c>
      <c r="E839" s="211" t="s">
        <v>1120</v>
      </c>
      <c r="F839" s="212" t="s">
        <v>1121</v>
      </c>
      <c r="G839" s="213" t="s">
        <v>319</v>
      </c>
      <c r="H839" s="214">
        <v>14.565</v>
      </c>
      <c r="I839" s="215"/>
      <c r="J839" s="216">
        <f>ROUND(I839*H839,2)</f>
        <v>0</v>
      </c>
      <c r="K839" s="212" t="s">
        <v>191</v>
      </c>
      <c r="L839" s="43"/>
      <c r="M839" s="217" t="s">
        <v>1</v>
      </c>
      <c r="N839" s="218" t="s">
        <v>40</v>
      </c>
      <c r="O839" s="79"/>
      <c r="P839" s="219">
        <f>O839*H839</f>
        <v>0</v>
      </c>
      <c r="Q839" s="219">
        <v>0</v>
      </c>
      <c r="R839" s="219">
        <f>Q839*H839</f>
        <v>0</v>
      </c>
      <c r="S839" s="219">
        <v>0</v>
      </c>
      <c r="T839" s="220">
        <f>S839*H839</f>
        <v>0</v>
      </c>
      <c r="AR839" s="17" t="s">
        <v>257</v>
      </c>
      <c r="AT839" s="17" t="s">
        <v>187</v>
      </c>
      <c r="AU839" s="17" t="s">
        <v>76</v>
      </c>
      <c r="AY839" s="17" t="s">
        <v>186</v>
      </c>
      <c r="BE839" s="221">
        <f>IF(N839="základní",J839,0)</f>
        <v>0</v>
      </c>
      <c r="BF839" s="221">
        <f>IF(N839="snížená",J839,0)</f>
        <v>0</v>
      </c>
      <c r="BG839" s="221">
        <f>IF(N839="zákl. přenesená",J839,0)</f>
        <v>0</v>
      </c>
      <c r="BH839" s="221">
        <f>IF(N839="sníž. přenesená",J839,0)</f>
        <v>0</v>
      </c>
      <c r="BI839" s="221">
        <f>IF(N839="nulová",J839,0)</f>
        <v>0</v>
      </c>
      <c r="BJ839" s="17" t="s">
        <v>76</v>
      </c>
      <c r="BK839" s="221">
        <f>ROUND(I839*H839,2)</f>
        <v>0</v>
      </c>
      <c r="BL839" s="17" t="s">
        <v>257</v>
      </c>
      <c r="BM839" s="17" t="s">
        <v>1122</v>
      </c>
    </row>
    <row r="840" s="14" customFormat="1">
      <c r="B840" s="256"/>
      <c r="C840" s="257"/>
      <c r="D840" s="224" t="s">
        <v>194</v>
      </c>
      <c r="E840" s="258" t="s">
        <v>1</v>
      </c>
      <c r="F840" s="259" t="s">
        <v>1123</v>
      </c>
      <c r="G840" s="257"/>
      <c r="H840" s="258" t="s">
        <v>1</v>
      </c>
      <c r="I840" s="260"/>
      <c r="J840" s="257"/>
      <c r="K840" s="257"/>
      <c r="L840" s="261"/>
      <c r="M840" s="262"/>
      <c r="N840" s="263"/>
      <c r="O840" s="263"/>
      <c r="P840" s="263"/>
      <c r="Q840" s="263"/>
      <c r="R840" s="263"/>
      <c r="S840" s="263"/>
      <c r="T840" s="264"/>
      <c r="AT840" s="265" t="s">
        <v>194</v>
      </c>
      <c r="AU840" s="265" t="s">
        <v>76</v>
      </c>
      <c r="AV840" s="14" t="s">
        <v>76</v>
      </c>
      <c r="AW840" s="14" t="s">
        <v>32</v>
      </c>
      <c r="AX840" s="14" t="s">
        <v>69</v>
      </c>
      <c r="AY840" s="265" t="s">
        <v>186</v>
      </c>
    </row>
    <row r="841" s="11" customFormat="1">
      <c r="B841" s="222"/>
      <c r="C841" s="223"/>
      <c r="D841" s="224" t="s">
        <v>194</v>
      </c>
      <c r="E841" s="225" t="s">
        <v>1</v>
      </c>
      <c r="F841" s="226" t="s">
        <v>1124</v>
      </c>
      <c r="G841" s="223"/>
      <c r="H841" s="227">
        <v>14.565</v>
      </c>
      <c r="I841" s="228"/>
      <c r="J841" s="223"/>
      <c r="K841" s="223"/>
      <c r="L841" s="229"/>
      <c r="M841" s="230"/>
      <c r="N841" s="231"/>
      <c r="O841" s="231"/>
      <c r="P841" s="231"/>
      <c r="Q841" s="231"/>
      <c r="R841" s="231"/>
      <c r="S841" s="231"/>
      <c r="T841" s="232"/>
      <c r="AT841" s="233" t="s">
        <v>194</v>
      </c>
      <c r="AU841" s="233" t="s">
        <v>76</v>
      </c>
      <c r="AV841" s="11" t="s">
        <v>78</v>
      </c>
      <c r="AW841" s="11" t="s">
        <v>32</v>
      </c>
      <c r="AX841" s="11" t="s">
        <v>69</v>
      </c>
      <c r="AY841" s="233" t="s">
        <v>186</v>
      </c>
    </row>
    <row r="842" s="12" customFormat="1">
      <c r="B842" s="234"/>
      <c r="C842" s="235"/>
      <c r="D842" s="224" t="s">
        <v>194</v>
      </c>
      <c r="E842" s="236" t="s">
        <v>1</v>
      </c>
      <c r="F842" s="237" t="s">
        <v>196</v>
      </c>
      <c r="G842" s="235"/>
      <c r="H842" s="238">
        <v>14.565</v>
      </c>
      <c r="I842" s="239"/>
      <c r="J842" s="235"/>
      <c r="K842" s="235"/>
      <c r="L842" s="240"/>
      <c r="M842" s="241"/>
      <c r="N842" s="242"/>
      <c r="O842" s="242"/>
      <c r="P842" s="242"/>
      <c r="Q842" s="242"/>
      <c r="R842" s="242"/>
      <c r="S842" s="242"/>
      <c r="T842" s="243"/>
      <c r="AT842" s="244" t="s">
        <v>194</v>
      </c>
      <c r="AU842" s="244" t="s">
        <v>76</v>
      </c>
      <c r="AV842" s="12" t="s">
        <v>86</v>
      </c>
      <c r="AW842" s="12" t="s">
        <v>32</v>
      </c>
      <c r="AX842" s="12" t="s">
        <v>69</v>
      </c>
      <c r="AY842" s="244" t="s">
        <v>186</v>
      </c>
    </row>
    <row r="843" s="13" customFormat="1">
      <c r="B843" s="245"/>
      <c r="C843" s="246"/>
      <c r="D843" s="224" t="s">
        <v>194</v>
      </c>
      <c r="E843" s="247" t="s">
        <v>1</v>
      </c>
      <c r="F843" s="248" t="s">
        <v>197</v>
      </c>
      <c r="G843" s="246"/>
      <c r="H843" s="249">
        <v>14.565</v>
      </c>
      <c r="I843" s="250"/>
      <c r="J843" s="246"/>
      <c r="K843" s="246"/>
      <c r="L843" s="251"/>
      <c r="M843" s="252"/>
      <c r="N843" s="253"/>
      <c r="O843" s="253"/>
      <c r="P843" s="253"/>
      <c r="Q843" s="253"/>
      <c r="R843" s="253"/>
      <c r="S843" s="253"/>
      <c r="T843" s="254"/>
      <c r="AT843" s="255" t="s">
        <v>194</v>
      </c>
      <c r="AU843" s="255" t="s">
        <v>76</v>
      </c>
      <c r="AV843" s="13" t="s">
        <v>192</v>
      </c>
      <c r="AW843" s="13" t="s">
        <v>32</v>
      </c>
      <c r="AX843" s="13" t="s">
        <v>76</v>
      </c>
      <c r="AY843" s="255" t="s">
        <v>186</v>
      </c>
    </row>
    <row r="844" s="1" customFormat="1" ht="22.5" customHeight="1">
      <c r="B844" s="38"/>
      <c r="C844" s="210" t="s">
        <v>1125</v>
      </c>
      <c r="D844" s="210" t="s">
        <v>187</v>
      </c>
      <c r="E844" s="211" t="s">
        <v>1126</v>
      </c>
      <c r="F844" s="212" t="s">
        <v>1127</v>
      </c>
      <c r="G844" s="213" t="s">
        <v>319</v>
      </c>
      <c r="H844" s="214">
        <v>14.565</v>
      </c>
      <c r="I844" s="215"/>
      <c r="J844" s="216">
        <f>ROUND(I844*H844,2)</f>
        <v>0</v>
      </c>
      <c r="K844" s="212" t="s">
        <v>191</v>
      </c>
      <c r="L844" s="43"/>
      <c r="M844" s="217" t="s">
        <v>1</v>
      </c>
      <c r="N844" s="218" t="s">
        <v>40</v>
      </c>
      <c r="O844" s="79"/>
      <c r="P844" s="219">
        <f>O844*H844</f>
        <v>0</v>
      </c>
      <c r="Q844" s="219">
        <v>0</v>
      </c>
      <c r="R844" s="219">
        <f>Q844*H844</f>
        <v>0</v>
      </c>
      <c r="S844" s="219">
        <v>0</v>
      </c>
      <c r="T844" s="220">
        <f>S844*H844</f>
        <v>0</v>
      </c>
      <c r="AR844" s="17" t="s">
        <v>257</v>
      </c>
      <c r="AT844" s="17" t="s">
        <v>187</v>
      </c>
      <c r="AU844" s="17" t="s">
        <v>76</v>
      </c>
      <c r="AY844" s="17" t="s">
        <v>186</v>
      </c>
      <c r="BE844" s="221">
        <f>IF(N844="základní",J844,0)</f>
        <v>0</v>
      </c>
      <c r="BF844" s="221">
        <f>IF(N844="snížená",J844,0)</f>
        <v>0</v>
      </c>
      <c r="BG844" s="221">
        <f>IF(N844="zákl. přenesená",J844,0)</f>
        <v>0</v>
      </c>
      <c r="BH844" s="221">
        <f>IF(N844="sníž. přenesená",J844,0)</f>
        <v>0</v>
      </c>
      <c r="BI844" s="221">
        <f>IF(N844="nulová",J844,0)</f>
        <v>0</v>
      </c>
      <c r="BJ844" s="17" t="s">
        <v>76</v>
      </c>
      <c r="BK844" s="221">
        <f>ROUND(I844*H844,2)</f>
        <v>0</v>
      </c>
      <c r="BL844" s="17" t="s">
        <v>257</v>
      </c>
      <c r="BM844" s="17" t="s">
        <v>1128</v>
      </c>
    </row>
    <row r="845" s="1" customFormat="1" ht="22.5" customHeight="1">
      <c r="B845" s="38"/>
      <c r="C845" s="210" t="s">
        <v>1129</v>
      </c>
      <c r="D845" s="210" t="s">
        <v>187</v>
      </c>
      <c r="E845" s="211" t="s">
        <v>1130</v>
      </c>
      <c r="F845" s="212" t="s">
        <v>1131</v>
      </c>
      <c r="G845" s="213" t="s">
        <v>319</v>
      </c>
      <c r="H845" s="214">
        <v>14.565</v>
      </c>
      <c r="I845" s="215"/>
      <c r="J845" s="216">
        <f>ROUND(I845*H845,2)</f>
        <v>0</v>
      </c>
      <c r="K845" s="212" t="s">
        <v>191</v>
      </c>
      <c r="L845" s="43"/>
      <c r="M845" s="217" t="s">
        <v>1</v>
      </c>
      <c r="N845" s="218" t="s">
        <v>40</v>
      </c>
      <c r="O845" s="79"/>
      <c r="P845" s="219">
        <f>O845*H845</f>
        <v>0</v>
      </c>
      <c r="Q845" s="219">
        <v>0</v>
      </c>
      <c r="R845" s="219">
        <f>Q845*H845</f>
        <v>0</v>
      </c>
      <c r="S845" s="219">
        <v>0</v>
      </c>
      <c r="T845" s="220">
        <f>S845*H845</f>
        <v>0</v>
      </c>
      <c r="AR845" s="17" t="s">
        <v>257</v>
      </c>
      <c r="AT845" s="17" t="s">
        <v>187</v>
      </c>
      <c r="AU845" s="17" t="s">
        <v>76</v>
      </c>
      <c r="AY845" s="17" t="s">
        <v>186</v>
      </c>
      <c r="BE845" s="221">
        <f>IF(N845="základní",J845,0)</f>
        <v>0</v>
      </c>
      <c r="BF845" s="221">
        <f>IF(N845="snížená",J845,0)</f>
        <v>0</v>
      </c>
      <c r="BG845" s="221">
        <f>IF(N845="zákl. přenesená",J845,0)</f>
        <v>0</v>
      </c>
      <c r="BH845" s="221">
        <f>IF(N845="sníž. přenesená",J845,0)</f>
        <v>0</v>
      </c>
      <c r="BI845" s="221">
        <f>IF(N845="nulová",J845,0)</f>
        <v>0</v>
      </c>
      <c r="BJ845" s="17" t="s">
        <v>76</v>
      </c>
      <c r="BK845" s="221">
        <f>ROUND(I845*H845,2)</f>
        <v>0</v>
      </c>
      <c r="BL845" s="17" t="s">
        <v>257</v>
      </c>
      <c r="BM845" s="17" t="s">
        <v>1132</v>
      </c>
    </row>
    <row r="846" s="14" customFormat="1">
      <c r="B846" s="256"/>
      <c r="C846" s="257"/>
      <c r="D846" s="224" t="s">
        <v>194</v>
      </c>
      <c r="E846" s="258" t="s">
        <v>1</v>
      </c>
      <c r="F846" s="259" t="s">
        <v>1123</v>
      </c>
      <c r="G846" s="257"/>
      <c r="H846" s="258" t="s">
        <v>1</v>
      </c>
      <c r="I846" s="260"/>
      <c r="J846" s="257"/>
      <c r="K846" s="257"/>
      <c r="L846" s="261"/>
      <c r="M846" s="262"/>
      <c r="N846" s="263"/>
      <c r="O846" s="263"/>
      <c r="P846" s="263"/>
      <c r="Q846" s="263"/>
      <c r="R846" s="263"/>
      <c r="S846" s="263"/>
      <c r="T846" s="264"/>
      <c r="AT846" s="265" t="s">
        <v>194</v>
      </c>
      <c r="AU846" s="265" t="s">
        <v>76</v>
      </c>
      <c r="AV846" s="14" t="s">
        <v>76</v>
      </c>
      <c r="AW846" s="14" t="s">
        <v>32</v>
      </c>
      <c r="AX846" s="14" t="s">
        <v>69</v>
      </c>
      <c r="AY846" s="265" t="s">
        <v>186</v>
      </c>
    </row>
    <row r="847" s="11" customFormat="1">
      <c r="B847" s="222"/>
      <c r="C847" s="223"/>
      <c r="D847" s="224" t="s">
        <v>194</v>
      </c>
      <c r="E847" s="225" t="s">
        <v>1</v>
      </c>
      <c r="F847" s="226" t="s">
        <v>1124</v>
      </c>
      <c r="G847" s="223"/>
      <c r="H847" s="227">
        <v>14.565</v>
      </c>
      <c r="I847" s="228"/>
      <c r="J847" s="223"/>
      <c r="K847" s="223"/>
      <c r="L847" s="229"/>
      <c r="M847" s="230"/>
      <c r="N847" s="231"/>
      <c r="O847" s="231"/>
      <c r="P847" s="231"/>
      <c r="Q847" s="231"/>
      <c r="R847" s="231"/>
      <c r="S847" s="231"/>
      <c r="T847" s="232"/>
      <c r="AT847" s="233" t="s">
        <v>194</v>
      </c>
      <c r="AU847" s="233" t="s">
        <v>76</v>
      </c>
      <c r="AV847" s="11" t="s">
        <v>78</v>
      </c>
      <c r="AW847" s="11" t="s">
        <v>32</v>
      </c>
      <c r="AX847" s="11" t="s">
        <v>69</v>
      </c>
      <c r="AY847" s="233" t="s">
        <v>186</v>
      </c>
    </row>
    <row r="848" s="12" customFormat="1">
      <c r="B848" s="234"/>
      <c r="C848" s="235"/>
      <c r="D848" s="224" t="s">
        <v>194</v>
      </c>
      <c r="E848" s="236" t="s">
        <v>1</v>
      </c>
      <c r="F848" s="237" t="s">
        <v>196</v>
      </c>
      <c r="G848" s="235"/>
      <c r="H848" s="238">
        <v>14.565</v>
      </c>
      <c r="I848" s="239"/>
      <c r="J848" s="235"/>
      <c r="K848" s="235"/>
      <c r="L848" s="240"/>
      <c r="M848" s="241"/>
      <c r="N848" s="242"/>
      <c r="O848" s="242"/>
      <c r="P848" s="242"/>
      <c r="Q848" s="242"/>
      <c r="R848" s="242"/>
      <c r="S848" s="242"/>
      <c r="T848" s="243"/>
      <c r="AT848" s="244" t="s">
        <v>194</v>
      </c>
      <c r="AU848" s="244" t="s">
        <v>76</v>
      </c>
      <c r="AV848" s="12" t="s">
        <v>86</v>
      </c>
      <c r="AW848" s="12" t="s">
        <v>32</v>
      </c>
      <c r="AX848" s="12" t="s">
        <v>69</v>
      </c>
      <c r="AY848" s="244" t="s">
        <v>186</v>
      </c>
    </row>
    <row r="849" s="13" customFormat="1">
      <c r="B849" s="245"/>
      <c r="C849" s="246"/>
      <c r="D849" s="224" t="s">
        <v>194</v>
      </c>
      <c r="E849" s="247" t="s">
        <v>1</v>
      </c>
      <c r="F849" s="248" t="s">
        <v>197</v>
      </c>
      <c r="G849" s="246"/>
      <c r="H849" s="249">
        <v>14.565</v>
      </c>
      <c r="I849" s="250"/>
      <c r="J849" s="246"/>
      <c r="K849" s="246"/>
      <c r="L849" s="251"/>
      <c r="M849" s="252"/>
      <c r="N849" s="253"/>
      <c r="O849" s="253"/>
      <c r="P849" s="253"/>
      <c r="Q849" s="253"/>
      <c r="R849" s="253"/>
      <c r="S849" s="253"/>
      <c r="T849" s="254"/>
      <c r="AT849" s="255" t="s">
        <v>194</v>
      </c>
      <c r="AU849" s="255" t="s">
        <v>76</v>
      </c>
      <c r="AV849" s="13" t="s">
        <v>192</v>
      </c>
      <c r="AW849" s="13" t="s">
        <v>32</v>
      </c>
      <c r="AX849" s="13" t="s">
        <v>76</v>
      </c>
      <c r="AY849" s="255" t="s">
        <v>186</v>
      </c>
    </row>
    <row r="850" s="1" customFormat="1" ht="33.75" customHeight="1">
      <c r="B850" s="38"/>
      <c r="C850" s="266" t="s">
        <v>1133</v>
      </c>
      <c r="D850" s="266" t="s">
        <v>356</v>
      </c>
      <c r="E850" s="267" t="s">
        <v>1134</v>
      </c>
      <c r="F850" s="268" t="s">
        <v>1135</v>
      </c>
      <c r="G850" s="269" t="s">
        <v>319</v>
      </c>
      <c r="H850" s="270">
        <v>16.021999999999998</v>
      </c>
      <c r="I850" s="271"/>
      <c r="J850" s="272">
        <f>ROUND(I850*H850,2)</f>
        <v>0</v>
      </c>
      <c r="K850" s="268" t="s">
        <v>955</v>
      </c>
      <c r="L850" s="273"/>
      <c r="M850" s="274" t="s">
        <v>1</v>
      </c>
      <c r="N850" s="275" t="s">
        <v>40</v>
      </c>
      <c r="O850" s="79"/>
      <c r="P850" s="219">
        <f>O850*H850</f>
        <v>0</v>
      </c>
      <c r="Q850" s="219">
        <v>0</v>
      </c>
      <c r="R850" s="219">
        <f>Q850*H850</f>
        <v>0</v>
      </c>
      <c r="S850" s="219">
        <v>0</v>
      </c>
      <c r="T850" s="220">
        <f>S850*H850</f>
        <v>0</v>
      </c>
      <c r="AR850" s="17" t="s">
        <v>355</v>
      </c>
      <c r="AT850" s="17" t="s">
        <v>356</v>
      </c>
      <c r="AU850" s="17" t="s">
        <v>76</v>
      </c>
      <c r="AY850" s="17" t="s">
        <v>186</v>
      </c>
      <c r="BE850" s="221">
        <f>IF(N850="základní",J850,0)</f>
        <v>0</v>
      </c>
      <c r="BF850" s="221">
        <f>IF(N850="snížená",J850,0)</f>
        <v>0</v>
      </c>
      <c r="BG850" s="221">
        <f>IF(N850="zákl. přenesená",J850,0)</f>
        <v>0</v>
      </c>
      <c r="BH850" s="221">
        <f>IF(N850="sníž. přenesená",J850,0)</f>
        <v>0</v>
      </c>
      <c r="BI850" s="221">
        <f>IF(N850="nulová",J850,0)</f>
        <v>0</v>
      </c>
      <c r="BJ850" s="17" t="s">
        <v>76</v>
      </c>
      <c r="BK850" s="221">
        <f>ROUND(I850*H850,2)</f>
        <v>0</v>
      </c>
      <c r="BL850" s="17" t="s">
        <v>257</v>
      </c>
      <c r="BM850" s="17" t="s">
        <v>1136</v>
      </c>
    </row>
    <row r="851" s="11" customFormat="1">
      <c r="B851" s="222"/>
      <c r="C851" s="223"/>
      <c r="D851" s="224" t="s">
        <v>194</v>
      </c>
      <c r="E851" s="225" t="s">
        <v>1</v>
      </c>
      <c r="F851" s="226" t="s">
        <v>1137</v>
      </c>
      <c r="G851" s="223"/>
      <c r="H851" s="227">
        <v>16.021999999999998</v>
      </c>
      <c r="I851" s="228"/>
      <c r="J851" s="223"/>
      <c r="K851" s="223"/>
      <c r="L851" s="229"/>
      <c r="M851" s="230"/>
      <c r="N851" s="231"/>
      <c r="O851" s="231"/>
      <c r="P851" s="231"/>
      <c r="Q851" s="231"/>
      <c r="R851" s="231"/>
      <c r="S851" s="231"/>
      <c r="T851" s="232"/>
      <c r="AT851" s="233" t="s">
        <v>194</v>
      </c>
      <c r="AU851" s="233" t="s">
        <v>76</v>
      </c>
      <c r="AV851" s="11" t="s">
        <v>78</v>
      </c>
      <c r="AW851" s="11" t="s">
        <v>32</v>
      </c>
      <c r="AX851" s="11" t="s">
        <v>69</v>
      </c>
      <c r="AY851" s="233" t="s">
        <v>186</v>
      </c>
    </row>
    <row r="852" s="13" customFormat="1">
      <c r="B852" s="245"/>
      <c r="C852" s="246"/>
      <c r="D852" s="224" t="s">
        <v>194</v>
      </c>
      <c r="E852" s="247" t="s">
        <v>1</v>
      </c>
      <c r="F852" s="248" t="s">
        <v>197</v>
      </c>
      <c r="G852" s="246"/>
      <c r="H852" s="249">
        <v>16.021999999999998</v>
      </c>
      <c r="I852" s="250"/>
      <c r="J852" s="246"/>
      <c r="K852" s="246"/>
      <c r="L852" s="251"/>
      <c r="M852" s="252"/>
      <c r="N852" s="253"/>
      <c r="O852" s="253"/>
      <c r="P852" s="253"/>
      <c r="Q852" s="253"/>
      <c r="R852" s="253"/>
      <c r="S852" s="253"/>
      <c r="T852" s="254"/>
      <c r="AT852" s="255" t="s">
        <v>194</v>
      </c>
      <c r="AU852" s="255" t="s">
        <v>76</v>
      </c>
      <c r="AV852" s="13" t="s">
        <v>192</v>
      </c>
      <c r="AW852" s="13" t="s">
        <v>32</v>
      </c>
      <c r="AX852" s="13" t="s">
        <v>76</v>
      </c>
      <c r="AY852" s="255" t="s">
        <v>186</v>
      </c>
    </row>
    <row r="853" s="1" customFormat="1" ht="22.5" customHeight="1">
      <c r="B853" s="38"/>
      <c r="C853" s="210" t="s">
        <v>1138</v>
      </c>
      <c r="D853" s="210" t="s">
        <v>187</v>
      </c>
      <c r="E853" s="211" t="s">
        <v>1139</v>
      </c>
      <c r="F853" s="212" t="s">
        <v>1140</v>
      </c>
      <c r="G853" s="213" t="s">
        <v>908</v>
      </c>
      <c r="H853" s="278"/>
      <c r="I853" s="215"/>
      <c r="J853" s="216">
        <f>ROUND(I853*H853,2)</f>
        <v>0</v>
      </c>
      <c r="K853" s="212" t="s">
        <v>191</v>
      </c>
      <c r="L853" s="43"/>
      <c r="M853" s="217" t="s">
        <v>1</v>
      </c>
      <c r="N853" s="218" t="s">
        <v>40</v>
      </c>
      <c r="O853" s="79"/>
      <c r="P853" s="219">
        <f>O853*H853</f>
        <v>0</v>
      </c>
      <c r="Q853" s="219">
        <v>0</v>
      </c>
      <c r="R853" s="219">
        <f>Q853*H853</f>
        <v>0</v>
      </c>
      <c r="S853" s="219">
        <v>0</v>
      </c>
      <c r="T853" s="220">
        <f>S853*H853</f>
        <v>0</v>
      </c>
      <c r="AR853" s="17" t="s">
        <v>257</v>
      </c>
      <c r="AT853" s="17" t="s">
        <v>187</v>
      </c>
      <c r="AU853" s="17" t="s">
        <v>76</v>
      </c>
      <c r="AY853" s="17" t="s">
        <v>186</v>
      </c>
      <c r="BE853" s="221">
        <f>IF(N853="základní",J853,0)</f>
        <v>0</v>
      </c>
      <c r="BF853" s="221">
        <f>IF(N853="snížená",J853,0)</f>
        <v>0</v>
      </c>
      <c r="BG853" s="221">
        <f>IF(N853="zákl. přenesená",J853,0)</f>
        <v>0</v>
      </c>
      <c r="BH853" s="221">
        <f>IF(N853="sníž. přenesená",J853,0)</f>
        <v>0</v>
      </c>
      <c r="BI853" s="221">
        <f>IF(N853="nulová",J853,0)</f>
        <v>0</v>
      </c>
      <c r="BJ853" s="17" t="s">
        <v>76</v>
      </c>
      <c r="BK853" s="221">
        <f>ROUND(I853*H853,2)</f>
        <v>0</v>
      </c>
      <c r="BL853" s="17" t="s">
        <v>257</v>
      </c>
      <c r="BM853" s="17" t="s">
        <v>1141</v>
      </c>
    </row>
    <row r="854" s="10" customFormat="1" ht="25.92" customHeight="1">
      <c r="B854" s="196"/>
      <c r="C854" s="197"/>
      <c r="D854" s="198" t="s">
        <v>68</v>
      </c>
      <c r="E854" s="199" t="s">
        <v>1142</v>
      </c>
      <c r="F854" s="199" t="s">
        <v>1143</v>
      </c>
      <c r="G854" s="197"/>
      <c r="H854" s="197"/>
      <c r="I854" s="200"/>
      <c r="J854" s="201">
        <f>BK854</f>
        <v>0</v>
      </c>
      <c r="K854" s="197"/>
      <c r="L854" s="202"/>
      <c r="M854" s="203"/>
      <c r="N854" s="204"/>
      <c r="O854" s="204"/>
      <c r="P854" s="205">
        <f>SUM(P855:P901)</f>
        <v>0</v>
      </c>
      <c r="Q854" s="204"/>
      <c r="R854" s="205">
        <f>SUM(R855:R901)</f>
        <v>0</v>
      </c>
      <c r="S854" s="204"/>
      <c r="T854" s="206">
        <f>SUM(T855:T901)</f>
        <v>0</v>
      </c>
      <c r="AR854" s="207" t="s">
        <v>78</v>
      </c>
      <c r="AT854" s="208" t="s">
        <v>68</v>
      </c>
      <c r="AU854" s="208" t="s">
        <v>69</v>
      </c>
      <c r="AY854" s="207" t="s">
        <v>186</v>
      </c>
      <c r="BK854" s="209">
        <f>SUM(BK855:BK901)</f>
        <v>0</v>
      </c>
    </row>
    <row r="855" s="1" customFormat="1" ht="16.5" customHeight="1">
      <c r="B855" s="38"/>
      <c r="C855" s="210" t="s">
        <v>1144</v>
      </c>
      <c r="D855" s="210" t="s">
        <v>187</v>
      </c>
      <c r="E855" s="211" t="s">
        <v>1145</v>
      </c>
      <c r="F855" s="212" t="s">
        <v>1146</v>
      </c>
      <c r="G855" s="213" t="s">
        <v>364</v>
      </c>
      <c r="H855" s="214">
        <v>6.8330000000000002</v>
      </c>
      <c r="I855" s="215"/>
      <c r="J855" s="216">
        <f>ROUND(I855*H855,2)</f>
        <v>0</v>
      </c>
      <c r="K855" s="212" t="s">
        <v>191</v>
      </c>
      <c r="L855" s="43"/>
      <c r="M855" s="217" t="s">
        <v>1</v>
      </c>
      <c r="N855" s="218" t="s">
        <v>40</v>
      </c>
      <c r="O855" s="79"/>
      <c r="P855" s="219">
        <f>O855*H855</f>
        <v>0</v>
      </c>
      <c r="Q855" s="219">
        <v>0</v>
      </c>
      <c r="R855" s="219">
        <f>Q855*H855</f>
        <v>0</v>
      </c>
      <c r="S855" s="219">
        <v>0</v>
      </c>
      <c r="T855" s="220">
        <f>S855*H855</f>
        <v>0</v>
      </c>
      <c r="AR855" s="17" t="s">
        <v>257</v>
      </c>
      <c r="AT855" s="17" t="s">
        <v>187</v>
      </c>
      <c r="AU855" s="17" t="s">
        <v>76</v>
      </c>
      <c r="AY855" s="17" t="s">
        <v>186</v>
      </c>
      <c r="BE855" s="221">
        <f>IF(N855="základní",J855,0)</f>
        <v>0</v>
      </c>
      <c r="BF855" s="221">
        <f>IF(N855="snížená",J855,0)</f>
        <v>0</v>
      </c>
      <c r="BG855" s="221">
        <f>IF(N855="zákl. přenesená",J855,0)</f>
        <v>0</v>
      </c>
      <c r="BH855" s="221">
        <f>IF(N855="sníž. přenesená",J855,0)</f>
        <v>0</v>
      </c>
      <c r="BI855" s="221">
        <f>IF(N855="nulová",J855,0)</f>
        <v>0</v>
      </c>
      <c r="BJ855" s="17" t="s">
        <v>76</v>
      </c>
      <c r="BK855" s="221">
        <f>ROUND(I855*H855,2)</f>
        <v>0</v>
      </c>
      <c r="BL855" s="17" t="s">
        <v>257</v>
      </c>
      <c r="BM855" s="17" t="s">
        <v>1147</v>
      </c>
    </row>
    <row r="856" s="14" customFormat="1">
      <c r="B856" s="256"/>
      <c r="C856" s="257"/>
      <c r="D856" s="224" t="s">
        <v>194</v>
      </c>
      <c r="E856" s="258" t="s">
        <v>1</v>
      </c>
      <c r="F856" s="259" t="s">
        <v>1053</v>
      </c>
      <c r="G856" s="257"/>
      <c r="H856" s="258" t="s">
        <v>1</v>
      </c>
      <c r="I856" s="260"/>
      <c r="J856" s="257"/>
      <c r="K856" s="257"/>
      <c r="L856" s="261"/>
      <c r="M856" s="262"/>
      <c r="N856" s="263"/>
      <c r="O856" s="263"/>
      <c r="P856" s="263"/>
      <c r="Q856" s="263"/>
      <c r="R856" s="263"/>
      <c r="S856" s="263"/>
      <c r="T856" s="264"/>
      <c r="AT856" s="265" t="s">
        <v>194</v>
      </c>
      <c r="AU856" s="265" t="s">
        <v>76</v>
      </c>
      <c r="AV856" s="14" t="s">
        <v>76</v>
      </c>
      <c r="AW856" s="14" t="s">
        <v>32</v>
      </c>
      <c r="AX856" s="14" t="s">
        <v>69</v>
      </c>
      <c r="AY856" s="265" t="s">
        <v>186</v>
      </c>
    </row>
    <row r="857" s="11" customFormat="1">
      <c r="B857" s="222"/>
      <c r="C857" s="223"/>
      <c r="D857" s="224" t="s">
        <v>194</v>
      </c>
      <c r="E857" s="225" t="s">
        <v>1</v>
      </c>
      <c r="F857" s="226" t="s">
        <v>1054</v>
      </c>
      <c r="G857" s="223"/>
      <c r="H857" s="227">
        <v>6.8330000000000002</v>
      </c>
      <c r="I857" s="228"/>
      <c r="J857" s="223"/>
      <c r="K857" s="223"/>
      <c r="L857" s="229"/>
      <c r="M857" s="230"/>
      <c r="N857" s="231"/>
      <c r="O857" s="231"/>
      <c r="P857" s="231"/>
      <c r="Q857" s="231"/>
      <c r="R857" s="231"/>
      <c r="S857" s="231"/>
      <c r="T857" s="232"/>
      <c r="AT857" s="233" t="s">
        <v>194</v>
      </c>
      <c r="AU857" s="233" t="s">
        <v>76</v>
      </c>
      <c r="AV857" s="11" t="s">
        <v>78</v>
      </c>
      <c r="AW857" s="11" t="s">
        <v>32</v>
      </c>
      <c r="AX857" s="11" t="s">
        <v>69</v>
      </c>
      <c r="AY857" s="233" t="s">
        <v>186</v>
      </c>
    </row>
    <row r="858" s="12" customFormat="1">
      <c r="B858" s="234"/>
      <c r="C858" s="235"/>
      <c r="D858" s="224" t="s">
        <v>194</v>
      </c>
      <c r="E858" s="236" t="s">
        <v>1</v>
      </c>
      <c r="F858" s="237" t="s">
        <v>196</v>
      </c>
      <c r="G858" s="235"/>
      <c r="H858" s="238">
        <v>6.8330000000000002</v>
      </c>
      <c r="I858" s="239"/>
      <c r="J858" s="235"/>
      <c r="K858" s="235"/>
      <c r="L858" s="240"/>
      <c r="M858" s="241"/>
      <c r="N858" s="242"/>
      <c r="O858" s="242"/>
      <c r="P858" s="242"/>
      <c r="Q858" s="242"/>
      <c r="R858" s="242"/>
      <c r="S858" s="242"/>
      <c r="T858" s="243"/>
      <c r="AT858" s="244" t="s">
        <v>194</v>
      </c>
      <c r="AU858" s="244" t="s">
        <v>76</v>
      </c>
      <c r="AV858" s="12" t="s">
        <v>86</v>
      </c>
      <c r="AW858" s="12" t="s">
        <v>32</v>
      </c>
      <c r="AX858" s="12" t="s">
        <v>69</v>
      </c>
      <c r="AY858" s="244" t="s">
        <v>186</v>
      </c>
    </row>
    <row r="859" s="13" customFormat="1">
      <c r="B859" s="245"/>
      <c r="C859" s="246"/>
      <c r="D859" s="224" t="s">
        <v>194</v>
      </c>
      <c r="E859" s="247" t="s">
        <v>1</v>
      </c>
      <c r="F859" s="248" t="s">
        <v>197</v>
      </c>
      <c r="G859" s="246"/>
      <c r="H859" s="249">
        <v>6.8330000000000002</v>
      </c>
      <c r="I859" s="250"/>
      <c r="J859" s="246"/>
      <c r="K859" s="246"/>
      <c r="L859" s="251"/>
      <c r="M859" s="252"/>
      <c r="N859" s="253"/>
      <c r="O859" s="253"/>
      <c r="P859" s="253"/>
      <c r="Q859" s="253"/>
      <c r="R859" s="253"/>
      <c r="S859" s="253"/>
      <c r="T859" s="254"/>
      <c r="AT859" s="255" t="s">
        <v>194</v>
      </c>
      <c r="AU859" s="255" t="s">
        <v>76</v>
      </c>
      <c r="AV859" s="13" t="s">
        <v>192</v>
      </c>
      <c r="AW859" s="13" t="s">
        <v>32</v>
      </c>
      <c r="AX859" s="13" t="s">
        <v>76</v>
      </c>
      <c r="AY859" s="255" t="s">
        <v>186</v>
      </c>
    </row>
    <row r="860" s="1" customFormat="1" ht="16.5" customHeight="1">
      <c r="B860" s="38"/>
      <c r="C860" s="266" t="s">
        <v>1148</v>
      </c>
      <c r="D860" s="266" t="s">
        <v>356</v>
      </c>
      <c r="E860" s="267" t="s">
        <v>1149</v>
      </c>
      <c r="F860" s="268" t="s">
        <v>1150</v>
      </c>
      <c r="G860" s="269" t="s">
        <v>319</v>
      </c>
      <c r="H860" s="270">
        <v>7.8579999999999997</v>
      </c>
      <c r="I860" s="271"/>
      <c r="J860" s="272">
        <f>ROUND(I860*H860,2)</f>
        <v>0</v>
      </c>
      <c r="K860" s="268" t="s">
        <v>1</v>
      </c>
      <c r="L860" s="273"/>
      <c r="M860" s="274" t="s">
        <v>1</v>
      </c>
      <c r="N860" s="275" t="s">
        <v>40</v>
      </c>
      <c r="O860" s="79"/>
      <c r="P860" s="219">
        <f>O860*H860</f>
        <v>0</v>
      </c>
      <c r="Q860" s="219">
        <v>0</v>
      </c>
      <c r="R860" s="219">
        <f>Q860*H860</f>
        <v>0</v>
      </c>
      <c r="S860" s="219">
        <v>0</v>
      </c>
      <c r="T860" s="220">
        <f>S860*H860</f>
        <v>0</v>
      </c>
      <c r="AR860" s="17" t="s">
        <v>355</v>
      </c>
      <c r="AT860" s="17" t="s">
        <v>356</v>
      </c>
      <c r="AU860" s="17" t="s">
        <v>76</v>
      </c>
      <c r="AY860" s="17" t="s">
        <v>186</v>
      </c>
      <c r="BE860" s="221">
        <f>IF(N860="základní",J860,0)</f>
        <v>0</v>
      </c>
      <c r="BF860" s="221">
        <f>IF(N860="snížená",J860,0)</f>
        <v>0</v>
      </c>
      <c r="BG860" s="221">
        <f>IF(N860="zákl. přenesená",J860,0)</f>
        <v>0</v>
      </c>
      <c r="BH860" s="221">
        <f>IF(N860="sníž. přenesená",J860,0)</f>
        <v>0</v>
      </c>
      <c r="BI860" s="221">
        <f>IF(N860="nulová",J860,0)</f>
        <v>0</v>
      </c>
      <c r="BJ860" s="17" t="s">
        <v>76</v>
      </c>
      <c r="BK860" s="221">
        <f>ROUND(I860*H860,2)</f>
        <v>0</v>
      </c>
      <c r="BL860" s="17" t="s">
        <v>257</v>
      </c>
      <c r="BM860" s="17" t="s">
        <v>1151</v>
      </c>
    </row>
    <row r="861" s="11" customFormat="1">
      <c r="B861" s="222"/>
      <c r="C861" s="223"/>
      <c r="D861" s="224" t="s">
        <v>194</v>
      </c>
      <c r="E861" s="225" t="s">
        <v>1</v>
      </c>
      <c r="F861" s="226" t="s">
        <v>1152</v>
      </c>
      <c r="G861" s="223"/>
      <c r="H861" s="227">
        <v>7.8579999999999997</v>
      </c>
      <c r="I861" s="228"/>
      <c r="J861" s="223"/>
      <c r="K861" s="223"/>
      <c r="L861" s="229"/>
      <c r="M861" s="230"/>
      <c r="N861" s="231"/>
      <c r="O861" s="231"/>
      <c r="P861" s="231"/>
      <c r="Q861" s="231"/>
      <c r="R861" s="231"/>
      <c r="S861" s="231"/>
      <c r="T861" s="232"/>
      <c r="AT861" s="233" t="s">
        <v>194</v>
      </c>
      <c r="AU861" s="233" t="s">
        <v>76</v>
      </c>
      <c r="AV861" s="11" t="s">
        <v>78</v>
      </c>
      <c r="AW861" s="11" t="s">
        <v>32</v>
      </c>
      <c r="AX861" s="11" t="s">
        <v>69</v>
      </c>
      <c r="AY861" s="233" t="s">
        <v>186</v>
      </c>
    </row>
    <row r="862" s="13" customFormat="1">
      <c r="B862" s="245"/>
      <c r="C862" s="246"/>
      <c r="D862" s="224" t="s">
        <v>194</v>
      </c>
      <c r="E862" s="247" t="s">
        <v>1</v>
      </c>
      <c r="F862" s="248" t="s">
        <v>197</v>
      </c>
      <c r="G862" s="246"/>
      <c r="H862" s="249">
        <v>7.8579999999999997</v>
      </c>
      <c r="I862" s="250"/>
      <c r="J862" s="246"/>
      <c r="K862" s="246"/>
      <c r="L862" s="251"/>
      <c r="M862" s="252"/>
      <c r="N862" s="253"/>
      <c r="O862" s="253"/>
      <c r="P862" s="253"/>
      <c r="Q862" s="253"/>
      <c r="R862" s="253"/>
      <c r="S862" s="253"/>
      <c r="T862" s="254"/>
      <c r="AT862" s="255" t="s">
        <v>194</v>
      </c>
      <c r="AU862" s="255" t="s">
        <v>76</v>
      </c>
      <c r="AV862" s="13" t="s">
        <v>192</v>
      </c>
      <c r="AW862" s="13" t="s">
        <v>32</v>
      </c>
      <c r="AX862" s="13" t="s">
        <v>76</v>
      </c>
      <c r="AY862" s="255" t="s">
        <v>186</v>
      </c>
    </row>
    <row r="863" s="1" customFormat="1" ht="22.5" customHeight="1">
      <c r="B863" s="38"/>
      <c r="C863" s="210" t="s">
        <v>1153</v>
      </c>
      <c r="D863" s="210" t="s">
        <v>187</v>
      </c>
      <c r="E863" s="211" t="s">
        <v>1154</v>
      </c>
      <c r="F863" s="212" t="s">
        <v>1155</v>
      </c>
      <c r="G863" s="213" t="s">
        <v>319</v>
      </c>
      <c r="H863" s="214">
        <v>8.1899999999999995</v>
      </c>
      <c r="I863" s="215"/>
      <c r="J863" s="216">
        <f>ROUND(I863*H863,2)</f>
        <v>0</v>
      </c>
      <c r="K863" s="212" t="s">
        <v>191</v>
      </c>
      <c r="L863" s="43"/>
      <c r="M863" s="217" t="s">
        <v>1</v>
      </c>
      <c r="N863" s="218" t="s">
        <v>40</v>
      </c>
      <c r="O863" s="79"/>
      <c r="P863" s="219">
        <f>O863*H863</f>
        <v>0</v>
      </c>
      <c r="Q863" s="219">
        <v>0</v>
      </c>
      <c r="R863" s="219">
        <f>Q863*H863</f>
        <v>0</v>
      </c>
      <c r="S863" s="219">
        <v>0</v>
      </c>
      <c r="T863" s="220">
        <f>S863*H863</f>
        <v>0</v>
      </c>
      <c r="AR863" s="17" t="s">
        <v>257</v>
      </c>
      <c r="AT863" s="17" t="s">
        <v>187</v>
      </c>
      <c r="AU863" s="17" t="s">
        <v>76</v>
      </c>
      <c r="AY863" s="17" t="s">
        <v>186</v>
      </c>
      <c r="BE863" s="221">
        <f>IF(N863="základní",J863,0)</f>
        <v>0</v>
      </c>
      <c r="BF863" s="221">
        <f>IF(N863="snížená",J863,0)</f>
        <v>0</v>
      </c>
      <c r="BG863" s="221">
        <f>IF(N863="zákl. přenesená",J863,0)</f>
        <v>0</v>
      </c>
      <c r="BH863" s="221">
        <f>IF(N863="sníž. přenesená",J863,0)</f>
        <v>0</v>
      </c>
      <c r="BI863" s="221">
        <f>IF(N863="nulová",J863,0)</f>
        <v>0</v>
      </c>
      <c r="BJ863" s="17" t="s">
        <v>76</v>
      </c>
      <c r="BK863" s="221">
        <f>ROUND(I863*H863,2)</f>
        <v>0</v>
      </c>
      <c r="BL863" s="17" t="s">
        <v>257</v>
      </c>
      <c r="BM863" s="17" t="s">
        <v>1156</v>
      </c>
    </row>
    <row r="864" s="14" customFormat="1">
      <c r="B864" s="256"/>
      <c r="C864" s="257"/>
      <c r="D864" s="224" t="s">
        <v>194</v>
      </c>
      <c r="E864" s="258" t="s">
        <v>1</v>
      </c>
      <c r="F864" s="259" t="s">
        <v>1053</v>
      </c>
      <c r="G864" s="257"/>
      <c r="H864" s="258" t="s">
        <v>1</v>
      </c>
      <c r="I864" s="260"/>
      <c r="J864" s="257"/>
      <c r="K864" s="257"/>
      <c r="L864" s="261"/>
      <c r="M864" s="262"/>
      <c r="N864" s="263"/>
      <c r="O864" s="263"/>
      <c r="P864" s="263"/>
      <c r="Q864" s="263"/>
      <c r="R864" s="263"/>
      <c r="S864" s="263"/>
      <c r="T864" s="264"/>
      <c r="AT864" s="265" t="s">
        <v>194</v>
      </c>
      <c r="AU864" s="265" t="s">
        <v>76</v>
      </c>
      <c r="AV864" s="14" t="s">
        <v>76</v>
      </c>
      <c r="AW864" s="14" t="s">
        <v>32</v>
      </c>
      <c r="AX864" s="14" t="s">
        <v>69</v>
      </c>
      <c r="AY864" s="265" t="s">
        <v>186</v>
      </c>
    </row>
    <row r="865" s="11" customFormat="1">
      <c r="B865" s="222"/>
      <c r="C865" s="223"/>
      <c r="D865" s="224" t="s">
        <v>194</v>
      </c>
      <c r="E865" s="225" t="s">
        <v>1</v>
      </c>
      <c r="F865" s="226" t="s">
        <v>1157</v>
      </c>
      <c r="G865" s="223"/>
      <c r="H865" s="227">
        <v>8.1899999999999995</v>
      </c>
      <c r="I865" s="228"/>
      <c r="J865" s="223"/>
      <c r="K865" s="223"/>
      <c r="L865" s="229"/>
      <c r="M865" s="230"/>
      <c r="N865" s="231"/>
      <c r="O865" s="231"/>
      <c r="P865" s="231"/>
      <c r="Q865" s="231"/>
      <c r="R865" s="231"/>
      <c r="S865" s="231"/>
      <c r="T865" s="232"/>
      <c r="AT865" s="233" t="s">
        <v>194</v>
      </c>
      <c r="AU865" s="233" t="s">
        <v>76</v>
      </c>
      <c r="AV865" s="11" t="s">
        <v>78</v>
      </c>
      <c r="AW865" s="11" t="s">
        <v>32</v>
      </c>
      <c r="AX865" s="11" t="s">
        <v>69</v>
      </c>
      <c r="AY865" s="233" t="s">
        <v>186</v>
      </c>
    </row>
    <row r="866" s="12" customFormat="1">
      <c r="B866" s="234"/>
      <c r="C866" s="235"/>
      <c r="D866" s="224" t="s">
        <v>194</v>
      </c>
      <c r="E866" s="236" t="s">
        <v>1</v>
      </c>
      <c r="F866" s="237" t="s">
        <v>196</v>
      </c>
      <c r="G866" s="235"/>
      <c r="H866" s="238">
        <v>8.1899999999999995</v>
      </c>
      <c r="I866" s="239"/>
      <c r="J866" s="235"/>
      <c r="K866" s="235"/>
      <c r="L866" s="240"/>
      <c r="M866" s="241"/>
      <c r="N866" s="242"/>
      <c r="O866" s="242"/>
      <c r="P866" s="242"/>
      <c r="Q866" s="242"/>
      <c r="R866" s="242"/>
      <c r="S866" s="242"/>
      <c r="T866" s="243"/>
      <c r="AT866" s="244" t="s">
        <v>194</v>
      </c>
      <c r="AU866" s="244" t="s">
        <v>76</v>
      </c>
      <c r="AV866" s="12" t="s">
        <v>86</v>
      </c>
      <c r="AW866" s="12" t="s">
        <v>32</v>
      </c>
      <c r="AX866" s="12" t="s">
        <v>69</v>
      </c>
      <c r="AY866" s="244" t="s">
        <v>186</v>
      </c>
    </row>
    <row r="867" s="13" customFormat="1">
      <c r="B867" s="245"/>
      <c r="C867" s="246"/>
      <c r="D867" s="224" t="s">
        <v>194</v>
      </c>
      <c r="E867" s="247" t="s">
        <v>1</v>
      </c>
      <c r="F867" s="248" t="s">
        <v>197</v>
      </c>
      <c r="G867" s="246"/>
      <c r="H867" s="249">
        <v>8.1899999999999995</v>
      </c>
      <c r="I867" s="250"/>
      <c r="J867" s="246"/>
      <c r="K867" s="246"/>
      <c r="L867" s="251"/>
      <c r="M867" s="252"/>
      <c r="N867" s="253"/>
      <c r="O867" s="253"/>
      <c r="P867" s="253"/>
      <c r="Q867" s="253"/>
      <c r="R867" s="253"/>
      <c r="S867" s="253"/>
      <c r="T867" s="254"/>
      <c r="AT867" s="255" t="s">
        <v>194</v>
      </c>
      <c r="AU867" s="255" t="s">
        <v>76</v>
      </c>
      <c r="AV867" s="13" t="s">
        <v>192</v>
      </c>
      <c r="AW867" s="13" t="s">
        <v>32</v>
      </c>
      <c r="AX867" s="13" t="s">
        <v>76</v>
      </c>
      <c r="AY867" s="255" t="s">
        <v>186</v>
      </c>
    </row>
    <row r="868" s="1" customFormat="1" ht="16.5" customHeight="1">
      <c r="B868" s="38"/>
      <c r="C868" s="210" t="s">
        <v>1158</v>
      </c>
      <c r="D868" s="210" t="s">
        <v>187</v>
      </c>
      <c r="E868" s="211" t="s">
        <v>1159</v>
      </c>
      <c r="F868" s="212" t="s">
        <v>1160</v>
      </c>
      <c r="G868" s="213" t="s">
        <v>364</v>
      </c>
      <c r="H868" s="214">
        <v>4</v>
      </c>
      <c r="I868" s="215"/>
      <c r="J868" s="216">
        <f>ROUND(I868*H868,2)</f>
        <v>0</v>
      </c>
      <c r="K868" s="212" t="s">
        <v>191</v>
      </c>
      <c r="L868" s="43"/>
      <c r="M868" s="217" t="s">
        <v>1</v>
      </c>
      <c r="N868" s="218" t="s">
        <v>40</v>
      </c>
      <c r="O868" s="79"/>
      <c r="P868" s="219">
        <f>O868*H868</f>
        <v>0</v>
      </c>
      <c r="Q868" s="219">
        <v>0</v>
      </c>
      <c r="R868" s="219">
        <f>Q868*H868</f>
        <v>0</v>
      </c>
      <c r="S868" s="219">
        <v>0</v>
      </c>
      <c r="T868" s="220">
        <f>S868*H868</f>
        <v>0</v>
      </c>
      <c r="AR868" s="17" t="s">
        <v>257</v>
      </c>
      <c r="AT868" s="17" t="s">
        <v>187</v>
      </c>
      <c r="AU868" s="17" t="s">
        <v>76</v>
      </c>
      <c r="AY868" s="17" t="s">
        <v>186</v>
      </c>
      <c r="BE868" s="221">
        <f>IF(N868="základní",J868,0)</f>
        <v>0</v>
      </c>
      <c r="BF868" s="221">
        <f>IF(N868="snížená",J868,0)</f>
        <v>0</v>
      </c>
      <c r="BG868" s="221">
        <f>IF(N868="zákl. přenesená",J868,0)</f>
        <v>0</v>
      </c>
      <c r="BH868" s="221">
        <f>IF(N868="sníž. přenesená",J868,0)</f>
        <v>0</v>
      </c>
      <c r="BI868" s="221">
        <f>IF(N868="nulová",J868,0)</f>
        <v>0</v>
      </c>
      <c r="BJ868" s="17" t="s">
        <v>76</v>
      </c>
      <c r="BK868" s="221">
        <f>ROUND(I868*H868,2)</f>
        <v>0</v>
      </c>
      <c r="BL868" s="17" t="s">
        <v>257</v>
      </c>
      <c r="BM868" s="17" t="s">
        <v>1161</v>
      </c>
    </row>
    <row r="869" s="11" customFormat="1">
      <c r="B869" s="222"/>
      <c r="C869" s="223"/>
      <c r="D869" s="224" t="s">
        <v>194</v>
      </c>
      <c r="E869" s="225" t="s">
        <v>1</v>
      </c>
      <c r="F869" s="226" t="s">
        <v>1162</v>
      </c>
      <c r="G869" s="223"/>
      <c r="H869" s="227">
        <v>4</v>
      </c>
      <c r="I869" s="228"/>
      <c r="J869" s="223"/>
      <c r="K869" s="223"/>
      <c r="L869" s="229"/>
      <c r="M869" s="230"/>
      <c r="N869" s="231"/>
      <c r="O869" s="231"/>
      <c r="P869" s="231"/>
      <c r="Q869" s="231"/>
      <c r="R869" s="231"/>
      <c r="S869" s="231"/>
      <c r="T869" s="232"/>
      <c r="AT869" s="233" t="s">
        <v>194</v>
      </c>
      <c r="AU869" s="233" t="s">
        <v>76</v>
      </c>
      <c r="AV869" s="11" t="s">
        <v>78</v>
      </c>
      <c r="AW869" s="11" t="s">
        <v>32</v>
      </c>
      <c r="AX869" s="11" t="s">
        <v>69</v>
      </c>
      <c r="AY869" s="233" t="s">
        <v>186</v>
      </c>
    </row>
    <row r="870" s="12" customFormat="1">
      <c r="B870" s="234"/>
      <c r="C870" s="235"/>
      <c r="D870" s="224" t="s">
        <v>194</v>
      </c>
      <c r="E870" s="236" t="s">
        <v>1</v>
      </c>
      <c r="F870" s="237" t="s">
        <v>196</v>
      </c>
      <c r="G870" s="235"/>
      <c r="H870" s="238">
        <v>4</v>
      </c>
      <c r="I870" s="239"/>
      <c r="J870" s="235"/>
      <c r="K870" s="235"/>
      <c r="L870" s="240"/>
      <c r="M870" s="241"/>
      <c r="N870" s="242"/>
      <c r="O870" s="242"/>
      <c r="P870" s="242"/>
      <c r="Q870" s="242"/>
      <c r="R870" s="242"/>
      <c r="S870" s="242"/>
      <c r="T870" s="243"/>
      <c r="AT870" s="244" t="s">
        <v>194</v>
      </c>
      <c r="AU870" s="244" t="s">
        <v>76</v>
      </c>
      <c r="AV870" s="12" t="s">
        <v>86</v>
      </c>
      <c r="AW870" s="12" t="s">
        <v>32</v>
      </c>
      <c r="AX870" s="12" t="s">
        <v>69</v>
      </c>
      <c r="AY870" s="244" t="s">
        <v>186</v>
      </c>
    </row>
    <row r="871" s="13" customFormat="1">
      <c r="B871" s="245"/>
      <c r="C871" s="246"/>
      <c r="D871" s="224" t="s">
        <v>194</v>
      </c>
      <c r="E871" s="247" t="s">
        <v>1</v>
      </c>
      <c r="F871" s="248" t="s">
        <v>197</v>
      </c>
      <c r="G871" s="246"/>
      <c r="H871" s="249">
        <v>4</v>
      </c>
      <c r="I871" s="250"/>
      <c r="J871" s="246"/>
      <c r="K871" s="246"/>
      <c r="L871" s="251"/>
      <c r="M871" s="252"/>
      <c r="N871" s="253"/>
      <c r="O871" s="253"/>
      <c r="P871" s="253"/>
      <c r="Q871" s="253"/>
      <c r="R871" s="253"/>
      <c r="S871" s="253"/>
      <c r="T871" s="254"/>
      <c r="AT871" s="255" t="s">
        <v>194</v>
      </c>
      <c r="AU871" s="255" t="s">
        <v>76</v>
      </c>
      <c r="AV871" s="13" t="s">
        <v>192</v>
      </c>
      <c r="AW871" s="13" t="s">
        <v>32</v>
      </c>
      <c r="AX871" s="13" t="s">
        <v>76</v>
      </c>
      <c r="AY871" s="255" t="s">
        <v>186</v>
      </c>
    </row>
    <row r="872" s="1" customFormat="1" ht="22.5" customHeight="1">
      <c r="B872" s="38"/>
      <c r="C872" s="210" t="s">
        <v>1163</v>
      </c>
      <c r="D872" s="210" t="s">
        <v>187</v>
      </c>
      <c r="E872" s="211" t="s">
        <v>1164</v>
      </c>
      <c r="F872" s="212" t="s">
        <v>1165</v>
      </c>
      <c r="G872" s="213" t="s">
        <v>364</v>
      </c>
      <c r="H872" s="214">
        <v>20.199999999999999</v>
      </c>
      <c r="I872" s="215"/>
      <c r="J872" s="216">
        <f>ROUND(I872*H872,2)</f>
        <v>0</v>
      </c>
      <c r="K872" s="212" t="s">
        <v>191</v>
      </c>
      <c r="L872" s="43"/>
      <c r="M872" s="217" t="s">
        <v>1</v>
      </c>
      <c r="N872" s="218" t="s">
        <v>40</v>
      </c>
      <c r="O872" s="79"/>
      <c r="P872" s="219">
        <f>O872*H872</f>
        <v>0</v>
      </c>
      <c r="Q872" s="219">
        <v>0</v>
      </c>
      <c r="R872" s="219">
        <f>Q872*H872</f>
        <v>0</v>
      </c>
      <c r="S872" s="219">
        <v>0</v>
      </c>
      <c r="T872" s="220">
        <f>S872*H872</f>
        <v>0</v>
      </c>
      <c r="AR872" s="17" t="s">
        <v>257</v>
      </c>
      <c r="AT872" s="17" t="s">
        <v>187</v>
      </c>
      <c r="AU872" s="17" t="s">
        <v>76</v>
      </c>
      <c r="AY872" s="17" t="s">
        <v>186</v>
      </c>
      <c r="BE872" s="221">
        <f>IF(N872="základní",J872,0)</f>
        <v>0</v>
      </c>
      <c r="BF872" s="221">
        <f>IF(N872="snížená",J872,0)</f>
        <v>0</v>
      </c>
      <c r="BG872" s="221">
        <f>IF(N872="zákl. přenesená",J872,0)</f>
        <v>0</v>
      </c>
      <c r="BH872" s="221">
        <f>IF(N872="sníž. přenesená",J872,0)</f>
        <v>0</v>
      </c>
      <c r="BI872" s="221">
        <f>IF(N872="nulová",J872,0)</f>
        <v>0</v>
      </c>
      <c r="BJ872" s="17" t="s">
        <v>76</v>
      </c>
      <c r="BK872" s="221">
        <f>ROUND(I872*H872,2)</f>
        <v>0</v>
      </c>
      <c r="BL872" s="17" t="s">
        <v>257</v>
      </c>
      <c r="BM872" s="17" t="s">
        <v>1166</v>
      </c>
    </row>
    <row r="873" s="14" customFormat="1">
      <c r="B873" s="256"/>
      <c r="C873" s="257"/>
      <c r="D873" s="224" t="s">
        <v>194</v>
      </c>
      <c r="E873" s="258" t="s">
        <v>1</v>
      </c>
      <c r="F873" s="259" t="s">
        <v>1167</v>
      </c>
      <c r="G873" s="257"/>
      <c r="H873" s="258" t="s">
        <v>1</v>
      </c>
      <c r="I873" s="260"/>
      <c r="J873" s="257"/>
      <c r="K873" s="257"/>
      <c r="L873" s="261"/>
      <c r="M873" s="262"/>
      <c r="N873" s="263"/>
      <c r="O873" s="263"/>
      <c r="P873" s="263"/>
      <c r="Q873" s="263"/>
      <c r="R873" s="263"/>
      <c r="S873" s="263"/>
      <c r="T873" s="264"/>
      <c r="AT873" s="265" t="s">
        <v>194</v>
      </c>
      <c r="AU873" s="265" t="s">
        <v>76</v>
      </c>
      <c r="AV873" s="14" t="s">
        <v>76</v>
      </c>
      <c r="AW873" s="14" t="s">
        <v>32</v>
      </c>
      <c r="AX873" s="14" t="s">
        <v>69</v>
      </c>
      <c r="AY873" s="265" t="s">
        <v>186</v>
      </c>
    </row>
    <row r="874" s="11" customFormat="1">
      <c r="B874" s="222"/>
      <c r="C874" s="223"/>
      <c r="D874" s="224" t="s">
        <v>194</v>
      </c>
      <c r="E874" s="225" t="s">
        <v>1</v>
      </c>
      <c r="F874" s="226" t="s">
        <v>1168</v>
      </c>
      <c r="G874" s="223"/>
      <c r="H874" s="227">
        <v>20.199999999999999</v>
      </c>
      <c r="I874" s="228"/>
      <c r="J874" s="223"/>
      <c r="K874" s="223"/>
      <c r="L874" s="229"/>
      <c r="M874" s="230"/>
      <c r="N874" s="231"/>
      <c r="O874" s="231"/>
      <c r="P874" s="231"/>
      <c r="Q874" s="231"/>
      <c r="R874" s="231"/>
      <c r="S874" s="231"/>
      <c r="T874" s="232"/>
      <c r="AT874" s="233" t="s">
        <v>194</v>
      </c>
      <c r="AU874" s="233" t="s">
        <v>76</v>
      </c>
      <c r="AV874" s="11" t="s">
        <v>78</v>
      </c>
      <c r="AW874" s="11" t="s">
        <v>32</v>
      </c>
      <c r="AX874" s="11" t="s">
        <v>69</v>
      </c>
      <c r="AY874" s="233" t="s">
        <v>186</v>
      </c>
    </row>
    <row r="875" s="12" customFormat="1">
      <c r="B875" s="234"/>
      <c r="C875" s="235"/>
      <c r="D875" s="224" t="s">
        <v>194</v>
      </c>
      <c r="E875" s="236" t="s">
        <v>1</v>
      </c>
      <c r="F875" s="237" t="s">
        <v>196</v>
      </c>
      <c r="G875" s="235"/>
      <c r="H875" s="238">
        <v>20.199999999999999</v>
      </c>
      <c r="I875" s="239"/>
      <c r="J875" s="235"/>
      <c r="K875" s="235"/>
      <c r="L875" s="240"/>
      <c r="M875" s="241"/>
      <c r="N875" s="242"/>
      <c r="O875" s="242"/>
      <c r="P875" s="242"/>
      <c r="Q875" s="242"/>
      <c r="R875" s="242"/>
      <c r="S875" s="242"/>
      <c r="T875" s="243"/>
      <c r="AT875" s="244" t="s">
        <v>194</v>
      </c>
      <c r="AU875" s="244" t="s">
        <v>76</v>
      </c>
      <c r="AV875" s="12" t="s">
        <v>86</v>
      </c>
      <c r="AW875" s="12" t="s">
        <v>32</v>
      </c>
      <c r="AX875" s="12" t="s">
        <v>69</v>
      </c>
      <c r="AY875" s="244" t="s">
        <v>186</v>
      </c>
    </row>
    <row r="876" s="13" customFormat="1">
      <c r="B876" s="245"/>
      <c r="C876" s="246"/>
      <c r="D876" s="224" t="s">
        <v>194</v>
      </c>
      <c r="E876" s="247" t="s">
        <v>1</v>
      </c>
      <c r="F876" s="248" t="s">
        <v>197</v>
      </c>
      <c r="G876" s="246"/>
      <c r="H876" s="249">
        <v>20.199999999999999</v>
      </c>
      <c r="I876" s="250"/>
      <c r="J876" s="246"/>
      <c r="K876" s="246"/>
      <c r="L876" s="251"/>
      <c r="M876" s="252"/>
      <c r="N876" s="253"/>
      <c r="O876" s="253"/>
      <c r="P876" s="253"/>
      <c r="Q876" s="253"/>
      <c r="R876" s="253"/>
      <c r="S876" s="253"/>
      <c r="T876" s="254"/>
      <c r="AT876" s="255" t="s">
        <v>194</v>
      </c>
      <c r="AU876" s="255" t="s">
        <v>76</v>
      </c>
      <c r="AV876" s="13" t="s">
        <v>192</v>
      </c>
      <c r="AW876" s="13" t="s">
        <v>32</v>
      </c>
      <c r="AX876" s="13" t="s">
        <v>76</v>
      </c>
      <c r="AY876" s="255" t="s">
        <v>186</v>
      </c>
    </row>
    <row r="877" s="1" customFormat="1" ht="16.5" customHeight="1">
      <c r="B877" s="38"/>
      <c r="C877" s="210" t="s">
        <v>1169</v>
      </c>
      <c r="D877" s="210" t="s">
        <v>187</v>
      </c>
      <c r="E877" s="211" t="s">
        <v>1170</v>
      </c>
      <c r="F877" s="212" t="s">
        <v>1171</v>
      </c>
      <c r="G877" s="213" t="s">
        <v>364</v>
      </c>
      <c r="H877" s="214">
        <v>5.8499999999999996</v>
      </c>
      <c r="I877" s="215"/>
      <c r="J877" s="216">
        <f>ROUND(I877*H877,2)</f>
        <v>0</v>
      </c>
      <c r="K877" s="212" t="s">
        <v>191</v>
      </c>
      <c r="L877" s="43"/>
      <c r="M877" s="217" t="s">
        <v>1</v>
      </c>
      <c r="N877" s="218" t="s">
        <v>40</v>
      </c>
      <c r="O877" s="79"/>
      <c r="P877" s="219">
        <f>O877*H877</f>
        <v>0</v>
      </c>
      <c r="Q877" s="219">
        <v>0</v>
      </c>
      <c r="R877" s="219">
        <f>Q877*H877</f>
        <v>0</v>
      </c>
      <c r="S877" s="219">
        <v>0</v>
      </c>
      <c r="T877" s="220">
        <f>S877*H877</f>
        <v>0</v>
      </c>
      <c r="AR877" s="17" t="s">
        <v>257</v>
      </c>
      <c r="AT877" s="17" t="s">
        <v>187</v>
      </c>
      <c r="AU877" s="17" t="s">
        <v>76</v>
      </c>
      <c r="AY877" s="17" t="s">
        <v>186</v>
      </c>
      <c r="BE877" s="221">
        <f>IF(N877="základní",J877,0)</f>
        <v>0</v>
      </c>
      <c r="BF877" s="221">
        <f>IF(N877="snížená",J877,0)</f>
        <v>0</v>
      </c>
      <c r="BG877" s="221">
        <f>IF(N877="zákl. přenesená",J877,0)</f>
        <v>0</v>
      </c>
      <c r="BH877" s="221">
        <f>IF(N877="sníž. přenesená",J877,0)</f>
        <v>0</v>
      </c>
      <c r="BI877" s="221">
        <f>IF(N877="nulová",J877,0)</f>
        <v>0</v>
      </c>
      <c r="BJ877" s="17" t="s">
        <v>76</v>
      </c>
      <c r="BK877" s="221">
        <f>ROUND(I877*H877,2)</f>
        <v>0</v>
      </c>
      <c r="BL877" s="17" t="s">
        <v>257</v>
      </c>
      <c r="BM877" s="17" t="s">
        <v>1172</v>
      </c>
    </row>
    <row r="878" s="11" customFormat="1">
      <c r="B878" s="222"/>
      <c r="C878" s="223"/>
      <c r="D878" s="224" t="s">
        <v>194</v>
      </c>
      <c r="E878" s="225" t="s">
        <v>1</v>
      </c>
      <c r="F878" s="226" t="s">
        <v>1173</v>
      </c>
      <c r="G878" s="223"/>
      <c r="H878" s="227">
        <v>5.8499999999999996</v>
      </c>
      <c r="I878" s="228"/>
      <c r="J878" s="223"/>
      <c r="K878" s="223"/>
      <c r="L878" s="229"/>
      <c r="M878" s="230"/>
      <c r="N878" s="231"/>
      <c r="O878" s="231"/>
      <c r="P878" s="231"/>
      <c r="Q878" s="231"/>
      <c r="R878" s="231"/>
      <c r="S878" s="231"/>
      <c r="T878" s="232"/>
      <c r="AT878" s="233" t="s">
        <v>194</v>
      </c>
      <c r="AU878" s="233" t="s">
        <v>76</v>
      </c>
      <c r="AV878" s="11" t="s">
        <v>78</v>
      </c>
      <c r="AW878" s="11" t="s">
        <v>32</v>
      </c>
      <c r="AX878" s="11" t="s">
        <v>69</v>
      </c>
      <c r="AY878" s="233" t="s">
        <v>186</v>
      </c>
    </row>
    <row r="879" s="12" customFormat="1">
      <c r="B879" s="234"/>
      <c r="C879" s="235"/>
      <c r="D879" s="224" t="s">
        <v>194</v>
      </c>
      <c r="E879" s="236" t="s">
        <v>1</v>
      </c>
      <c r="F879" s="237" t="s">
        <v>196</v>
      </c>
      <c r="G879" s="235"/>
      <c r="H879" s="238">
        <v>5.8499999999999996</v>
      </c>
      <c r="I879" s="239"/>
      <c r="J879" s="235"/>
      <c r="K879" s="235"/>
      <c r="L879" s="240"/>
      <c r="M879" s="241"/>
      <c r="N879" s="242"/>
      <c r="O879" s="242"/>
      <c r="P879" s="242"/>
      <c r="Q879" s="242"/>
      <c r="R879" s="242"/>
      <c r="S879" s="242"/>
      <c r="T879" s="243"/>
      <c r="AT879" s="244" t="s">
        <v>194</v>
      </c>
      <c r="AU879" s="244" t="s">
        <v>76</v>
      </c>
      <c r="AV879" s="12" t="s">
        <v>86</v>
      </c>
      <c r="AW879" s="12" t="s">
        <v>32</v>
      </c>
      <c r="AX879" s="12" t="s">
        <v>69</v>
      </c>
      <c r="AY879" s="244" t="s">
        <v>186</v>
      </c>
    </row>
    <row r="880" s="13" customFormat="1">
      <c r="B880" s="245"/>
      <c r="C880" s="246"/>
      <c r="D880" s="224" t="s">
        <v>194</v>
      </c>
      <c r="E880" s="247" t="s">
        <v>1</v>
      </c>
      <c r="F880" s="248" t="s">
        <v>197</v>
      </c>
      <c r="G880" s="246"/>
      <c r="H880" s="249">
        <v>5.8499999999999996</v>
      </c>
      <c r="I880" s="250"/>
      <c r="J880" s="246"/>
      <c r="K880" s="246"/>
      <c r="L880" s="251"/>
      <c r="M880" s="252"/>
      <c r="N880" s="253"/>
      <c r="O880" s="253"/>
      <c r="P880" s="253"/>
      <c r="Q880" s="253"/>
      <c r="R880" s="253"/>
      <c r="S880" s="253"/>
      <c r="T880" s="254"/>
      <c r="AT880" s="255" t="s">
        <v>194</v>
      </c>
      <c r="AU880" s="255" t="s">
        <v>76</v>
      </c>
      <c r="AV880" s="13" t="s">
        <v>192</v>
      </c>
      <c r="AW880" s="13" t="s">
        <v>32</v>
      </c>
      <c r="AX880" s="13" t="s">
        <v>76</v>
      </c>
      <c r="AY880" s="255" t="s">
        <v>186</v>
      </c>
    </row>
    <row r="881" s="1" customFormat="1" ht="22.5" customHeight="1">
      <c r="B881" s="38"/>
      <c r="C881" s="210" t="s">
        <v>1174</v>
      </c>
      <c r="D881" s="210" t="s">
        <v>187</v>
      </c>
      <c r="E881" s="211" t="s">
        <v>1175</v>
      </c>
      <c r="F881" s="212" t="s">
        <v>1176</v>
      </c>
      <c r="G881" s="213" t="s">
        <v>364</v>
      </c>
      <c r="H881" s="214">
        <v>4</v>
      </c>
      <c r="I881" s="215"/>
      <c r="J881" s="216">
        <f>ROUND(I881*H881,2)</f>
        <v>0</v>
      </c>
      <c r="K881" s="212" t="s">
        <v>191</v>
      </c>
      <c r="L881" s="43"/>
      <c r="M881" s="217" t="s">
        <v>1</v>
      </c>
      <c r="N881" s="218" t="s">
        <v>40</v>
      </c>
      <c r="O881" s="79"/>
      <c r="P881" s="219">
        <f>O881*H881</f>
        <v>0</v>
      </c>
      <c r="Q881" s="219">
        <v>0</v>
      </c>
      <c r="R881" s="219">
        <f>Q881*H881</f>
        <v>0</v>
      </c>
      <c r="S881" s="219">
        <v>0</v>
      </c>
      <c r="T881" s="220">
        <f>S881*H881</f>
        <v>0</v>
      </c>
      <c r="AR881" s="17" t="s">
        <v>257</v>
      </c>
      <c r="AT881" s="17" t="s">
        <v>187</v>
      </c>
      <c r="AU881" s="17" t="s">
        <v>76</v>
      </c>
      <c r="AY881" s="17" t="s">
        <v>186</v>
      </c>
      <c r="BE881" s="221">
        <f>IF(N881="základní",J881,0)</f>
        <v>0</v>
      </c>
      <c r="BF881" s="221">
        <f>IF(N881="snížená",J881,0)</f>
        <v>0</v>
      </c>
      <c r="BG881" s="221">
        <f>IF(N881="zákl. přenesená",J881,0)</f>
        <v>0</v>
      </c>
      <c r="BH881" s="221">
        <f>IF(N881="sníž. přenesená",J881,0)</f>
        <v>0</v>
      </c>
      <c r="BI881" s="221">
        <f>IF(N881="nulová",J881,0)</f>
        <v>0</v>
      </c>
      <c r="BJ881" s="17" t="s">
        <v>76</v>
      </c>
      <c r="BK881" s="221">
        <f>ROUND(I881*H881,2)</f>
        <v>0</v>
      </c>
      <c r="BL881" s="17" t="s">
        <v>257</v>
      </c>
      <c r="BM881" s="17" t="s">
        <v>1177</v>
      </c>
    </row>
    <row r="882" s="11" customFormat="1">
      <c r="B882" s="222"/>
      <c r="C882" s="223"/>
      <c r="D882" s="224" t="s">
        <v>194</v>
      </c>
      <c r="E882" s="225" t="s">
        <v>1</v>
      </c>
      <c r="F882" s="226" t="s">
        <v>1178</v>
      </c>
      <c r="G882" s="223"/>
      <c r="H882" s="227">
        <v>4</v>
      </c>
      <c r="I882" s="228"/>
      <c r="J882" s="223"/>
      <c r="K882" s="223"/>
      <c r="L882" s="229"/>
      <c r="M882" s="230"/>
      <c r="N882" s="231"/>
      <c r="O882" s="231"/>
      <c r="P882" s="231"/>
      <c r="Q882" s="231"/>
      <c r="R882" s="231"/>
      <c r="S882" s="231"/>
      <c r="T882" s="232"/>
      <c r="AT882" s="233" t="s">
        <v>194</v>
      </c>
      <c r="AU882" s="233" t="s">
        <v>76</v>
      </c>
      <c r="AV882" s="11" t="s">
        <v>78</v>
      </c>
      <c r="AW882" s="11" t="s">
        <v>32</v>
      </c>
      <c r="AX882" s="11" t="s">
        <v>69</v>
      </c>
      <c r="AY882" s="233" t="s">
        <v>186</v>
      </c>
    </row>
    <row r="883" s="12" customFormat="1">
      <c r="B883" s="234"/>
      <c r="C883" s="235"/>
      <c r="D883" s="224" t="s">
        <v>194</v>
      </c>
      <c r="E883" s="236" t="s">
        <v>1</v>
      </c>
      <c r="F883" s="237" t="s">
        <v>196</v>
      </c>
      <c r="G883" s="235"/>
      <c r="H883" s="238">
        <v>4</v>
      </c>
      <c r="I883" s="239"/>
      <c r="J883" s="235"/>
      <c r="K883" s="235"/>
      <c r="L883" s="240"/>
      <c r="M883" s="241"/>
      <c r="N883" s="242"/>
      <c r="O883" s="242"/>
      <c r="P883" s="242"/>
      <c r="Q883" s="242"/>
      <c r="R883" s="242"/>
      <c r="S883" s="242"/>
      <c r="T883" s="243"/>
      <c r="AT883" s="244" t="s">
        <v>194</v>
      </c>
      <c r="AU883" s="244" t="s">
        <v>76</v>
      </c>
      <c r="AV883" s="12" t="s">
        <v>86</v>
      </c>
      <c r="AW883" s="12" t="s">
        <v>32</v>
      </c>
      <c r="AX883" s="12" t="s">
        <v>69</v>
      </c>
      <c r="AY883" s="244" t="s">
        <v>186</v>
      </c>
    </row>
    <row r="884" s="13" customFormat="1">
      <c r="B884" s="245"/>
      <c r="C884" s="246"/>
      <c r="D884" s="224" t="s">
        <v>194</v>
      </c>
      <c r="E884" s="247" t="s">
        <v>1</v>
      </c>
      <c r="F884" s="248" t="s">
        <v>197</v>
      </c>
      <c r="G884" s="246"/>
      <c r="H884" s="249">
        <v>4</v>
      </c>
      <c r="I884" s="250"/>
      <c r="J884" s="246"/>
      <c r="K884" s="246"/>
      <c r="L884" s="251"/>
      <c r="M884" s="252"/>
      <c r="N884" s="253"/>
      <c r="O884" s="253"/>
      <c r="P884" s="253"/>
      <c r="Q884" s="253"/>
      <c r="R884" s="253"/>
      <c r="S884" s="253"/>
      <c r="T884" s="254"/>
      <c r="AT884" s="255" t="s">
        <v>194</v>
      </c>
      <c r="AU884" s="255" t="s">
        <v>76</v>
      </c>
      <c r="AV884" s="13" t="s">
        <v>192</v>
      </c>
      <c r="AW884" s="13" t="s">
        <v>32</v>
      </c>
      <c r="AX884" s="13" t="s">
        <v>76</v>
      </c>
      <c r="AY884" s="255" t="s">
        <v>186</v>
      </c>
    </row>
    <row r="885" s="1" customFormat="1" ht="22.5" customHeight="1">
      <c r="B885" s="38"/>
      <c r="C885" s="210" t="s">
        <v>1179</v>
      </c>
      <c r="D885" s="210" t="s">
        <v>187</v>
      </c>
      <c r="E885" s="211" t="s">
        <v>1180</v>
      </c>
      <c r="F885" s="212" t="s">
        <v>1181</v>
      </c>
      <c r="G885" s="213" t="s">
        <v>300</v>
      </c>
      <c r="H885" s="214">
        <v>2</v>
      </c>
      <c r="I885" s="215"/>
      <c r="J885" s="216">
        <f>ROUND(I885*H885,2)</f>
        <v>0</v>
      </c>
      <c r="K885" s="212" t="s">
        <v>191</v>
      </c>
      <c r="L885" s="43"/>
      <c r="M885" s="217" t="s">
        <v>1</v>
      </c>
      <c r="N885" s="218" t="s">
        <v>40</v>
      </c>
      <c r="O885" s="79"/>
      <c r="P885" s="219">
        <f>O885*H885</f>
        <v>0</v>
      </c>
      <c r="Q885" s="219">
        <v>0</v>
      </c>
      <c r="R885" s="219">
        <f>Q885*H885</f>
        <v>0</v>
      </c>
      <c r="S885" s="219">
        <v>0</v>
      </c>
      <c r="T885" s="220">
        <f>S885*H885</f>
        <v>0</v>
      </c>
      <c r="AR885" s="17" t="s">
        <v>257</v>
      </c>
      <c r="AT885" s="17" t="s">
        <v>187</v>
      </c>
      <c r="AU885" s="17" t="s">
        <v>76</v>
      </c>
      <c r="AY885" s="17" t="s">
        <v>186</v>
      </c>
      <c r="BE885" s="221">
        <f>IF(N885="základní",J885,0)</f>
        <v>0</v>
      </c>
      <c r="BF885" s="221">
        <f>IF(N885="snížená",J885,0)</f>
        <v>0</v>
      </c>
      <c r="BG885" s="221">
        <f>IF(N885="zákl. přenesená",J885,0)</f>
        <v>0</v>
      </c>
      <c r="BH885" s="221">
        <f>IF(N885="sníž. přenesená",J885,0)</f>
        <v>0</v>
      </c>
      <c r="BI885" s="221">
        <f>IF(N885="nulová",J885,0)</f>
        <v>0</v>
      </c>
      <c r="BJ885" s="17" t="s">
        <v>76</v>
      </c>
      <c r="BK885" s="221">
        <f>ROUND(I885*H885,2)</f>
        <v>0</v>
      </c>
      <c r="BL885" s="17" t="s">
        <v>257</v>
      </c>
      <c r="BM885" s="17" t="s">
        <v>1182</v>
      </c>
    </row>
    <row r="886" s="11" customFormat="1">
      <c r="B886" s="222"/>
      <c r="C886" s="223"/>
      <c r="D886" s="224" t="s">
        <v>194</v>
      </c>
      <c r="E886" s="225" t="s">
        <v>1</v>
      </c>
      <c r="F886" s="226" t="s">
        <v>78</v>
      </c>
      <c r="G886" s="223"/>
      <c r="H886" s="227">
        <v>2</v>
      </c>
      <c r="I886" s="228"/>
      <c r="J886" s="223"/>
      <c r="K886" s="223"/>
      <c r="L886" s="229"/>
      <c r="M886" s="230"/>
      <c r="N886" s="231"/>
      <c r="O886" s="231"/>
      <c r="P886" s="231"/>
      <c r="Q886" s="231"/>
      <c r="R886" s="231"/>
      <c r="S886" s="231"/>
      <c r="T886" s="232"/>
      <c r="AT886" s="233" t="s">
        <v>194</v>
      </c>
      <c r="AU886" s="233" t="s">
        <v>76</v>
      </c>
      <c r="AV886" s="11" t="s">
        <v>78</v>
      </c>
      <c r="AW886" s="11" t="s">
        <v>32</v>
      </c>
      <c r="AX886" s="11" t="s">
        <v>69</v>
      </c>
      <c r="AY886" s="233" t="s">
        <v>186</v>
      </c>
    </row>
    <row r="887" s="12" customFormat="1">
      <c r="B887" s="234"/>
      <c r="C887" s="235"/>
      <c r="D887" s="224" t="s">
        <v>194</v>
      </c>
      <c r="E887" s="236" t="s">
        <v>1</v>
      </c>
      <c r="F887" s="237" t="s">
        <v>196</v>
      </c>
      <c r="G887" s="235"/>
      <c r="H887" s="238">
        <v>2</v>
      </c>
      <c r="I887" s="239"/>
      <c r="J887" s="235"/>
      <c r="K887" s="235"/>
      <c r="L887" s="240"/>
      <c r="M887" s="241"/>
      <c r="N887" s="242"/>
      <c r="O887" s="242"/>
      <c r="P887" s="242"/>
      <c r="Q887" s="242"/>
      <c r="R887" s="242"/>
      <c r="S887" s="242"/>
      <c r="T887" s="243"/>
      <c r="AT887" s="244" t="s">
        <v>194</v>
      </c>
      <c r="AU887" s="244" t="s">
        <v>76</v>
      </c>
      <c r="AV887" s="12" t="s">
        <v>86</v>
      </c>
      <c r="AW887" s="12" t="s">
        <v>32</v>
      </c>
      <c r="AX887" s="12" t="s">
        <v>69</v>
      </c>
      <c r="AY887" s="244" t="s">
        <v>186</v>
      </c>
    </row>
    <row r="888" s="13" customFormat="1">
      <c r="B888" s="245"/>
      <c r="C888" s="246"/>
      <c r="D888" s="224" t="s">
        <v>194</v>
      </c>
      <c r="E888" s="247" t="s">
        <v>1</v>
      </c>
      <c r="F888" s="248" t="s">
        <v>197</v>
      </c>
      <c r="G888" s="246"/>
      <c r="H888" s="249">
        <v>2</v>
      </c>
      <c r="I888" s="250"/>
      <c r="J888" s="246"/>
      <c r="K888" s="246"/>
      <c r="L888" s="251"/>
      <c r="M888" s="252"/>
      <c r="N888" s="253"/>
      <c r="O888" s="253"/>
      <c r="P888" s="253"/>
      <c r="Q888" s="253"/>
      <c r="R888" s="253"/>
      <c r="S888" s="253"/>
      <c r="T888" s="254"/>
      <c r="AT888" s="255" t="s">
        <v>194</v>
      </c>
      <c r="AU888" s="255" t="s">
        <v>76</v>
      </c>
      <c r="AV888" s="13" t="s">
        <v>192</v>
      </c>
      <c r="AW888" s="13" t="s">
        <v>32</v>
      </c>
      <c r="AX888" s="13" t="s">
        <v>76</v>
      </c>
      <c r="AY888" s="255" t="s">
        <v>186</v>
      </c>
    </row>
    <row r="889" s="1" customFormat="1" ht="16.5" customHeight="1">
      <c r="B889" s="38"/>
      <c r="C889" s="210" t="s">
        <v>1183</v>
      </c>
      <c r="D889" s="210" t="s">
        <v>187</v>
      </c>
      <c r="E889" s="211" t="s">
        <v>1184</v>
      </c>
      <c r="F889" s="212" t="s">
        <v>1185</v>
      </c>
      <c r="G889" s="213" t="s">
        <v>364</v>
      </c>
      <c r="H889" s="214">
        <v>25.5</v>
      </c>
      <c r="I889" s="215"/>
      <c r="J889" s="216">
        <f>ROUND(I889*H889,2)</f>
        <v>0</v>
      </c>
      <c r="K889" s="212" t="s">
        <v>191</v>
      </c>
      <c r="L889" s="43"/>
      <c r="M889" s="217" t="s">
        <v>1</v>
      </c>
      <c r="N889" s="218" t="s">
        <v>40</v>
      </c>
      <c r="O889" s="79"/>
      <c r="P889" s="219">
        <f>O889*H889</f>
        <v>0</v>
      </c>
      <c r="Q889" s="219">
        <v>0</v>
      </c>
      <c r="R889" s="219">
        <f>Q889*H889</f>
        <v>0</v>
      </c>
      <c r="S889" s="219">
        <v>0</v>
      </c>
      <c r="T889" s="220">
        <f>S889*H889</f>
        <v>0</v>
      </c>
      <c r="AR889" s="17" t="s">
        <v>257</v>
      </c>
      <c r="AT889" s="17" t="s">
        <v>187</v>
      </c>
      <c r="AU889" s="17" t="s">
        <v>76</v>
      </c>
      <c r="AY889" s="17" t="s">
        <v>186</v>
      </c>
      <c r="BE889" s="221">
        <f>IF(N889="základní",J889,0)</f>
        <v>0</v>
      </c>
      <c r="BF889" s="221">
        <f>IF(N889="snížená",J889,0)</f>
        <v>0</v>
      </c>
      <c r="BG889" s="221">
        <f>IF(N889="zákl. přenesená",J889,0)</f>
        <v>0</v>
      </c>
      <c r="BH889" s="221">
        <f>IF(N889="sníž. přenesená",J889,0)</f>
        <v>0</v>
      </c>
      <c r="BI889" s="221">
        <f>IF(N889="nulová",J889,0)</f>
        <v>0</v>
      </c>
      <c r="BJ889" s="17" t="s">
        <v>76</v>
      </c>
      <c r="BK889" s="221">
        <f>ROUND(I889*H889,2)</f>
        <v>0</v>
      </c>
      <c r="BL889" s="17" t="s">
        <v>257</v>
      </c>
      <c r="BM889" s="17" t="s">
        <v>1186</v>
      </c>
    </row>
    <row r="890" s="11" customFormat="1">
      <c r="B890" s="222"/>
      <c r="C890" s="223"/>
      <c r="D890" s="224" t="s">
        <v>194</v>
      </c>
      <c r="E890" s="225" t="s">
        <v>1</v>
      </c>
      <c r="F890" s="226" t="s">
        <v>1187</v>
      </c>
      <c r="G890" s="223"/>
      <c r="H890" s="227">
        <v>25.5</v>
      </c>
      <c r="I890" s="228"/>
      <c r="J890" s="223"/>
      <c r="K890" s="223"/>
      <c r="L890" s="229"/>
      <c r="M890" s="230"/>
      <c r="N890" s="231"/>
      <c r="O890" s="231"/>
      <c r="P890" s="231"/>
      <c r="Q890" s="231"/>
      <c r="R890" s="231"/>
      <c r="S890" s="231"/>
      <c r="T890" s="232"/>
      <c r="AT890" s="233" t="s">
        <v>194</v>
      </c>
      <c r="AU890" s="233" t="s">
        <v>76</v>
      </c>
      <c r="AV890" s="11" t="s">
        <v>78</v>
      </c>
      <c r="AW890" s="11" t="s">
        <v>32</v>
      </c>
      <c r="AX890" s="11" t="s">
        <v>69</v>
      </c>
      <c r="AY890" s="233" t="s">
        <v>186</v>
      </c>
    </row>
    <row r="891" s="12" customFormat="1">
      <c r="B891" s="234"/>
      <c r="C891" s="235"/>
      <c r="D891" s="224" t="s">
        <v>194</v>
      </c>
      <c r="E891" s="236" t="s">
        <v>1</v>
      </c>
      <c r="F891" s="237" t="s">
        <v>196</v>
      </c>
      <c r="G891" s="235"/>
      <c r="H891" s="238">
        <v>25.5</v>
      </c>
      <c r="I891" s="239"/>
      <c r="J891" s="235"/>
      <c r="K891" s="235"/>
      <c r="L891" s="240"/>
      <c r="M891" s="241"/>
      <c r="N891" s="242"/>
      <c r="O891" s="242"/>
      <c r="P891" s="242"/>
      <c r="Q891" s="242"/>
      <c r="R891" s="242"/>
      <c r="S891" s="242"/>
      <c r="T891" s="243"/>
      <c r="AT891" s="244" t="s">
        <v>194</v>
      </c>
      <c r="AU891" s="244" t="s">
        <v>76</v>
      </c>
      <c r="AV891" s="12" t="s">
        <v>86</v>
      </c>
      <c r="AW891" s="12" t="s">
        <v>32</v>
      </c>
      <c r="AX891" s="12" t="s">
        <v>69</v>
      </c>
      <c r="AY891" s="244" t="s">
        <v>186</v>
      </c>
    </row>
    <row r="892" s="13" customFormat="1">
      <c r="B892" s="245"/>
      <c r="C892" s="246"/>
      <c r="D892" s="224" t="s">
        <v>194</v>
      </c>
      <c r="E892" s="247" t="s">
        <v>1</v>
      </c>
      <c r="F892" s="248" t="s">
        <v>197</v>
      </c>
      <c r="G892" s="246"/>
      <c r="H892" s="249">
        <v>25.5</v>
      </c>
      <c r="I892" s="250"/>
      <c r="J892" s="246"/>
      <c r="K892" s="246"/>
      <c r="L892" s="251"/>
      <c r="M892" s="252"/>
      <c r="N892" s="253"/>
      <c r="O892" s="253"/>
      <c r="P892" s="253"/>
      <c r="Q892" s="253"/>
      <c r="R892" s="253"/>
      <c r="S892" s="253"/>
      <c r="T892" s="254"/>
      <c r="AT892" s="255" t="s">
        <v>194</v>
      </c>
      <c r="AU892" s="255" t="s">
        <v>76</v>
      </c>
      <c r="AV892" s="13" t="s">
        <v>192</v>
      </c>
      <c r="AW892" s="13" t="s">
        <v>32</v>
      </c>
      <c r="AX892" s="13" t="s">
        <v>76</v>
      </c>
      <c r="AY892" s="255" t="s">
        <v>186</v>
      </c>
    </row>
    <row r="893" s="1" customFormat="1" ht="16.5" customHeight="1">
      <c r="B893" s="38"/>
      <c r="C893" s="210" t="s">
        <v>1188</v>
      </c>
      <c r="D893" s="210" t="s">
        <v>187</v>
      </c>
      <c r="E893" s="211" t="s">
        <v>1189</v>
      </c>
      <c r="F893" s="212" t="s">
        <v>1190</v>
      </c>
      <c r="G893" s="213" t="s">
        <v>300</v>
      </c>
      <c r="H893" s="214">
        <v>3</v>
      </c>
      <c r="I893" s="215"/>
      <c r="J893" s="216">
        <f>ROUND(I893*H893,2)</f>
        <v>0</v>
      </c>
      <c r="K893" s="212" t="s">
        <v>191</v>
      </c>
      <c r="L893" s="43"/>
      <c r="M893" s="217" t="s">
        <v>1</v>
      </c>
      <c r="N893" s="218" t="s">
        <v>40</v>
      </c>
      <c r="O893" s="79"/>
      <c r="P893" s="219">
        <f>O893*H893</f>
        <v>0</v>
      </c>
      <c r="Q893" s="219">
        <v>0</v>
      </c>
      <c r="R893" s="219">
        <f>Q893*H893</f>
        <v>0</v>
      </c>
      <c r="S893" s="219">
        <v>0</v>
      </c>
      <c r="T893" s="220">
        <f>S893*H893</f>
        <v>0</v>
      </c>
      <c r="AR893" s="17" t="s">
        <v>257</v>
      </c>
      <c r="AT893" s="17" t="s">
        <v>187</v>
      </c>
      <c r="AU893" s="17" t="s">
        <v>76</v>
      </c>
      <c r="AY893" s="17" t="s">
        <v>186</v>
      </c>
      <c r="BE893" s="221">
        <f>IF(N893="základní",J893,0)</f>
        <v>0</v>
      </c>
      <c r="BF893" s="221">
        <f>IF(N893="snížená",J893,0)</f>
        <v>0</v>
      </c>
      <c r="BG893" s="221">
        <f>IF(N893="zákl. přenesená",J893,0)</f>
        <v>0</v>
      </c>
      <c r="BH893" s="221">
        <f>IF(N893="sníž. přenesená",J893,0)</f>
        <v>0</v>
      </c>
      <c r="BI893" s="221">
        <f>IF(N893="nulová",J893,0)</f>
        <v>0</v>
      </c>
      <c r="BJ893" s="17" t="s">
        <v>76</v>
      </c>
      <c r="BK893" s="221">
        <f>ROUND(I893*H893,2)</f>
        <v>0</v>
      </c>
      <c r="BL893" s="17" t="s">
        <v>257</v>
      </c>
      <c r="BM893" s="17" t="s">
        <v>1191</v>
      </c>
    </row>
    <row r="894" s="11" customFormat="1">
      <c r="B894" s="222"/>
      <c r="C894" s="223"/>
      <c r="D894" s="224" t="s">
        <v>194</v>
      </c>
      <c r="E894" s="225" t="s">
        <v>1</v>
      </c>
      <c r="F894" s="226" t="s">
        <v>1192</v>
      </c>
      <c r="G894" s="223"/>
      <c r="H894" s="227">
        <v>3</v>
      </c>
      <c r="I894" s="228"/>
      <c r="J894" s="223"/>
      <c r="K894" s="223"/>
      <c r="L894" s="229"/>
      <c r="M894" s="230"/>
      <c r="N894" s="231"/>
      <c r="O894" s="231"/>
      <c r="P894" s="231"/>
      <c r="Q894" s="231"/>
      <c r="R894" s="231"/>
      <c r="S894" s="231"/>
      <c r="T894" s="232"/>
      <c r="AT894" s="233" t="s">
        <v>194</v>
      </c>
      <c r="AU894" s="233" t="s">
        <v>76</v>
      </c>
      <c r="AV894" s="11" t="s">
        <v>78</v>
      </c>
      <c r="AW894" s="11" t="s">
        <v>32</v>
      </c>
      <c r="AX894" s="11" t="s">
        <v>69</v>
      </c>
      <c r="AY894" s="233" t="s">
        <v>186</v>
      </c>
    </row>
    <row r="895" s="12" customFormat="1">
      <c r="B895" s="234"/>
      <c r="C895" s="235"/>
      <c r="D895" s="224" t="s">
        <v>194</v>
      </c>
      <c r="E895" s="236" t="s">
        <v>1</v>
      </c>
      <c r="F895" s="237" t="s">
        <v>196</v>
      </c>
      <c r="G895" s="235"/>
      <c r="H895" s="238">
        <v>3</v>
      </c>
      <c r="I895" s="239"/>
      <c r="J895" s="235"/>
      <c r="K895" s="235"/>
      <c r="L895" s="240"/>
      <c r="M895" s="241"/>
      <c r="N895" s="242"/>
      <c r="O895" s="242"/>
      <c r="P895" s="242"/>
      <c r="Q895" s="242"/>
      <c r="R895" s="242"/>
      <c r="S895" s="242"/>
      <c r="T895" s="243"/>
      <c r="AT895" s="244" t="s">
        <v>194</v>
      </c>
      <c r="AU895" s="244" t="s">
        <v>76</v>
      </c>
      <c r="AV895" s="12" t="s">
        <v>86</v>
      </c>
      <c r="AW895" s="12" t="s">
        <v>32</v>
      </c>
      <c r="AX895" s="12" t="s">
        <v>69</v>
      </c>
      <c r="AY895" s="244" t="s">
        <v>186</v>
      </c>
    </row>
    <row r="896" s="13" customFormat="1">
      <c r="B896" s="245"/>
      <c r="C896" s="246"/>
      <c r="D896" s="224" t="s">
        <v>194</v>
      </c>
      <c r="E896" s="247" t="s">
        <v>1</v>
      </c>
      <c r="F896" s="248" t="s">
        <v>197</v>
      </c>
      <c r="G896" s="246"/>
      <c r="H896" s="249">
        <v>3</v>
      </c>
      <c r="I896" s="250"/>
      <c r="J896" s="246"/>
      <c r="K896" s="246"/>
      <c r="L896" s="251"/>
      <c r="M896" s="252"/>
      <c r="N896" s="253"/>
      <c r="O896" s="253"/>
      <c r="P896" s="253"/>
      <c r="Q896" s="253"/>
      <c r="R896" s="253"/>
      <c r="S896" s="253"/>
      <c r="T896" s="254"/>
      <c r="AT896" s="255" t="s">
        <v>194</v>
      </c>
      <c r="AU896" s="255" t="s">
        <v>76</v>
      </c>
      <c r="AV896" s="13" t="s">
        <v>192</v>
      </c>
      <c r="AW896" s="13" t="s">
        <v>32</v>
      </c>
      <c r="AX896" s="13" t="s">
        <v>76</v>
      </c>
      <c r="AY896" s="255" t="s">
        <v>186</v>
      </c>
    </row>
    <row r="897" s="1" customFormat="1" ht="16.5" customHeight="1">
      <c r="B897" s="38"/>
      <c r="C897" s="210" t="s">
        <v>1193</v>
      </c>
      <c r="D897" s="210" t="s">
        <v>187</v>
      </c>
      <c r="E897" s="211" t="s">
        <v>1194</v>
      </c>
      <c r="F897" s="212" t="s">
        <v>1195</v>
      </c>
      <c r="G897" s="213" t="s">
        <v>364</v>
      </c>
      <c r="H897" s="214">
        <v>9.1999999999999993</v>
      </c>
      <c r="I897" s="215"/>
      <c r="J897" s="216">
        <f>ROUND(I897*H897,2)</f>
        <v>0</v>
      </c>
      <c r="K897" s="212" t="s">
        <v>191</v>
      </c>
      <c r="L897" s="43"/>
      <c r="M897" s="217" t="s">
        <v>1</v>
      </c>
      <c r="N897" s="218" t="s">
        <v>40</v>
      </c>
      <c r="O897" s="79"/>
      <c r="P897" s="219">
        <f>O897*H897</f>
        <v>0</v>
      </c>
      <c r="Q897" s="219">
        <v>0</v>
      </c>
      <c r="R897" s="219">
        <f>Q897*H897</f>
        <v>0</v>
      </c>
      <c r="S897" s="219">
        <v>0</v>
      </c>
      <c r="T897" s="220">
        <f>S897*H897</f>
        <v>0</v>
      </c>
      <c r="AR897" s="17" t="s">
        <v>257</v>
      </c>
      <c r="AT897" s="17" t="s">
        <v>187</v>
      </c>
      <c r="AU897" s="17" t="s">
        <v>76</v>
      </c>
      <c r="AY897" s="17" t="s">
        <v>186</v>
      </c>
      <c r="BE897" s="221">
        <f>IF(N897="základní",J897,0)</f>
        <v>0</v>
      </c>
      <c r="BF897" s="221">
        <f>IF(N897="snížená",J897,0)</f>
        <v>0</v>
      </c>
      <c r="BG897" s="221">
        <f>IF(N897="zákl. přenesená",J897,0)</f>
        <v>0</v>
      </c>
      <c r="BH897" s="221">
        <f>IF(N897="sníž. přenesená",J897,0)</f>
        <v>0</v>
      </c>
      <c r="BI897" s="221">
        <f>IF(N897="nulová",J897,0)</f>
        <v>0</v>
      </c>
      <c r="BJ897" s="17" t="s">
        <v>76</v>
      </c>
      <c r="BK897" s="221">
        <f>ROUND(I897*H897,2)</f>
        <v>0</v>
      </c>
      <c r="BL897" s="17" t="s">
        <v>257</v>
      </c>
      <c r="BM897" s="17" t="s">
        <v>1196</v>
      </c>
    </row>
    <row r="898" s="11" customFormat="1">
      <c r="B898" s="222"/>
      <c r="C898" s="223"/>
      <c r="D898" s="224" t="s">
        <v>194</v>
      </c>
      <c r="E898" s="225" t="s">
        <v>1</v>
      </c>
      <c r="F898" s="226" t="s">
        <v>1197</v>
      </c>
      <c r="G898" s="223"/>
      <c r="H898" s="227">
        <v>9.1999999999999993</v>
      </c>
      <c r="I898" s="228"/>
      <c r="J898" s="223"/>
      <c r="K898" s="223"/>
      <c r="L898" s="229"/>
      <c r="M898" s="230"/>
      <c r="N898" s="231"/>
      <c r="O898" s="231"/>
      <c r="P898" s="231"/>
      <c r="Q898" s="231"/>
      <c r="R898" s="231"/>
      <c r="S898" s="231"/>
      <c r="T898" s="232"/>
      <c r="AT898" s="233" t="s">
        <v>194</v>
      </c>
      <c r="AU898" s="233" t="s">
        <v>76</v>
      </c>
      <c r="AV898" s="11" t="s">
        <v>78</v>
      </c>
      <c r="AW898" s="11" t="s">
        <v>32</v>
      </c>
      <c r="AX898" s="11" t="s">
        <v>69</v>
      </c>
      <c r="AY898" s="233" t="s">
        <v>186</v>
      </c>
    </row>
    <row r="899" s="12" customFormat="1">
      <c r="B899" s="234"/>
      <c r="C899" s="235"/>
      <c r="D899" s="224" t="s">
        <v>194</v>
      </c>
      <c r="E899" s="236" t="s">
        <v>1</v>
      </c>
      <c r="F899" s="237" t="s">
        <v>196</v>
      </c>
      <c r="G899" s="235"/>
      <c r="H899" s="238">
        <v>9.1999999999999993</v>
      </c>
      <c r="I899" s="239"/>
      <c r="J899" s="235"/>
      <c r="K899" s="235"/>
      <c r="L899" s="240"/>
      <c r="M899" s="241"/>
      <c r="N899" s="242"/>
      <c r="O899" s="242"/>
      <c r="P899" s="242"/>
      <c r="Q899" s="242"/>
      <c r="R899" s="242"/>
      <c r="S899" s="242"/>
      <c r="T899" s="243"/>
      <c r="AT899" s="244" t="s">
        <v>194</v>
      </c>
      <c r="AU899" s="244" t="s">
        <v>76</v>
      </c>
      <c r="AV899" s="12" t="s">
        <v>86</v>
      </c>
      <c r="AW899" s="12" t="s">
        <v>32</v>
      </c>
      <c r="AX899" s="12" t="s">
        <v>69</v>
      </c>
      <c r="AY899" s="244" t="s">
        <v>186</v>
      </c>
    </row>
    <row r="900" s="13" customFormat="1">
      <c r="B900" s="245"/>
      <c r="C900" s="246"/>
      <c r="D900" s="224" t="s">
        <v>194</v>
      </c>
      <c r="E900" s="247" t="s">
        <v>1</v>
      </c>
      <c r="F900" s="248" t="s">
        <v>197</v>
      </c>
      <c r="G900" s="246"/>
      <c r="H900" s="249">
        <v>9.1999999999999993</v>
      </c>
      <c r="I900" s="250"/>
      <c r="J900" s="246"/>
      <c r="K900" s="246"/>
      <c r="L900" s="251"/>
      <c r="M900" s="252"/>
      <c r="N900" s="253"/>
      <c r="O900" s="253"/>
      <c r="P900" s="253"/>
      <c r="Q900" s="253"/>
      <c r="R900" s="253"/>
      <c r="S900" s="253"/>
      <c r="T900" s="254"/>
      <c r="AT900" s="255" t="s">
        <v>194</v>
      </c>
      <c r="AU900" s="255" t="s">
        <v>76</v>
      </c>
      <c r="AV900" s="13" t="s">
        <v>192</v>
      </c>
      <c r="AW900" s="13" t="s">
        <v>32</v>
      </c>
      <c r="AX900" s="13" t="s">
        <v>76</v>
      </c>
      <c r="AY900" s="255" t="s">
        <v>186</v>
      </c>
    </row>
    <row r="901" s="1" customFormat="1" ht="22.5" customHeight="1">
      <c r="B901" s="38"/>
      <c r="C901" s="210" t="s">
        <v>1198</v>
      </c>
      <c r="D901" s="210" t="s">
        <v>187</v>
      </c>
      <c r="E901" s="211" t="s">
        <v>1199</v>
      </c>
      <c r="F901" s="212" t="s">
        <v>1200</v>
      </c>
      <c r="G901" s="213" t="s">
        <v>908</v>
      </c>
      <c r="H901" s="278"/>
      <c r="I901" s="215"/>
      <c r="J901" s="216">
        <f>ROUND(I901*H901,2)</f>
        <v>0</v>
      </c>
      <c r="K901" s="212" t="s">
        <v>191</v>
      </c>
      <c r="L901" s="43"/>
      <c r="M901" s="217" t="s">
        <v>1</v>
      </c>
      <c r="N901" s="218" t="s">
        <v>40</v>
      </c>
      <c r="O901" s="79"/>
      <c r="P901" s="219">
        <f>O901*H901</f>
        <v>0</v>
      </c>
      <c r="Q901" s="219">
        <v>0</v>
      </c>
      <c r="R901" s="219">
        <f>Q901*H901</f>
        <v>0</v>
      </c>
      <c r="S901" s="219">
        <v>0</v>
      </c>
      <c r="T901" s="220">
        <f>S901*H901</f>
        <v>0</v>
      </c>
      <c r="AR901" s="17" t="s">
        <v>257</v>
      </c>
      <c r="AT901" s="17" t="s">
        <v>187</v>
      </c>
      <c r="AU901" s="17" t="s">
        <v>76</v>
      </c>
      <c r="AY901" s="17" t="s">
        <v>186</v>
      </c>
      <c r="BE901" s="221">
        <f>IF(N901="základní",J901,0)</f>
        <v>0</v>
      </c>
      <c r="BF901" s="221">
        <f>IF(N901="snížená",J901,0)</f>
        <v>0</v>
      </c>
      <c r="BG901" s="221">
        <f>IF(N901="zákl. přenesená",J901,0)</f>
        <v>0</v>
      </c>
      <c r="BH901" s="221">
        <f>IF(N901="sníž. přenesená",J901,0)</f>
        <v>0</v>
      </c>
      <c r="BI901" s="221">
        <f>IF(N901="nulová",J901,0)</f>
        <v>0</v>
      </c>
      <c r="BJ901" s="17" t="s">
        <v>76</v>
      </c>
      <c r="BK901" s="221">
        <f>ROUND(I901*H901,2)</f>
        <v>0</v>
      </c>
      <c r="BL901" s="17" t="s">
        <v>257</v>
      </c>
      <c r="BM901" s="17" t="s">
        <v>1201</v>
      </c>
    </row>
    <row r="902" s="10" customFormat="1" ht="25.92" customHeight="1">
      <c r="B902" s="196"/>
      <c r="C902" s="197"/>
      <c r="D902" s="198" t="s">
        <v>68</v>
      </c>
      <c r="E902" s="199" t="s">
        <v>1202</v>
      </c>
      <c r="F902" s="199" t="s">
        <v>1203</v>
      </c>
      <c r="G902" s="197"/>
      <c r="H902" s="197"/>
      <c r="I902" s="200"/>
      <c r="J902" s="201">
        <f>BK902</f>
        <v>0</v>
      </c>
      <c r="K902" s="197"/>
      <c r="L902" s="202"/>
      <c r="M902" s="203"/>
      <c r="N902" s="204"/>
      <c r="O902" s="204"/>
      <c r="P902" s="205">
        <f>SUM(P903:P956)</f>
        <v>0</v>
      </c>
      <c r="Q902" s="204"/>
      <c r="R902" s="205">
        <f>SUM(R903:R956)</f>
        <v>0</v>
      </c>
      <c r="S902" s="204"/>
      <c r="T902" s="206">
        <f>SUM(T903:T956)</f>
        <v>0</v>
      </c>
      <c r="AR902" s="207" t="s">
        <v>78</v>
      </c>
      <c r="AT902" s="208" t="s">
        <v>68</v>
      </c>
      <c r="AU902" s="208" t="s">
        <v>69</v>
      </c>
      <c r="AY902" s="207" t="s">
        <v>186</v>
      </c>
      <c r="BK902" s="209">
        <f>SUM(BK903:BK956)</f>
        <v>0</v>
      </c>
    </row>
    <row r="903" s="1" customFormat="1" ht="16.5" customHeight="1">
      <c r="B903" s="38"/>
      <c r="C903" s="210" t="s">
        <v>1204</v>
      </c>
      <c r="D903" s="210" t="s">
        <v>187</v>
      </c>
      <c r="E903" s="211" t="s">
        <v>1205</v>
      </c>
      <c r="F903" s="212" t="s">
        <v>1206</v>
      </c>
      <c r="G903" s="213" t="s">
        <v>319</v>
      </c>
      <c r="H903" s="214">
        <v>75.808000000000007</v>
      </c>
      <c r="I903" s="215"/>
      <c r="J903" s="216">
        <f>ROUND(I903*H903,2)</f>
        <v>0</v>
      </c>
      <c r="K903" s="212" t="s">
        <v>191</v>
      </c>
      <c r="L903" s="43"/>
      <c r="M903" s="217" t="s">
        <v>1</v>
      </c>
      <c r="N903" s="218" t="s">
        <v>40</v>
      </c>
      <c r="O903" s="79"/>
      <c r="P903" s="219">
        <f>O903*H903</f>
        <v>0</v>
      </c>
      <c r="Q903" s="219">
        <v>0</v>
      </c>
      <c r="R903" s="219">
        <f>Q903*H903</f>
        <v>0</v>
      </c>
      <c r="S903" s="219">
        <v>0</v>
      </c>
      <c r="T903" s="220">
        <f>S903*H903</f>
        <v>0</v>
      </c>
      <c r="AR903" s="17" t="s">
        <v>257</v>
      </c>
      <c r="AT903" s="17" t="s">
        <v>187</v>
      </c>
      <c r="AU903" s="17" t="s">
        <v>76</v>
      </c>
      <c r="AY903" s="17" t="s">
        <v>186</v>
      </c>
      <c r="BE903" s="221">
        <f>IF(N903="základní",J903,0)</f>
        <v>0</v>
      </c>
      <c r="BF903" s="221">
        <f>IF(N903="snížená",J903,0)</f>
        <v>0</v>
      </c>
      <c r="BG903" s="221">
        <f>IF(N903="zákl. přenesená",J903,0)</f>
        <v>0</v>
      </c>
      <c r="BH903" s="221">
        <f>IF(N903="sníž. přenesená",J903,0)</f>
        <v>0</v>
      </c>
      <c r="BI903" s="221">
        <f>IF(N903="nulová",J903,0)</f>
        <v>0</v>
      </c>
      <c r="BJ903" s="17" t="s">
        <v>76</v>
      </c>
      <c r="BK903" s="221">
        <f>ROUND(I903*H903,2)</f>
        <v>0</v>
      </c>
      <c r="BL903" s="17" t="s">
        <v>257</v>
      </c>
      <c r="BM903" s="17" t="s">
        <v>1207</v>
      </c>
    </row>
    <row r="904" s="14" customFormat="1">
      <c r="B904" s="256"/>
      <c r="C904" s="257"/>
      <c r="D904" s="224" t="s">
        <v>194</v>
      </c>
      <c r="E904" s="258" t="s">
        <v>1</v>
      </c>
      <c r="F904" s="259" t="s">
        <v>1059</v>
      </c>
      <c r="G904" s="257"/>
      <c r="H904" s="258" t="s">
        <v>1</v>
      </c>
      <c r="I904" s="260"/>
      <c r="J904" s="257"/>
      <c r="K904" s="257"/>
      <c r="L904" s="261"/>
      <c r="M904" s="262"/>
      <c r="N904" s="263"/>
      <c r="O904" s="263"/>
      <c r="P904" s="263"/>
      <c r="Q904" s="263"/>
      <c r="R904" s="263"/>
      <c r="S904" s="263"/>
      <c r="T904" s="264"/>
      <c r="AT904" s="265" t="s">
        <v>194</v>
      </c>
      <c r="AU904" s="265" t="s">
        <v>76</v>
      </c>
      <c r="AV904" s="14" t="s">
        <v>76</v>
      </c>
      <c r="AW904" s="14" t="s">
        <v>32</v>
      </c>
      <c r="AX904" s="14" t="s">
        <v>69</v>
      </c>
      <c r="AY904" s="265" t="s">
        <v>186</v>
      </c>
    </row>
    <row r="905" s="11" customFormat="1">
      <c r="B905" s="222"/>
      <c r="C905" s="223"/>
      <c r="D905" s="224" t="s">
        <v>194</v>
      </c>
      <c r="E905" s="225" t="s">
        <v>1</v>
      </c>
      <c r="F905" s="226" t="s">
        <v>1060</v>
      </c>
      <c r="G905" s="223"/>
      <c r="H905" s="227">
        <v>75.808000000000007</v>
      </c>
      <c r="I905" s="228"/>
      <c r="J905" s="223"/>
      <c r="K905" s="223"/>
      <c r="L905" s="229"/>
      <c r="M905" s="230"/>
      <c r="N905" s="231"/>
      <c r="O905" s="231"/>
      <c r="P905" s="231"/>
      <c r="Q905" s="231"/>
      <c r="R905" s="231"/>
      <c r="S905" s="231"/>
      <c r="T905" s="232"/>
      <c r="AT905" s="233" t="s">
        <v>194</v>
      </c>
      <c r="AU905" s="233" t="s">
        <v>76</v>
      </c>
      <c r="AV905" s="11" t="s">
        <v>78</v>
      </c>
      <c r="AW905" s="11" t="s">
        <v>32</v>
      </c>
      <c r="AX905" s="11" t="s">
        <v>69</v>
      </c>
      <c r="AY905" s="233" t="s">
        <v>186</v>
      </c>
    </row>
    <row r="906" s="12" customFormat="1">
      <c r="B906" s="234"/>
      <c r="C906" s="235"/>
      <c r="D906" s="224" t="s">
        <v>194</v>
      </c>
      <c r="E906" s="236" t="s">
        <v>1</v>
      </c>
      <c r="F906" s="237" t="s">
        <v>196</v>
      </c>
      <c r="G906" s="235"/>
      <c r="H906" s="238">
        <v>75.808000000000007</v>
      </c>
      <c r="I906" s="239"/>
      <c r="J906" s="235"/>
      <c r="K906" s="235"/>
      <c r="L906" s="240"/>
      <c r="M906" s="241"/>
      <c r="N906" s="242"/>
      <c r="O906" s="242"/>
      <c r="P906" s="242"/>
      <c r="Q906" s="242"/>
      <c r="R906" s="242"/>
      <c r="S906" s="242"/>
      <c r="T906" s="243"/>
      <c r="AT906" s="244" t="s">
        <v>194</v>
      </c>
      <c r="AU906" s="244" t="s">
        <v>76</v>
      </c>
      <c r="AV906" s="12" t="s">
        <v>86</v>
      </c>
      <c r="AW906" s="12" t="s">
        <v>32</v>
      </c>
      <c r="AX906" s="12" t="s">
        <v>69</v>
      </c>
      <c r="AY906" s="244" t="s">
        <v>186</v>
      </c>
    </row>
    <row r="907" s="13" customFormat="1">
      <c r="B907" s="245"/>
      <c r="C907" s="246"/>
      <c r="D907" s="224" t="s">
        <v>194</v>
      </c>
      <c r="E907" s="247" t="s">
        <v>1</v>
      </c>
      <c r="F907" s="248" t="s">
        <v>197</v>
      </c>
      <c r="G907" s="246"/>
      <c r="H907" s="249">
        <v>75.808000000000007</v>
      </c>
      <c r="I907" s="250"/>
      <c r="J907" s="246"/>
      <c r="K907" s="246"/>
      <c r="L907" s="251"/>
      <c r="M907" s="252"/>
      <c r="N907" s="253"/>
      <c r="O907" s="253"/>
      <c r="P907" s="253"/>
      <c r="Q907" s="253"/>
      <c r="R907" s="253"/>
      <c r="S907" s="253"/>
      <c r="T907" s="254"/>
      <c r="AT907" s="255" t="s">
        <v>194</v>
      </c>
      <c r="AU907" s="255" t="s">
        <v>76</v>
      </c>
      <c r="AV907" s="13" t="s">
        <v>192</v>
      </c>
      <c r="AW907" s="13" t="s">
        <v>32</v>
      </c>
      <c r="AX907" s="13" t="s">
        <v>76</v>
      </c>
      <c r="AY907" s="255" t="s">
        <v>186</v>
      </c>
    </row>
    <row r="908" s="1" customFormat="1" ht="16.5" customHeight="1">
      <c r="B908" s="38"/>
      <c r="C908" s="210" t="s">
        <v>1208</v>
      </c>
      <c r="D908" s="210" t="s">
        <v>187</v>
      </c>
      <c r="E908" s="211" t="s">
        <v>1209</v>
      </c>
      <c r="F908" s="212" t="s">
        <v>1210</v>
      </c>
      <c r="G908" s="213" t="s">
        <v>364</v>
      </c>
      <c r="H908" s="214">
        <v>20.199999999999999</v>
      </c>
      <c r="I908" s="215"/>
      <c r="J908" s="216">
        <f>ROUND(I908*H908,2)</f>
        <v>0</v>
      </c>
      <c r="K908" s="212" t="s">
        <v>191</v>
      </c>
      <c r="L908" s="43"/>
      <c r="M908" s="217" t="s">
        <v>1</v>
      </c>
      <c r="N908" s="218" t="s">
        <v>40</v>
      </c>
      <c r="O908" s="79"/>
      <c r="P908" s="219">
        <f>O908*H908</f>
        <v>0</v>
      </c>
      <c r="Q908" s="219">
        <v>0</v>
      </c>
      <c r="R908" s="219">
        <f>Q908*H908</f>
        <v>0</v>
      </c>
      <c r="S908" s="219">
        <v>0</v>
      </c>
      <c r="T908" s="220">
        <f>S908*H908</f>
        <v>0</v>
      </c>
      <c r="AR908" s="17" t="s">
        <v>257</v>
      </c>
      <c r="AT908" s="17" t="s">
        <v>187</v>
      </c>
      <c r="AU908" s="17" t="s">
        <v>76</v>
      </c>
      <c r="AY908" s="17" t="s">
        <v>186</v>
      </c>
      <c r="BE908" s="221">
        <f>IF(N908="základní",J908,0)</f>
        <v>0</v>
      </c>
      <c r="BF908" s="221">
        <f>IF(N908="snížená",J908,0)</f>
        <v>0</v>
      </c>
      <c r="BG908" s="221">
        <f>IF(N908="zákl. přenesená",J908,0)</f>
        <v>0</v>
      </c>
      <c r="BH908" s="221">
        <f>IF(N908="sníž. přenesená",J908,0)</f>
        <v>0</v>
      </c>
      <c r="BI908" s="221">
        <f>IF(N908="nulová",J908,0)</f>
        <v>0</v>
      </c>
      <c r="BJ908" s="17" t="s">
        <v>76</v>
      </c>
      <c r="BK908" s="221">
        <f>ROUND(I908*H908,2)</f>
        <v>0</v>
      </c>
      <c r="BL908" s="17" t="s">
        <v>257</v>
      </c>
      <c r="BM908" s="17" t="s">
        <v>1211</v>
      </c>
    </row>
    <row r="909" s="11" customFormat="1">
      <c r="B909" s="222"/>
      <c r="C909" s="223"/>
      <c r="D909" s="224" t="s">
        <v>194</v>
      </c>
      <c r="E909" s="225" t="s">
        <v>1</v>
      </c>
      <c r="F909" s="226" t="s">
        <v>1168</v>
      </c>
      <c r="G909" s="223"/>
      <c r="H909" s="227">
        <v>20.199999999999999</v>
      </c>
      <c r="I909" s="228"/>
      <c r="J909" s="223"/>
      <c r="K909" s="223"/>
      <c r="L909" s="229"/>
      <c r="M909" s="230"/>
      <c r="N909" s="231"/>
      <c r="O909" s="231"/>
      <c r="P909" s="231"/>
      <c r="Q909" s="231"/>
      <c r="R909" s="231"/>
      <c r="S909" s="231"/>
      <c r="T909" s="232"/>
      <c r="AT909" s="233" t="s">
        <v>194</v>
      </c>
      <c r="AU909" s="233" t="s">
        <v>76</v>
      </c>
      <c r="AV909" s="11" t="s">
        <v>78</v>
      </c>
      <c r="AW909" s="11" t="s">
        <v>32</v>
      </c>
      <c r="AX909" s="11" t="s">
        <v>69</v>
      </c>
      <c r="AY909" s="233" t="s">
        <v>186</v>
      </c>
    </row>
    <row r="910" s="12" customFormat="1">
      <c r="B910" s="234"/>
      <c r="C910" s="235"/>
      <c r="D910" s="224" t="s">
        <v>194</v>
      </c>
      <c r="E910" s="236" t="s">
        <v>1</v>
      </c>
      <c r="F910" s="237" t="s">
        <v>196</v>
      </c>
      <c r="G910" s="235"/>
      <c r="H910" s="238">
        <v>20.199999999999999</v>
      </c>
      <c r="I910" s="239"/>
      <c r="J910" s="235"/>
      <c r="K910" s="235"/>
      <c r="L910" s="240"/>
      <c r="M910" s="241"/>
      <c r="N910" s="242"/>
      <c r="O910" s="242"/>
      <c r="P910" s="242"/>
      <c r="Q910" s="242"/>
      <c r="R910" s="242"/>
      <c r="S910" s="242"/>
      <c r="T910" s="243"/>
      <c r="AT910" s="244" t="s">
        <v>194</v>
      </c>
      <c r="AU910" s="244" t="s">
        <v>76</v>
      </c>
      <c r="AV910" s="12" t="s">
        <v>86</v>
      </c>
      <c r="AW910" s="12" t="s">
        <v>32</v>
      </c>
      <c r="AX910" s="12" t="s">
        <v>69</v>
      </c>
      <c r="AY910" s="244" t="s">
        <v>186</v>
      </c>
    </row>
    <row r="911" s="13" customFormat="1">
      <c r="B911" s="245"/>
      <c r="C911" s="246"/>
      <c r="D911" s="224" t="s">
        <v>194</v>
      </c>
      <c r="E911" s="247" t="s">
        <v>1</v>
      </c>
      <c r="F911" s="248" t="s">
        <v>197</v>
      </c>
      <c r="G911" s="246"/>
      <c r="H911" s="249">
        <v>20.199999999999999</v>
      </c>
      <c r="I911" s="250"/>
      <c r="J911" s="246"/>
      <c r="K911" s="246"/>
      <c r="L911" s="251"/>
      <c r="M911" s="252"/>
      <c r="N911" s="253"/>
      <c r="O911" s="253"/>
      <c r="P911" s="253"/>
      <c r="Q911" s="253"/>
      <c r="R911" s="253"/>
      <c r="S911" s="253"/>
      <c r="T911" s="254"/>
      <c r="AT911" s="255" t="s">
        <v>194</v>
      </c>
      <c r="AU911" s="255" t="s">
        <v>76</v>
      </c>
      <c r="AV911" s="13" t="s">
        <v>192</v>
      </c>
      <c r="AW911" s="13" t="s">
        <v>32</v>
      </c>
      <c r="AX911" s="13" t="s">
        <v>76</v>
      </c>
      <c r="AY911" s="255" t="s">
        <v>186</v>
      </c>
    </row>
    <row r="912" s="1" customFormat="1" ht="22.5" customHeight="1">
      <c r="B912" s="38"/>
      <c r="C912" s="210" t="s">
        <v>1212</v>
      </c>
      <c r="D912" s="210" t="s">
        <v>187</v>
      </c>
      <c r="E912" s="211" t="s">
        <v>1213</v>
      </c>
      <c r="F912" s="212" t="s">
        <v>1214</v>
      </c>
      <c r="G912" s="213" t="s">
        <v>364</v>
      </c>
      <c r="H912" s="214">
        <v>10.1</v>
      </c>
      <c r="I912" s="215"/>
      <c r="J912" s="216">
        <f>ROUND(I912*H912,2)</f>
        <v>0</v>
      </c>
      <c r="K912" s="212" t="s">
        <v>191</v>
      </c>
      <c r="L912" s="43"/>
      <c r="M912" s="217" t="s">
        <v>1</v>
      </c>
      <c r="N912" s="218" t="s">
        <v>40</v>
      </c>
      <c r="O912" s="79"/>
      <c r="P912" s="219">
        <f>O912*H912</f>
        <v>0</v>
      </c>
      <c r="Q912" s="219">
        <v>0</v>
      </c>
      <c r="R912" s="219">
        <f>Q912*H912</f>
        <v>0</v>
      </c>
      <c r="S912" s="219">
        <v>0</v>
      </c>
      <c r="T912" s="220">
        <f>S912*H912</f>
        <v>0</v>
      </c>
      <c r="AR912" s="17" t="s">
        <v>257</v>
      </c>
      <c r="AT912" s="17" t="s">
        <v>187</v>
      </c>
      <c r="AU912" s="17" t="s">
        <v>76</v>
      </c>
      <c r="AY912" s="17" t="s">
        <v>186</v>
      </c>
      <c r="BE912" s="221">
        <f>IF(N912="základní",J912,0)</f>
        <v>0</v>
      </c>
      <c r="BF912" s="221">
        <f>IF(N912="snížená",J912,0)</f>
        <v>0</v>
      </c>
      <c r="BG912" s="221">
        <f>IF(N912="zákl. přenesená",J912,0)</f>
        <v>0</v>
      </c>
      <c r="BH912" s="221">
        <f>IF(N912="sníž. přenesená",J912,0)</f>
        <v>0</v>
      </c>
      <c r="BI912" s="221">
        <f>IF(N912="nulová",J912,0)</f>
        <v>0</v>
      </c>
      <c r="BJ912" s="17" t="s">
        <v>76</v>
      </c>
      <c r="BK912" s="221">
        <f>ROUND(I912*H912,2)</f>
        <v>0</v>
      </c>
      <c r="BL912" s="17" t="s">
        <v>257</v>
      </c>
      <c r="BM912" s="17" t="s">
        <v>1215</v>
      </c>
    </row>
    <row r="913" s="11" customFormat="1">
      <c r="B913" s="222"/>
      <c r="C913" s="223"/>
      <c r="D913" s="224" t="s">
        <v>194</v>
      </c>
      <c r="E913" s="225" t="s">
        <v>1</v>
      </c>
      <c r="F913" s="226" t="s">
        <v>1216</v>
      </c>
      <c r="G913" s="223"/>
      <c r="H913" s="227">
        <v>10.1</v>
      </c>
      <c r="I913" s="228"/>
      <c r="J913" s="223"/>
      <c r="K913" s="223"/>
      <c r="L913" s="229"/>
      <c r="M913" s="230"/>
      <c r="N913" s="231"/>
      <c r="O913" s="231"/>
      <c r="P913" s="231"/>
      <c r="Q913" s="231"/>
      <c r="R913" s="231"/>
      <c r="S913" s="231"/>
      <c r="T913" s="232"/>
      <c r="AT913" s="233" t="s">
        <v>194</v>
      </c>
      <c r="AU913" s="233" t="s">
        <v>76</v>
      </c>
      <c r="AV913" s="11" t="s">
        <v>78</v>
      </c>
      <c r="AW913" s="11" t="s">
        <v>32</v>
      </c>
      <c r="AX913" s="11" t="s">
        <v>69</v>
      </c>
      <c r="AY913" s="233" t="s">
        <v>186</v>
      </c>
    </row>
    <row r="914" s="12" customFormat="1">
      <c r="B914" s="234"/>
      <c r="C914" s="235"/>
      <c r="D914" s="224" t="s">
        <v>194</v>
      </c>
      <c r="E914" s="236" t="s">
        <v>1</v>
      </c>
      <c r="F914" s="237" t="s">
        <v>196</v>
      </c>
      <c r="G914" s="235"/>
      <c r="H914" s="238">
        <v>10.1</v>
      </c>
      <c r="I914" s="239"/>
      <c r="J914" s="235"/>
      <c r="K914" s="235"/>
      <c r="L914" s="240"/>
      <c r="M914" s="241"/>
      <c r="N914" s="242"/>
      <c r="O914" s="242"/>
      <c r="P914" s="242"/>
      <c r="Q914" s="242"/>
      <c r="R914" s="242"/>
      <c r="S914" s="242"/>
      <c r="T914" s="243"/>
      <c r="AT914" s="244" t="s">
        <v>194</v>
      </c>
      <c r="AU914" s="244" t="s">
        <v>76</v>
      </c>
      <c r="AV914" s="12" t="s">
        <v>86</v>
      </c>
      <c r="AW914" s="12" t="s">
        <v>32</v>
      </c>
      <c r="AX914" s="12" t="s">
        <v>69</v>
      </c>
      <c r="AY914" s="244" t="s">
        <v>186</v>
      </c>
    </row>
    <row r="915" s="13" customFormat="1">
      <c r="B915" s="245"/>
      <c r="C915" s="246"/>
      <c r="D915" s="224" t="s">
        <v>194</v>
      </c>
      <c r="E915" s="247" t="s">
        <v>1</v>
      </c>
      <c r="F915" s="248" t="s">
        <v>197</v>
      </c>
      <c r="G915" s="246"/>
      <c r="H915" s="249">
        <v>10.1</v>
      </c>
      <c r="I915" s="250"/>
      <c r="J915" s="246"/>
      <c r="K915" s="246"/>
      <c r="L915" s="251"/>
      <c r="M915" s="252"/>
      <c r="N915" s="253"/>
      <c r="O915" s="253"/>
      <c r="P915" s="253"/>
      <c r="Q915" s="253"/>
      <c r="R915" s="253"/>
      <c r="S915" s="253"/>
      <c r="T915" s="254"/>
      <c r="AT915" s="255" t="s">
        <v>194</v>
      </c>
      <c r="AU915" s="255" t="s">
        <v>76</v>
      </c>
      <c r="AV915" s="13" t="s">
        <v>192</v>
      </c>
      <c r="AW915" s="13" t="s">
        <v>32</v>
      </c>
      <c r="AX915" s="13" t="s">
        <v>76</v>
      </c>
      <c r="AY915" s="255" t="s">
        <v>186</v>
      </c>
    </row>
    <row r="916" s="1" customFormat="1" ht="22.5" customHeight="1">
      <c r="B916" s="38"/>
      <c r="C916" s="210" t="s">
        <v>1217</v>
      </c>
      <c r="D916" s="210" t="s">
        <v>187</v>
      </c>
      <c r="E916" s="211" t="s">
        <v>1218</v>
      </c>
      <c r="F916" s="212" t="s">
        <v>1219</v>
      </c>
      <c r="G916" s="213" t="s">
        <v>364</v>
      </c>
      <c r="H916" s="214">
        <v>15.4</v>
      </c>
      <c r="I916" s="215"/>
      <c r="J916" s="216">
        <f>ROUND(I916*H916,2)</f>
        <v>0</v>
      </c>
      <c r="K916" s="212" t="s">
        <v>191</v>
      </c>
      <c r="L916" s="43"/>
      <c r="M916" s="217" t="s">
        <v>1</v>
      </c>
      <c r="N916" s="218" t="s">
        <v>40</v>
      </c>
      <c r="O916" s="79"/>
      <c r="P916" s="219">
        <f>O916*H916</f>
        <v>0</v>
      </c>
      <c r="Q916" s="219">
        <v>0</v>
      </c>
      <c r="R916" s="219">
        <f>Q916*H916</f>
        <v>0</v>
      </c>
      <c r="S916" s="219">
        <v>0</v>
      </c>
      <c r="T916" s="220">
        <f>S916*H916</f>
        <v>0</v>
      </c>
      <c r="AR916" s="17" t="s">
        <v>257</v>
      </c>
      <c r="AT916" s="17" t="s">
        <v>187</v>
      </c>
      <c r="AU916" s="17" t="s">
        <v>76</v>
      </c>
      <c r="AY916" s="17" t="s">
        <v>186</v>
      </c>
      <c r="BE916" s="221">
        <f>IF(N916="základní",J916,0)</f>
        <v>0</v>
      </c>
      <c r="BF916" s="221">
        <f>IF(N916="snížená",J916,0)</f>
        <v>0</v>
      </c>
      <c r="BG916" s="221">
        <f>IF(N916="zákl. přenesená",J916,0)</f>
        <v>0</v>
      </c>
      <c r="BH916" s="221">
        <f>IF(N916="sníž. přenesená",J916,0)</f>
        <v>0</v>
      </c>
      <c r="BI916" s="221">
        <f>IF(N916="nulová",J916,0)</f>
        <v>0</v>
      </c>
      <c r="BJ916" s="17" t="s">
        <v>76</v>
      </c>
      <c r="BK916" s="221">
        <f>ROUND(I916*H916,2)</f>
        <v>0</v>
      </c>
      <c r="BL916" s="17" t="s">
        <v>257</v>
      </c>
      <c r="BM916" s="17" t="s">
        <v>1220</v>
      </c>
    </row>
    <row r="917" s="11" customFormat="1">
      <c r="B917" s="222"/>
      <c r="C917" s="223"/>
      <c r="D917" s="224" t="s">
        <v>194</v>
      </c>
      <c r="E917" s="225" t="s">
        <v>1</v>
      </c>
      <c r="F917" s="226" t="s">
        <v>1221</v>
      </c>
      <c r="G917" s="223"/>
      <c r="H917" s="227">
        <v>15.4</v>
      </c>
      <c r="I917" s="228"/>
      <c r="J917" s="223"/>
      <c r="K917" s="223"/>
      <c r="L917" s="229"/>
      <c r="M917" s="230"/>
      <c r="N917" s="231"/>
      <c r="O917" s="231"/>
      <c r="P917" s="231"/>
      <c r="Q917" s="231"/>
      <c r="R917" s="231"/>
      <c r="S917" s="231"/>
      <c r="T917" s="232"/>
      <c r="AT917" s="233" t="s">
        <v>194</v>
      </c>
      <c r="AU917" s="233" t="s">
        <v>76</v>
      </c>
      <c r="AV917" s="11" t="s">
        <v>78</v>
      </c>
      <c r="AW917" s="11" t="s">
        <v>32</v>
      </c>
      <c r="AX917" s="11" t="s">
        <v>69</v>
      </c>
      <c r="AY917" s="233" t="s">
        <v>186</v>
      </c>
    </row>
    <row r="918" s="12" customFormat="1">
      <c r="B918" s="234"/>
      <c r="C918" s="235"/>
      <c r="D918" s="224" t="s">
        <v>194</v>
      </c>
      <c r="E918" s="236" t="s">
        <v>1</v>
      </c>
      <c r="F918" s="237" t="s">
        <v>196</v>
      </c>
      <c r="G918" s="235"/>
      <c r="H918" s="238">
        <v>15.4</v>
      </c>
      <c r="I918" s="239"/>
      <c r="J918" s="235"/>
      <c r="K918" s="235"/>
      <c r="L918" s="240"/>
      <c r="M918" s="241"/>
      <c r="N918" s="242"/>
      <c r="O918" s="242"/>
      <c r="P918" s="242"/>
      <c r="Q918" s="242"/>
      <c r="R918" s="242"/>
      <c r="S918" s="242"/>
      <c r="T918" s="243"/>
      <c r="AT918" s="244" t="s">
        <v>194</v>
      </c>
      <c r="AU918" s="244" t="s">
        <v>76</v>
      </c>
      <c r="AV918" s="12" t="s">
        <v>86</v>
      </c>
      <c r="AW918" s="12" t="s">
        <v>32</v>
      </c>
      <c r="AX918" s="12" t="s">
        <v>69</v>
      </c>
      <c r="AY918" s="244" t="s">
        <v>186</v>
      </c>
    </row>
    <row r="919" s="13" customFormat="1">
      <c r="B919" s="245"/>
      <c r="C919" s="246"/>
      <c r="D919" s="224" t="s">
        <v>194</v>
      </c>
      <c r="E919" s="247" t="s">
        <v>1</v>
      </c>
      <c r="F919" s="248" t="s">
        <v>197</v>
      </c>
      <c r="G919" s="246"/>
      <c r="H919" s="249">
        <v>15.4</v>
      </c>
      <c r="I919" s="250"/>
      <c r="J919" s="246"/>
      <c r="K919" s="246"/>
      <c r="L919" s="251"/>
      <c r="M919" s="252"/>
      <c r="N919" s="253"/>
      <c r="O919" s="253"/>
      <c r="P919" s="253"/>
      <c r="Q919" s="253"/>
      <c r="R919" s="253"/>
      <c r="S919" s="253"/>
      <c r="T919" s="254"/>
      <c r="AT919" s="255" t="s">
        <v>194</v>
      </c>
      <c r="AU919" s="255" t="s">
        <v>76</v>
      </c>
      <c r="AV919" s="13" t="s">
        <v>192</v>
      </c>
      <c r="AW919" s="13" t="s">
        <v>32</v>
      </c>
      <c r="AX919" s="13" t="s">
        <v>76</v>
      </c>
      <c r="AY919" s="255" t="s">
        <v>186</v>
      </c>
    </row>
    <row r="920" s="1" customFormat="1" ht="22.5" customHeight="1">
      <c r="B920" s="38"/>
      <c r="C920" s="210" t="s">
        <v>1222</v>
      </c>
      <c r="D920" s="210" t="s">
        <v>187</v>
      </c>
      <c r="E920" s="211" t="s">
        <v>1223</v>
      </c>
      <c r="F920" s="212" t="s">
        <v>1224</v>
      </c>
      <c r="G920" s="213" t="s">
        <v>300</v>
      </c>
      <c r="H920" s="214">
        <v>3</v>
      </c>
      <c r="I920" s="215"/>
      <c r="J920" s="216">
        <f>ROUND(I920*H920,2)</f>
        <v>0</v>
      </c>
      <c r="K920" s="212" t="s">
        <v>191</v>
      </c>
      <c r="L920" s="43"/>
      <c r="M920" s="217" t="s">
        <v>1</v>
      </c>
      <c r="N920" s="218" t="s">
        <v>40</v>
      </c>
      <c r="O920" s="79"/>
      <c r="P920" s="219">
        <f>O920*H920</f>
        <v>0</v>
      </c>
      <c r="Q920" s="219">
        <v>0</v>
      </c>
      <c r="R920" s="219">
        <f>Q920*H920</f>
        <v>0</v>
      </c>
      <c r="S920" s="219">
        <v>0</v>
      </c>
      <c r="T920" s="220">
        <f>S920*H920</f>
        <v>0</v>
      </c>
      <c r="AR920" s="17" t="s">
        <v>257</v>
      </c>
      <c r="AT920" s="17" t="s">
        <v>187</v>
      </c>
      <c r="AU920" s="17" t="s">
        <v>76</v>
      </c>
      <c r="AY920" s="17" t="s">
        <v>186</v>
      </c>
      <c r="BE920" s="221">
        <f>IF(N920="základní",J920,0)</f>
        <v>0</v>
      </c>
      <c r="BF920" s="221">
        <f>IF(N920="snížená",J920,0)</f>
        <v>0</v>
      </c>
      <c r="BG920" s="221">
        <f>IF(N920="zákl. přenesená",J920,0)</f>
        <v>0</v>
      </c>
      <c r="BH920" s="221">
        <f>IF(N920="sníž. přenesená",J920,0)</f>
        <v>0</v>
      </c>
      <c r="BI920" s="221">
        <f>IF(N920="nulová",J920,0)</f>
        <v>0</v>
      </c>
      <c r="BJ920" s="17" t="s">
        <v>76</v>
      </c>
      <c r="BK920" s="221">
        <f>ROUND(I920*H920,2)</f>
        <v>0</v>
      </c>
      <c r="BL920" s="17" t="s">
        <v>257</v>
      </c>
      <c r="BM920" s="17" t="s">
        <v>1225</v>
      </c>
    </row>
    <row r="921" s="11" customFormat="1">
      <c r="B921" s="222"/>
      <c r="C921" s="223"/>
      <c r="D921" s="224" t="s">
        <v>194</v>
      </c>
      <c r="E921" s="225" t="s">
        <v>1</v>
      </c>
      <c r="F921" s="226" t="s">
        <v>1226</v>
      </c>
      <c r="G921" s="223"/>
      <c r="H921" s="227">
        <v>2</v>
      </c>
      <c r="I921" s="228"/>
      <c r="J921" s="223"/>
      <c r="K921" s="223"/>
      <c r="L921" s="229"/>
      <c r="M921" s="230"/>
      <c r="N921" s="231"/>
      <c r="O921" s="231"/>
      <c r="P921" s="231"/>
      <c r="Q921" s="231"/>
      <c r="R921" s="231"/>
      <c r="S921" s="231"/>
      <c r="T921" s="232"/>
      <c r="AT921" s="233" t="s">
        <v>194</v>
      </c>
      <c r="AU921" s="233" t="s">
        <v>76</v>
      </c>
      <c r="AV921" s="11" t="s">
        <v>78</v>
      </c>
      <c r="AW921" s="11" t="s">
        <v>32</v>
      </c>
      <c r="AX921" s="11" t="s">
        <v>69</v>
      </c>
      <c r="AY921" s="233" t="s">
        <v>186</v>
      </c>
    </row>
    <row r="922" s="11" customFormat="1">
      <c r="B922" s="222"/>
      <c r="C922" s="223"/>
      <c r="D922" s="224" t="s">
        <v>194</v>
      </c>
      <c r="E922" s="225" t="s">
        <v>1</v>
      </c>
      <c r="F922" s="226" t="s">
        <v>1227</v>
      </c>
      <c r="G922" s="223"/>
      <c r="H922" s="227">
        <v>1</v>
      </c>
      <c r="I922" s="228"/>
      <c r="J922" s="223"/>
      <c r="K922" s="223"/>
      <c r="L922" s="229"/>
      <c r="M922" s="230"/>
      <c r="N922" s="231"/>
      <c r="O922" s="231"/>
      <c r="P922" s="231"/>
      <c r="Q922" s="231"/>
      <c r="R922" s="231"/>
      <c r="S922" s="231"/>
      <c r="T922" s="232"/>
      <c r="AT922" s="233" t="s">
        <v>194</v>
      </c>
      <c r="AU922" s="233" t="s">
        <v>76</v>
      </c>
      <c r="AV922" s="11" t="s">
        <v>78</v>
      </c>
      <c r="AW922" s="11" t="s">
        <v>32</v>
      </c>
      <c r="AX922" s="11" t="s">
        <v>69</v>
      </c>
      <c r="AY922" s="233" t="s">
        <v>186</v>
      </c>
    </row>
    <row r="923" s="12" customFormat="1">
      <c r="B923" s="234"/>
      <c r="C923" s="235"/>
      <c r="D923" s="224" t="s">
        <v>194</v>
      </c>
      <c r="E923" s="236" t="s">
        <v>1</v>
      </c>
      <c r="F923" s="237" t="s">
        <v>196</v>
      </c>
      <c r="G923" s="235"/>
      <c r="H923" s="238">
        <v>3</v>
      </c>
      <c r="I923" s="239"/>
      <c r="J923" s="235"/>
      <c r="K923" s="235"/>
      <c r="L923" s="240"/>
      <c r="M923" s="241"/>
      <c r="N923" s="242"/>
      <c r="O923" s="242"/>
      <c r="P923" s="242"/>
      <c r="Q923" s="242"/>
      <c r="R923" s="242"/>
      <c r="S923" s="242"/>
      <c r="T923" s="243"/>
      <c r="AT923" s="244" t="s">
        <v>194</v>
      </c>
      <c r="AU923" s="244" t="s">
        <v>76</v>
      </c>
      <c r="AV923" s="12" t="s">
        <v>86</v>
      </c>
      <c r="AW923" s="12" t="s">
        <v>32</v>
      </c>
      <c r="AX923" s="12" t="s">
        <v>69</v>
      </c>
      <c r="AY923" s="244" t="s">
        <v>186</v>
      </c>
    </row>
    <row r="924" s="13" customFormat="1">
      <c r="B924" s="245"/>
      <c r="C924" s="246"/>
      <c r="D924" s="224" t="s">
        <v>194</v>
      </c>
      <c r="E924" s="247" t="s">
        <v>1</v>
      </c>
      <c r="F924" s="248" t="s">
        <v>197</v>
      </c>
      <c r="G924" s="246"/>
      <c r="H924" s="249">
        <v>3</v>
      </c>
      <c r="I924" s="250"/>
      <c r="J924" s="246"/>
      <c r="K924" s="246"/>
      <c r="L924" s="251"/>
      <c r="M924" s="252"/>
      <c r="N924" s="253"/>
      <c r="O924" s="253"/>
      <c r="P924" s="253"/>
      <c r="Q924" s="253"/>
      <c r="R924" s="253"/>
      <c r="S924" s="253"/>
      <c r="T924" s="254"/>
      <c r="AT924" s="255" t="s">
        <v>194</v>
      </c>
      <c r="AU924" s="255" t="s">
        <v>76</v>
      </c>
      <c r="AV924" s="13" t="s">
        <v>192</v>
      </c>
      <c r="AW924" s="13" t="s">
        <v>32</v>
      </c>
      <c r="AX924" s="13" t="s">
        <v>76</v>
      </c>
      <c r="AY924" s="255" t="s">
        <v>186</v>
      </c>
    </row>
    <row r="925" s="1" customFormat="1" ht="22.5" customHeight="1">
      <c r="B925" s="38"/>
      <c r="C925" s="210" t="s">
        <v>1228</v>
      </c>
      <c r="D925" s="210" t="s">
        <v>187</v>
      </c>
      <c r="E925" s="211" t="s">
        <v>1229</v>
      </c>
      <c r="F925" s="212" t="s">
        <v>1230</v>
      </c>
      <c r="G925" s="213" t="s">
        <v>300</v>
      </c>
      <c r="H925" s="214">
        <v>328</v>
      </c>
      <c r="I925" s="215"/>
      <c r="J925" s="216">
        <f>ROUND(I925*H925,2)</f>
        <v>0</v>
      </c>
      <c r="K925" s="212" t="s">
        <v>191</v>
      </c>
      <c r="L925" s="43"/>
      <c r="M925" s="217" t="s">
        <v>1</v>
      </c>
      <c r="N925" s="218" t="s">
        <v>40</v>
      </c>
      <c r="O925" s="79"/>
      <c r="P925" s="219">
        <f>O925*H925</f>
        <v>0</v>
      </c>
      <c r="Q925" s="219">
        <v>0</v>
      </c>
      <c r="R925" s="219">
        <f>Q925*H925</f>
        <v>0</v>
      </c>
      <c r="S925" s="219">
        <v>0</v>
      </c>
      <c r="T925" s="220">
        <f>S925*H925</f>
        <v>0</v>
      </c>
      <c r="AR925" s="17" t="s">
        <v>257</v>
      </c>
      <c r="AT925" s="17" t="s">
        <v>187</v>
      </c>
      <c r="AU925" s="17" t="s">
        <v>76</v>
      </c>
      <c r="AY925" s="17" t="s">
        <v>186</v>
      </c>
      <c r="BE925" s="221">
        <f>IF(N925="základní",J925,0)</f>
        <v>0</v>
      </c>
      <c r="BF925" s="221">
        <f>IF(N925="snížená",J925,0)</f>
        <v>0</v>
      </c>
      <c r="BG925" s="221">
        <f>IF(N925="zákl. přenesená",J925,0)</f>
        <v>0</v>
      </c>
      <c r="BH925" s="221">
        <f>IF(N925="sníž. přenesená",J925,0)</f>
        <v>0</v>
      </c>
      <c r="BI925" s="221">
        <f>IF(N925="nulová",J925,0)</f>
        <v>0</v>
      </c>
      <c r="BJ925" s="17" t="s">
        <v>76</v>
      </c>
      <c r="BK925" s="221">
        <f>ROUND(I925*H925,2)</f>
        <v>0</v>
      </c>
      <c r="BL925" s="17" t="s">
        <v>257</v>
      </c>
      <c r="BM925" s="17" t="s">
        <v>1231</v>
      </c>
    </row>
    <row r="926" s="11" customFormat="1">
      <c r="B926" s="222"/>
      <c r="C926" s="223"/>
      <c r="D926" s="224" t="s">
        <v>194</v>
      </c>
      <c r="E926" s="225" t="s">
        <v>1</v>
      </c>
      <c r="F926" s="226" t="s">
        <v>1232</v>
      </c>
      <c r="G926" s="223"/>
      <c r="H926" s="227">
        <v>20</v>
      </c>
      <c r="I926" s="228"/>
      <c r="J926" s="223"/>
      <c r="K926" s="223"/>
      <c r="L926" s="229"/>
      <c r="M926" s="230"/>
      <c r="N926" s="231"/>
      <c r="O926" s="231"/>
      <c r="P926" s="231"/>
      <c r="Q926" s="231"/>
      <c r="R926" s="231"/>
      <c r="S926" s="231"/>
      <c r="T926" s="232"/>
      <c r="AT926" s="233" t="s">
        <v>194</v>
      </c>
      <c r="AU926" s="233" t="s">
        <v>76</v>
      </c>
      <c r="AV926" s="11" t="s">
        <v>78</v>
      </c>
      <c r="AW926" s="11" t="s">
        <v>32</v>
      </c>
      <c r="AX926" s="11" t="s">
        <v>69</v>
      </c>
      <c r="AY926" s="233" t="s">
        <v>186</v>
      </c>
    </row>
    <row r="927" s="11" customFormat="1">
      <c r="B927" s="222"/>
      <c r="C927" s="223"/>
      <c r="D927" s="224" t="s">
        <v>194</v>
      </c>
      <c r="E927" s="225" t="s">
        <v>1</v>
      </c>
      <c r="F927" s="226" t="s">
        <v>1233</v>
      </c>
      <c r="G927" s="223"/>
      <c r="H927" s="227">
        <v>304</v>
      </c>
      <c r="I927" s="228"/>
      <c r="J927" s="223"/>
      <c r="K927" s="223"/>
      <c r="L927" s="229"/>
      <c r="M927" s="230"/>
      <c r="N927" s="231"/>
      <c r="O927" s="231"/>
      <c r="P927" s="231"/>
      <c r="Q927" s="231"/>
      <c r="R927" s="231"/>
      <c r="S927" s="231"/>
      <c r="T927" s="232"/>
      <c r="AT927" s="233" t="s">
        <v>194</v>
      </c>
      <c r="AU927" s="233" t="s">
        <v>76</v>
      </c>
      <c r="AV927" s="11" t="s">
        <v>78</v>
      </c>
      <c r="AW927" s="11" t="s">
        <v>32</v>
      </c>
      <c r="AX927" s="11" t="s">
        <v>69</v>
      </c>
      <c r="AY927" s="233" t="s">
        <v>186</v>
      </c>
    </row>
    <row r="928" s="11" customFormat="1">
      <c r="B928" s="222"/>
      <c r="C928" s="223"/>
      <c r="D928" s="224" t="s">
        <v>194</v>
      </c>
      <c r="E928" s="225" t="s">
        <v>1</v>
      </c>
      <c r="F928" s="226" t="s">
        <v>1234</v>
      </c>
      <c r="G928" s="223"/>
      <c r="H928" s="227">
        <v>2</v>
      </c>
      <c r="I928" s="228"/>
      <c r="J928" s="223"/>
      <c r="K928" s="223"/>
      <c r="L928" s="229"/>
      <c r="M928" s="230"/>
      <c r="N928" s="231"/>
      <c r="O928" s="231"/>
      <c r="P928" s="231"/>
      <c r="Q928" s="231"/>
      <c r="R928" s="231"/>
      <c r="S928" s="231"/>
      <c r="T928" s="232"/>
      <c r="AT928" s="233" t="s">
        <v>194</v>
      </c>
      <c r="AU928" s="233" t="s">
        <v>76</v>
      </c>
      <c r="AV928" s="11" t="s">
        <v>78</v>
      </c>
      <c r="AW928" s="11" t="s">
        <v>32</v>
      </c>
      <c r="AX928" s="11" t="s">
        <v>69</v>
      </c>
      <c r="AY928" s="233" t="s">
        <v>186</v>
      </c>
    </row>
    <row r="929" s="11" customFormat="1">
      <c r="B929" s="222"/>
      <c r="C929" s="223"/>
      <c r="D929" s="224" t="s">
        <v>194</v>
      </c>
      <c r="E929" s="225" t="s">
        <v>1</v>
      </c>
      <c r="F929" s="226" t="s">
        <v>1227</v>
      </c>
      <c r="G929" s="223"/>
      <c r="H929" s="227">
        <v>1</v>
      </c>
      <c r="I929" s="228"/>
      <c r="J929" s="223"/>
      <c r="K929" s="223"/>
      <c r="L929" s="229"/>
      <c r="M929" s="230"/>
      <c r="N929" s="231"/>
      <c r="O929" s="231"/>
      <c r="P929" s="231"/>
      <c r="Q929" s="231"/>
      <c r="R929" s="231"/>
      <c r="S929" s="231"/>
      <c r="T929" s="232"/>
      <c r="AT929" s="233" t="s">
        <v>194</v>
      </c>
      <c r="AU929" s="233" t="s">
        <v>76</v>
      </c>
      <c r="AV929" s="11" t="s">
        <v>78</v>
      </c>
      <c r="AW929" s="11" t="s">
        <v>32</v>
      </c>
      <c r="AX929" s="11" t="s">
        <v>69</v>
      </c>
      <c r="AY929" s="233" t="s">
        <v>186</v>
      </c>
    </row>
    <row r="930" s="11" customFormat="1">
      <c r="B930" s="222"/>
      <c r="C930" s="223"/>
      <c r="D930" s="224" t="s">
        <v>194</v>
      </c>
      <c r="E930" s="225" t="s">
        <v>1</v>
      </c>
      <c r="F930" s="226" t="s">
        <v>1235</v>
      </c>
      <c r="G930" s="223"/>
      <c r="H930" s="227">
        <v>1</v>
      </c>
      <c r="I930" s="228"/>
      <c r="J930" s="223"/>
      <c r="K930" s="223"/>
      <c r="L930" s="229"/>
      <c r="M930" s="230"/>
      <c r="N930" s="231"/>
      <c r="O930" s="231"/>
      <c r="P930" s="231"/>
      <c r="Q930" s="231"/>
      <c r="R930" s="231"/>
      <c r="S930" s="231"/>
      <c r="T930" s="232"/>
      <c r="AT930" s="233" t="s">
        <v>194</v>
      </c>
      <c r="AU930" s="233" t="s">
        <v>76</v>
      </c>
      <c r="AV930" s="11" t="s">
        <v>78</v>
      </c>
      <c r="AW930" s="11" t="s">
        <v>32</v>
      </c>
      <c r="AX930" s="11" t="s">
        <v>69</v>
      </c>
      <c r="AY930" s="233" t="s">
        <v>186</v>
      </c>
    </row>
    <row r="931" s="12" customFormat="1">
      <c r="B931" s="234"/>
      <c r="C931" s="235"/>
      <c r="D931" s="224" t="s">
        <v>194</v>
      </c>
      <c r="E931" s="236" t="s">
        <v>1</v>
      </c>
      <c r="F931" s="237" t="s">
        <v>196</v>
      </c>
      <c r="G931" s="235"/>
      <c r="H931" s="238">
        <v>328</v>
      </c>
      <c r="I931" s="239"/>
      <c r="J931" s="235"/>
      <c r="K931" s="235"/>
      <c r="L931" s="240"/>
      <c r="M931" s="241"/>
      <c r="N931" s="242"/>
      <c r="O931" s="242"/>
      <c r="P931" s="242"/>
      <c r="Q931" s="242"/>
      <c r="R931" s="242"/>
      <c r="S931" s="242"/>
      <c r="T931" s="243"/>
      <c r="AT931" s="244" t="s">
        <v>194</v>
      </c>
      <c r="AU931" s="244" t="s">
        <v>76</v>
      </c>
      <c r="AV931" s="12" t="s">
        <v>86</v>
      </c>
      <c r="AW931" s="12" t="s">
        <v>32</v>
      </c>
      <c r="AX931" s="12" t="s">
        <v>69</v>
      </c>
      <c r="AY931" s="244" t="s">
        <v>186</v>
      </c>
    </row>
    <row r="932" s="13" customFormat="1">
      <c r="B932" s="245"/>
      <c r="C932" s="246"/>
      <c r="D932" s="224" t="s">
        <v>194</v>
      </c>
      <c r="E932" s="247" t="s">
        <v>1</v>
      </c>
      <c r="F932" s="248" t="s">
        <v>197</v>
      </c>
      <c r="G932" s="246"/>
      <c r="H932" s="249">
        <v>328</v>
      </c>
      <c r="I932" s="250"/>
      <c r="J932" s="246"/>
      <c r="K932" s="246"/>
      <c r="L932" s="251"/>
      <c r="M932" s="252"/>
      <c r="N932" s="253"/>
      <c r="O932" s="253"/>
      <c r="P932" s="253"/>
      <c r="Q932" s="253"/>
      <c r="R932" s="253"/>
      <c r="S932" s="253"/>
      <c r="T932" s="254"/>
      <c r="AT932" s="255" t="s">
        <v>194</v>
      </c>
      <c r="AU932" s="255" t="s">
        <v>76</v>
      </c>
      <c r="AV932" s="13" t="s">
        <v>192</v>
      </c>
      <c r="AW932" s="13" t="s">
        <v>32</v>
      </c>
      <c r="AX932" s="13" t="s">
        <v>76</v>
      </c>
      <c r="AY932" s="255" t="s">
        <v>186</v>
      </c>
    </row>
    <row r="933" s="1" customFormat="1" ht="16.5" customHeight="1">
      <c r="B933" s="38"/>
      <c r="C933" s="266" t="s">
        <v>1236</v>
      </c>
      <c r="D933" s="266" t="s">
        <v>356</v>
      </c>
      <c r="E933" s="267" t="s">
        <v>1237</v>
      </c>
      <c r="F933" s="268" t="s">
        <v>1238</v>
      </c>
      <c r="G933" s="269" t="s">
        <v>300</v>
      </c>
      <c r="H933" s="270">
        <v>-328</v>
      </c>
      <c r="I933" s="271"/>
      <c r="J933" s="272">
        <f>ROUND(I933*H933,2)</f>
        <v>0</v>
      </c>
      <c r="K933" s="268" t="s">
        <v>191</v>
      </c>
      <c r="L933" s="273"/>
      <c r="M933" s="274" t="s">
        <v>1</v>
      </c>
      <c r="N933" s="275" t="s">
        <v>40</v>
      </c>
      <c r="O933" s="79"/>
      <c r="P933" s="219">
        <f>O933*H933</f>
        <v>0</v>
      </c>
      <c r="Q933" s="219">
        <v>0</v>
      </c>
      <c r="R933" s="219">
        <f>Q933*H933</f>
        <v>0</v>
      </c>
      <c r="S933" s="219">
        <v>0</v>
      </c>
      <c r="T933" s="220">
        <f>S933*H933</f>
        <v>0</v>
      </c>
      <c r="AR933" s="17" t="s">
        <v>355</v>
      </c>
      <c r="AT933" s="17" t="s">
        <v>356</v>
      </c>
      <c r="AU933" s="17" t="s">
        <v>76</v>
      </c>
      <c r="AY933" s="17" t="s">
        <v>186</v>
      </c>
      <c r="BE933" s="221">
        <f>IF(N933="základní",J933,0)</f>
        <v>0</v>
      </c>
      <c r="BF933" s="221">
        <f>IF(N933="snížená",J933,0)</f>
        <v>0</v>
      </c>
      <c r="BG933" s="221">
        <f>IF(N933="zákl. přenesená",J933,0)</f>
        <v>0</v>
      </c>
      <c r="BH933" s="221">
        <f>IF(N933="sníž. přenesená",J933,0)</f>
        <v>0</v>
      </c>
      <c r="BI933" s="221">
        <f>IF(N933="nulová",J933,0)</f>
        <v>0</v>
      </c>
      <c r="BJ933" s="17" t="s">
        <v>76</v>
      </c>
      <c r="BK933" s="221">
        <f>ROUND(I933*H933,2)</f>
        <v>0</v>
      </c>
      <c r="BL933" s="17" t="s">
        <v>257</v>
      </c>
      <c r="BM933" s="17" t="s">
        <v>1239</v>
      </c>
    </row>
    <row r="934" s="1" customFormat="1" ht="16.5" customHeight="1">
      <c r="B934" s="38"/>
      <c r="C934" s="266" t="s">
        <v>1240</v>
      </c>
      <c r="D934" s="266" t="s">
        <v>356</v>
      </c>
      <c r="E934" s="267" t="s">
        <v>1241</v>
      </c>
      <c r="F934" s="268" t="s">
        <v>1242</v>
      </c>
      <c r="G934" s="269" t="s">
        <v>300</v>
      </c>
      <c r="H934" s="270">
        <v>20</v>
      </c>
      <c r="I934" s="271"/>
      <c r="J934" s="272">
        <f>ROUND(I934*H934,2)</f>
        <v>0</v>
      </c>
      <c r="K934" s="268" t="s">
        <v>191</v>
      </c>
      <c r="L934" s="273"/>
      <c r="M934" s="274" t="s">
        <v>1</v>
      </c>
      <c r="N934" s="275" t="s">
        <v>40</v>
      </c>
      <c r="O934" s="79"/>
      <c r="P934" s="219">
        <f>O934*H934</f>
        <v>0</v>
      </c>
      <c r="Q934" s="219">
        <v>0</v>
      </c>
      <c r="R934" s="219">
        <f>Q934*H934</f>
        <v>0</v>
      </c>
      <c r="S934" s="219">
        <v>0</v>
      </c>
      <c r="T934" s="220">
        <f>S934*H934</f>
        <v>0</v>
      </c>
      <c r="AR934" s="17" t="s">
        <v>355</v>
      </c>
      <c r="AT934" s="17" t="s">
        <v>356</v>
      </c>
      <c r="AU934" s="17" t="s">
        <v>76</v>
      </c>
      <c r="AY934" s="17" t="s">
        <v>186</v>
      </c>
      <c r="BE934" s="221">
        <f>IF(N934="základní",J934,0)</f>
        <v>0</v>
      </c>
      <c r="BF934" s="221">
        <f>IF(N934="snížená",J934,0)</f>
        <v>0</v>
      </c>
      <c r="BG934" s="221">
        <f>IF(N934="zákl. přenesená",J934,0)</f>
        <v>0</v>
      </c>
      <c r="BH934" s="221">
        <f>IF(N934="sníž. přenesená",J934,0)</f>
        <v>0</v>
      </c>
      <c r="BI934" s="221">
        <f>IF(N934="nulová",J934,0)</f>
        <v>0</v>
      </c>
      <c r="BJ934" s="17" t="s">
        <v>76</v>
      </c>
      <c r="BK934" s="221">
        <f>ROUND(I934*H934,2)</f>
        <v>0</v>
      </c>
      <c r="BL934" s="17" t="s">
        <v>257</v>
      </c>
      <c r="BM934" s="17" t="s">
        <v>1243</v>
      </c>
    </row>
    <row r="935" s="1" customFormat="1">
      <c r="B935" s="38"/>
      <c r="C935" s="39"/>
      <c r="D935" s="224" t="s">
        <v>831</v>
      </c>
      <c r="E935" s="39"/>
      <c r="F935" s="276" t="s">
        <v>1244</v>
      </c>
      <c r="G935" s="39"/>
      <c r="H935" s="39"/>
      <c r="I935" s="144"/>
      <c r="J935" s="39"/>
      <c r="K935" s="39"/>
      <c r="L935" s="43"/>
      <c r="M935" s="277"/>
      <c r="N935" s="79"/>
      <c r="O935" s="79"/>
      <c r="P935" s="79"/>
      <c r="Q935" s="79"/>
      <c r="R935" s="79"/>
      <c r="S935" s="79"/>
      <c r="T935" s="80"/>
      <c r="AT935" s="17" t="s">
        <v>831</v>
      </c>
      <c r="AU935" s="17" t="s">
        <v>76</v>
      </c>
    </row>
    <row r="936" s="1" customFormat="1" ht="16.5" customHeight="1">
      <c r="B936" s="38"/>
      <c r="C936" s="266" t="s">
        <v>1245</v>
      </c>
      <c r="D936" s="266" t="s">
        <v>356</v>
      </c>
      <c r="E936" s="267" t="s">
        <v>1246</v>
      </c>
      <c r="F936" s="268" t="s">
        <v>1247</v>
      </c>
      <c r="G936" s="269" t="s">
        <v>768</v>
      </c>
      <c r="H936" s="270">
        <v>1</v>
      </c>
      <c r="I936" s="271"/>
      <c r="J936" s="272">
        <f>ROUND(I936*H936,2)</f>
        <v>0</v>
      </c>
      <c r="K936" s="268" t="s">
        <v>191</v>
      </c>
      <c r="L936" s="273"/>
      <c r="M936" s="274" t="s">
        <v>1</v>
      </c>
      <c r="N936" s="275" t="s">
        <v>40</v>
      </c>
      <c r="O936" s="79"/>
      <c r="P936" s="219">
        <f>O936*H936</f>
        <v>0</v>
      </c>
      <c r="Q936" s="219">
        <v>0</v>
      </c>
      <c r="R936" s="219">
        <f>Q936*H936</f>
        <v>0</v>
      </c>
      <c r="S936" s="219">
        <v>0</v>
      </c>
      <c r="T936" s="220">
        <f>S936*H936</f>
        <v>0</v>
      </c>
      <c r="AR936" s="17" t="s">
        <v>355</v>
      </c>
      <c r="AT936" s="17" t="s">
        <v>356</v>
      </c>
      <c r="AU936" s="17" t="s">
        <v>76</v>
      </c>
      <c r="AY936" s="17" t="s">
        <v>186</v>
      </c>
      <c r="BE936" s="221">
        <f>IF(N936="základní",J936,0)</f>
        <v>0</v>
      </c>
      <c r="BF936" s="221">
        <f>IF(N936="snížená",J936,0)</f>
        <v>0</v>
      </c>
      <c r="BG936" s="221">
        <f>IF(N936="zákl. přenesená",J936,0)</f>
        <v>0</v>
      </c>
      <c r="BH936" s="221">
        <f>IF(N936="sníž. přenesená",J936,0)</f>
        <v>0</v>
      </c>
      <c r="BI936" s="221">
        <f>IF(N936="nulová",J936,0)</f>
        <v>0</v>
      </c>
      <c r="BJ936" s="17" t="s">
        <v>76</v>
      </c>
      <c r="BK936" s="221">
        <f>ROUND(I936*H936,2)</f>
        <v>0</v>
      </c>
      <c r="BL936" s="17" t="s">
        <v>257</v>
      </c>
      <c r="BM936" s="17" t="s">
        <v>1248</v>
      </c>
    </row>
    <row r="937" s="1" customFormat="1" ht="16.5" customHeight="1">
      <c r="B937" s="38"/>
      <c r="C937" s="266" t="s">
        <v>1249</v>
      </c>
      <c r="D937" s="266" t="s">
        <v>356</v>
      </c>
      <c r="E937" s="267" t="s">
        <v>1250</v>
      </c>
      <c r="F937" s="268" t="s">
        <v>1251</v>
      </c>
      <c r="G937" s="269" t="s">
        <v>300</v>
      </c>
      <c r="H937" s="270">
        <v>2</v>
      </c>
      <c r="I937" s="271"/>
      <c r="J937" s="272">
        <f>ROUND(I937*H937,2)</f>
        <v>0</v>
      </c>
      <c r="K937" s="268" t="s">
        <v>228</v>
      </c>
      <c r="L937" s="273"/>
      <c r="M937" s="274" t="s">
        <v>1</v>
      </c>
      <c r="N937" s="275" t="s">
        <v>40</v>
      </c>
      <c r="O937" s="79"/>
      <c r="P937" s="219">
        <f>O937*H937</f>
        <v>0</v>
      </c>
      <c r="Q937" s="219">
        <v>0</v>
      </c>
      <c r="R937" s="219">
        <f>Q937*H937</f>
        <v>0</v>
      </c>
      <c r="S937" s="219">
        <v>0</v>
      </c>
      <c r="T937" s="220">
        <f>S937*H937</f>
        <v>0</v>
      </c>
      <c r="AR937" s="17" t="s">
        <v>355</v>
      </c>
      <c r="AT937" s="17" t="s">
        <v>356</v>
      </c>
      <c r="AU937" s="17" t="s">
        <v>76</v>
      </c>
      <c r="AY937" s="17" t="s">
        <v>186</v>
      </c>
      <c r="BE937" s="221">
        <f>IF(N937="základní",J937,0)</f>
        <v>0</v>
      </c>
      <c r="BF937" s="221">
        <f>IF(N937="snížená",J937,0)</f>
        <v>0</v>
      </c>
      <c r="BG937" s="221">
        <f>IF(N937="zákl. přenesená",J937,0)</f>
        <v>0</v>
      </c>
      <c r="BH937" s="221">
        <f>IF(N937="sníž. přenesená",J937,0)</f>
        <v>0</v>
      </c>
      <c r="BI937" s="221">
        <f>IF(N937="nulová",J937,0)</f>
        <v>0</v>
      </c>
      <c r="BJ937" s="17" t="s">
        <v>76</v>
      </c>
      <c r="BK937" s="221">
        <f>ROUND(I937*H937,2)</f>
        <v>0</v>
      </c>
      <c r="BL937" s="17" t="s">
        <v>257</v>
      </c>
      <c r="BM937" s="17" t="s">
        <v>1252</v>
      </c>
    </row>
    <row r="938" s="11" customFormat="1">
      <c r="B938" s="222"/>
      <c r="C938" s="223"/>
      <c r="D938" s="224" t="s">
        <v>194</v>
      </c>
      <c r="E938" s="225" t="s">
        <v>1</v>
      </c>
      <c r="F938" s="226" t="s">
        <v>1253</v>
      </c>
      <c r="G938" s="223"/>
      <c r="H938" s="227">
        <v>2</v>
      </c>
      <c r="I938" s="228"/>
      <c r="J938" s="223"/>
      <c r="K938" s="223"/>
      <c r="L938" s="229"/>
      <c r="M938" s="230"/>
      <c r="N938" s="231"/>
      <c r="O938" s="231"/>
      <c r="P938" s="231"/>
      <c r="Q938" s="231"/>
      <c r="R938" s="231"/>
      <c r="S938" s="231"/>
      <c r="T938" s="232"/>
      <c r="AT938" s="233" t="s">
        <v>194</v>
      </c>
      <c r="AU938" s="233" t="s">
        <v>76</v>
      </c>
      <c r="AV938" s="11" t="s">
        <v>78</v>
      </c>
      <c r="AW938" s="11" t="s">
        <v>32</v>
      </c>
      <c r="AX938" s="11" t="s">
        <v>69</v>
      </c>
      <c r="AY938" s="233" t="s">
        <v>186</v>
      </c>
    </row>
    <row r="939" s="13" customFormat="1">
      <c r="B939" s="245"/>
      <c r="C939" s="246"/>
      <c r="D939" s="224" t="s">
        <v>194</v>
      </c>
      <c r="E939" s="247" t="s">
        <v>1</v>
      </c>
      <c r="F939" s="248" t="s">
        <v>197</v>
      </c>
      <c r="G939" s="246"/>
      <c r="H939" s="249">
        <v>2</v>
      </c>
      <c r="I939" s="250"/>
      <c r="J939" s="246"/>
      <c r="K939" s="246"/>
      <c r="L939" s="251"/>
      <c r="M939" s="252"/>
      <c r="N939" s="253"/>
      <c r="O939" s="253"/>
      <c r="P939" s="253"/>
      <c r="Q939" s="253"/>
      <c r="R939" s="253"/>
      <c r="S939" s="253"/>
      <c r="T939" s="254"/>
      <c r="AT939" s="255" t="s">
        <v>194</v>
      </c>
      <c r="AU939" s="255" t="s">
        <v>76</v>
      </c>
      <c r="AV939" s="13" t="s">
        <v>192</v>
      </c>
      <c r="AW939" s="13" t="s">
        <v>32</v>
      </c>
      <c r="AX939" s="13" t="s">
        <v>76</v>
      </c>
      <c r="AY939" s="255" t="s">
        <v>186</v>
      </c>
    </row>
    <row r="940" s="1" customFormat="1" ht="16.5" customHeight="1">
      <c r="B940" s="38"/>
      <c r="C940" s="266" t="s">
        <v>1254</v>
      </c>
      <c r="D940" s="266" t="s">
        <v>356</v>
      </c>
      <c r="E940" s="267" t="s">
        <v>1255</v>
      </c>
      <c r="F940" s="268" t="s">
        <v>1256</v>
      </c>
      <c r="G940" s="269" t="s">
        <v>300</v>
      </c>
      <c r="H940" s="270">
        <v>1</v>
      </c>
      <c r="I940" s="271"/>
      <c r="J940" s="272">
        <f>ROUND(I940*H940,2)</f>
        <v>0</v>
      </c>
      <c r="K940" s="268" t="s">
        <v>191</v>
      </c>
      <c r="L940" s="273"/>
      <c r="M940" s="274" t="s">
        <v>1</v>
      </c>
      <c r="N940" s="275" t="s">
        <v>40</v>
      </c>
      <c r="O940" s="79"/>
      <c r="P940" s="219">
        <f>O940*H940</f>
        <v>0</v>
      </c>
      <c r="Q940" s="219">
        <v>0</v>
      </c>
      <c r="R940" s="219">
        <f>Q940*H940</f>
        <v>0</v>
      </c>
      <c r="S940" s="219">
        <v>0</v>
      </c>
      <c r="T940" s="220">
        <f>S940*H940</f>
        <v>0</v>
      </c>
      <c r="AR940" s="17" t="s">
        <v>355</v>
      </c>
      <c r="AT940" s="17" t="s">
        <v>356</v>
      </c>
      <c r="AU940" s="17" t="s">
        <v>76</v>
      </c>
      <c r="AY940" s="17" t="s">
        <v>186</v>
      </c>
      <c r="BE940" s="221">
        <f>IF(N940="základní",J940,0)</f>
        <v>0</v>
      </c>
      <c r="BF940" s="221">
        <f>IF(N940="snížená",J940,0)</f>
        <v>0</v>
      </c>
      <c r="BG940" s="221">
        <f>IF(N940="zákl. přenesená",J940,0)</f>
        <v>0</v>
      </c>
      <c r="BH940" s="221">
        <f>IF(N940="sníž. přenesená",J940,0)</f>
        <v>0</v>
      </c>
      <c r="BI940" s="221">
        <f>IF(N940="nulová",J940,0)</f>
        <v>0</v>
      </c>
      <c r="BJ940" s="17" t="s">
        <v>76</v>
      </c>
      <c r="BK940" s="221">
        <f>ROUND(I940*H940,2)</f>
        <v>0</v>
      </c>
      <c r="BL940" s="17" t="s">
        <v>257</v>
      </c>
      <c r="BM940" s="17" t="s">
        <v>1257</v>
      </c>
    </row>
    <row r="941" s="1" customFormat="1" ht="16.5" customHeight="1">
      <c r="B941" s="38"/>
      <c r="C941" s="266" t="s">
        <v>1258</v>
      </c>
      <c r="D941" s="266" t="s">
        <v>356</v>
      </c>
      <c r="E941" s="267" t="s">
        <v>1259</v>
      </c>
      <c r="F941" s="268" t="s">
        <v>1260</v>
      </c>
      <c r="G941" s="269" t="s">
        <v>300</v>
      </c>
      <c r="H941" s="270">
        <v>304</v>
      </c>
      <c r="I941" s="271"/>
      <c r="J941" s="272">
        <f>ROUND(I941*H941,2)</f>
        <v>0</v>
      </c>
      <c r="K941" s="268" t="s">
        <v>191</v>
      </c>
      <c r="L941" s="273"/>
      <c r="M941" s="274" t="s">
        <v>1</v>
      </c>
      <c r="N941" s="275" t="s">
        <v>40</v>
      </c>
      <c r="O941" s="79"/>
      <c r="P941" s="219">
        <f>O941*H941</f>
        <v>0</v>
      </c>
      <c r="Q941" s="219">
        <v>0</v>
      </c>
      <c r="R941" s="219">
        <f>Q941*H941</f>
        <v>0</v>
      </c>
      <c r="S941" s="219">
        <v>0</v>
      </c>
      <c r="T941" s="220">
        <f>S941*H941</f>
        <v>0</v>
      </c>
      <c r="AR941" s="17" t="s">
        <v>355</v>
      </c>
      <c r="AT941" s="17" t="s">
        <v>356</v>
      </c>
      <c r="AU941" s="17" t="s">
        <v>76</v>
      </c>
      <c r="AY941" s="17" t="s">
        <v>186</v>
      </c>
      <c r="BE941" s="221">
        <f>IF(N941="základní",J941,0)</f>
        <v>0</v>
      </c>
      <c r="BF941" s="221">
        <f>IF(N941="snížená",J941,0)</f>
        <v>0</v>
      </c>
      <c r="BG941" s="221">
        <f>IF(N941="zákl. přenesená",J941,0)</f>
        <v>0</v>
      </c>
      <c r="BH941" s="221">
        <f>IF(N941="sníž. přenesená",J941,0)</f>
        <v>0</v>
      </c>
      <c r="BI941" s="221">
        <f>IF(N941="nulová",J941,0)</f>
        <v>0</v>
      </c>
      <c r="BJ941" s="17" t="s">
        <v>76</v>
      </c>
      <c r="BK941" s="221">
        <f>ROUND(I941*H941,2)</f>
        <v>0</v>
      </c>
      <c r="BL941" s="17" t="s">
        <v>257</v>
      </c>
      <c r="BM941" s="17" t="s">
        <v>1261</v>
      </c>
    </row>
    <row r="942" s="1" customFormat="1" ht="16.5" customHeight="1">
      <c r="B942" s="38"/>
      <c r="C942" s="210" t="s">
        <v>1262</v>
      </c>
      <c r="D942" s="210" t="s">
        <v>187</v>
      </c>
      <c r="E942" s="211" t="s">
        <v>1263</v>
      </c>
      <c r="F942" s="212" t="s">
        <v>1264</v>
      </c>
      <c r="G942" s="213" t="s">
        <v>300</v>
      </c>
      <c r="H942" s="214">
        <v>1</v>
      </c>
      <c r="I942" s="215"/>
      <c r="J942" s="216">
        <f>ROUND(I942*H942,2)</f>
        <v>0</v>
      </c>
      <c r="K942" s="212" t="s">
        <v>191</v>
      </c>
      <c r="L942" s="43"/>
      <c r="M942" s="217" t="s">
        <v>1</v>
      </c>
      <c r="N942" s="218" t="s">
        <v>40</v>
      </c>
      <c r="O942" s="79"/>
      <c r="P942" s="219">
        <f>O942*H942</f>
        <v>0</v>
      </c>
      <c r="Q942" s="219">
        <v>0</v>
      </c>
      <c r="R942" s="219">
        <f>Q942*H942</f>
        <v>0</v>
      </c>
      <c r="S942" s="219">
        <v>0</v>
      </c>
      <c r="T942" s="220">
        <f>S942*H942</f>
        <v>0</v>
      </c>
      <c r="AR942" s="17" t="s">
        <v>257</v>
      </c>
      <c r="AT942" s="17" t="s">
        <v>187</v>
      </c>
      <c r="AU942" s="17" t="s">
        <v>76</v>
      </c>
      <c r="AY942" s="17" t="s">
        <v>186</v>
      </c>
      <c r="BE942" s="221">
        <f>IF(N942="základní",J942,0)</f>
        <v>0</v>
      </c>
      <c r="BF942" s="221">
        <f>IF(N942="snížená",J942,0)</f>
        <v>0</v>
      </c>
      <c r="BG942" s="221">
        <f>IF(N942="zákl. přenesená",J942,0)</f>
        <v>0</v>
      </c>
      <c r="BH942" s="221">
        <f>IF(N942="sníž. přenesená",J942,0)</f>
        <v>0</v>
      </c>
      <c r="BI942" s="221">
        <f>IF(N942="nulová",J942,0)</f>
        <v>0</v>
      </c>
      <c r="BJ942" s="17" t="s">
        <v>76</v>
      </c>
      <c r="BK942" s="221">
        <f>ROUND(I942*H942,2)</f>
        <v>0</v>
      </c>
      <c r="BL942" s="17" t="s">
        <v>257</v>
      </c>
      <c r="BM942" s="17" t="s">
        <v>1265</v>
      </c>
    </row>
    <row r="943" s="11" customFormat="1">
      <c r="B943" s="222"/>
      <c r="C943" s="223"/>
      <c r="D943" s="224" t="s">
        <v>194</v>
      </c>
      <c r="E943" s="225" t="s">
        <v>1</v>
      </c>
      <c r="F943" s="226" t="s">
        <v>76</v>
      </c>
      <c r="G943" s="223"/>
      <c r="H943" s="227">
        <v>1</v>
      </c>
      <c r="I943" s="228"/>
      <c r="J943" s="223"/>
      <c r="K943" s="223"/>
      <c r="L943" s="229"/>
      <c r="M943" s="230"/>
      <c r="N943" s="231"/>
      <c r="O943" s="231"/>
      <c r="P943" s="231"/>
      <c r="Q943" s="231"/>
      <c r="R943" s="231"/>
      <c r="S943" s="231"/>
      <c r="T943" s="232"/>
      <c r="AT943" s="233" t="s">
        <v>194</v>
      </c>
      <c r="AU943" s="233" t="s">
        <v>76</v>
      </c>
      <c r="AV943" s="11" t="s">
        <v>78</v>
      </c>
      <c r="AW943" s="11" t="s">
        <v>32</v>
      </c>
      <c r="AX943" s="11" t="s">
        <v>69</v>
      </c>
      <c r="AY943" s="233" t="s">
        <v>186</v>
      </c>
    </row>
    <row r="944" s="12" customFormat="1">
      <c r="B944" s="234"/>
      <c r="C944" s="235"/>
      <c r="D944" s="224" t="s">
        <v>194</v>
      </c>
      <c r="E944" s="236" t="s">
        <v>1</v>
      </c>
      <c r="F944" s="237" t="s">
        <v>196</v>
      </c>
      <c r="G944" s="235"/>
      <c r="H944" s="238">
        <v>1</v>
      </c>
      <c r="I944" s="239"/>
      <c r="J944" s="235"/>
      <c r="K944" s="235"/>
      <c r="L944" s="240"/>
      <c r="M944" s="241"/>
      <c r="N944" s="242"/>
      <c r="O944" s="242"/>
      <c r="P944" s="242"/>
      <c r="Q944" s="242"/>
      <c r="R944" s="242"/>
      <c r="S944" s="242"/>
      <c r="T944" s="243"/>
      <c r="AT944" s="244" t="s">
        <v>194</v>
      </c>
      <c r="AU944" s="244" t="s">
        <v>76</v>
      </c>
      <c r="AV944" s="12" t="s">
        <v>86</v>
      </c>
      <c r="AW944" s="12" t="s">
        <v>32</v>
      </c>
      <c r="AX944" s="12" t="s">
        <v>69</v>
      </c>
      <c r="AY944" s="244" t="s">
        <v>186</v>
      </c>
    </row>
    <row r="945" s="13" customFormat="1">
      <c r="B945" s="245"/>
      <c r="C945" s="246"/>
      <c r="D945" s="224" t="s">
        <v>194</v>
      </c>
      <c r="E945" s="247" t="s">
        <v>1</v>
      </c>
      <c r="F945" s="248" t="s">
        <v>197</v>
      </c>
      <c r="G945" s="246"/>
      <c r="H945" s="249">
        <v>1</v>
      </c>
      <c r="I945" s="250"/>
      <c r="J945" s="246"/>
      <c r="K945" s="246"/>
      <c r="L945" s="251"/>
      <c r="M945" s="252"/>
      <c r="N945" s="253"/>
      <c r="O945" s="253"/>
      <c r="P945" s="253"/>
      <c r="Q945" s="253"/>
      <c r="R945" s="253"/>
      <c r="S945" s="253"/>
      <c r="T945" s="254"/>
      <c r="AT945" s="255" t="s">
        <v>194</v>
      </c>
      <c r="AU945" s="255" t="s">
        <v>76</v>
      </c>
      <c r="AV945" s="13" t="s">
        <v>192</v>
      </c>
      <c r="AW945" s="13" t="s">
        <v>32</v>
      </c>
      <c r="AX945" s="13" t="s">
        <v>76</v>
      </c>
      <c r="AY945" s="255" t="s">
        <v>186</v>
      </c>
    </row>
    <row r="946" s="1" customFormat="1" ht="16.5" customHeight="1">
      <c r="B946" s="38"/>
      <c r="C946" s="266" t="s">
        <v>1266</v>
      </c>
      <c r="D946" s="266" t="s">
        <v>356</v>
      </c>
      <c r="E946" s="267" t="s">
        <v>1267</v>
      </c>
      <c r="F946" s="268" t="s">
        <v>1268</v>
      </c>
      <c r="G946" s="269" t="s">
        <v>300</v>
      </c>
      <c r="H946" s="270">
        <v>1</v>
      </c>
      <c r="I946" s="271"/>
      <c r="J946" s="272">
        <f>ROUND(I946*H946,2)</f>
        <v>0</v>
      </c>
      <c r="K946" s="268" t="s">
        <v>191</v>
      </c>
      <c r="L946" s="273"/>
      <c r="M946" s="274" t="s">
        <v>1</v>
      </c>
      <c r="N946" s="275" t="s">
        <v>40</v>
      </c>
      <c r="O946" s="79"/>
      <c r="P946" s="219">
        <f>O946*H946</f>
        <v>0</v>
      </c>
      <c r="Q946" s="219">
        <v>0</v>
      </c>
      <c r="R946" s="219">
        <f>Q946*H946</f>
        <v>0</v>
      </c>
      <c r="S946" s="219">
        <v>0</v>
      </c>
      <c r="T946" s="220">
        <f>S946*H946</f>
        <v>0</v>
      </c>
      <c r="AR946" s="17" t="s">
        <v>355</v>
      </c>
      <c r="AT946" s="17" t="s">
        <v>356</v>
      </c>
      <c r="AU946" s="17" t="s">
        <v>76</v>
      </c>
      <c r="AY946" s="17" t="s">
        <v>186</v>
      </c>
      <c r="BE946" s="221">
        <f>IF(N946="základní",J946,0)</f>
        <v>0</v>
      </c>
      <c r="BF946" s="221">
        <f>IF(N946="snížená",J946,0)</f>
        <v>0</v>
      </c>
      <c r="BG946" s="221">
        <f>IF(N946="zákl. přenesená",J946,0)</f>
        <v>0</v>
      </c>
      <c r="BH946" s="221">
        <f>IF(N946="sníž. přenesená",J946,0)</f>
        <v>0</v>
      </c>
      <c r="BI946" s="221">
        <f>IF(N946="nulová",J946,0)</f>
        <v>0</v>
      </c>
      <c r="BJ946" s="17" t="s">
        <v>76</v>
      </c>
      <c r="BK946" s="221">
        <f>ROUND(I946*H946,2)</f>
        <v>0</v>
      </c>
      <c r="BL946" s="17" t="s">
        <v>257</v>
      </c>
      <c r="BM946" s="17" t="s">
        <v>1269</v>
      </c>
    </row>
    <row r="947" s="1" customFormat="1" ht="16.5" customHeight="1">
      <c r="B947" s="38"/>
      <c r="C947" s="210" t="s">
        <v>1270</v>
      </c>
      <c r="D947" s="210" t="s">
        <v>187</v>
      </c>
      <c r="E947" s="211" t="s">
        <v>1271</v>
      </c>
      <c r="F947" s="212" t="s">
        <v>1272</v>
      </c>
      <c r="G947" s="213" t="s">
        <v>319</v>
      </c>
      <c r="H947" s="214">
        <v>75.808000000000007</v>
      </c>
      <c r="I947" s="215"/>
      <c r="J947" s="216">
        <f>ROUND(I947*H947,2)</f>
        <v>0</v>
      </c>
      <c r="K947" s="212" t="s">
        <v>191</v>
      </c>
      <c r="L947" s="43"/>
      <c r="M947" s="217" t="s">
        <v>1</v>
      </c>
      <c r="N947" s="218" t="s">
        <v>40</v>
      </c>
      <c r="O947" s="79"/>
      <c r="P947" s="219">
        <f>O947*H947</f>
        <v>0</v>
      </c>
      <c r="Q947" s="219">
        <v>0</v>
      </c>
      <c r="R947" s="219">
        <f>Q947*H947</f>
        <v>0</v>
      </c>
      <c r="S947" s="219">
        <v>0</v>
      </c>
      <c r="T947" s="220">
        <f>S947*H947</f>
        <v>0</v>
      </c>
      <c r="AR947" s="17" t="s">
        <v>257</v>
      </c>
      <c r="AT947" s="17" t="s">
        <v>187</v>
      </c>
      <c r="AU947" s="17" t="s">
        <v>76</v>
      </c>
      <c r="AY947" s="17" t="s">
        <v>186</v>
      </c>
      <c r="BE947" s="221">
        <f>IF(N947="základní",J947,0)</f>
        <v>0</v>
      </c>
      <c r="BF947" s="221">
        <f>IF(N947="snížená",J947,0)</f>
        <v>0</v>
      </c>
      <c r="BG947" s="221">
        <f>IF(N947="zákl. přenesená",J947,0)</f>
        <v>0</v>
      </c>
      <c r="BH947" s="221">
        <f>IF(N947="sníž. přenesená",J947,0)</f>
        <v>0</v>
      </c>
      <c r="BI947" s="221">
        <f>IF(N947="nulová",J947,0)</f>
        <v>0</v>
      </c>
      <c r="BJ947" s="17" t="s">
        <v>76</v>
      </c>
      <c r="BK947" s="221">
        <f>ROUND(I947*H947,2)</f>
        <v>0</v>
      </c>
      <c r="BL947" s="17" t="s">
        <v>257</v>
      </c>
      <c r="BM947" s="17" t="s">
        <v>1273</v>
      </c>
    </row>
    <row r="948" s="14" customFormat="1">
      <c r="B948" s="256"/>
      <c r="C948" s="257"/>
      <c r="D948" s="224" t="s">
        <v>194</v>
      </c>
      <c r="E948" s="258" t="s">
        <v>1</v>
      </c>
      <c r="F948" s="259" t="s">
        <v>1059</v>
      </c>
      <c r="G948" s="257"/>
      <c r="H948" s="258" t="s">
        <v>1</v>
      </c>
      <c r="I948" s="260"/>
      <c r="J948" s="257"/>
      <c r="K948" s="257"/>
      <c r="L948" s="261"/>
      <c r="M948" s="262"/>
      <c r="N948" s="263"/>
      <c r="O948" s="263"/>
      <c r="P948" s="263"/>
      <c r="Q948" s="263"/>
      <c r="R948" s="263"/>
      <c r="S948" s="263"/>
      <c r="T948" s="264"/>
      <c r="AT948" s="265" t="s">
        <v>194</v>
      </c>
      <c r="AU948" s="265" t="s">
        <v>76</v>
      </c>
      <c r="AV948" s="14" t="s">
        <v>76</v>
      </c>
      <c r="AW948" s="14" t="s">
        <v>32</v>
      </c>
      <c r="AX948" s="14" t="s">
        <v>69</v>
      </c>
      <c r="AY948" s="265" t="s">
        <v>186</v>
      </c>
    </row>
    <row r="949" s="11" customFormat="1">
      <c r="B949" s="222"/>
      <c r="C949" s="223"/>
      <c r="D949" s="224" t="s">
        <v>194</v>
      </c>
      <c r="E949" s="225" t="s">
        <v>1</v>
      </c>
      <c r="F949" s="226" t="s">
        <v>1060</v>
      </c>
      <c r="G949" s="223"/>
      <c r="H949" s="227">
        <v>75.808000000000007</v>
      </c>
      <c r="I949" s="228"/>
      <c r="J949" s="223"/>
      <c r="K949" s="223"/>
      <c r="L949" s="229"/>
      <c r="M949" s="230"/>
      <c r="N949" s="231"/>
      <c r="O949" s="231"/>
      <c r="P949" s="231"/>
      <c r="Q949" s="231"/>
      <c r="R949" s="231"/>
      <c r="S949" s="231"/>
      <c r="T949" s="232"/>
      <c r="AT949" s="233" t="s">
        <v>194</v>
      </c>
      <c r="AU949" s="233" t="s">
        <v>76</v>
      </c>
      <c r="AV949" s="11" t="s">
        <v>78</v>
      </c>
      <c r="AW949" s="11" t="s">
        <v>32</v>
      </c>
      <c r="AX949" s="11" t="s">
        <v>69</v>
      </c>
      <c r="AY949" s="233" t="s">
        <v>186</v>
      </c>
    </row>
    <row r="950" s="12" customFormat="1">
      <c r="B950" s="234"/>
      <c r="C950" s="235"/>
      <c r="D950" s="224" t="s">
        <v>194</v>
      </c>
      <c r="E950" s="236" t="s">
        <v>1</v>
      </c>
      <c r="F950" s="237" t="s">
        <v>196</v>
      </c>
      <c r="G950" s="235"/>
      <c r="H950" s="238">
        <v>75.808000000000007</v>
      </c>
      <c r="I950" s="239"/>
      <c r="J950" s="235"/>
      <c r="K950" s="235"/>
      <c r="L950" s="240"/>
      <c r="M950" s="241"/>
      <c r="N950" s="242"/>
      <c r="O950" s="242"/>
      <c r="P950" s="242"/>
      <c r="Q950" s="242"/>
      <c r="R950" s="242"/>
      <c r="S950" s="242"/>
      <c r="T950" s="243"/>
      <c r="AT950" s="244" t="s">
        <v>194</v>
      </c>
      <c r="AU950" s="244" t="s">
        <v>76</v>
      </c>
      <c r="AV950" s="12" t="s">
        <v>86</v>
      </c>
      <c r="AW950" s="12" t="s">
        <v>32</v>
      </c>
      <c r="AX950" s="12" t="s">
        <v>69</v>
      </c>
      <c r="AY950" s="244" t="s">
        <v>186</v>
      </c>
    </row>
    <row r="951" s="13" customFormat="1">
      <c r="B951" s="245"/>
      <c r="C951" s="246"/>
      <c r="D951" s="224" t="s">
        <v>194</v>
      </c>
      <c r="E951" s="247" t="s">
        <v>1</v>
      </c>
      <c r="F951" s="248" t="s">
        <v>197</v>
      </c>
      <c r="G951" s="246"/>
      <c r="H951" s="249">
        <v>75.808000000000007</v>
      </c>
      <c r="I951" s="250"/>
      <c r="J951" s="246"/>
      <c r="K951" s="246"/>
      <c r="L951" s="251"/>
      <c r="M951" s="252"/>
      <c r="N951" s="253"/>
      <c r="O951" s="253"/>
      <c r="P951" s="253"/>
      <c r="Q951" s="253"/>
      <c r="R951" s="253"/>
      <c r="S951" s="253"/>
      <c r="T951" s="254"/>
      <c r="AT951" s="255" t="s">
        <v>194</v>
      </c>
      <c r="AU951" s="255" t="s">
        <v>76</v>
      </c>
      <c r="AV951" s="13" t="s">
        <v>192</v>
      </c>
      <c r="AW951" s="13" t="s">
        <v>32</v>
      </c>
      <c r="AX951" s="13" t="s">
        <v>76</v>
      </c>
      <c r="AY951" s="255" t="s">
        <v>186</v>
      </c>
    </row>
    <row r="952" s="1" customFormat="1" ht="33.75" customHeight="1">
      <c r="B952" s="38"/>
      <c r="C952" s="266" t="s">
        <v>1274</v>
      </c>
      <c r="D952" s="266" t="s">
        <v>356</v>
      </c>
      <c r="E952" s="267" t="s">
        <v>953</v>
      </c>
      <c r="F952" s="268" t="s">
        <v>954</v>
      </c>
      <c r="G952" s="269" t="s">
        <v>319</v>
      </c>
      <c r="H952" s="270">
        <v>83.388999999999996</v>
      </c>
      <c r="I952" s="271"/>
      <c r="J952" s="272">
        <f>ROUND(I952*H952,2)</f>
        <v>0</v>
      </c>
      <c r="K952" s="268" t="s">
        <v>955</v>
      </c>
      <c r="L952" s="273"/>
      <c r="M952" s="274" t="s">
        <v>1</v>
      </c>
      <c r="N952" s="275" t="s">
        <v>40</v>
      </c>
      <c r="O952" s="79"/>
      <c r="P952" s="219">
        <f>O952*H952</f>
        <v>0</v>
      </c>
      <c r="Q952" s="219">
        <v>0</v>
      </c>
      <c r="R952" s="219">
        <f>Q952*H952</f>
        <v>0</v>
      </c>
      <c r="S952" s="219">
        <v>0</v>
      </c>
      <c r="T952" s="220">
        <f>S952*H952</f>
        <v>0</v>
      </c>
      <c r="AR952" s="17" t="s">
        <v>355</v>
      </c>
      <c r="AT952" s="17" t="s">
        <v>356</v>
      </c>
      <c r="AU952" s="17" t="s">
        <v>76</v>
      </c>
      <c r="AY952" s="17" t="s">
        <v>186</v>
      </c>
      <c r="BE952" s="221">
        <f>IF(N952="základní",J952,0)</f>
        <v>0</v>
      </c>
      <c r="BF952" s="221">
        <f>IF(N952="snížená",J952,0)</f>
        <v>0</v>
      </c>
      <c r="BG952" s="221">
        <f>IF(N952="zákl. přenesená",J952,0)</f>
        <v>0</v>
      </c>
      <c r="BH952" s="221">
        <f>IF(N952="sníž. přenesená",J952,0)</f>
        <v>0</v>
      </c>
      <c r="BI952" s="221">
        <f>IF(N952="nulová",J952,0)</f>
        <v>0</v>
      </c>
      <c r="BJ952" s="17" t="s">
        <v>76</v>
      </c>
      <c r="BK952" s="221">
        <f>ROUND(I952*H952,2)</f>
        <v>0</v>
      </c>
      <c r="BL952" s="17" t="s">
        <v>257</v>
      </c>
      <c r="BM952" s="17" t="s">
        <v>1275</v>
      </c>
    </row>
    <row r="953" s="1" customFormat="1">
      <c r="B953" s="38"/>
      <c r="C953" s="39"/>
      <c r="D953" s="224" t="s">
        <v>831</v>
      </c>
      <c r="E953" s="39"/>
      <c r="F953" s="276" t="s">
        <v>1276</v>
      </c>
      <c r="G953" s="39"/>
      <c r="H953" s="39"/>
      <c r="I953" s="144"/>
      <c r="J953" s="39"/>
      <c r="K953" s="39"/>
      <c r="L953" s="43"/>
      <c r="M953" s="277"/>
      <c r="N953" s="79"/>
      <c r="O953" s="79"/>
      <c r="P953" s="79"/>
      <c r="Q953" s="79"/>
      <c r="R953" s="79"/>
      <c r="S953" s="79"/>
      <c r="T953" s="80"/>
      <c r="AT953" s="17" t="s">
        <v>831</v>
      </c>
      <c r="AU953" s="17" t="s">
        <v>76</v>
      </c>
    </row>
    <row r="954" s="11" customFormat="1">
      <c r="B954" s="222"/>
      <c r="C954" s="223"/>
      <c r="D954" s="224" t="s">
        <v>194</v>
      </c>
      <c r="E954" s="225" t="s">
        <v>1</v>
      </c>
      <c r="F954" s="226" t="s">
        <v>1277</v>
      </c>
      <c r="G954" s="223"/>
      <c r="H954" s="227">
        <v>83.388999999999996</v>
      </c>
      <c r="I954" s="228"/>
      <c r="J954" s="223"/>
      <c r="K954" s="223"/>
      <c r="L954" s="229"/>
      <c r="M954" s="230"/>
      <c r="N954" s="231"/>
      <c r="O954" s="231"/>
      <c r="P954" s="231"/>
      <c r="Q954" s="231"/>
      <c r="R954" s="231"/>
      <c r="S954" s="231"/>
      <c r="T954" s="232"/>
      <c r="AT954" s="233" t="s">
        <v>194</v>
      </c>
      <c r="AU954" s="233" t="s">
        <v>76</v>
      </c>
      <c r="AV954" s="11" t="s">
        <v>78</v>
      </c>
      <c r="AW954" s="11" t="s">
        <v>32</v>
      </c>
      <c r="AX954" s="11" t="s">
        <v>69</v>
      </c>
      <c r="AY954" s="233" t="s">
        <v>186</v>
      </c>
    </row>
    <row r="955" s="13" customFormat="1">
      <c r="B955" s="245"/>
      <c r="C955" s="246"/>
      <c r="D955" s="224" t="s">
        <v>194</v>
      </c>
      <c r="E955" s="247" t="s">
        <v>1</v>
      </c>
      <c r="F955" s="248" t="s">
        <v>197</v>
      </c>
      <c r="G955" s="246"/>
      <c r="H955" s="249">
        <v>83.388999999999996</v>
      </c>
      <c r="I955" s="250"/>
      <c r="J955" s="246"/>
      <c r="K955" s="246"/>
      <c r="L955" s="251"/>
      <c r="M955" s="252"/>
      <c r="N955" s="253"/>
      <c r="O955" s="253"/>
      <c r="P955" s="253"/>
      <c r="Q955" s="253"/>
      <c r="R955" s="253"/>
      <c r="S955" s="253"/>
      <c r="T955" s="254"/>
      <c r="AT955" s="255" t="s">
        <v>194</v>
      </c>
      <c r="AU955" s="255" t="s">
        <v>76</v>
      </c>
      <c r="AV955" s="13" t="s">
        <v>192</v>
      </c>
      <c r="AW955" s="13" t="s">
        <v>32</v>
      </c>
      <c r="AX955" s="13" t="s">
        <v>76</v>
      </c>
      <c r="AY955" s="255" t="s">
        <v>186</v>
      </c>
    </row>
    <row r="956" s="1" customFormat="1" ht="22.5" customHeight="1">
      <c r="B956" s="38"/>
      <c r="C956" s="210" t="s">
        <v>1278</v>
      </c>
      <c r="D956" s="210" t="s">
        <v>187</v>
      </c>
      <c r="E956" s="211" t="s">
        <v>1279</v>
      </c>
      <c r="F956" s="212" t="s">
        <v>1280</v>
      </c>
      <c r="G956" s="213" t="s">
        <v>908</v>
      </c>
      <c r="H956" s="278"/>
      <c r="I956" s="215"/>
      <c r="J956" s="216">
        <f>ROUND(I956*H956,2)</f>
        <v>0</v>
      </c>
      <c r="K956" s="212" t="s">
        <v>191</v>
      </c>
      <c r="L956" s="43"/>
      <c r="M956" s="217" t="s">
        <v>1</v>
      </c>
      <c r="N956" s="218" t="s">
        <v>40</v>
      </c>
      <c r="O956" s="79"/>
      <c r="P956" s="219">
        <f>O956*H956</f>
        <v>0</v>
      </c>
      <c r="Q956" s="219">
        <v>0</v>
      </c>
      <c r="R956" s="219">
        <f>Q956*H956</f>
        <v>0</v>
      </c>
      <c r="S956" s="219">
        <v>0</v>
      </c>
      <c r="T956" s="220">
        <f>S956*H956</f>
        <v>0</v>
      </c>
      <c r="AR956" s="17" t="s">
        <v>257</v>
      </c>
      <c r="AT956" s="17" t="s">
        <v>187</v>
      </c>
      <c r="AU956" s="17" t="s">
        <v>76</v>
      </c>
      <c r="AY956" s="17" t="s">
        <v>186</v>
      </c>
      <c r="BE956" s="221">
        <f>IF(N956="základní",J956,0)</f>
        <v>0</v>
      </c>
      <c r="BF956" s="221">
        <f>IF(N956="snížená",J956,0)</f>
        <v>0</v>
      </c>
      <c r="BG956" s="221">
        <f>IF(N956="zákl. přenesená",J956,0)</f>
        <v>0</v>
      </c>
      <c r="BH956" s="221">
        <f>IF(N956="sníž. přenesená",J956,0)</f>
        <v>0</v>
      </c>
      <c r="BI956" s="221">
        <f>IF(N956="nulová",J956,0)</f>
        <v>0</v>
      </c>
      <c r="BJ956" s="17" t="s">
        <v>76</v>
      </c>
      <c r="BK956" s="221">
        <f>ROUND(I956*H956,2)</f>
        <v>0</v>
      </c>
      <c r="BL956" s="17" t="s">
        <v>257</v>
      </c>
      <c r="BM956" s="17" t="s">
        <v>1281</v>
      </c>
    </row>
    <row r="957" s="10" customFormat="1" ht="25.92" customHeight="1">
      <c r="B957" s="196"/>
      <c r="C957" s="197"/>
      <c r="D957" s="198" t="s">
        <v>68</v>
      </c>
      <c r="E957" s="199" t="s">
        <v>1282</v>
      </c>
      <c r="F957" s="199" t="s">
        <v>1283</v>
      </c>
      <c r="G957" s="197"/>
      <c r="H957" s="197"/>
      <c r="I957" s="200"/>
      <c r="J957" s="201">
        <f>BK957</f>
        <v>0</v>
      </c>
      <c r="K957" s="197"/>
      <c r="L957" s="202"/>
      <c r="M957" s="203"/>
      <c r="N957" s="204"/>
      <c r="O957" s="204"/>
      <c r="P957" s="205">
        <f>SUM(P958:P1012)</f>
        <v>0</v>
      </c>
      <c r="Q957" s="204"/>
      <c r="R957" s="205">
        <f>SUM(R958:R1012)</f>
        <v>0</v>
      </c>
      <c r="S957" s="204"/>
      <c r="T957" s="206">
        <f>SUM(T958:T1012)</f>
        <v>0</v>
      </c>
      <c r="AR957" s="207" t="s">
        <v>78</v>
      </c>
      <c r="AT957" s="208" t="s">
        <v>68</v>
      </c>
      <c r="AU957" s="208" t="s">
        <v>69</v>
      </c>
      <c r="AY957" s="207" t="s">
        <v>186</v>
      </c>
      <c r="BK957" s="209">
        <f>SUM(BK958:BK1012)</f>
        <v>0</v>
      </c>
    </row>
    <row r="958" s="1" customFormat="1" ht="16.5" customHeight="1">
      <c r="B958" s="38"/>
      <c r="C958" s="210" t="s">
        <v>1284</v>
      </c>
      <c r="D958" s="210" t="s">
        <v>187</v>
      </c>
      <c r="E958" s="211" t="s">
        <v>1285</v>
      </c>
      <c r="F958" s="212" t="s">
        <v>1286</v>
      </c>
      <c r="G958" s="213" t="s">
        <v>300</v>
      </c>
      <c r="H958" s="214">
        <v>1</v>
      </c>
      <c r="I958" s="215"/>
      <c r="J958" s="216">
        <f>ROUND(I958*H958,2)</f>
        <v>0</v>
      </c>
      <c r="K958" s="212" t="s">
        <v>191</v>
      </c>
      <c r="L958" s="43"/>
      <c r="M958" s="217" t="s">
        <v>1</v>
      </c>
      <c r="N958" s="218" t="s">
        <v>40</v>
      </c>
      <c r="O958" s="79"/>
      <c r="P958" s="219">
        <f>O958*H958</f>
        <v>0</v>
      </c>
      <c r="Q958" s="219">
        <v>0</v>
      </c>
      <c r="R958" s="219">
        <f>Q958*H958</f>
        <v>0</v>
      </c>
      <c r="S958" s="219">
        <v>0</v>
      </c>
      <c r="T958" s="220">
        <f>S958*H958</f>
        <v>0</v>
      </c>
      <c r="AR958" s="17" t="s">
        <v>257</v>
      </c>
      <c r="AT958" s="17" t="s">
        <v>187</v>
      </c>
      <c r="AU958" s="17" t="s">
        <v>76</v>
      </c>
      <c r="AY958" s="17" t="s">
        <v>186</v>
      </c>
      <c r="BE958" s="221">
        <f>IF(N958="základní",J958,0)</f>
        <v>0</v>
      </c>
      <c r="BF958" s="221">
        <f>IF(N958="snížená",J958,0)</f>
        <v>0</v>
      </c>
      <c r="BG958" s="221">
        <f>IF(N958="zákl. přenesená",J958,0)</f>
        <v>0</v>
      </c>
      <c r="BH958" s="221">
        <f>IF(N958="sníž. přenesená",J958,0)</f>
        <v>0</v>
      </c>
      <c r="BI958" s="221">
        <f>IF(N958="nulová",J958,0)</f>
        <v>0</v>
      </c>
      <c r="BJ958" s="17" t="s">
        <v>76</v>
      </c>
      <c r="BK958" s="221">
        <f>ROUND(I958*H958,2)</f>
        <v>0</v>
      </c>
      <c r="BL958" s="17" t="s">
        <v>257</v>
      </c>
      <c r="BM958" s="17" t="s">
        <v>1287</v>
      </c>
    </row>
    <row r="959" s="11" customFormat="1">
      <c r="B959" s="222"/>
      <c r="C959" s="223"/>
      <c r="D959" s="224" t="s">
        <v>194</v>
      </c>
      <c r="E959" s="225" t="s">
        <v>1</v>
      </c>
      <c r="F959" s="226" t="s">
        <v>76</v>
      </c>
      <c r="G959" s="223"/>
      <c r="H959" s="227">
        <v>1</v>
      </c>
      <c r="I959" s="228"/>
      <c r="J959" s="223"/>
      <c r="K959" s="223"/>
      <c r="L959" s="229"/>
      <c r="M959" s="230"/>
      <c r="N959" s="231"/>
      <c r="O959" s="231"/>
      <c r="P959" s="231"/>
      <c r="Q959" s="231"/>
      <c r="R959" s="231"/>
      <c r="S959" s="231"/>
      <c r="T959" s="232"/>
      <c r="AT959" s="233" t="s">
        <v>194</v>
      </c>
      <c r="AU959" s="233" t="s">
        <v>76</v>
      </c>
      <c r="AV959" s="11" t="s">
        <v>78</v>
      </c>
      <c r="AW959" s="11" t="s">
        <v>32</v>
      </c>
      <c r="AX959" s="11" t="s">
        <v>69</v>
      </c>
      <c r="AY959" s="233" t="s">
        <v>186</v>
      </c>
    </row>
    <row r="960" s="12" customFormat="1">
      <c r="B960" s="234"/>
      <c r="C960" s="235"/>
      <c r="D960" s="224" t="s">
        <v>194</v>
      </c>
      <c r="E960" s="236" t="s">
        <v>1</v>
      </c>
      <c r="F960" s="237" t="s">
        <v>196</v>
      </c>
      <c r="G960" s="235"/>
      <c r="H960" s="238">
        <v>1</v>
      </c>
      <c r="I960" s="239"/>
      <c r="J960" s="235"/>
      <c r="K960" s="235"/>
      <c r="L960" s="240"/>
      <c r="M960" s="241"/>
      <c r="N960" s="242"/>
      <c r="O960" s="242"/>
      <c r="P960" s="242"/>
      <c r="Q960" s="242"/>
      <c r="R960" s="242"/>
      <c r="S960" s="242"/>
      <c r="T960" s="243"/>
      <c r="AT960" s="244" t="s">
        <v>194</v>
      </c>
      <c r="AU960" s="244" t="s">
        <v>76</v>
      </c>
      <c r="AV960" s="12" t="s">
        <v>86</v>
      </c>
      <c r="AW960" s="12" t="s">
        <v>32</v>
      </c>
      <c r="AX960" s="12" t="s">
        <v>69</v>
      </c>
      <c r="AY960" s="244" t="s">
        <v>186</v>
      </c>
    </row>
    <row r="961" s="13" customFormat="1">
      <c r="B961" s="245"/>
      <c r="C961" s="246"/>
      <c r="D961" s="224" t="s">
        <v>194</v>
      </c>
      <c r="E961" s="247" t="s">
        <v>1</v>
      </c>
      <c r="F961" s="248" t="s">
        <v>197</v>
      </c>
      <c r="G961" s="246"/>
      <c r="H961" s="249">
        <v>1</v>
      </c>
      <c r="I961" s="250"/>
      <c r="J961" s="246"/>
      <c r="K961" s="246"/>
      <c r="L961" s="251"/>
      <c r="M961" s="252"/>
      <c r="N961" s="253"/>
      <c r="O961" s="253"/>
      <c r="P961" s="253"/>
      <c r="Q961" s="253"/>
      <c r="R961" s="253"/>
      <c r="S961" s="253"/>
      <c r="T961" s="254"/>
      <c r="AT961" s="255" t="s">
        <v>194</v>
      </c>
      <c r="AU961" s="255" t="s">
        <v>76</v>
      </c>
      <c r="AV961" s="13" t="s">
        <v>192</v>
      </c>
      <c r="AW961" s="13" t="s">
        <v>32</v>
      </c>
      <c r="AX961" s="13" t="s">
        <v>76</v>
      </c>
      <c r="AY961" s="255" t="s">
        <v>186</v>
      </c>
    </row>
    <row r="962" s="1" customFormat="1" ht="22.5" customHeight="1">
      <c r="B962" s="38"/>
      <c r="C962" s="266" t="s">
        <v>1288</v>
      </c>
      <c r="D962" s="266" t="s">
        <v>356</v>
      </c>
      <c r="E962" s="267" t="s">
        <v>1289</v>
      </c>
      <c r="F962" s="268" t="s">
        <v>1290</v>
      </c>
      <c r="G962" s="269" t="s">
        <v>300</v>
      </c>
      <c r="H962" s="270">
        <v>1</v>
      </c>
      <c r="I962" s="271"/>
      <c r="J962" s="272">
        <f>ROUND(I962*H962,2)</f>
        <v>0</v>
      </c>
      <c r="K962" s="268" t="s">
        <v>191</v>
      </c>
      <c r="L962" s="273"/>
      <c r="M962" s="274" t="s">
        <v>1</v>
      </c>
      <c r="N962" s="275" t="s">
        <v>40</v>
      </c>
      <c r="O962" s="79"/>
      <c r="P962" s="219">
        <f>O962*H962</f>
        <v>0</v>
      </c>
      <c r="Q962" s="219">
        <v>0</v>
      </c>
      <c r="R962" s="219">
        <f>Q962*H962</f>
        <v>0</v>
      </c>
      <c r="S962" s="219">
        <v>0</v>
      </c>
      <c r="T962" s="220">
        <f>S962*H962</f>
        <v>0</v>
      </c>
      <c r="AR962" s="17" t="s">
        <v>355</v>
      </c>
      <c r="AT962" s="17" t="s">
        <v>356</v>
      </c>
      <c r="AU962" s="17" t="s">
        <v>76</v>
      </c>
      <c r="AY962" s="17" t="s">
        <v>186</v>
      </c>
      <c r="BE962" s="221">
        <f>IF(N962="základní",J962,0)</f>
        <v>0</v>
      </c>
      <c r="BF962" s="221">
        <f>IF(N962="snížená",J962,0)</f>
        <v>0</v>
      </c>
      <c r="BG962" s="221">
        <f>IF(N962="zákl. přenesená",J962,0)</f>
        <v>0</v>
      </c>
      <c r="BH962" s="221">
        <f>IF(N962="sníž. přenesená",J962,0)</f>
        <v>0</v>
      </c>
      <c r="BI962" s="221">
        <f>IF(N962="nulová",J962,0)</f>
        <v>0</v>
      </c>
      <c r="BJ962" s="17" t="s">
        <v>76</v>
      </c>
      <c r="BK962" s="221">
        <f>ROUND(I962*H962,2)</f>
        <v>0</v>
      </c>
      <c r="BL962" s="17" t="s">
        <v>257</v>
      </c>
      <c r="BM962" s="17" t="s">
        <v>1291</v>
      </c>
    </row>
    <row r="963" s="1" customFormat="1" ht="16.5" customHeight="1">
      <c r="B963" s="38"/>
      <c r="C963" s="210" t="s">
        <v>1292</v>
      </c>
      <c r="D963" s="210" t="s">
        <v>187</v>
      </c>
      <c r="E963" s="211" t="s">
        <v>1293</v>
      </c>
      <c r="F963" s="212" t="s">
        <v>1294</v>
      </c>
      <c r="G963" s="213" t="s">
        <v>319</v>
      </c>
      <c r="H963" s="214">
        <v>28.280000000000001</v>
      </c>
      <c r="I963" s="215"/>
      <c r="J963" s="216">
        <f>ROUND(I963*H963,2)</f>
        <v>0</v>
      </c>
      <c r="K963" s="212" t="s">
        <v>191</v>
      </c>
      <c r="L963" s="43"/>
      <c r="M963" s="217" t="s">
        <v>1</v>
      </c>
      <c r="N963" s="218" t="s">
        <v>40</v>
      </c>
      <c r="O963" s="79"/>
      <c r="P963" s="219">
        <f>O963*H963</f>
        <v>0</v>
      </c>
      <c r="Q963" s="219">
        <v>0</v>
      </c>
      <c r="R963" s="219">
        <f>Q963*H963</f>
        <v>0</v>
      </c>
      <c r="S963" s="219">
        <v>0</v>
      </c>
      <c r="T963" s="220">
        <f>S963*H963</f>
        <v>0</v>
      </c>
      <c r="AR963" s="17" t="s">
        <v>257</v>
      </c>
      <c r="AT963" s="17" t="s">
        <v>187</v>
      </c>
      <c r="AU963" s="17" t="s">
        <v>76</v>
      </c>
      <c r="AY963" s="17" t="s">
        <v>186</v>
      </c>
      <c r="BE963" s="221">
        <f>IF(N963="základní",J963,0)</f>
        <v>0</v>
      </c>
      <c r="BF963" s="221">
        <f>IF(N963="snížená",J963,0)</f>
        <v>0</v>
      </c>
      <c r="BG963" s="221">
        <f>IF(N963="zákl. přenesená",J963,0)</f>
        <v>0</v>
      </c>
      <c r="BH963" s="221">
        <f>IF(N963="sníž. přenesená",J963,0)</f>
        <v>0</v>
      </c>
      <c r="BI963" s="221">
        <f>IF(N963="nulová",J963,0)</f>
        <v>0</v>
      </c>
      <c r="BJ963" s="17" t="s">
        <v>76</v>
      </c>
      <c r="BK963" s="221">
        <f>ROUND(I963*H963,2)</f>
        <v>0</v>
      </c>
      <c r="BL963" s="17" t="s">
        <v>257</v>
      </c>
      <c r="BM963" s="17" t="s">
        <v>1295</v>
      </c>
    </row>
    <row r="964" s="14" customFormat="1">
      <c r="B964" s="256"/>
      <c r="C964" s="257"/>
      <c r="D964" s="224" t="s">
        <v>194</v>
      </c>
      <c r="E964" s="258" t="s">
        <v>1</v>
      </c>
      <c r="F964" s="259" t="s">
        <v>1296</v>
      </c>
      <c r="G964" s="257"/>
      <c r="H964" s="258" t="s">
        <v>1</v>
      </c>
      <c r="I964" s="260"/>
      <c r="J964" s="257"/>
      <c r="K964" s="257"/>
      <c r="L964" s="261"/>
      <c r="M964" s="262"/>
      <c r="N964" s="263"/>
      <c r="O964" s="263"/>
      <c r="P964" s="263"/>
      <c r="Q964" s="263"/>
      <c r="R964" s="263"/>
      <c r="S964" s="263"/>
      <c r="T964" s="264"/>
      <c r="AT964" s="265" t="s">
        <v>194</v>
      </c>
      <c r="AU964" s="265" t="s">
        <v>76</v>
      </c>
      <c r="AV964" s="14" t="s">
        <v>76</v>
      </c>
      <c r="AW964" s="14" t="s">
        <v>32</v>
      </c>
      <c r="AX964" s="14" t="s">
        <v>69</v>
      </c>
      <c r="AY964" s="265" t="s">
        <v>186</v>
      </c>
    </row>
    <row r="965" s="11" customFormat="1">
      <c r="B965" s="222"/>
      <c r="C965" s="223"/>
      <c r="D965" s="224" t="s">
        <v>194</v>
      </c>
      <c r="E965" s="225" t="s">
        <v>1</v>
      </c>
      <c r="F965" s="226" t="s">
        <v>1297</v>
      </c>
      <c r="G965" s="223"/>
      <c r="H965" s="227">
        <v>28.280000000000001</v>
      </c>
      <c r="I965" s="228"/>
      <c r="J965" s="223"/>
      <c r="K965" s="223"/>
      <c r="L965" s="229"/>
      <c r="M965" s="230"/>
      <c r="N965" s="231"/>
      <c r="O965" s="231"/>
      <c r="P965" s="231"/>
      <c r="Q965" s="231"/>
      <c r="R965" s="231"/>
      <c r="S965" s="231"/>
      <c r="T965" s="232"/>
      <c r="AT965" s="233" t="s">
        <v>194</v>
      </c>
      <c r="AU965" s="233" t="s">
        <v>76</v>
      </c>
      <c r="AV965" s="11" t="s">
        <v>78</v>
      </c>
      <c r="AW965" s="11" t="s">
        <v>32</v>
      </c>
      <c r="AX965" s="11" t="s">
        <v>69</v>
      </c>
      <c r="AY965" s="233" t="s">
        <v>186</v>
      </c>
    </row>
    <row r="966" s="12" customFormat="1">
      <c r="B966" s="234"/>
      <c r="C966" s="235"/>
      <c r="D966" s="224" t="s">
        <v>194</v>
      </c>
      <c r="E966" s="236" t="s">
        <v>1</v>
      </c>
      <c r="F966" s="237" t="s">
        <v>196</v>
      </c>
      <c r="G966" s="235"/>
      <c r="H966" s="238">
        <v>28.280000000000001</v>
      </c>
      <c r="I966" s="239"/>
      <c r="J966" s="235"/>
      <c r="K966" s="235"/>
      <c r="L966" s="240"/>
      <c r="M966" s="241"/>
      <c r="N966" s="242"/>
      <c r="O966" s="242"/>
      <c r="P966" s="242"/>
      <c r="Q966" s="242"/>
      <c r="R966" s="242"/>
      <c r="S966" s="242"/>
      <c r="T966" s="243"/>
      <c r="AT966" s="244" t="s">
        <v>194</v>
      </c>
      <c r="AU966" s="244" t="s">
        <v>76</v>
      </c>
      <c r="AV966" s="12" t="s">
        <v>86</v>
      </c>
      <c r="AW966" s="12" t="s">
        <v>32</v>
      </c>
      <c r="AX966" s="12" t="s">
        <v>69</v>
      </c>
      <c r="AY966" s="244" t="s">
        <v>186</v>
      </c>
    </row>
    <row r="967" s="13" customFormat="1">
      <c r="B967" s="245"/>
      <c r="C967" s="246"/>
      <c r="D967" s="224" t="s">
        <v>194</v>
      </c>
      <c r="E967" s="247" t="s">
        <v>1</v>
      </c>
      <c r="F967" s="248" t="s">
        <v>197</v>
      </c>
      <c r="G967" s="246"/>
      <c r="H967" s="249">
        <v>28.280000000000001</v>
      </c>
      <c r="I967" s="250"/>
      <c r="J967" s="246"/>
      <c r="K967" s="246"/>
      <c r="L967" s="251"/>
      <c r="M967" s="252"/>
      <c r="N967" s="253"/>
      <c r="O967" s="253"/>
      <c r="P967" s="253"/>
      <c r="Q967" s="253"/>
      <c r="R967" s="253"/>
      <c r="S967" s="253"/>
      <c r="T967" s="254"/>
      <c r="AT967" s="255" t="s">
        <v>194</v>
      </c>
      <c r="AU967" s="255" t="s">
        <v>76</v>
      </c>
      <c r="AV967" s="13" t="s">
        <v>192</v>
      </c>
      <c r="AW967" s="13" t="s">
        <v>32</v>
      </c>
      <c r="AX967" s="13" t="s">
        <v>76</v>
      </c>
      <c r="AY967" s="255" t="s">
        <v>186</v>
      </c>
    </row>
    <row r="968" s="1" customFormat="1" ht="16.5" customHeight="1">
      <c r="B968" s="38"/>
      <c r="C968" s="266" t="s">
        <v>1298</v>
      </c>
      <c r="D968" s="266" t="s">
        <v>356</v>
      </c>
      <c r="E968" s="267" t="s">
        <v>1299</v>
      </c>
      <c r="F968" s="268" t="s">
        <v>1300</v>
      </c>
      <c r="G968" s="269" t="s">
        <v>319</v>
      </c>
      <c r="H968" s="270">
        <v>31.108000000000001</v>
      </c>
      <c r="I968" s="271"/>
      <c r="J968" s="272">
        <f>ROUND(I968*H968,2)</f>
        <v>0</v>
      </c>
      <c r="K968" s="268" t="s">
        <v>191</v>
      </c>
      <c r="L968" s="273"/>
      <c r="M968" s="274" t="s">
        <v>1</v>
      </c>
      <c r="N968" s="275" t="s">
        <v>40</v>
      </c>
      <c r="O968" s="79"/>
      <c r="P968" s="219">
        <f>O968*H968</f>
        <v>0</v>
      </c>
      <c r="Q968" s="219">
        <v>0</v>
      </c>
      <c r="R968" s="219">
        <f>Q968*H968</f>
        <v>0</v>
      </c>
      <c r="S968" s="219">
        <v>0</v>
      </c>
      <c r="T968" s="220">
        <f>S968*H968</f>
        <v>0</v>
      </c>
      <c r="AR968" s="17" t="s">
        <v>355</v>
      </c>
      <c r="AT968" s="17" t="s">
        <v>356</v>
      </c>
      <c r="AU968" s="17" t="s">
        <v>76</v>
      </c>
      <c r="AY968" s="17" t="s">
        <v>186</v>
      </c>
      <c r="BE968" s="221">
        <f>IF(N968="základní",J968,0)</f>
        <v>0</v>
      </c>
      <c r="BF968" s="221">
        <f>IF(N968="snížená",J968,0)</f>
        <v>0</v>
      </c>
      <c r="BG968" s="221">
        <f>IF(N968="zákl. přenesená",J968,0)</f>
        <v>0</v>
      </c>
      <c r="BH968" s="221">
        <f>IF(N968="sníž. přenesená",J968,0)</f>
        <v>0</v>
      </c>
      <c r="BI968" s="221">
        <f>IF(N968="nulová",J968,0)</f>
        <v>0</v>
      </c>
      <c r="BJ968" s="17" t="s">
        <v>76</v>
      </c>
      <c r="BK968" s="221">
        <f>ROUND(I968*H968,2)</f>
        <v>0</v>
      </c>
      <c r="BL968" s="17" t="s">
        <v>257</v>
      </c>
      <c r="BM968" s="17" t="s">
        <v>1301</v>
      </c>
    </row>
    <row r="969" s="11" customFormat="1">
      <c r="B969" s="222"/>
      <c r="C969" s="223"/>
      <c r="D969" s="224" t="s">
        <v>194</v>
      </c>
      <c r="E969" s="225" t="s">
        <v>1</v>
      </c>
      <c r="F969" s="226" t="s">
        <v>1302</v>
      </c>
      <c r="G969" s="223"/>
      <c r="H969" s="227">
        <v>31.108000000000001</v>
      </c>
      <c r="I969" s="228"/>
      <c r="J969" s="223"/>
      <c r="K969" s="223"/>
      <c r="L969" s="229"/>
      <c r="M969" s="230"/>
      <c r="N969" s="231"/>
      <c r="O969" s="231"/>
      <c r="P969" s="231"/>
      <c r="Q969" s="231"/>
      <c r="R969" s="231"/>
      <c r="S969" s="231"/>
      <c r="T969" s="232"/>
      <c r="AT969" s="233" t="s">
        <v>194</v>
      </c>
      <c r="AU969" s="233" t="s">
        <v>76</v>
      </c>
      <c r="AV969" s="11" t="s">
        <v>78</v>
      </c>
      <c r="AW969" s="11" t="s">
        <v>32</v>
      </c>
      <c r="AX969" s="11" t="s">
        <v>69</v>
      </c>
      <c r="AY969" s="233" t="s">
        <v>186</v>
      </c>
    </row>
    <row r="970" s="13" customFormat="1">
      <c r="B970" s="245"/>
      <c r="C970" s="246"/>
      <c r="D970" s="224" t="s">
        <v>194</v>
      </c>
      <c r="E970" s="247" t="s">
        <v>1</v>
      </c>
      <c r="F970" s="248" t="s">
        <v>197</v>
      </c>
      <c r="G970" s="246"/>
      <c r="H970" s="249">
        <v>31.108000000000001</v>
      </c>
      <c r="I970" s="250"/>
      <c r="J970" s="246"/>
      <c r="K970" s="246"/>
      <c r="L970" s="251"/>
      <c r="M970" s="252"/>
      <c r="N970" s="253"/>
      <c r="O970" s="253"/>
      <c r="P970" s="253"/>
      <c r="Q970" s="253"/>
      <c r="R970" s="253"/>
      <c r="S970" s="253"/>
      <c r="T970" s="254"/>
      <c r="AT970" s="255" t="s">
        <v>194</v>
      </c>
      <c r="AU970" s="255" t="s">
        <v>76</v>
      </c>
      <c r="AV970" s="13" t="s">
        <v>192</v>
      </c>
      <c r="AW970" s="13" t="s">
        <v>32</v>
      </c>
      <c r="AX970" s="13" t="s">
        <v>76</v>
      </c>
      <c r="AY970" s="255" t="s">
        <v>186</v>
      </c>
    </row>
    <row r="971" s="1" customFormat="1" ht="16.5" customHeight="1">
      <c r="B971" s="38"/>
      <c r="C971" s="210" t="s">
        <v>1303</v>
      </c>
      <c r="D971" s="210" t="s">
        <v>187</v>
      </c>
      <c r="E971" s="211" t="s">
        <v>1304</v>
      </c>
      <c r="F971" s="212" t="s">
        <v>1305</v>
      </c>
      <c r="G971" s="213" t="s">
        <v>319</v>
      </c>
      <c r="H971" s="214">
        <v>4.4800000000000004</v>
      </c>
      <c r="I971" s="215"/>
      <c r="J971" s="216">
        <f>ROUND(I971*H971,2)</f>
        <v>0</v>
      </c>
      <c r="K971" s="212" t="s">
        <v>191</v>
      </c>
      <c r="L971" s="43"/>
      <c r="M971" s="217" t="s">
        <v>1</v>
      </c>
      <c r="N971" s="218" t="s">
        <v>40</v>
      </c>
      <c r="O971" s="79"/>
      <c r="P971" s="219">
        <f>O971*H971</f>
        <v>0</v>
      </c>
      <c r="Q971" s="219">
        <v>0</v>
      </c>
      <c r="R971" s="219">
        <f>Q971*H971</f>
        <v>0</v>
      </c>
      <c r="S971" s="219">
        <v>0</v>
      </c>
      <c r="T971" s="220">
        <f>S971*H971</f>
        <v>0</v>
      </c>
      <c r="AR971" s="17" t="s">
        <v>257</v>
      </c>
      <c r="AT971" s="17" t="s">
        <v>187</v>
      </c>
      <c r="AU971" s="17" t="s">
        <v>76</v>
      </c>
      <c r="AY971" s="17" t="s">
        <v>186</v>
      </c>
      <c r="BE971" s="221">
        <f>IF(N971="základní",J971,0)</f>
        <v>0</v>
      </c>
      <c r="BF971" s="221">
        <f>IF(N971="snížená",J971,0)</f>
        <v>0</v>
      </c>
      <c r="BG971" s="221">
        <f>IF(N971="zákl. přenesená",J971,0)</f>
        <v>0</v>
      </c>
      <c r="BH971" s="221">
        <f>IF(N971="sníž. přenesená",J971,0)</f>
        <v>0</v>
      </c>
      <c r="BI971" s="221">
        <f>IF(N971="nulová",J971,0)</f>
        <v>0</v>
      </c>
      <c r="BJ971" s="17" t="s">
        <v>76</v>
      </c>
      <c r="BK971" s="221">
        <f>ROUND(I971*H971,2)</f>
        <v>0</v>
      </c>
      <c r="BL971" s="17" t="s">
        <v>257</v>
      </c>
      <c r="BM971" s="17" t="s">
        <v>1306</v>
      </c>
    </row>
    <row r="972" s="11" customFormat="1">
      <c r="B972" s="222"/>
      <c r="C972" s="223"/>
      <c r="D972" s="224" t="s">
        <v>194</v>
      </c>
      <c r="E972" s="225" t="s">
        <v>1</v>
      </c>
      <c r="F972" s="226" t="s">
        <v>1307</v>
      </c>
      <c r="G972" s="223"/>
      <c r="H972" s="227">
        <v>2.7999999999999998</v>
      </c>
      <c r="I972" s="228"/>
      <c r="J972" s="223"/>
      <c r="K972" s="223"/>
      <c r="L972" s="229"/>
      <c r="M972" s="230"/>
      <c r="N972" s="231"/>
      <c r="O972" s="231"/>
      <c r="P972" s="231"/>
      <c r="Q972" s="231"/>
      <c r="R972" s="231"/>
      <c r="S972" s="231"/>
      <c r="T972" s="232"/>
      <c r="AT972" s="233" t="s">
        <v>194</v>
      </c>
      <c r="AU972" s="233" t="s">
        <v>76</v>
      </c>
      <c r="AV972" s="11" t="s">
        <v>78</v>
      </c>
      <c r="AW972" s="11" t="s">
        <v>32</v>
      </c>
      <c r="AX972" s="11" t="s">
        <v>69</v>
      </c>
      <c r="AY972" s="233" t="s">
        <v>186</v>
      </c>
    </row>
    <row r="973" s="11" customFormat="1">
      <c r="B973" s="222"/>
      <c r="C973" s="223"/>
      <c r="D973" s="224" t="s">
        <v>194</v>
      </c>
      <c r="E973" s="225" t="s">
        <v>1</v>
      </c>
      <c r="F973" s="226" t="s">
        <v>1308</v>
      </c>
      <c r="G973" s="223"/>
      <c r="H973" s="227">
        <v>1.6799999999999999</v>
      </c>
      <c r="I973" s="228"/>
      <c r="J973" s="223"/>
      <c r="K973" s="223"/>
      <c r="L973" s="229"/>
      <c r="M973" s="230"/>
      <c r="N973" s="231"/>
      <c r="O973" s="231"/>
      <c r="P973" s="231"/>
      <c r="Q973" s="231"/>
      <c r="R973" s="231"/>
      <c r="S973" s="231"/>
      <c r="T973" s="232"/>
      <c r="AT973" s="233" t="s">
        <v>194</v>
      </c>
      <c r="AU973" s="233" t="s">
        <v>76</v>
      </c>
      <c r="AV973" s="11" t="s">
        <v>78</v>
      </c>
      <c r="AW973" s="11" t="s">
        <v>32</v>
      </c>
      <c r="AX973" s="11" t="s">
        <v>69</v>
      </c>
      <c r="AY973" s="233" t="s">
        <v>186</v>
      </c>
    </row>
    <row r="974" s="12" customFormat="1">
      <c r="B974" s="234"/>
      <c r="C974" s="235"/>
      <c r="D974" s="224" t="s">
        <v>194</v>
      </c>
      <c r="E974" s="236" t="s">
        <v>1</v>
      </c>
      <c r="F974" s="237" t="s">
        <v>196</v>
      </c>
      <c r="G974" s="235"/>
      <c r="H974" s="238">
        <v>4.4800000000000004</v>
      </c>
      <c r="I974" s="239"/>
      <c r="J974" s="235"/>
      <c r="K974" s="235"/>
      <c r="L974" s="240"/>
      <c r="M974" s="241"/>
      <c r="N974" s="242"/>
      <c r="O974" s="242"/>
      <c r="P974" s="242"/>
      <c r="Q974" s="242"/>
      <c r="R974" s="242"/>
      <c r="S974" s="242"/>
      <c r="T974" s="243"/>
      <c r="AT974" s="244" t="s">
        <v>194</v>
      </c>
      <c r="AU974" s="244" t="s">
        <v>76</v>
      </c>
      <c r="AV974" s="12" t="s">
        <v>86</v>
      </c>
      <c r="AW974" s="12" t="s">
        <v>32</v>
      </c>
      <c r="AX974" s="12" t="s">
        <v>69</v>
      </c>
      <c r="AY974" s="244" t="s">
        <v>186</v>
      </c>
    </row>
    <row r="975" s="13" customFormat="1">
      <c r="B975" s="245"/>
      <c r="C975" s="246"/>
      <c r="D975" s="224" t="s">
        <v>194</v>
      </c>
      <c r="E975" s="247" t="s">
        <v>1</v>
      </c>
      <c r="F975" s="248" t="s">
        <v>197</v>
      </c>
      <c r="G975" s="246"/>
      <c r="H975" s="249">
        <v>4.4800000000000004</v>
      </c>
      <c r="I975" s="250"/>
      <c r="J975" s="246"/>
      <c r="K975" s="246"/>
      <c r="L975" s="251"/>
      <c r="M975" s="252"/>
      <c r="N975" s="253"/>
      <c r="O975" s="253"/>
      <c r="P975" s="253"/>
      <c r="Q975" s="253"/>
      <c r="R975" s="253"/>
      <c r="S975" s="253"/>
      <c r="T975" s="254"/>
      <c r="AT975" s="255" t="s">
        <v>194</v>
      </c>
      <c r="AU975" s="255" t="s">
        <v>76</v>
      </c>
      <c r="AV975" s="13" t="s">
        <v>192</v>
      </c>
      <c r="AW975" s="13" t="s">
        <v>32</v>
      </c>
      <c r="AX975" s="13" t="s">
        <v>76</v>
      </c>
      <c r="AY975" s="255" t="s">
        <v>186</v>
      </c>
    </row>
    <row r="976" s="1" customFormat="1" ht="22.5" customHeight="1">
      <c r="B976" s="38"/>
      <c r="C976" s="266" t="s">
        <v>1309</v>
      </c>
      <c r="D976" s="266" t="s">
        <v>356</v>
      </c>
      <c r="E976" s="267" t="s">
        <v>1310</v>
      </c>
      <c r="F976" s="268" t="s">
        <v>1311</v>
      </c>
      <c r="G976" s="269" t="s">
        <v>300</v>
      </c>
      <c r="H976" s="270">
        <v>1</v>
      </c>
      <c r="I976" s="271"/>
      <c r="J976" s="272">
        <f>ROUND(I976*H976,2)</f>
        <v>0</v>
      </c>
      <c r="K976" s="268" t="s">
        <v>1</v>
      </c>
      <c r="L976" s="273"/>
      <c r="M976" s="274" t="s">
        <v>1</v>
      </c>
      <c r="N976" s="275" t="s">
        <v>40</v>
      </c>
      <c r="O976" s="79"/>
      <c r="P976" s="219">
        <f>O976*H976</f>
        <v>0</v>
      </c>
      <c r="Q976" s="219">
        <v>0</v>
      </c>
      <c r="R976" s="219">
        <f>Q976*H976</f>
        <v>0</v>
      </c>
      <c r="S976" s="219">
        <v>0</v>
      </c>
      <c r="T976" s="220">
        <f>S976*H976</f>
        <v>0</v>
      </c>
      <c r="AR976" s="17" t="s">
        <v>355</v>
      </c>
      <c r="AT976" s="17" t="s">
        <v>356</v>
      </c>
      <c r="AU976" s="17" t="s">
        <v>76</v>
      </c>
      <c r="AY976" s="17" t="s">
        <v>186</v>
      </c>
      <c r="BE976" s="221">
        <f>IF(N976="základní",J976,0)</f>
        <v>0</v>
      </c>
      <c r="BF976" s="221">
        <f>IF(N976="snížená",J976,0)</f>
        <v>0</v>
      </c>
      <c r="BG976" s="221">
        <f>IF(N976="zákl. přenesená",J976,0)</f>
        <v>0</v>
      </c>
      <c r="BH976" s="221">
        <f>IF(N976="sníž. přenesená",J976,0)</f>
        <v>0</v>
      </c>
      <c r="BI976" s="221">
        <f>IF(N976="nulová",J976,0)</f>
        <v>0</v>
      </c>
      <c r="BJ976" s="17" t="s">
        <v>76</v>
      </c>
      <c r="BK976" s="221">
        <f>ROUND(I976*H976,2)</f>
        <v>0</v>
      </c>
      <c r="BL976" s="17" t="s">
        <v>257</v>
      </c>
      <c r="BM976" s="17" t="s">
        <v>1312</v>
      </c>
    </row>
    <row r="977" s="1" customFormat="1" ht="22.5" customHeight="1">
      <c r="B977" s="38"/>
      <c r="C977" s="266" t="s">
        <v>1313</v>
      </c>
      <c r="D977" s="266" t="s">
        <v>356</v>
      </c>
      <c r="E977" s="267" t="s">
        <v>1314</v>
      </c>
      <c r="F977" s="268" t="s">
        <v>1315</v>
      </c>
      <c r="G977" s="269" t="s">
        <v>300</v>
      </c>
      <c r="H977" s="270">
        <v>2</v>
      </c>
      <c r="I977" s="271"/>
      <c r="J977" s="272">
        <f>ROUND(I977*H977,2)</f>
        <v>0</v>
      </c>
      <c r="K977" s="268" t="s">
        <v>1</v>
      </c>
      <c r="L977" s="273"/>
      <c r="M977" s="274" t="s">
        <v>1</v>
      </c>
      <c r="N977" s="275" t="s">
        <v>40</v>
      </c>
      <c r="O977" s="79"/>
      <c r="P977" s="219">
        <f>O977*H977</f>
        <v>0</v>
      </c>
      <c r="Q977" s="219">
        <v>0</v>
      </c>
      <c r="R977" s="219">
        <f>Q977*H977</f>
        <v>0</v>
      </c>
      <c r="S977" s="219">
        <v>0</v>
      </c>
      <c r="T977" s="220">
        <f>S977*H977</f>
        <v>0</v>
      </c>
      <c r="AR977" s="17" t="s">
        <v>355</v>
      </c>
      <c r="AT977" s="17" t="s">
        <v>356</v>
      </c>
      <c r="AU977" s="17" t="s">
        <v>76</v>
      </c>
      <c r="AY977" s="17" t="s">
        <v>186</v>
      </c>
      <c r="BE977" s="221">
        <f>IF(N977="základní",J977,0)</f>
        <v>0</v>
      </c>
      <c r="BF977" s="221">
        <f>IF(N977="snížená",J977,0)</f>
        <v>0</v>
      </c>
      <c r="BG977" s="221">
        <f>IF(N977="zákl. přenesená",J977,0)</f>
        <v>0</v>
      </c>
      <c r="BH977" s="221">
        <f>IF(N977="sníž. přenesená",J977,0)</f>
        <v>0</v>
      </c>
      <c r="BI977" s="221">
        <f>IF(N977="nulová",J977,0)</f>
        <v>0</v>
      </c>
      <c r="BJ977" s="17" t="s">
        <v>76</v>
      </c>
      <c r="BK977" s="221">
        <f>ROUND(I977*H977,2)</f>
        <v>0</v>
      </c>
      <c r="BL977" s="17" t="s">
        <v>257</v>
      </c>
      <c r="BM977" s="17" t="s">
        <v>1316</v>
      </c>
    </row>
    <row r="978" s="1" customFormat="1" ht="22.5" customHeight="1">
      <c r="B978" s="38"/>
      <c r="C978" s="266" t="s">
        <v>1317</v>
      </c>
      <c r="D978" s="266" t="s">
        <v>356</v>
      </c>
      <c r="E978" s="267" t="s">
        <v>1318</v>
      </c>
      <c r="F978" s="268" t="s">
        <v>1319</v>
      </c>
      <c r="G978" s="269" t="s">
        <v>300</v>
      </c>
      <c r="H978" s="270">
        <v>1</v>
      </c>
      <c r="I978" s="271"/>
      <c r="J978" s="272">
        <f>ROUND(I978*H978,2)</f>
        <v>0</v>
      </c>
      <c r="K978" s="268" t="s">
        <v>1</v>
      </c>
      <c r="L978" s="273"/>
      <c r="M978" s="274" t="s">
        <v>1</v>
      </c>
      <c r="N978" s="275" t="s">
        <v>40</v>
      </c>
      <c r="O978" s="79"/>
      <c r="P978" s="219">
        <f>O978*H978</f>
        <v>0</v>
      </c>
      <c r="Q978" s="219">
        <v>0</v>
      </c>
      <c r="R978" s="219">
        <f>Q978*H978</f>
        <v>0</v>
      </c>
      <c r="S978" s="219">
        <v>0</v>
      </c>
      <c r="T978" s="220">
        <f>S978*H978</f>
        <v>0</v>
      </c>
      <c r="AR978" s="17" t="s">
        <v>355</v>
      </c>
      <c r="AT978" s="17" t="s">
        <v>356</v>
      </c>
      <c r="AU978" s="17" t="s">
        <v>76</v>
      </c>
      <c r="AY978" s="17" t="s">
        <v>186</v>
      </c>
      <c r="BE978" s="221">
        <f>IF(N978="základní",J978,0)</f>
        <v>0</v>
      </c>
      <c r="BF978" s="221">
        <f>IF(N978="snížená",J978,0)</f>
        <v>0</v>
      </c>
      <c r="BG978" s="221">
        <f>IF(N978="zákl. přenesená",J978,0)</f>
        <v>0</v>
      </c>
      <c r="BH978" s="221">
        <f>IF(N978="sníž. přenesená",J978,0)</f>
        <v>0</v>
      </c>
      <c r="BI978" s="221">
        <f>IF(N978="nulová",J978,0)</f>
        <v>0</v>
      </c>
      <c r="BJ978" s="17" t="s">
        <v>76</v>
      </c>
      <c r="BK978" s="221">
        <f>ROUND(I978*H978,2)</f>
        <v>0</v>
      </c>
      <c r="BL978" s="17" t="s">
        <v>257</v>
      </c>
      <c r="BM978" s="17" t="s">
        <v>1320</v>
      </c>
    </row>
    <row r="979" s="1" customFormat="1" ht="16.5" customHeight="1">
      <c r="B979" s="38"/>
      <c r="C979" s="210" t="s">
        <v>1321</v>
      </c>
      <c r="D979" s="210" t="s">
        <v>187</v>
      </c>
      <c r="E979" s="211" t="s">
        <v>1322</v>
      </c>
      <c r="F979" s="212" t="s">
        <v>1323</v>
      </c>
      <c r="G979" s="213" t="s">
        <v>300</v>
      </c>
      <c r="H979" s="214">
        <v>1</v>
      </c>
      <c r="I979" s="215"/>
      <c r="J979" s="216">
        <f>ROUND(I979*H979,2)</f>
        <v>0</v>
      </c>
      <c r="K979" s="212" t="s">
        <v>191</v>
      </c>
      <c r="L979" s="43"/>
      <c r="M979" s="217" t="s">
        <v>1</v>
      </c>
      <c r="N979" s="218" t="s">
        <v>40</v>
      </c>
      <c r="O979" s="79"/>
      <c r="P979" s="219">
        <f>O979*H979</f>
        <v>0</v>
      </c>
      <c r="Q979" s="219">
        <v>0</v>
      </c>
      <c r="R979" s="219">
        <f>Q979*H979</f>
        <v>0</v>
      </c>
      <c r="S979" s="219">
        <v>0</v>
      </c>
      <c r="T979" s="220">
        <f>S979*H979</f>
        <v>0</v>
      </c>
      <c r="AR979" s="17" t="s">
        <v>257</v>
      </c>
      <c r="AT979" s="17" t="s">
        <v>187</v>
      </c>
      <c r="AU979" s="17" t="s">
        <v>76</v>
      </c>
      <c r="AY979" s="17" t="s">
        <v>186</v>
      </c>
      <c r="BE979" s="221">
        <f>IF(N979="základní",J979,0)</f>
        <v>0</v>
      </c>
      <c r="BF979" s="221">
        <f>IF(N979="snížená",J979,0)</f>
        <v>0</v>
      </c>
      <c r="BG979" s="221">
        <f>IF(N979="zákl. přenesená",J979,0)</f>
        <v>0</v>
      </c>
      <c r="BH979" s="221">
        <f>IF(N979="sníž. přenesená",J979,0)</f>
        <v>0</v>
      </c>
      <c r="BI979" s="221">
        <f>IF(N979="nulová",J979,0)</f>
        <v>0</v>
      </c>
      <c r="BJ979" s="17" t="s">
        <v>76</v>
      </c>
      <c r="BK979" s="221">
        <f>ROUND(I979*H979,2)</f>
        <v>0</v>
      </c>
      <c r="BL979" s="17" t="s">
        <v>257</v>
      </c>
      <c r="BM979" s="17" t="s">
        <v>1324</v>
      </c>
    </row>
    <row r="980" s="11" customFormat="1">
      <c r="B980" s="222"/>
      <c r="C980" s="223"/>
      <c r="D980" s="224" t="s">
        <v>194</v>
      </c>
      <c r="E980" s="225" t="s">
        <v>1</v>
      </c>
      <c r="F980" s="226" t="s">
        <v>1325</v>
      </c>
      <c r="G980" s="223"/>
      <c r="H980" s="227">
        <v>1</v>
      </c>
      <c r="I980" s="228"/>
      <c r="J980" s="223"/>
      <c r="K980" s="223"/>
      <c r="L980" s="229"/>
      <c r="M980" s="230"/>
      <c r="N980" s="231"/>
      <c r="O980" s="231"/>
      <c r="P980" s="231"/>
      <c r="Q980" s="231"/>
      <c r="R980" s="231"/>
      <c r="S980" s="231"/>
      <c r="T980" s="232"/>
      <c r="AT980" s="233" t="s">
        <v>194</v>
      </c>
      <c r="AU980" s="233" t="s">
        <v>76</v>
      </c>
      <c r="AV980" s="11" t="s">
        <v>78</v>
      </c>
      <c r="AW980" s="11" t="s">
        <v>32</v>
      </c>
      <c r="AX980" s="11" t="s">
        <v>69</v>
      </c>
      <c r="AY980" s="233" t="s">
        <v>186</v>
      </c>
    </row>
    <row r="981" s="12" customFormat="1">
      <c r="B981" s="234"/>
      <c r="C981" s="235"/>
      <c r="D981" s="224" t="s">
        <v>194</v>
      </c>
      <c r="E981" s="236" t="s">
        <v>1</v>
      </c>
      <c r="F981" s="237" t="s">
        <v>196</v>
      </c>
      <c r="G981" s="235"/>
      <c r="H981" s="238">
        <v>1</v>
      </c>
      <c r="I981" s="239"/>
      <c r="J981" s="235"/>
      <c r="K981" s="235"/>
      <c r="L981" s="240"/>
      <c r="M981" s="241"/>
      <c r="N981" s="242"/>
      <c r="O981" s="242"/>
      <c r="P981" s="242"/>
      <c r="Q981" s="242"/>
      <c r="R981" s="242"/>
      <c r="S981" s="242"/>
      <c r="T981" s="243"/>
      <c r="AT981" s="244" t="s">
        <v>194</v>
      </c>
      <c r="AU981" s="244" t="s">
        <v>76</v>
      </c>
      <c r="AV981" s="12" t="s">
        <v>86</v>
      </c>
      <c r="AW981" s="12" t="s">
        <v>32</v>
      </c>
      <c r="AX981" s="12" t="s">
        <v>69</v>
      </c>
      <c r="AY981" s="244" t="s">
        <v>186</v>
      </c>
    </row>
    <row r="982" s="13" customFormat="1">
      <c r="B982" s="245"/>
      <c r="C982" s="246"/>
      <c r="D982" s="224" t="s">
        <v>194</v>
      </c>
      <c r="E982" s="247" t="s">
        <v>1</v>
      </c>
      <c r="F982" s="248" t="s">
        <v>197</v>
      </c>
      <c r="G982" s="246"/>
      <c r="H982" s="249">
        <v>1</v>
      </c>
      <c r="I982" s="250"/>
      <c r="J982" s="246"/>
      <c r="K982" s="246"/>
      <c r="L982" s="251"/>
      <c r="M982" s="252"/>
      <c r="N982" s="253"/>
      <c r="O982" s="253"/>
      <c r="P982" s="253"/>
      <c r="Q982" s="253"/>
      <c r="R982" s="253"/>
      <c r="S982" s="253"/>
      <c r="T982" s="254"/>
      <c r="AT982" s="255" t="s">
        <v>194</v>
      </c>
      <c r="AU982" s="255" t="s">
        <v>76</v>
      </c>
      <c r="AV982" s="13" t="s">
        <v>192</v>
      </c>
      <c r="AW982" s="13" t="s">
        <v>32</v>
      </c>
      <c r="AX982" s="13" t="s">
        <v>76</v>
      </c>
      <c r="AY982" s="255" t="s">
        <v>186</v>
      </c>
    </row>
    <row r="983" s="1" customFormat="1" ht="22.5" customHeight="1">
      <c r="B983" s="38"/>
      <c r="C983" s="210" t="s">
        <v>1326</v>
      </c>
      <c r="D983" s="210" t="s">
        <v>187</v>
      </c>
      <c r="E983" s="211" t="s">
        <v>1327</v>
      </c>
      <c r="F983" s="212" t="s">
        <v>1328</v>
      </c>
      <c r="G983" s="213" t="s">
        <v>300</v>
      </c>
      <c r="H983" s="214">
        <v>1</v>
      </c>
      <c r="I983" s="215"/>
      <c r="J983" s="216">
        <f>ROUND(I983*H983,2)</f>
        <v>0</v>
      </c>
      <c r="K983" s="212" t="s">
        <v>191</v>
      </c>
      <c r="L983" s="43"/>
      <c r="M983" s="217" t="s">
        <v>1</v>
      </c>
      <c r="N983" s="218" t="s">
        <v>40</v>
      </c>
      <c r="O983" s="79"/>
      <c r="P983" s="219">
        <f>O983*H983</f>
        <v>0</v>
      </c>
      <c r="Q983" s="219">
        <v>0</v>
      </c>
      <c r="R983" s="219">
        <f>Q983*H983</f>
        <v>0</v>
      </c>
      <c r="S983" s="219">
        <v>0</v>
      </c>
      <c r="T983" s="220">
        <f>S983*H983</f>
        <v>0</v>
      </c>
      <c r="AR983" s="17" t="s">
        <v>257</v>
      </c>
      <c r="AT983" s="17" t="s">
        <v>187</v>
      </c>
      <c r="AU983" s="17" t="s">
        <v>76</v>
      </c>
      <c r="AY983" s="17" t="s">
        <v>186</v>
      </c>
      <c r="BE983" s="221">
        <f>IF(N983="základní",J983,0)</f>
        <v>0</v>
      </c>
      <c r="BF983" s="221">
        <f>IF(N983="snížená",J983,0)</f>
        <v>0</v>
      </c>
      <c r="BG983" s="221">
        <f>IF(N983="zákl. přenesená",J983,0)</f>
        <v>0</v>
      </c>
      <c r="BH983" s="221">
        <f>IF(N983="sníž. přenesená",J983,0)</f>
        <v>0</v>
      </c>
      <c r="BI983" s="221">
        <f>IF(N983="nulová",J983,0)</f>
        <v>0</v>
      </c>
      <c r="BJ983" s="17" t="s">
        <v>76</v>
      </c>
      <c r="BK983" s="221">
        <f>ROUND(I983*H983,2)</f>
        <v>0</v>
      </c>
      <c r="BL983" s="17" t="s">
        <v>257</v>
      </c>
      <c r="BM983" s="17" t="s">
        <v>1329</v>
      </c>
    </row>
    <row r="984" s="11" customFormat="1">
      <c r="B984" s="222"/>
      <c r="C984" s="223"/>
      <c r="D984" s="224" t="s">
        <v>194</v>
      </c>
      <c r="E984" s="225" t="s">
        <v>1</v>
      </c>
      <c r="F984" s="226" t="s">
        <v>1330</v>
      </c>
      <c r="G984" s="223"/>
      <c r="H984" s="227">
        <v>1</v>
      </c>
      <c r="I984" s="228"/>
      <c r="J984" s="223"/>
      <c r="K984" s="223"/>
      <c r="L984" s="229"/>
      <c r="M984" s="230"/>
      <c r="N984" s="231"/>
      <c r="O984" s="231"/>
      <c r="P984" s="231"/>
      <c r="Q984" s="231"/>
      <c r="R984" s="231"/>
      <c r="S984" s="231"/>
      <c r="T984" s="232"/>
      <c r="AT984" s="233" t="s">
        <v>194</v>
      </c>
      <c r="AU984" s="233" t="s">
        <v>76</v>
      </c>
      <c r="AV984" s="11" t="s">
        <v>78</v>
      </c>
      <c r="AW984" s="11" t="s">
        <v>32</v>
      </c>
      <c r="AX984" s="11" t="s">
        <v>69</v>
      </c>
      <c r="AY984" s="233" t="s">
        <v>186</v>
      </c>
    </row>
    <row r="985" s="12" customFormat="1">
      <c r="B985" s="234"/>
      <c r="C985" s="235"/>
      <c r="D985" s="224" t="s">
        <v>194</v>
      </c>
      <c r="E985" s="236" t="s">
        <v>1</v>
      </c>
      <c r="F985" s="237" t="s">
        <v>196</v>
      </c>
      <c r="G985" s="235"/>
      <c r="H985" s="238">
        <v>1</v>
      </c>
      <c r="I985" s="239"/>
      <c r="J985" s="235"/>
      <c r="K985" s="235"/>
      <c r="L985" s="240"/>
      <c r="M985" s="241"/>
      <c r="N985" s="242"/>
      <c r="O985" s="242"/>
      <c r="P985" s="242"/>
      <c r="Q985" s="242"/>
      <c r="R985" s="242"/>
      <c r="S985" s="242"/>
      <c r="T985" s="243"/>
      <c r="AT985" s="244" t="s">
        <v>194</v>
      </c>
      <c r="AU985" s="244" t="s">
        <v>76</v>
      </c>
      <c r="AV985" s="12" t="s">
        <v>86</v>
      </c>
      <c r="AW985" s="12" t="s">
        <v>32</v>
      </c>
      <c r="AX985" s="12" t="s">
        <v>69</v>
      </c>
      <c r="AY985" s="244" t="s">
        <v>186</v>
      </c>
    </row>
    <row r="986" s="13" customFormat="1">
      <c r="B986" s="245"/>
      <c r="C986" s="246"/>
      <c r="D986" s="224" t="s">
        <v>194</v>
      </c>
      <c r="E986" s="247" t="s">
        <v>1</v>
      </c>
      <c r="F986" s="248" t="s">
        <v>197</v>
      </c>
      <c r="G986" s="246"/>
      <c r="H986" s="249">
        <v>1</v>
      </c>
      <c r="I986" s="250"/>
      <c r="J986" s="246"/>
      <c r="K986" s="246"/>
      <c r="L986" s="251"/>
      <c r="M986" s="252"/>
      <c r="N986" s="253"/>
      <c r="O986" s="253"/>
      <c r="P986" s="253"/>
      <c r="Q986" s="253"/>
      <c r="R986" s="253"/>
      <c r="S986" s="253"/>
      <c r="T986" s="254"/>
      <c r="AT986" s="255" t="s">
        <v>194</v>
      </c>
      <c r="AU986" s="255" t="s">
        <v>76</v>
      </c>
      <c r="AV986" s="13" t="s">
        <v>192</v>
      </c>
      <c r="AW986" s="13" t="s">
        <v>32</v>
      </c>
      <c r="AX986" s="13" t="s">
        <v>76</v>
      </c>
      <c r="AY986" s="255" t="s">
        <v>186</v>
      </c>
    </row>
    <row r="987" s="1" customFormat="1" ht="16.5" customHeight="1">
      <c r="B987" s="38"/>
      <c r="C987" s="266" t="s">
        <v>1331</v>
      </c>
      <c r="D987" s="266" t="s">
        <v>356</v>
      </c>
      <c r="E987" s="267" t="s">
        <v>1332</v>
      </c>
      <c r="F987" s="268" t="s">
        <v>1333</v>
      </c>
      <c r="G987" s="269" t="s">
        <v>300</v>
      </c>
      <c r="H987" s="270">
        <v>1</v>
      </c>
      <c r="I987" s="271"/>
      <c r="J987" s="272">
        <f>ROUND(I987*H987,2)</f>
        <v>0</v>
      </c>
      <c r="K987" s="268" t="s">
        <v>191</v>
      </c>
      <c r="L987" s="273"/>
      <c r="M987" s="274" t="s">
        <v>1</v>
      </c>
      <c r="N987" s="275" t="s">
        <v>40</v>
      </c>
      <c r="O987" s="79"/>
      <c r="P987" s="219">
        <f>O987*H987</f>
        <v>0</v>
      </c>
      <c r="Q987" s="219">
        <v>0</v>
      </c>
      <c r="R987" s="219">
        <f>Q987*H987</f>
        <v>0</v>
      </c>
      <c r="S987" s="219">
        <v>0</v>
      </c>
      <c r="T987" s="220">
        <f>S987*H987</f>
        <v>0</v>
      </c>
      <c r="AR987" s="17" t="s">
        <v>355</v>
      </c>
      <c r="AT987" s="17" t="s">
        <v>356</v>
      </c>
      <c r="AU987" s="17" t="s">
        <v>76</v>
      </c>
      <c r="AY987" s="17" t="s">
        <v>186</v>
      </c>
      <c r="BE987" s="221">
        <f>IF(N987="základní",J987,0)</f>
        <v>0</v>
      </c>
      <c r="BF987" s="221">
        <f>IF(N987="snížená",J987,0)</f>
        <v>0</v>
      </c>
      <c r="BG987" s="221">
        <f>IF(N987="zákl. přenesená",J987,0)</f>
        <v>0</v>
      </c>
      <c r="BH987" s="221">
        <f>IF(N987="sníž. přenesená",J987,0)</f>
        <v>0</v>
      </c>
      <c r="BI987" s="221">
        <f>IF(N987="nulová",J987,0)</f>
        <v>0</v>
      </c>
      <c r="BJ987" s="17" t="s">
        <v>76</v>
      </c>
      <c r="BK987" s="221">
        <f>ROUND(I987*H987,2)</f>
        <v>0</v>
      </c>
      <c r="BL987" s="17" t="s">
        <v>257</v>
      </c>
      <c r="BM987" s="17" t="s">
        <v>1334</v>
      </c>
    </row>
    <row r="988" s="1" customFormat="1" ht="16.5" customHeight="1">
      <c r="B988" s="38"/>
      <c r="C988" s="210" t="s">
        <v>1335</v>
      </c>
      <c r="D988" s="210" t="s">
        <v>187</v>
      </c>
      <c r="E988" s="211" t="s">
        <v>1336</v>
      </c>
      <c r="F988" s="212" t="s">
        <v>1337</v>
      </c>
      <c r="G988" s="213" t="s">
        <v>300</v>
      </c>
      <c r="H988" s="214">
        <v>4</v>
      </c>
      <c r="I988" s="215"/>
      <c r="J988" s="216">
        <f>ROUND(I988*H988,2)</f>
        <v>0</v>
      </c>
      <c r="K988" s="212" t="s">
        <v>191</v>
      </c>
      <c r="L988" s="43"/>
      <c r="M988" s="217" t="s">
        <v>1</v>
      </c>
      <c r="N988" s="218" t="s">
        <v>40</v>
      </c>
      <c r="O988" s="79"/>
      <c r="P988" s="219">
        <f>O988*H988</f>
        <v>0</v>
      </c>
      <c r="Q988" s="219">
        <v>0</v>
      </c>
      <c r="R988" s="219">
        <f>Q988*H988</f>
        <v>0</v>
      </c>
      <c r="S988" s="219">
        <v>0</v>
      </c>
      <c r="T988" s="220">
        <f>S988*H988</f>
        <v>0</v>
      </c>
      <c r="AR988" s="17" t="s">
        <v>257</v>
      </c>
      <c r="AT988" s="17" t="s">
        <v>187</v>
      </c>
      <c r="AU988" s="17" t="s">
        <v>76</v>
      </c>
      <c r="AY988" s="17" t="s">
        <v>186</v>
      </c>
      <c r="BE988" s="221">
        <f>IF(N988="základní",J988,0)</f>
        <v>0</v>
      </c>
      <c r="BF988" s="221">
        <f>IF(N988="snížená",J988,0)</f>
        <v>0</v>
      </c>
      <c r="BG988" s="221">
        <f>IF(N988="zákl. přenesená",J988,0)</f>
        <v>0</v>
      </c>
      <c r="BH988" s="221">
        <f>IF(N988="sníž. přenesená",J988,0)</f>
        <v>0</v>
      </c>
      <c r="BI988" s="221">
        <f>IF(N988="nulová",J988,0)</f>
        <v>0</v>
      </c>
      <c r="BJ988" s="17" t="s">
        <v>76</v>
      </c>
      <c r="BK988" s="221">
        <f>ROUND(I988*H988,2)</f>
        <v>0</v>
      </c>
      <c r="BL988" s="17" t="s">
        <v>257</v>
      </c>
      <c r="BM988" s="17" t="s">
        <v>1338</v>
      </c>
    </row>
    <row r="989" s="11" customFormat="1">
      <c r="B989" s="222"/>
      <c r="C989" s="223"/>
      <c r="D989" s="224" t="s">
        <v>194</v>
      </c>
      <c r="E989" s="225" t="s">
        <v>1</v>
      </c>
      <c r="F989" s="226" t="s">
        <v>1339</v>
      </c>
      <c r="G989" s="223"/>
      <c r="H989" s="227">
        <v>4</v>
      </c>
      <c r="I989" s="228"/>
      <c r="J989" s="223"/>
      <c r="K989" s="223"/>
      <c r="L989" s="229"/>
      <c r="M989" s="230"/>
      <c r="N989" s="231"/>
      <c r="O989" s="231"/>
      <c r="P989" s="231"/>
      <c r="Q989" s="231"/>
      <c r="R989" s="231"/>
      <c r="S989" s="231"/>
      <c r="T989" s="232"/>
      <c r="AT989" s="233" t="s">
        <v>194</v>
      </c>
      <c r="AU989" s="233" t="s">
        <v>76</v>
      </c>
      <c r="AV989" s="11" t="s">
        <v>78</v>
      </c>
      <c r="AW989" s="11" t="s">
        <v>32</v>
      </c>
      <c r="AX989" s="11" t="s">
        <v>69</v>
      </c>
      <c r="AY989" s="233" t="s">
        <v>186</v>
      </c>
    </row>
    <row r="990" s="12" customFormat="1">
      <c r="B990" s="234"/>
      <c r="C990" s="235"/>
      <c r="D990" s="224" t="s">
        <v>194</v>
      </c>
      <c r="E990" s="236" t="s">
        <v>1</v>
      </c>
      <c r="F990" s="237" t="s">
        <v>196</v>
      </c>
      <c r="G990" s="235"/>
      <c r="H990" s="238">
        <v>4</v>
      </c>
      <c r="I990" s="239"/>
      <c r="J990" s="235"/>
      <c r="K990" s="235"/>
      <c r="L990" s="240"/>
      <c r="M990" s="241"/>
      <c r="N990" s="242"/>
      <c r="O990" s="242"/>
      <c r="P990" s="242"/>
      <c r="Q990" s="242"/>
      <c r="R990" s="242"/>
      <c r="S990" s="242"/>
      <c r="T990" s="243"/>
      <c r="AT990" s="244" t="s">
        <v>194</v>
      </c>
      <c r="AU990" s="244" t="s">
        <v>76</v>
      </c>
      <c r="AV990" s="12" t="s">
        <v>86</v>
      </c>
      <c r="AW990" s="12" t="s">
        <v>32</v>
      </c>
      <c r="AX990" s="12" t="s">
        <v>69</v>
      </c>
      <c r="AY990" s="244" t="s">
        <v>186</v>
      </c>
    </row>
    <row r="991" s="13" customFormat="1">
      <c r="B991" s="245"/>
      <c r="C991" s="246"/>
      <c r="D991" s="224" t="s">
        <v>194</v>
      </c>
      <c r="E991" s="247" t="s">
        <v>1</v>
      </c>
      <c r="F991" s="248" t="s">
        <v>197</v>
      </c>
      <c r="G991" s="246"/>
      <c r="H991" s="249">
        <v>4</v>
      </c>
      <c r="I991" s="250"/>
      <c r="J991" s="246"/>
      <c r="K991" s="246"/>
      <c r="L991" s="251"/>
      <c r="M991" s="252"/>
      <c r="N991" s="253"/>
      <c r="O991" s="253"/>
      <c r="P991" s="253"/>
      <c r="Q991" s="253"/>
      <c r="R991" s="253"/>
      <c r="S991" s="253"/>
      <c r="T991" s="254"/>
      <c r="AT991" s="255" t="s">
        <v>194</v>
      </c>
      <c r="AU991" s="255" t="s">
        <v>76</v>
      </c>
      <c r="AV991" s="13" t="s">
        <v>192</v>
      </c>
      <c r="AW991" s="13" t="s">
        <v>32</v>
      </c>
      <c r="AX991" s="13" t="s">
        <v>76</v>
      </c>
      <c r="AY991" s="255" t="s">
        <v>186</v>
      </c>
    </row>
    <row r="992" s="1" customFormat="1" ht="22.5" customHeight="1">
      <c r="B992" s="38"/>
      <c r="C992" s="266" t="s">
        <v>1340</v>
      </c>
      <c r="D992" s="266" t="s">
        <v>356</v>
      </c>
      <c r="E992" s="267" t="s">
        <v>1341</v>
      </c>
      <c r="F992" s="268" t="s">
        <v>1342</v>
      </c>
      <c r="G992" s="269" t="s">
        <v>300</v>
      </c>
      <c r="H992" s="270">
        <v>2</v>
      </c>
      <c r="I992" s="271"/>
      <c r="J992" s="272">
        <f>ROUND(I992*H992,2)</f>
        <v>0</v>
      </c>
      <c r="K992" s="268" t="s">
        <v>1</v>
      </c>
      <c r="L992" s="273"/>
      <c r="M992" s="274" t="s">
        <v>1</v>
      </c>
      <c r="N992" s="275" t="s">
        <v>40</v>
      </c>
      <c r="O992" s="79"/>
      <c r="P992" s="219">
        <f>O992*H992</f>
        <v>0</v>
      </c>
      <c r="Q992" s="219">
        <v>0</v>
      </c>
      <c r="R992" s="219">
        <f>Q992*H992</f>
        <v>0</v>
      </c>
      <c r="S992" s="219">
        <v>0</v>
      </c>
      <c r="T992" s="220">
        <f>S992*H992</f>
        <v>0</v>
      </c>
      <c r="AR992" s="17" t="s">
        <v>355</v>
      </c>
      <c r="AT992" s="17" t="s">
        <v>356</v>
      </c>
      <c r="AU992" s="17" t="s">
        <v>76</v>
      </c>
      <c r="AY992" s="17" t="s">
        <v>186</v>
      </c>
      <c r="BE992" s="221">
        <f>IF(N992="základní",J992,0)</f>
        <v>0</v>
      </c>
      <c r="BF992" s="221">
        <f>IF(N992="snížená",J992,0)</f>
        <v>0</v>
      </c>
      <c r="BG992" s="221">
        <f>IF(N992="zákl. přenesená",J992,0)</f>
        <v>0</v>
      </c>
      <c r="BH992" s="221">
        <f>IF(N992="sníž. přenesená",J992,0)</f>
        <v>0</v>
      </c>
      <c r="BI992" s="221">
        <f>IF(N992="nulová",J992,0)</f>
        <v>0</v>
      </c>
      <c r="BJ992" s="17" t="s">
        <v>76</v>
      </c>
      <c r="BK992" s="221">
        <f>ROUND(I992*H992,2)</f>
        <v>0</v>
      </c>
      <c r="BL992" s="17" t="s">
        <v>257</v>
      </c>
      <c r="BM992" s="17" t="s">
        <v>1343</v>
      </c>
    </row>
    <row r="993" s="1" customFormat="1" ht="22.5" customHeight="1">
      <c r="B993" s="38"/>
      <c r="C993" s="266" t="s">
        <v>1344</v>
      </c>
      <c r="D993" s="266" t="s">
        <v>356</v>
      </c>
      <c r="E993" s="267" t="s">
        <v>1345</v>
      </c>
      <c r="F993" s="268" t="s">
        <v>1346</v>
      </c>
      <c r="G993" s="269" t="s">
        <v>300</v>
      </c>
      <c r="H993" s="270">
        <v>1</v>
      </c>
      <c r="I993" s="271"/>
      <c r="J993" s="272">
        <f>ROUND(I993*H993,2)</f>
        <v>0</v>
      </c>
      <c r="K993" s="268" t="s">
        <v>1</v>
      </c>
      <c r="L993" s="273"/>
      <c r="M993" s="274" t="s">
        <v>1</v>
      </c>
      <c r="N993" s="275" t="s">
        <v>40</v>
      </c>
      <c r="O993" s="79"/>
      <c r="P993" s="219">
        <f>O993*H993</f>
        <v>0</v>
      </c>
      <c r="Q993" s="219">
        <v>0</v>
      </c>
      <c r="R993" s="219">
        <f>Q993*H993</f>
        <v>0</v>
      </c>
      <c r="S993" s="219">
        <v>0</v>
      </c>
      <c r="T993" s="220">
        <f>S993*H993</f>
        <v>0</v>
      </c>
      <c r="AR993" s="17" t="s">
        <v>355</v>
      </c>
      <c r="AT993" s="17" t="s">
        <v>356</v>
      </c>
      <c r="AU993" s="17" t="s">
        <v>76</v>
      </c>
      <c r="AY993" s="17" t="s">
        <v>186</v>
      </c>
      <c r="BE993" s="221">
        <f>IF(N993="základní",J993,0)</f>
        <v>0</v>
      </c>
      <c r="BF993" s="221">
        <f>IF(N993="snížená",J993,0)</f>
        <v>0</v>
      </c>
      <c r="BG993" s="221">
        <f>IF(N993="zákl. přenesená",J993,0)</f>
        <v>0</v>
      </c>
      <c r="BH993" s="221">
        <f>IF(N993="sníž. přenesená",J993,0)</f>
        <v>0</v>
      </c>
      <c r="BI993" s="221">
        <f>IF(N993="nulová",J993,0)</f>
        <v>0</v>
      </c>
      <c r="BJ993" s="17" t="s">
        <v>76</v>
      </c>
      <c r="BK993" s="221">
        <f>ROUND(I993*H993,2)</f>
        <v>0</v>
      </c>
      <c r="BL993" s="17" t="s">
        <v>257</v>
      </c>
      <c r="BM993" s="17" t="s">
        <v>1347</v>
      </c>
    </row>
    <row r="994" s="1" customFormat="1" ht="22.5" customHeight="1">
      <c r="B994" s="38"/>
      <c r="C994" s="266" t="s">
        <v>1348</v>
      </c>
      <c r="D994" s="266" t="s">
        <v>356</v>
      </c>
      <c r="E994" s="267" t="s">
        <v>1349</v>
      </c>
      <c r="F994" s="268" t="s">
        <v>1350</v>
      </c>
      <c r="G994" s="269" t="s">
        <v>300</v>
      </c>
      <c r="H994" s="270">
        <v>1</v>
      </c>
      <c r="I994" s="271"/>
      <c r="J994" s="272">
        <f>ROUND(I994*H994,2)</f>
        <v>0</v>
      </c>
      <c r="K994" s="268" t="s">
        <v>1</v>
      </c>
      <c r="L994" s="273"/>
      <c r="M994" s="274" t="s">
        <v>1</v>
      </c>
      <c r="N994" s="275" t="s">
        <v>40</v>
      </c>
      <c r="O994" s="79"/>
      <c r="P994" s="219">
        <f>O994*H994</f>
        <v>0</v>
      </c>
      <c r="Q994" s="219">
        <v>0</v>
      </c>
      <c r="R994" s="219">
        <f>Q994*H994</f>
        <v>0</v>
      </c>
      <c r="S994" s="219">
        <v>0</v>
      </c>
      <c r="T994" s="220">
        <f>S994*H994</f>
        <v>0</v>
      </c>
      <c r="AR994" s="17" t="s">
        <v>355</v>
      </c>
      <c r="AT994" s="17" t="s">
        <v>356</v>
      </c>
      <c r="AU994" s="17" t="s">
        <v>76</v>
      </c>
      <c r="AY994" s="17" t="s">
        <v>186</v>
      </c>
      <c r="BE994" s="221">
        <f>IF(N994="základní",J994,0)</f>
        <v>0</v>
      </c>
      <c r="BF994" s="221">
        <f>IF(N994="snížená",J994,0)</f>
        <v>0</v>
      </c>
      <c r="BG994" s="221">
        <f>IF(N994="zákl. přenesená",J994,0)</f>
        <v>0</v>
      </c>
      <c r="BH994" s="221">
        <f>IF(N994="sníž. přenesená",J994,0)</f>
        <v>0</v>
      </c>
      <c r="BI994" s="221">
        <f>IF(N994="nulová",J994,0)</f>
        <v>0</v>
      </c>
      <c r="BJ994" s="17" t="s">
        <v>76</v>
      </c>
      <c r="BK994" s="221">
        <f>ROUND(I994*H994,2)</f>
        <v>0</v>
      </c>
      <c r="BL994" s="17" t="s">
        <v>257</v>
      </c>
      <c r="BM994" s="17" t="s">
        <v>1351</v>
      </c>
    </row>
    <row r="995" s="1" customFormat="1" ht="22.5" customHeight="1">
      <c r="B995" s="38"/>
      <c r="C995" s="266" t="s">
        <v>1352</v>
      </c>
      <c r="D995" s="266" t="s">
        <v>356</v>
      </c>
      <c r="E995" s="267" t="s">
        <v>1353</v>
      </c>
      <c r="F995" s="268" t="s">
        <v>1354</v>
      </c>
      <c r="G995" s="269" t="s">
        <v>300</v>
      </c>
      <c r="H995" s="270">
        <v>1</v>
      </c>
      <c r="I995" s="271"/>
      <c r="J995" s="272">
        <f>ROUND(I995*H995,2)</f>
        <v>0</v>
      </c>
      <c r="K995" s="268" t="s">
        <v>1</v>
      </c>
      <c r="L995" s="273"/>
      <c r="M995" s="274" t="s">
        <v>1</v>
      </c>
      <c r="N995" s="275" t="s">
        <v>40</v>
      </c>
      <c r="O995" s="79"/>
      <c r="P995" s="219">
        <f>O995*H995</f>
        <v>0</v>
      </c>
      <c r="Q995" s="219">
        <v>0</v>
      </c>
      <c r="R995" s="219">
        <f>Q995*H995</f>
        <v>0</v>
      </c>
      <c r="S995" s="219">
        <v>0</v>
      </c>
      <c r="T995" s="220">
        <f>S995*H995</f>
        <v>0</v>
      </c>
      <c r="AR995" s="17" t="s">
        <v>355</v>
      </c>
      <c r="AT995" s="17" t="s">
        <v>356</v>
      </c>
      <c r="AU995" s="17" t="s">
        <v>76</v>
      </c>
      <c r="AY995" s="17" t="s">
        <v>186</v>
      </c>
      <c r="BE995" s="221">
        <f>IF(N995="základní",J995,0)</f>
        <v>0</v>
      </c>
      <c r="BF995" s="221">
        <f>IF(N995="snížená",J995,0)</f>
        <v>0</v>
      </c>
      <c r="BG995" s="221">
        <f>IF(N995="zákl. přenesená",J995,0)</f>
        <v>0</v>
      </c>
      <c r="BH995" s="221">
        <f>IF(N995="sníž. přenesená",J995,0)</f>
        <v>0</v>
      </c>
      <c r="BI995" s="221">
        <f>IF(N995="nulová",J995,0)</f>
        <v>0</v>
      </c>
      <c r="BJ995" s="17" t="s">
        <v>76</v>
      </c>
      <c r="BK995" s="221">
        <f>ROUND(I995*H995,2)</f>
        <v>0</v>
      </c>
      <c r="BL995" s="17" t="s">
        <v>257</v>
      </c>
      <c r="BM995" s="17" t="s">
        <v>1355</v>
      </c>
    </row>
    <row r="996" s="1" customFormat="1" ht="16.5" customHeight="1">
      <c r="B996" s="38"/>
      <c r="C996" s="210" t="s">
        <v>1356</v>
      </c>
      <c r="D996" s="210" t="s">
        <v>187</v>
      </c>
      <c r="E996" s="211" t="s">
        <v>1357</v>
      </c>
      <c r="F996" s="212" t="s">
        <v>1358</v>
      </c>
      <c r="G996" s="213" t="s">
        <v>300</v>
      </c>
      <c r="H996" s="214">
        <v>1</v>
      </c>
      <c r="I996" s="215"/>
      <c r="J996" s="216">
        <f>ROUND(I996*H996,2)</f>
        <v>0</v>
      </c>
      <c r="K996" s="212" t="s">
        <v>191</v>
      </c>
      <c r="L996" s="43"/>
      <c r="M996" s="217" t="s">
        <v>1</v>
      </c>
      <c r="N996" s="218" t="s">
        <v>40</v>
      </c>
      <c r="O996" s="79"/>
      <c r="P996" s="219">
        <f>O996*H996</f>
        <v>0</v>
      </c>
      <c r="Q996" s="219">
        <v>0</v>
      </c>
      <c r="R996" s="219">
        <f>Q996*H996</f>
        <v>0</v>
      </c>
      <c r="S996" s="219">
        <v>0</v>
      </c>
      <c r="T996" s="220">
        <f>S996*H996</f>
        <v>0</v>
      </c>
      <c r="AR996" s="17" t="s">
        <v>257</v>
      </c>
      <c r="AT996" s="17" t="s">
        <v>187</v>
      </c>
      <c r="AU996" s="17" t="s">
        <v>76</v>
      </c>
      <c r="AY996" s="17" t="s">
        <v>186</v>
      </c>
      <c r="BE996" s="221">
        <f>IF(N996="základní",J996,0)</f>
        <v>0</v>
      </c>
      <c r="BF996" s="221">
        <f>IF(N996="snížená",J996,0)</f>
        <v>0</v>
      </c>
      <c r="BG996" s="221">
        <f>IF(N996="zákl. přenesená",J996,0)</f>
        <v>0</v>
      </c>
      <c r="BH996" s="221">
        <f>IF(N996="sníž. přenesená",J996,0)</f>
        <v>0</v>
      </c>
      <c r="BI996" s="221">
        <f>IF(N996="nulová",J996,0)</f>
        <v>0</v>
      </c>
      <c r="BJ996" s="17" t="s">
        <v>76</v>
      </c>
      <c r="BK996" s="221">
        <f>ROUND(I996*H996,2)</f>
        <v>0</v>
      </c>
      <c r="BL996" s="17" t="s">
        <v>257</v>
      </c>
      <c r="BM996" s="17" t="s">
        <v>1359</v>
      </c>
    </row>
    <row r="997" s="11" customFormat="1">
      <c r="B997" s="222"/>
      <c r="C997" s="223"/>
      <c r="D997" s="224" t="s">
        <v>194</v>
      </c>
      <c r="E997" s="225" t="s">
        <v>1</v>
      </c>
      <c r="F997" s="226" t="s">
        <v>1330</v>
      </c>
      <c r="G997" s="223"/>
      <c r="H997" s="227">
        <v>1</v>
      </c>
      <c r="I997" s="228"/>
      <c r="J997" s="223"/>
      <c r="K997" s="223"/>
      <c r="L997" s="229"/>
      <c r="M997" s="230"/>
      <c r="N997" s="231"/>
      <c r="O997" s="231"/>
      <c r="P997" s="231"/>
      <c r="Q997" s="231"/>
      <c r="R997" s="231"/>
      <c r="S997" s="231"/>
      <c r="T997" s="232"/>
      <c r="AT997" s="233" t="s">
        <v>194</v>
      </c>
      <c r="AU997" s="233" t="s">
        <v>76</v>
      </c>
      <c r="AV997" s="11" t="s">
        <v>78</v>
      </c>
      <c r="AW997" s="11" t="s">
        <v>32</v>
      </c>
      <c r="AX997" s="11" t="s">
        <v>69</v>
      </c>
      <c r="AY997" s="233" t="s">
        <v>186</v>
      </c>
    </row>
    <row r="998" s="12" customFormat="1">
      <c r="B998" s="234"/>
      <c r="C998" s="235"/>
      <c r="D998" s="224" t="s">
        <v>194</v>
      </c>
      <c r="E998" s="236" t="s">
        <v>1</v>
      </c>
      <c r="F998" s="237" t="s">
        <v>196</v>
      </c>
      <c r="G998" s="235"/>
      <c r="H998" s="238">
        <v>1</v>
      </c>
      <c r="I998" s="239"/>
      <c r="J998" s="235"/>
      <c r="K998" s="235"/>
      <c r="L998" s="240"/>
      <c r="M998" s="241"/>
      <c r="N998" s="242"/>
      <c r="O998" s="242"/>
      <c r="P998" s="242"/>
      <c r="Q998" s="242"/>
      <c r="R998" s="242"/>
      <c r="S998" s="242"/>
      <c r="T998" s="243"/>
      <c r="AT998" s="244" t="s">
        <v>194</v>
      </c>
      <c r="AU998" s="244" t="s">
        <v>76</v>
      </c>
      <c r="AV998" s="12" t="s">
        <v>86</v>
      </c>
      <c r="AW998" s="12" t="s">
        <v>32</v>
      </c>
      <c r="AX998" s="12" t="s">
        <v>69</v>
      </c>
      <c r="AY998" s="244" t="s">
        <v>186</v>
      </c>
    </row>
    <row r="999" s="13" customFormat="1">
      <c r="B999" s="245"/>
      <c r="C999" s="246"/>
      <c r="D999" s="224" t="s">
        <v>194</v>
      </c>
      <c r="E999" s="247" t="s">
        <v>1</v>
      </c>
      <c r="F999" s="248" t="s">
        <v>197</v>
      </c>
      <c r="G999" s="246"/>
      <c r="H999" s="249">
        <v>1</v>
      </c>
      <c r="I999" s="250"/>
      <c r="J999" s="246"/>
      <c r="K999" s="246"/>
      <c r="L999" s="251"/>
      <c r="M999" s="252"/>
      <c r="N999" s="253"/>
      <c r="O999" s="253"/>
      <c r="P999" s="253"/>
      <c r="Q999" s="253"/>
      <c r="R999" s="253"/>
      <c r="S999" s="253"/>
      <c r="T999" s="254"/>
      <c r="AT999" s="255" t="s">
        <v>194</v>
      </c>
      <c r="AU999" s="255" t="s">
        <v>76</v>
      </c>
      <c r="AV999" s="13" t="s">
        <v>192</v>
      </c>
      <c r="AW999" s="13" t="s">
        <v>32</v>
      </c>
      <c r="AX999" s="13" t="s">
        <v>76</v>
      </c>
      <c r="AY999" s="255" t="s">
        <v>186</v>
      </c>
    </row>
    <row r="1000" s="1" customFormat="1" ht="16.5" customHeight="1">
      <c r="B1000" s="38"/>
      <c r="C1000" s="210" t="s">
        <v>1360</v>
      </c>
      <c r="D1000" s="210" t="s">
        <v>187</v>
      </c>
      <c r="E1000" s="211" t="s">
        <v>1361</v>
      </c>
      <c r="F1000" s="212" t="s">
        <v>1362</v>
      </c>
      <c r="G1000" s="213" t="s">
        <v>300</v>
      </c>
      <c r="H1000" s="214">
        <v>1</v>
      </c>
      <c r="I1000" s="215"/>
      <c r="J1000" s="216">
        <f>ROUND(I1000*H1000,2)</f>
        <v>0</v>
      </c>
      <c r="K1000" s="212" t="s">
        <v>228</v>
      </c>
      <c r="L1000" s="43"/>
      <c r="M1000" s="217" t="s">
        <v>1</v>
      </c>
      <c r="N1000" s="218" t="s">
        <v>40</v>
      </c>
      <c r="O1000" s="79"/>
      <c r="P1000" s="219">
        <f>O1000*H1000</f>
        <v>0</v>
      </c>
      <c r="Q1000" s="219">
        <v>0</v>
      </c>
      <c r="R1000" s="219">
        <f>Q1000*H1000</f>
        <v>0</v>
      </c>
      <c r="S1000" s="219">
        <v>0</v>
      </c>
      <c r="T1000" s="220">
        <f>S1000*H1000</f>
        <v>0</v>
      </c>
      <c r="AR1000" s="17" t="s">
        <v>257</v>
      </c>
      <c r="AT1000" s="17" t="s">
        <v>187</v>
      </c>
      <c r="AU1000" s="17" t="s">
        <v>76</v>
      </c>
      <c r="AY1000" s="17" t="s">
        <v>186</v>
      </c>
      <c r="BE1000" s="221">
        <f>IF(N1000="základní",J1000,0)</f>
        <v>0</v>
      </c>
      <c r="BF1000" s="221">
        <f>IF(N1000="snížená",J1000,0)</f>
        <v>0</v>
      </c>
      <c r="BG1000" s="221">
        <f>IF(N1000="zákl. přenesená",J1000,0)</f>
        <v>0</v>
      </c>
      <c r="BH1000" s="221">
        <f>IF(N1000="sníž. přenesená",J1000,0)</f>
        <v>0</v>
      </c>
      <c r="BI1000" s="221">
        <f>IF(N1000="nulová",J1000,0)</f>
        <v>0</v>
      </c>
      <c r="BJ1000" s="17" t="s">
        <v>76</v>
      </c>
      <c r="BK1000" s="221">
        <f>ROUND(I1000*H1000,2)</f>
        <v>0</v>
      </c>
      <c r="BL1000" s="17" t="s">
        <v>257</v>
      </c>
      <c r="BM1000" s="17" t="s">
        <v>1363</v>
      </c>
    </row>
    <row r="1001" s="11" customFormat="1">
      <c r="B1001" s="222"/>
      <c r="C1001" s="223"/>
      <c r="D1001" s="224" t="s">
        <v>194</v>
      </c>
      <c r="E1001" s="225" t="s">
        <v>1</v>
      </c>
      <c r="F1001" s="226" t="s">
        <v>1330</v>
      </c>
      <c r="G1001" s="223"/>
      <c r="H1001" s="227">
        <v>1</v>
      </c>
      <c r="I1001" s="228"/>
      <c r="J1001" s="223"/>
      <c r="K1001" s="223"/>
      <c r="L1001" s="229"/>
      <c r="M1001" s="230"/>
      <c r="N1001" s="231"/>
      <c r="O1001" s="231"/>
      <c r="P1001" s="231"/>
      <c r="Q1001" s="231"/>
      <c r="R1001" s="231"/>
      <c r="S1001" s="231"/>
      <c r="T1001" s="232"/>
      <c r="AT1001" s="233" t="s">
        <v>194</v>
      </c>
      <c r="AU1001" s="233" t="s">
        <v>76</v>
      </c>
      <c r="AV1001" s="11" t="s">
        <v>78</v>
      </c>
      <c r="AW1001" s="11" t="s">
        <v>32</v>
      </c>
      <c r="AX1001" s="11" t="s">
        <v>69</v>
      </c>
      <c r="AY1001" s="233" t="s">
        <v>186</v>
      </c>
    </row>
    <row r="1002" s="12" customFormat="1">
      <c r="B1002" s="234"/>
      <c r="C1002" s="235"/>
      <c r="D1002" s="224" t="s">
        <v>194</v>
      </c>
      <c r="E1002" s="236" t="s">
        <v>1</v>
      </c>
      <c r="F1002" s="237" t="s">
        <v>196</v>
      </c>
      <c r="G1002" s="235"/>
      <c r="H1002" s="238">
        <v>1</v>
      </c>
      <c r="I1002" s="239"/>
      <c r="J1002" s="235"/>
      <c r="K1002" s="235"/>
      <c r="L1002" s="240"/>
      <c r="M1002" s="241"/>
      <c r="N1002" s="242"/>
      <c r="O1002" s="242"/>
      <c r="P1002" s="242"/>
      <c r="Q1002" s="242"/>
      <c r="R1002" s="242"/>
      <c r="S1002" s="242"/>
      <c r="T1002" s="243"/>
      <c r="AT1002" s="244" t="s">
        <v>194</v>
      </c>
      <c r="AU1002" s="244" t="s">
        <v>76</v>
      </c>
      <c r="AV1002" s="12" t="s">
        <v>86</v>
      </c>
      <c r="AW1002" s="12" t="s">
        <v>32</v>
      </c>
      <c r="AX1002" s="12" t="s">
        <v>69</v>
      </c>
      <c r="AY1002" s="244" t="s">
        <v>186</v>
      </c>
    </row>
    <row r="1003" s="13" customFormat="1">
      <c r="B1003" s="245"/>
      <c r="C1003" s="246"/>
      <c r="D1003" s="224" t="s">
        <v>194</v>
      </c>
      <c r="E1003" s="247" t="s">
        <v>1</v>
      </c>
      <c r="F1003" s="248" t="s">
        <v>197</v>
      </c>
      <c r="G1003" s="246"/>
      <c r="H1003" s="249">
        <v>1</v>
      </c>
      <c r="I1003" s="250"/>
      <c r="J1003" s="246"/>
      <c r="K1003" s="246"/>
      <c r="L1003" s="251"/>
      <c r="M1003" s="252"/>
      <c r="N1003" s="253"/>
      <c r="O1003" s="253"/>
      <c r="P1003" s="253"/>
      <c r="Q1003" s="253"/>
      <c r="R1003" s="253"/>
      <c r="S1003" s="253"/>
      <c r="T1003" s="254"/>
      <c r="AT1003" s="255" t="s">
        <v>194</v>
      </c>
      <c r="AU1003" s="255" t="s">
        <v>76</v>
      </c>
      <c r="AV1003" s="13" t="s">
        <v>192</v>
      </c>
      <c r="AW1003" s="13" t="s">
        <v>32</v>
      </c>
      <c r="AX1003" s="13" t="s">
        <v>76</v>
      </c>
      <c r="AY1003" s="255" t="s">
        <v>186</v>
      </c>
    </row>
    <row r="1004" s="1" customFormat="1" ht="22.5" customHeight="1">
      <c r="B1004" s="38"/>
      <c r="C1004" s="210" t="s">
        <v>1364</v>
      </c>
      <c r="D1004" s="210" t="s">
        <v>187</v>
      </c>
      <c r="E1004" s="211" t="s">
        <v>1365</v>
      </c>
      <c r="F1004" s="212" t="s">
        <v>1366</v>
      </c>
      <c r="G1004" s="213" t="s">
        <v>300</v>
      </c>
      <c r="H1004" s="214">
        <v>1</v>
      </c>
      <c r="I1004" s="215"/>
      <c r="J1004" s="216">
        <f>ROUND(I1004*H1004,2)</f>
        <v>0</v>
      </c>
      <c r="K1004" s="212" t="s">
        <v>191</v>
      </c>
      <c r="L1004" s="43"/>
      <c r="M1004" s="217" t="s">
        <v>1</v>
      </c>
      <c r="N1004" s="218" t="s">
        <v>40</v>
      </c>
      <c r="O1004" s="79"/>
      <c r="P1004" s="219">
        <f>O1004*H1004</f>
        <v>0</v>
      </c>
      <c r="Q1004" s="219">
        <v>0</v>
      </c>
      <c r="R1004" s="219">
        <f>Q1004*H1004</f>
        <v>0</v>
      </c>
      <c r="S1004" s="219">
        <v>0</v>
      </c>
      <c r="T1004" s="220">
        <f>S1004*H1004</f>
        <v>0</v>
      </c>
      <c r="AR1004" s="17" t="s">
        <v>257</v>
      </c>
      <c r="AT1004" s="17" t="s">
        <v>187</v>
      </c>
      <c r="AU1004" s="17" t="s">
        <v>76</v>
      </c>
      <c r="AY1004" s="17" t="s">
        <v>186</v>
      </c>
      <c r="BE1004" s="221">
        <f>IF(N1004="základní",J1004,0)</f>
        <v>0</v>
      </c>
      <c r="BF1004" s="221">
        <f>IF(N1004="snížená",J1004,0)</f>
        <v>0</v>
      </c>
      <c r="BG1004" s="221">
        <f>IF(N1004="zákl. přenesená",J1004,0)</f>
        <v>0</v>
      </c>
      <c r="BH1004" s="221">
        <f>IF(N1004="sníž. přenesená",J1004,0)</f>
        <v>0</v>
      </c>
      <c r="BI1004" s="221">
        <f>IF(N1004="nulová",J1004,0)</f>
        <v>0</v>
      </c>
      <c r="BJ1004" s="17" t="s">
        <v>76</v>
      </c>
      <c r="BK1004" s="221">
        <f>ROUND(I1004*H1004,2)</f>
        <v>0</v>
      </c>
      <c r="BL1004" s="17" t="s">
        <v>257</v>
      </c>
      <c r="BM1004" s="17" t="s">
        <v>1367</v>
      </c>
    </row>
    <row r="1005" s="11" customFormat="1">
      <c r="B1005" s="222"/>
      <c r="C1005" s="223"/>
      <c r="D1005" s="224" t="s">
        <v>194</v>
      </c>
      <c r="E1005" s="225" t="s">
        <v>1</v>
      </c>
      <c r="F1005" s="226" t="s">
        <v>1368</v>
      </c>
      <c r="G1005" s="223"/>
      <c r="H1005" s="227">
        <v>1</v>
      </c>
      <c r="I1005" s="228"/>
      <c r="J1005" s="223"/>
      <c r="K1005" s="223"/>
      <c r="L1005" s="229"/>
      <c r="M1005" s="230"/>
      <c r="N1005" s="231"/>
      <c r="O1005" s="231"/>
      <c r="P1005" s="231"/>
      <c r="Q1005" s="231"/>
      <c r="R1005" s="231"/>
      <c r="S1005" s="231"/>
      <c r="T1005" s="232"/>
      <c r="AT1005" s="233" t="s">
        <v>194</v>
      </c>
      <c r="AU1005" s="233" t="s">
        <v>76</v>
      </c>
      <c r="AV1005" s="11" t="s">
        <v>78</v>
      </c>
      <c r="AW1005" s="11" t="s">
        <v>32</v>
      </c>
      <c r="AX1005" s="11" t="s">
        <v>69</v>
      </c>
      <c r="AY1005" s="233" t="s">
        <v>186</v>
      </c>
    </row>
    <row r="1006" s="12" customFormat="1">
      <c r="B1006" s="234"/>
      <c r="C1006" s="235"/>
      <c r="D1006" s="224" t="s">
        <v>194</v>
      </c>
      <c r="E1006" s="236" t="s">
        <v>1</v>
      </c>
      <c r="F1006" s="237" t="s">
        <v>196</v>
      </c>
      <c r="G1006" s="235"/>
      <c r="H1006" s="238">
        <v>1</v>
      </c>
      <c r="I1006" s="239"/>
      <c r="J1006" s="235"/>
      <c r="K1006" s="235"/>
      <c r="L1006" s="240"/>
      <c r="M1006" s="241"/>
      <c r="N1006" s="242"/>
      <c r="O1006" s="242"/>
      <c r="P1006" s="242"/>
      <c r="Q1006" s="242"/>
      <c r="R1006" s="242"/>
      <c r="S1006" s="242"/>
      <c r="T1006" s="243"/>
      <c r="AT1006" s="244" t="s">
        <v>194</v>
      </c>
      <c r="AU1006" s="244" t="s">
        <v>76</v>
      </c>
      <c r="AV1006" s="12" t="s">
        <v>86</v>
      </c>
      <c r="AW1006" s="12" t="s">
        <v>32</v>
      </c>
      <c r="AX1006" s="12" t="s">
        <v>69</v>
      </c>
      <c r="AY1006" s="244" t="s">
        <v>186</v>
      </c>
    </row>
    <row r="1007" s="13" customFormat="1">
      <c r="B1007" s="245"/>
      <c r="C1007" s="246"/>
      <c r="D1007" s="224" t="s">
        <v>194</v>
      </c>
      <c r="E1007" s="247" t="s">
        <v>1</v>
      </c>
      <c r="F1007" s="248" t="s">
        <v>197</v>
      </c>
      <c r="G1007" s="246"/>
      <c r="H1007" s="249">
        <v>1</v>
      </c>
      <c r="I1007" s="250"/>
      <c r="J1007" s="246"/>
      <c r="K1007" s="246"/>
      <c r="L1007" s="251"/>
      <c r="M1007" s="252"/>
      <c r="N1007" s="253"/>
      <c r="O1007" s="253"/>
      <c r="P1007" s="253"/>
      <c r="Q1007" s="253"/>
      <c r="R1007" s="253"/>
      <c r="S1007" s="253"/>
      <c r="T1007" s="254"/>
      <c r="AT1007" s="255" t="s">
        <v>194</v>
      </c>
      <c r="AU1007" s="255" t="s">
        <v>76</v>
      </c>
      <c r="AV1007" s="13" t="s">
        <v>192</v>
      </c>
      <c r="AW1007" s="13" t="s">
        <v>32</v>
      </c>
      <c r="AX1007" s="13" t="s">
        <v>76</v>
      </c>
      <c r="AY1007" s="255" t="s">
        <v>186</v>
      </c>
    </row>
    <row r="1008" s="1" customFormat="1" ht="16.5" customHeight="1">
      <c r="B1008" s="38"/>
      <c r="C1008" s="266" t="s">
        <v>1369</v>
      </c>
      <c r="D1008" s="266" t="s">
        <v>356</v>
      </c>
      <c r="E1008" s="267" t="s">
        <v>1370</v>
      </c>
      <c r="F1008" s="268" t="s">
        <v>1371</v>
      </c>
      <c r="G1008" s="269" t="s">
        <v>364</v>
      </c>
      <c r="H1008" s="270">
        <v>1.02</v>
      </c>
      <c r="I1008" s="271"/>
      <c r="J1008" s="272">
        <f>ROUND(I1008*H1008,2)</f>
        <v>0</v>
      </c>
      <c r="K1008" s="268" t="s">
        <v>1</v>
      </c>
      <c r="L1008" s="273"/>
      <c r="M1008" s="274" t="s">
        <v>1</v>
      </c>
      <c r="N1008" s="275" t="s">
        <v>40</v>
      </c>
      <c r="O1008" s="79"/>
      <c r="P1008" s="219">
        <f>O1008*H1008</f>
        <v>0</v>
      </c>
      <c r="Q1008" s="219">
        <v>0</v>
      </c>
      <c r="R1008" s="219">
        <f>Q1008*H1008</f>
        <v>0</v>
      </c>
      <c r="S1008" s="219">
        <v>0</v>
      </c>
      <c r="T1008" s="220">
        <f>S1008*H1008</f>
        <v>0</v>
      </c>
      <c r="AR1008" s="17" t="s">
        <v>355</v>
      </c>
      <c r="AT1008" s="17" t="s">
        <v>356</v>
      </c>
      <c r="AU1008" s="17" t="s">
        <v>76</v>
      </c>
      <c r="AY1008" s="17" t="s">
        <v>186</v>
      </c>
      <c r="BE1008" s="221">
        <f>IF(N1008="základní",J1008,0)</f>
        <v>0</v>
      </c>
      <c r="BF1008" s="221">
        <f>IF(N1008="snížená",J1008,0)</f>
        <v>0</v>
      </c>
      <c r="BG1008" s="221">
        <f>IF(N1008="zákl. přenesená",J1008,0)</f>
        <v>0</v>
      </c>
      <c r="BH1008" s="221">
        <f>IF(N1008="sníž. přenesená",J1008,0)</f>
        <v>0</v>
      </c>
      <c r="BI1008" s="221">
        <f>IF(N1008="nulová",J1008,0)</f>
        <v>0</v>
      </c>
      <c r="BJ1008" s="17" t="s">
        <v>76</v>
      </c>
      <c r="BK1008" s="221">
        <f>ROUND(I1008*H1008,2)</f>
        <v>0</v>
      </c>
      <c r="BL1008" s="17" t="s">
        <v>257</v>
      </c>
      <c r="BM1008" s="17" t="s">
        <v>1372</v>
      </c>
    </row>
    <row r="1009" s="11" customFormat="1">
      <c r="B1009" s="222"/>
      <c r="C1009" s="223"/>
      <c r="D1009" s="224" t="s">
        <v>194</v>
      </c>
      <c r="E1009" s="225" t="s">
        <v>1</v>
      </c>
      <c r="F1009" s="226" t="s">
        <v>1373</v>
      </c>
      <c r="G1009" s="223"/>
      <c r="H1009" s="227">
        <v>1.02</v>
      </c>
      <c r="I1009" s="228"/>
      <c r="J1009" s="223"/>
      <c r="K1009" s="223"/>
      <c r="L1009" s="229"/>
      <c r="M1009" s="230"/>
      <c r="N1009" s="231"/>
      <c r="O1009" s="231"/>
      <c r="P1009" s="231"/>
      <c r="Q1009" s="231"/>
      <c r="R1009" s="231"/>
      <c r="S1009" s="231"/>
      <c r="T1009" s="232"/>
      <c r="AT1009" s="233" t="s">
        <v>194</v>
      </c>
      <c r="AU1009" s="233" t="s">
        <v>76</v>
      </c>
      <c r="AV1009" s="11" t="s">
        <v>78</v>
      </c>
      <c r="AW1009" s="11" t="s">
        <v>32</v>
      </c>
      <c r="AX1009" s="11" t="s">
        <v>69</v>
      </c>
      <c r="AY1009" s="233" t="s">
        <v>186</v>
      </c>
    </row>
    <row r="1010" s="13" customFormat="1">
      <c r="B1010" s="245"/>
      <c r="C1010" s="246"/>
      <c r="D1010" s="224" t="s">
        <v>194</v>
      </c>
      <c r="E1010" s="247" t="s">
        <v>1</v>
      </c>
      <c r="F1010" s="248" t="s">
        <v>197</v>
      </c>
      <c r="G1010" s="246"/>
      <c r="H1010" s="249">
        <v>1.02</v>
      </c>
      <c r="I1010" s="250"/>
      <c r="J1010" s="246"/>
      <c r="K1010" s="246"/>
      <c r="L1010" s="251"/>
      <c r="M1010" s="252"/>
      <c r="N1010" s="253"/>
      <c r="O1010" s="253"/>
      <c r="P1010" s="253"/>
      <c r="Q1010" s="253"/>
      <c r="R1010" s="253"/>
      <c r="S1010" s="253"/>
      <c r="T1010" s="254"/>
      <c r="AT1010" s="255" t="s">
        <v>194</v>
      </c>
      <c r="AU1010" s="255" t="s">
        <v>76</v>
      </c>
      <c r="AV1010" s="13" t="s">
        <v>192</v>
      </c>
      <c r="AW1010" s="13" t="s">
        <v>32</v>
      </c>
      <c r="AX1010" s="13" t="s">
        <v>76</v>
      </c>
      <c r="AY1010" s="255" t="s">
        <v>186</v>
      </c>
    </row>
    <row r="1011" s="1" customFormat="1" ht="16.5" customHeight="1">
      <c r="B1011" s="38"/>
      <c r="C1011" s="266" t="s">
        <v>1374</v>
      </c>
      <c r="D1011" s="266" t="s">
        <v>356</v>
      </c>
      <c r="E1011" s="267" t="s">
        <v>1375</v>
      </c>
      <c r="F1011" s="268" t="s">
        <v>1376</v>
      </c>
      <c r="G1011" s="269" t="s">
        <v>768</v>
      </c>
      <c r="H1011" s="270">
        <v>1</v>
      </c>
      <c r="I1011" s="271"/>
      <c r="J1011" s="272">
        <f>ROUND(I1011*H1011,2)</f>
        <v>0</v>
      </c>
      <c r="K1011" s="268" t="s">
        <v>1</v>
      </c>
      <c r="L1011" s="273"/>
      <c r="M1011" s="274" t="s">
        <v>1</v>
      </c>
      <c r="N1011" s="275" t="s">
        <v>40</v>
      </c>
      <c r="O1011" s="79"/>
      <c r="P1011" s="219">
        <f>O1011*H1011</f>
        <v>0</v>
      </c>
      <c r="Q1011" s="219">
        <v>0</v>
      </c>
      <c r="R1011" s="219">
        <f>Q1011*H1011</f>
        <v>0</v>
      </c>
      <c r="S1011" s="219">
        <v>0</v>
      </c>
      <c r="T1011" s="220">
        <f>S1011*H1011</f>
        <v>0</v>
      </c>
      <c r="AR1011" s="17" t="s">
        <v>355</v>
      </c>
      <c r="AT1011" s="17" t="s">
        <v>356</v>
      </c>
      <c r="AU1011" s="17" t="s">
        <v>76</v>
      </c>
      <c r="AY1011" s="17" t="s">
        <v>186</v>
      </c>
      <c r="BE1011" s="221">
        <f>IF(N1011="základní",J1011,0)</f>
        <v>0</v>
      </c>
      <c r="BF1011" s="221">
        <f>IF(N1011="snížená",J1011,0)</f>
        <v>0</v>
      </c>
      <c r="BG1011" s="221">
        <f>IF(N1011="zákl. přenesená",J1011,0)</f>
        <v>0</v>
      </c>
      <c r="BH1011" s="221">
        <f>IF(N1011="sníž. přenesená",J1011,0)</f>
        <v>0</v>
      </c>
      <c r="BI1011" s="221">
        <f>IF(N1011="nulová",J1011,0)</f>
        <v>0</v>
      </c>
      <c r="BJ1011" s="17" t="s">
        <v>76</v>
      </c>
      <c r="BK1011" s="221">
        <f>ROUND(I1011*H1011,2)</f>
        <v>0</v>
      </c>
      <c r="BL1011" s="17" t="s">
        <v>257</v>
      </c>
      <c r="BM1011" s="17" t="s">
        <v>1377</v>
      </c>
    </row>
    <row r="1012" s="1" customFormat="1" ht="22.5" customHeight="1">
      <c r="B1012" s="38"/>
      <c r="C1012" s="210" t="s">
        <v>1378</v>
      </c>
      <c r="D1012" s="210" t="s">
        <v>187</v>
      </c>
      <c r="E1012" s="211" t="s">
        <v>1379</v>
      </c>
      <c r="F1012" s="212" t="s">
        <v>1380</v>
      </c>
      <c r="G1012" s="213" t="s">
        <v>908</v>
      </c>
      <c r="H1012" s="278"/>
      <c r="I1012" s="215"/>
      <c r="J1012" s="216">
        <f>ROUND(I1012*H1012,2)</f>
        <v>0</v>
      </c>
      <c r="K1012" s="212" t="s">
        <v>191</v>
      </c>
      <c r="L1012" s="43"/>
      <c r="M1012" s="217" t="s">
        <v>1</v>
      </c>
      <c r="N1012" s="218" t="s">
        <v>40</v>
      </c>
      <c r="O1012" s="79"/>
      <c r="P1012" s="219">
        <f>O1012*H1012</f>
        <v>0</v>
      </c>
      <c r="Q1012" s="219">
        <v>0</v>
      </c>
      <c r="R1012" s="219">
        <f>Q1012*H1012</f>
        <v>0</v>
      </c>
      <c r="S1012" s="219">
        <v>0</v>
      </c>
      <c r="T1012" s="220">
        <f>S1012*H1012</f>
        <v>0</v>
      </c>
      <c r="AR1012" s="17" t="s">
        <v>257</v>
      </c>
      <c r="AT1012" s="17" t="s">
        <v>187</v>
      </c>
      <c r="AU1012" s="17" t="s">
        <v>76</v>
      </c>
      <c r="AY1012" s="17" t="s">
        <v>186</v>
      </c>
      <c r="BE1012" s="221">
        <f>IF(N1012="základní",J1012,0)</f>
        <v>0</v>
      </c>
      <c r="BF1012" s="221">
        <f>IF(N1012="snížená",J1012,0)</f>
        <v>0</v>
      </c>
      <c r="BG1012" s="221">
        <f>IF(N1012="zákl. přenesená",J1012,0)</f>
        <v>0</v>
      </c>
      <c r="BH1012" s="221">
        <f>IF(N1012="sníž. přenesená",J1012,0)</f>
        <v>0</v>
      </c>
      <c r="BI1012" s="221">
        <f>IF(N1012="nulová",J1012,0)</f>
        <v>0</v>
      </c>
      <c r="BJ1012" s="17" t="s">
        <v>76</v>
      </c>
      <c r="BK1012" s="221">
        <f>ROUND(I1012*H1012,2)</f>
        <v>0</v>
      </c>
      <c r="BL1012" s="17" t="s">
        <v>257</v>
      </c>
      <c r="BM1012" s="17" t="s">
        <v>1381</v>
      </c>
    </row>
    <row r="1013" s="10" customFormat="1" ht="25.92" customHeight="1">
      <c r="B1013" s="196"/>
      <c r="C1013" s="197"/>
      <c r="D1013" s="198" t="s">
        <v>68</v>
      </c>
      <c r="E1013" s="199" t="s">
        <v>1382</v>
      </c>
      <c r="F1013" s="199" t="s">
        <v>1383</v>
      </c>
      <c r="G1013" s="197"/>
      <c r="H1013" s="197"/>
      <c r="I1013" s="200"/>
      <c r="J1013" s="201">
        <f>BK1013</f>
        <v>0</v>
      </c>
      <c r="K1013" s="197"/>
      <c r="L1013" s="202"/>
      <c r="M1013" s="203"/>
      <c r="N1013" s="204"/>
      <c r="O1013" s="204"/>
      <c r="P1013" s="205">
        <f>SUM(P1014:P1054)</f>
        <v>0</v>
      </c>
      <c r="Q1013" s="204"/>
      <c r="R1013" s="205">
        <f>SUM(R1014:R1054)</f>
        <v>0</v>
      </c>
      <c r="S1013" s="204"/>
      <c r="T1013" s="206">
        <f>SUM(T1014:T1054)</f>
        <v>0</v>
      </c>
      <c r="AR1013" s="207" t="s">
        <v>78</v>
      </c>
      <c r="AT1013" s="208" t="s">
        <v>68</v>
      </c>
      <c r="AU1013" s="208" t="s">
        <v>69</v>
      </c>
      <c r="AY1013" s="207" t="s">
        <v>186</v>
      </c>
      <c r="BK1013" s="209">
        <f>SUM(BK1014:BK1054)</f>
        <v>0</v>
      </c>
    </row>
    <row r="1014" s="1" customFormat="1" ht="16.5" customHeight="1">
      <c r="B1014" s="38"/>
      <c r="C1014" s="210" t="s">
        <v>1384</v>
      </c>
      <c r="D1014" s="210" t="s">
        <v>187</v>
      </c>
      <c r="E1014" s="211" t="s">
        <v>1385</v>
      </c>
      <c r="F1014" s="212" t="s">
        <v>1386</v>
      </c>
      <c r="G1014" s="213" t="s">
        <v>364</v>
      </c>
      <c r="H1014" s="214">
        <v>23.100000000000001</v>
      </c>
      <c r="I1014" s="215"/>
      <c r="J1014" s="216">
        <f>ROUND(I1014*H1014,2)</f>
        <v>0</v>
      </c>
      <c r="K1014" s="212" t="s">
        <v>191</v>
      </c>
      <c r="L1014" s="43"/>
      <c r="M1014" s="217" t="s">
        <v>1</v>
      </c>
      <c r="N1014" s="218" t="s">
        <v>40</v>
      </c>
      <c r="O1014" s="79"/>
      <c r="P1014" s="219">
        <f>O1014*H1014</f>
        <v>0</v>
      </c>
      <c r="Q1014" s="219">
        <v>0</v>
      </c>
      <c r="R1014" s="219">
        <f>Q1014*H1014</f>
        <v>0</v>
      </c>
      <c r="S1014" s="219">
        <v>0</v>
      </c>
      <c r="T1014" s="220">
        <f>S1014*H1014</f>
        <v>0</v>
      </c>
      <c r="AR1014" s="17" t="s">
        <v>257</v>
      </c>
      <c r="AT1014" s="17" t="s">
        <v>187</v>
      </c>
      <c r="AU1014" s="17" t="s">
        <v>76</v>
      </c>
      <c r="AY1014" s="17" t="s">
        <v>186</v>
      </c>
      <c r="BE1014" s="221">
        <f>IF(N1014="základní",J1014,0)</f>
        <v>0</v>
      </c>
      <c r="BF1014" s="221">
        <f>IF(N1014="snížená",J1014,0)</f>
        <v>0</v>
      </c>
      <c r="BG1014" s="221">
        <f>IF(N1014="zákl. přenesená",J1014,0)</f>
        <v>0</v>
      </c>
      <c r="BH1014" s="221">
        <f>IF(N1014="sníž. přenesená",J1014,0)</f>
        <v>0</v>
      </c>
      <c r="BI1014" s="221">
        <f>IF(N1014="nulová",J1014,0)</f>
        <v>0</v>
      </c>
      <c r="BJ1014" s="17" t="s">
        <v>76</v>
      </c>
      <c r="BK1014" s="221">
        <f>ROUND(I1014*H1014,2)</f>
        <v>0</v>
      </c>
      <c r="BL1014" s="17" t="s">
        <v>257</v>
      </c>
      <c r="BM1014" s="17" t="s">
        <v>1387</v>
      </c>
    </row>
    <row r="1015" s="14" customFormat="1">
      <c r="B1015" s="256"/>
      <c r="C1015" s="257"/>
      <c r="D1015" s="224" t="s">
        <v>194</v>
      </c>
      <c r="E1015" s="258" t="s">
        <v>1</v>
      </c>
      <c r="F1015" s="259" t="s">
        <v>1388</v>
      </c>
      <c r="G1015" s="257"/>
      <c r="H1015" s="258" t="s">
        <v>1</v>
      </c>
      <c r="I1015" s="260"/>
      <c r="J1015" s="257"/>
      <c r="K1015" s="257"/>
      <c r="L1015" s="261"/>
      <c r="M1015" s="262"/>
      <c r="N1015" s="263"/>
      <c r="O1015" s="263"/>
      <c r="P1015" s="263"/>
      <c r="Q1015" s="263"/>
      <c r="R1015" s="263"/>
      <c r="S1015" s="263"/>
      <c r="T1015" s="264"/>
      <c r="AT1015" s="265" t="s">
        <v>194</v>
      </c>
      <c r="AU1015" s="265" t="s">
        <v>76</v>
      </c>
      <c r="AV1015" s="14" t="s">
        <v>76</v>
      </c>
      <c r="AW1015" s="14" t="s">
        <v>32</v>
      </c>
      <c r="AX1015" s="14" t="s">
        <v>69</v>
      </c>
      <c r="AY1015" s="265" t="s">
        <v>186</v>
      </c>
    </row>
    <row r="1016" s="11" customFormat="1">
      <c r="B1016" s="222"/>
      <c r="C1016" s="223"/>
      <c r="D1016" s="224" t="s">
        <v>194</v>
      </c>
      <c r="E1016" s="225" t="s">
        <v>1</v>
      </c>
      <c r="F1016" s="226" t="s">
        <v>1389</v>
      </c>
      <c r="G1016" s="223"/>
      <c r="H1016" s="227">
        <v>7.9000000000000004</v>
      </c>
      <c r="I1016" s="228"/>
      <c r="J1016" s="223"/>
      <c r="K1016" s="223"/>
      <c r="L1016" s="229"/>
      <c r="M1016" s="230"/>
      <c r="N1016" s="231"/>
      <c r="O1016" s="231"/>
      <c r="P1016" s="231"/>
      <c r="Q1016" s="231"/>
      <c r="R1016" s="231"/>
      <c r="S1016" s="231"/>
      <c r="T1016" s="232"/>
      <c r="AT1016" s="233" t="s">
        <v>194</v>
      </c>
      <c r="AU1016" s="233" t="s">
        <v>76</v>
      </c>
      <c r="AV1016" s="11" t="s">
        <v>78</v>
      </c>
      <c r="AW1016" s="11" t="s">
        <v>32</v>
      </c>
      <c r="AX1016" s="11" t="s">
        <v>69</v>
      </c>
      <c r="AY1016" s="233" t="s">
        <v>186</v>
      </c>
    </row>
    <row r="1017" s="11" customFormat="1">
      <c r="B1017" s="222"/>
      <c r="C1017" s="223"/>
      <c r="D1017" s="224" t="s">
        <v>194</v>
      </c>
      <c r="E1017" s="225" t="s">
        <v>1</v>
      </c>
      <c r="F1017" s="226" t="s">
        <v>1390</v>
      </c>
      <c r="G1017" s="223"/>
      <c r="H1017" s="227">
        <v>8.8000000000000007</v>
      </c>
      <c r="I1017" s="228"/>
      <c r="J1017" s="223"/>
      <c r="K1017" s="223"/>
      <c r="L1017" s="229"/>
      <c r="M1017" s="230"/>
      <c r="N1017" s="231"/>
      <c r="O1017" s="231"/>
      <c r="P1017" s="231"/>
      <c r="Q1017" s="231"/>
      <c r="R1017" s="231"/>
      <c r="S1017" s="231"/>
      <c r="T1017" s="232"/>
      <c r="AT1017" s="233" t="s">
        <v>194</v>
      </c>
      <c r="AU1017" s="233" t="s">
        <v>76</v>
      </c>
      <c r="AV1017" s="11" t="s">
        <v>78</v>
      </c>
      <c r="AW1017" s="11" t="s">
        <v>32</v>
      </c>
      <c r="AX1017" s="11" t="s">
        <v>69</v>
      </c>
      <c r="AY1017" s="233" t="s">
        <v>186</v>
      </c>
    </row>
    <row r="1018" s="11" customFormat="1">
      <c r="B1018" s="222"/>
      <c r="C1018" s="223"/>
      <c r="D1018" s="224" t="s">
        <v>194</v>
      </c>
      <c r="E1018" s="225" t="s">
        <v>1</v>
      </c>
      <c r="F1018" s="226" t="s">
        <v>1391</v>
      </c>
      <c r="G1018" s="223"/>
      <c r="H1018" s="227">
        <v>6.4000000000000004</v>
      </c>
      <c r="I1018" s="228"/>
      <c r="J1018" s="223"/>
      <c r="K1018" s="223"/>
      <c r="L1018" s="229"/>
      <c r="M1018" s="230"/>
      <c r="N1018" s="231"/>
      <c r="O1018" s="231"/>
      <c r="P1018" s="231"/>
      <c r="Q1018" s="231"/>
      <c r="R1018" s="231"/>
      <c r="S1018" s="231"/>
      <c r="T1018" s="232"/>
      <c r="AT1018" s="233" t="s">
        <v>194</v>
      </c>
      <c r="AU1018" s="233" t="s">
        <v>76</v>
      </c>
      <c r="AV1018" s="11" t="s">
        <v>78</v>
      </c>
      <c r="AW1018" s="11" t="s">
        <v>32</v>
      </c>
      <c r="AX1018" s="11" t="s">
        <v>69</v>
      </c>
      <c r="AY1018" s="233" t="s">
        <v>186</v>
      </c>
    </row>
    <row r="1019" s="12" customFormat="1">
      <c r="B1019" s="234"/>
      <c r="C1019" s="235"/>
      <c r="D1019" s="224" t="s">
        <v>194</v>
      </c>
      <c r="E1019" s="236" t="s">
        <v>1</v>
      </c>
      <c r="F1019" s="237" t="s">
        <v>196</v>
      </c>
      <c r="G1019" s="235"/>
      <c r="H1019" s="238">
        <v>23.100000000000001</v>
      </c>
      <c r="I1019" s="239"/>
      <c r="J1019" s="235"/>
      <c r="K1019" s="235"/>
      <c r="L1019" s="240"/>
      <c r="M1019" s="241"/>
      <c r="N1019" s="242"/>
      <c r="O1019" s="242"/>
      <c r="P1019" s="242"/>
      <c r="Q1019" s="242"/>
      <c r="R1019" s="242"/>
      <c r="S1019" s="242"/>
      <c r="T1019" s="243"/>
      <c r="AT1019" s="244" t="s">
        <v>194</v>
      </c>
      <c r="AU1019" s="244" t="s">
        <v>76</v>
      </c>
      <c r="AV1019" s="12" t="s">
        <v>86</v>
      </c>
      <c r="AW1019" s="12" t="s">
        <v>32</v>
      </c>
      <c r="AX1019" s="12" t="s">
        <v>69</v>
      </c>
      <c r="AY1019" s="244" t="s">
        <v>186</v>
      </c>
    </row>
    <row r="1020" s="13" customFormat="1">
      <c r="B1020" s="245"/>
      <c r="C1020" s="246"/>
      <c r="D1020" s="224" t="s">
        <v>194</v>
      </c>
      <c r="E1020" s="247" t="s">
        <v>1</v>
      </c>
      <c r="F1020" s="248" t="s">
        <v>197</v>
      </c>
      <c r="G1020" s="246"/>
      <c r="H1020" s="249">
        <v>23.100000000000001</v>
      </c>
      <c r="I1020" s="250"/>
      <c r="J1020" s="246"/>
      <c r="K1020" s="246"/>
      <c r="L1020" s="251"/>
      <c r="M1020" s="252"/>
      <c r="N1020" s="253"/>
      <c r="O1020" s="253"/>
      <c r="P1020" s="253"/>
      <c r="Q1020" s="253"/>
      <c r="R1020" s="253"/>
      <c r="S1020" s="253"/>
      <c r="T1020" s="254"/>
      <c r="AT1020" s="255" t="s">
        <v>194</v>
      </c>
      <c r="AU1020" s="255" t="s">
        <v>76</v>
      </c>
      <c r="AV1020" s="13" t="s">
        <v>192</v>
      </c>
      <c r="AW1020" s="13" t="s">
        <v>32</v>
      </c>
      <c r="AX1020" s="13" t="s">
        <v>76</v>
      </c>
      <c r="AY1020" s="255" t="s">
        <v>186</v>
      </c>
    </row>
    <row r="1021" s="1" customFormat="1" ht="16.5" customHeight="1">
      <c r="B1021" s="38"/>
      <c r="C1021" s="266" t="s">
        <v>1392</v>
      </c>
      <c r="D1021" s="266" t="s">
        <v>356</v>
      </c>
      <c r="E1021" s="267" t="s">
        <v>1393</v>
      </c>
      <c r="F1021" s="268" t="s">
        <v>1394</v>
      </c>
      <c r="G1021" s="269" t="s">
        <v>300</v>
      </c>
      <c r="H1021" s="270">
        <v>80.849999999999994</v>
      </c>
      <c r="I1021" s="271"/>
      <c r="J1021" s="272">
        <f>ROUND(I1021*H1021,2)</f>
        <v>0</v>
      </c>
      <c r="K1021" s="268" t="s">
        <v>228</v>
      </c>
      <c r="L1021" s="273"/>
      <c r="M1021" s="274" t="s">
        <v>1</v>
      </c>
      <c r="N1021" s="275" t="s">
        <v>40</v>
      </c>
      <c r="O1021" s="79"/>
      <c r="P1021" s="219">
        <f>O1021*H1021</f>
        <v>0</v>
      </c>
      <c r="Q1021" s="219">
        <v>0</v>
      </c>
      <c r="R1021" s="219">
        <f>Q1021*H1021</f>
        <v>0</v>
      </c>
      <c r="S1021" s="219">
        <v>0</v>
      </c>
      <c r="T1021" s="220">
        <f>S1021*H1021</f>
        <v>0</v>
      </c>
      <c r="AR1021" s="17" t="s">
        <v>355</v>
      </c>
      <c r="AT1021" s="17" t="s">
        <v>356</v>
      </c>
      <c r="AU1021" s="17" t="s">
        <v>76</v>
      </c>
      <c r="AY1021" s="17" t="s">
        <v>186</v>
      </c>
      <c r="BE1021" s="221">
        <f>IF(N1021="základní",J1021,0)</f>
        <v>0</v>
      </c>
      <c r="BF1021" s="221">
        <f>IF(N1021="snížená",J1021,0)</f>
        <v>0</v>
      </c>
      <c r="BG1021" s="221">
        <f>IF(N1021="zákl. přenesená",J1021,0)</f>
        <v>0</v>
      </c>
      <c r="BH1021" s="221">
        <f>IF(N1021="sníž. přenesená",J1021,0)</f>
        <v>0</v>
      </c>
      <c r="BI1021" s="221">
        <f>IF(N1021="nulová",J1021,0)</f>
        <v>0</v>
      </c>
      <c r="BJ1021" s="17" t="s">
        <v>76</v>
      </c>
      <c r="BK1021" s="221">
        <f>ROUND(I1021*H1021,2)</f>
        <v>0</v>
      </c>
      <c r="BL1021" s="17" t="s">
        <v>257</v>
      </c>
      <c r="BM1021" s="17" t="s">
        <v>1395</v>
      </c>
    </row>
    <row r="1022" s="11" customFormat="1">
      <c r="B1022" s="222"/>
      <c r="C1022" s="223"/>
      <c r="D1022" s="224" t="s">
        <v>194</v>
      </c>
      <c r="E1022" s="225" t="s">
        <v>1</v>
      </c>
      <c r="F1022" s="226" t="s">
        <v>1396</v>
      </c>
      <c r="G1022" s="223"/>
      <c r="H1022" s="227">
        <v>80.849999999999994</v>
      </c>
      <c r="I1022" s="228"/>
      <c r="J1022" s="223"/>
      <c r="K1022" s="223"/>
      <c r="L1022" s="229"/>
      <c r="M1022" s="230"/>
      <c r="N1022" s="231"/>
      <c r="O1022" s="231"/>
      <c r="P1022" s="231"/>
      <c r="Q1022" s="231"/>
      <c r="R1022" s="231"/>
      <c r="S1022" s="231"/>
      <c r="T1022" s="232"/>
      <c r="AT1022" s="233" t="s">
        <v>194</v>
      </c>
      <c r="AU1022" s="233" t="s">
        <v>76</v>
      </c>
      <c r="AV1022" s="11" t="s">
        <v>78</v>
      </c>
      <c r="AW1022" s="11" t="s">
        <v>32</v>
      </c>
      <c r="AX1022" s="11" t="s">
        <v>69</v>
      </c>
      <c r="AY1022" s="233" t="s">
        <v>186</v>
      </c>
    </row>
    <row r="1023" s="13" customFormat="1">
      <c r="B1023" s="245"/>
      <c r="C1023" s="246"/>
      <c r="D1023" s="224" t="s">
        <v>194</v>
      </c>
      <c r="E1023" s="247" t="s">
        <v>1</v>
      </c>
      <c r="F1023" s="248" t="s">
        <v>197</v>
      </c>
      <c r="G1023" s="246"/>
      <c r="H1023" s="249">
        <v>80.849999999999994</v>
      </c>
      <c r="I1023" s="250"/>
      <c r="J1023" s="246"/>
      <c r="K1023" s="246"/>
      <c r="L1023" s="251"/>
      <c r="M1023" s="252"/>
      <c r="N1023" s="253"/>
      <c r="O1023" s="253"/>
      <c r="P1023" s="253"/>
      <c r="Q1023" s="253"/>
      <c r="R1023" s="253"/>
      <c r="S1023" s="253"/>
      <c r="T1023" s="254"/>
      <c r="AT1023" s="255" t="s">
        <v>194</v>
      </c>
      <c r="AU1023" s="255" t="s">
        <v>76</v>
      </c>
      <c r="AV1023" s="13" t="s">
        <v>192</v>
      </c>
      <c r="AW1023" s="13" t="s">
        <v>32</v>
      </c>
      <c r="AX1023" s="13" t="s">
        <v>76</v>
      </c>
      <c r="AY1023" s="255" t="s">
        <v>186</v>
      </c>
    </row>
    <row r="1024" s="1" customFormat="1" ht="22.5" customHeight="1">
      <c r="B1024" s="38"/>
      <c r="C1024" s="210" t="s">
        <v>1397</v>
      </c>
      <c r="D1024" s="210" t="s">
        <v>187</v>
      </c>
      <c r="E1024" s="211" t="s">
        <v>1398</v>
      </c>
      <c r="F1024" s="212" t="s">
        <v>1399</v>
      </c>
      <c r="G1024" s="213" t="s">
        <v>319</v>
      </c>
      <c r="H1024" s="214">
        <v>21.661000000000001</v>
      </c>
      <c r="I1024" s="215"/>
      <c r="J1024" s="216">
        <f>ROUND(I1024*H1024,2)</f>
        <v>0</v>
      </c>
      <c r="K1024" s="212" t="s">
        <v>191</v>
      </c>
      <c r="L1024" s="43"/>
      <c r="M1024" s="217" t="s">
        <v>1</v>
      </c>
      <c r="N1024" s="218" t="s">
        <v>40</v>
      </c>
      <c r="O1024" s="79"/>
      <c r="P1024" s="219">
        <f>O1024*H1024</f>
        <v>0</v>
      </c>
      <c r="Q1024" s="219">
        <v>0</v>
      </c>
      <c r="R1024" s="219">
        <f>Q1024*H1024</f>
        <v>0</v>
      </c>
      <c r="S1024" s="219">
        <v>0</v>
      </c>
      <c r="T1024" s="220">
        <f>S1024*H1024</f>
        <v>0</v>
      </c>
      <c r="AR1024" s="17" t="s">
        <v>257</v>
      </c>
      <c r="AT1024" s="17" t="s">
        <v>187</v>
      </c>
      <c r="AU1024" s="17" t="s">
        <v>76</v>
      </c>
      <c r="AY1024" s="17" t="s">
        <v>186</v>
      </c>
      <c r="BE1024" s="221">
        <f>IF(N1024="základní",J1024,0)</f>
        <v>0</v>
      </c>
      <c r="BF1024" s="221">
        <f>IF(N1024="snížená",J1024,0)</f>
        <v>0</v>
      </c>
      <c r="BG1024" s="221">
        <f>IF(N1024="zákl. přenesená",J1024,0)</f>
        <v>0</v>
      </c>
      <c r="BH1024" s="221">
        <f>IF(N1024="sníž. přenesená",J1024,0)</f>
        <v>0</v>
      </c>
      <c r="BI1024" s="221">
        <f>IF(N1024="nulová",J1024,0)</f>
        <v>0</v>
      </c>
      <c r="BJ1024" s="17" t="s">
        <v>76</v>
      </c>
      <c r="BK1024" s="221">
        <f>ROUND(I1024*H1024,2)</f>
        <v>0</v>
      </c>
      <c r="BL1024" s="17" t="s">
        <v>257</v>
      </c>
      <c r="BM1024" s="17" t="s">
        <v>1400</v>
      </c>
    </row>
    <row r="1025" s="14" customFormat="1">
      <c r="B1025" s="256"/>
      <c r="C1025" s="257"/>
      <c r="D1025" s="224" t="s">
        <v>194</v>
      </c>
      <c r="E1025" s="258" t="s">
        <v>1</v>
      </c>
      <c r="F1025" s="259" t="s">
        <v>1401</v>
      </c>
      <c r="G1025" s="257"/>
      <c r="H1025" s="258" t="s">
        <v>1</v>
      </c>
      <c r="I1025" s="260"/>
      <c r="J1025" s="257"/>
      <c r="K1025" s="257"/>
      <c r="L1025" s="261"/>
      <c r="M1025" s="262"/>
      <c r="N1025" s="263"/>
      <c r="O1025" s="263"/>
      <c r="P1025" s="263"/>
      <c r="Q1025" s="263"/>
      <c r="R1025" s="263"/>
      <c r="S1025" s="263"/>
      <c r="T1025" s="264"/>
      <c r="AT1025" s="265" t="s">
        <v>194</v>
      </c>
      <c r="AU1025" s="265" t="s">
        <v>76</v>
      </c>
      <c r="AV1025" s="14" t="s">
        <v>76</v>
      </c>
      <c r="AW1025" s="14" t="s">
        <v>32</v>
      </c>
      <c r="AX1025" s="14" t="s">
        <v>69</v>
      </c>
      <c r="AY1025" s="265" t="s">
        <v>186</v>
      </c>
    </row>
    <row r="1026" s="11" customFormat="1">
      <c r="B1026" s="222"/>
      <c r="C1026" s="223"/>
      <c r="D1026" s="224" t="s">
        <v>194</v>
      </c>
      <c r="E1026" s="225" t="s">
        <v>1</v>
      </c>
      <c r="F1026" s="226" t="s">
        <v>1402</v>
      </c>
      <c r="G1026" s="223"/>
      <c r="H1026" s="227">
        <v>3.6899999999999999</v>
      </c>
      <c r="I1026" s="228"/>
      <c r="J1026" s="223"/>
      <c r="K1026" s="223"/>
      <c r="L1026" s="229"/>
      <c r="M1026" s="230"/>
      <c r="N1026" s="231"/>
      <c r="O1026" s="231"/>
      <c r="P1026" s="231"/>
      <c r="Q1026" s="231"/>
      <c r="R1026" s="231"/>
      <c r="S1026" s="231"/>
      <c r="T1026" s="232"/>
      <c r="AT1026" s="233" t="s">
        <v>194</v>
      </c>
      <c r="AU1026" s="233" t="s">
        <v>76</v>
      </c>
      <c r="AV1026" s="11" t="s">
        <v>78</v>
      </c>
      <c r="AW1026" s="11" t="s">
        <v>32</v>
      </c>
      <c r="AX1026" s="11" t="s">
        <v>69</v>
      </c>
      <c r="AY1026" s="233" t="s">
        <v>186</v>
      </c>
    </row>
    <row r="1027" s="11" customFormat="1">
      <c r="B1027" s="222"/>
      <c r="C1027" s="223"/>
      <c r="D1027" s="224" t="s">
        <v>194</v>
      </c>
      <c r="E1027" s="225" t="s">
        <v>1</v>
      </c>
      <c r="F1027" s="226" t="s">
        <v>1403</v>
      </c>
      <c r="G1027" s="223"/>
      <c r="H1027" s="227">
        <v>6.4800000000000004</v>
      </c>
      <c r="I1027" s="228"/>
      <c r="J1027" s="223"/>
      <c r="K1027" s="223"/>
      <c r="L1027" s="229"/>
      <c r="M1027" s="230"/>
      <c r="N1027" s="231"/>
      <c r="O1027" s="231"/>
      <c r="P1027" s="231"/>
      <c r="Q1027" s="231"/>
      <c r="R1027" s="231"/>
      <c r="S1027" s="231"/>
      <c r="T1027" s="232"/>
      <c r="AT1027" s="233" t="s">
        <v>194</v>
      </c>
      <c r="AU1027" s="233" t="s">
        <v>76</v>
      </c>
      <c r="AV1027" s="11" t="s">
        <v>78</v>
      </c>
      <c r="AW1027" s="11" t="s">
        <v>32</v>
      </c>
      <c r="AX1027" s="11" t="s">
        <v>69</v>
      </c>
      <c r="AY1027" s="233" t="s">
        <v>186</v>
      </c>
    </row>
    <row r="1028" s="12" customFormat="1">
      <c r="B1028" s="234"/>
      <c r="C1028" s="235"/>
      <c r="D1028" s="224" t="s">
        <v>194</v>
      </c>
      <c r="E1028" s="236" t="s">
        <v>1</v>
      </c>
      <c r="F1028" s="237" t="s">
        <v>196</v>
      </c>
      <c r="G1028" s="235"/>
      <c r="H1028" s="238">
        <v>10.17</v>
      </c>
      <c r="I1028" s="239"/>
      <c r="J1028" s="235"/>
      <c r="K1028" s="235"/>
      <c r="L1028" s="240"/>
      <c r="M1028" s="241"/>
      <c r="N1028" s="242"/>
      <c r="O1028" s="242"/>
      <c r="P1028" s="242"/>
      <c r="Q1028" s="242"/>
      <c r="R1028" s="242"/>
      <c r="S1028" s="242"/>
      <c r="T1028" s="243"/>
      <c r="AT1028" s="244" t="s">
        <v>194</v>
      </c>
      <c r="AU1028" s="244" t="s">
        <v>76</v>
      </c>
      <c r="AV1028" s="12" t="s">
        <v>86</v>
      </c>
      <c r="AW1028" s="12" t="s">
        <v>32</v>
      </c>
      <c r="AX1028" s="12" t="s">
        <v>69</v>
      </c>
      <c r="AY1028" s="244" t="s">
        <v>186</v>
      </c>
    </row>
    <row r="1029" s="14" customFormat="1">
      <c r="B1029" s="256"/>
      <c r="C1029" s="257"/>
      <c r="D1029" s="224" t="s">
        <v>194</v>
      </c>
      <c r="E1029" s="258" t="s">
        <v>1</v>
      </c>
      <c r="F1029" s="259" t="s">
        <v>1404</v>
      </c>
      <c r="G1029" s="257"/>
      <c r="H1029" s="258" t="s">
        <v>1</v>
      </c>
      <c r="I1029" s="260"/>
      <c r="J1029" s="257"/>
      <c r="K1029" s="257"/>
      <c r="L1029" s="261"/>
      <c r="M1029" s="262"/>
      <c r="N1029" s="263"/>
      <c r="O1029" s="263"/>
      <c r="P1029" s="263"/>
      <c r="Q1029" s="263"/>
      <c r="R1029" s="263"/>
      <c r="S1029" s="263"/>
      <c r="T1029" s="264"/>
      <c r="AT1029" s="265" t="s">
        <v>194</v>
      </c>
      <c r="AU1029" s="265" t="s">
        <v>76</v>
      </c>
      <c r="AV1029" s="14" t="s">
        <v>76</v>
      </c>
      <c r="AW1029" s="14" t="s">
        <v>32</v>
      </c>
      <c r="AX1029" s="14" t="s">
        <v>69</v>
      </c>
      <c r="AY1029" s="265" t="s">
        <v>186</v>
      </c>
    </row>
    <row r="1030" s="11" customFormat="1">
      <c r="B1030" s="222"/>
      <c r="C1030" s="223"/>
      <c r="D1030" s="224" t="s">
        <v>194</v>
      </c>
      <c r="E1030" s="225" t="s">
        <v>1</v>
      </c>
      <c r="F1030" s="226" t="s">
        <v>1405</v>
      </c>
      <c r="G1030" s="223"/>
      <c r="H1030" s="227">
        <v>6.2930000000000001</v>
      </c>
      <c r="I1030" s="228"/>
      <c r="J1030" s="223"/>
      <c r="K1030" s="223"/>
      <c r="L1030" s="229"/>
      <c r="M1030" s="230"/>
      <c r="N1030" s="231"/>
      <c r="O1030" s="231"/>
      <c r="P1030" s="231"/>
      <c r="Q1030" s="231"/>
      <c r="R1030" s="231"/>
      <c r="S1030" s="231"/>
      <c r="T1030" s="232"/>
      <c r="AT1030" s="233" t="s">
        <v>194</v>
      </c>
      <c r="AU1030" s="233" t="s">
        <v>76</v>
      </c>
      <c r="AV1030" s="11" t="s">
        <v>78</v>
      </c>
      <c r="AW1030" s="11" t="s">
        <v>32</v>
      </c>
      <c r="AX1030" s="11" t="s">
        <v>69</v>
      </c>
      <c r="AY1030" s="233" t="s">
        <v>186</v>
      </c>
    </row>
    <row r="1031" s="11" customFormat="1">
      <c r="B1031" s="222"/>
      <c r="C1031" s="223"/>
      <c r="D1031" s="224" t="s">
        <v>194</v>
      </c>
      <c r="E1031" s="225" t="s">
        <v>1</v>
      </c>
      <c r="F1031" s="226" t="s">
        <v>1406</v>
      </c>
      <c r="G1031" s="223"/>
      <c r="H1031" s="227">
        <v>5.1980000000000004</v>
      </c>
      <c r="I1031" s="228"/>
      <c r="J1031" s="223"/>
      <c r="K1031" s="223"/>
      <c r="L1031" s="229"/>
      <c r="M1031" s="230"/>
      <c r="N1031" s="231"/>
      <c r="O1031" s="231"/>
      <c r="P1031" s="231"/>
      <c r="Q1031" s="231"/>
      <c r="R1031" s="231"/>
      <c r="S1031" s="231"/>
      <c r="T1031" s="232"/>
      <c r="AT1031" s="233" t="s">
        <v>194</v>
      </c>
      <c r="AU1031" s="233" t="s">
        <v>76</v>
      </c>
      <c r="AV1031" s="11" t="s">
        <v>78</v>
      </c>
      <c r="AW1031" s="11" t="s">
        <v>32</v>
      </c>
      <c r="AX1031" s="11" t="s">
        <v>69</v>
      </c>
      <c r="AY1031" s="233" t="s">
        <v>186</v>
      </c>
    </row>
    <row r="1032" s="12" customFormat="1">
      <c r="B1032" s="234"/>
      <c r="C1032" s="235"/>
      <c r="D1032" s="224" t="s">
        <v>194</v>
      </c>
      <c r="E1032" s="236" t="s">
        <v>1</v>
      </c>
      <c r="F1032" s="237" t="s">
        <v>196</v>
      </c>
      <c r="G1032" s="235"/>
      <c r="H1032" s="238">
        <v>11.491</v>
      </c>
      <c r="I1032" s="239"/>
      <c r="J1032" s="235"/>
      <c r="K1032" s="235"/>
      <c r="L1032" s="240"/>
      <c r="M1032" s="241"/>
      <c r="N1032" s="242"/>
      <c r="O1032" s="242"/>
      <c r="P1032" s="242"/>
      <c r="Q1032" s="242"/>
      <c r="R1032" s="242"/>
      <c r="S1032" s="242"/>
      <c r="T1032" s="243"/>
      <c r="AT1032" s="244" t="s">
        <v>194</v>
      </c>
      <c r="AU1032" s="244" t="s">
        <v>76</v>
      </c>
      <c r="AV1032" s="12" t="s">
        <v>86</v>
      </c>
      <c r="AW1032" s="12" t="s">
        <v>32</v>
      </c>
      <c r="AX1032" s="12" t="s">
        <v>69</v>
      </c>
      <c r="AY1032" s="244" t="s">
        <v>186</v>
      </c>
    </row>
    <row r="1033" s="13" customFormat="1">
      <c r="B1033" s="245"/>
      <c r="C1033" s="246"/>
      <c r="D1033" s="224" t="s">
        <v>194</v>
      </c>
      <c r="E1033" s="247" t="s">
        <v>1</v>
      </c>
      <c r="F1033" s="248" t="s">
        <v>197</v>
      </c>
      <c r="G1033" s="246"/>
      <c r="H1033" s="249">
        <v>21.661000000000001</v>
      </c>
      <c r="I1033" s="250"/>
      <c r="J1033" s="246"/>
      <c r="K1033" s="246"/>
      <c r="L1033" s="251"/>
      <c r="M1033" s="252"/>
      <c r="N1033" s="253"/>
      <c r="O1033" s="253"/>
      <c r="P1033" s="253"/>
      <c r="Q1033" s="253"/>
      <c r="R1033" s="253"/>
      <c r="S1033" s="253"/>
      <c r="T1033" s="254"/>
      <c r="AT1033" s="255" t="s">
        <v>194</v>
      </c>
      <c r="AU1033" s="255" t="s">
        <v>76</v>
      </c>
      <c r="AV1033" s="13" t="s">
        <v>192</v>
      </c>
      <c r="AW1033" s="13" t="s">
        <v>32</v>
      </c>
      <c r="AX1033" s="13" t="s">
        <v>76</v>
      </c>
      <c r="AY1033" s="255" t="s">
        <v>186</v>
      </c>
    </row>
    <row r="1034" s="1" customFormat="1" ht="16.5" customHeight="1">
      <c r="B1034" s="38"/>
      <c r="C1034" s="266" t="s">
        <v>1407</v>
      </c>
      <c r="D1034" s="266" t="s">
        <v>356</v>
      </c>
      <c r="E1034" s="267" t="s">
        <v>1408</v>
      </c>
      <c r="F1034" s="268" t="s">
        <v>1409</v>
      </c>
      <c r="G1034" s="269" t="s">
        <v>319</v>
      </c>
      <c r="H1034" s="270">
        <v>10.933</v>
      </c>
      <c r="I1034" s="271"/>
      <c r="J1034" s="272">
        <f>ROUND(I1034*H1034,2)</f>
        <v>0</v>
      </c>
      <c r="K1034" s="268" t="s">
        <v>1</v>
      </c>
      <c r="L1034" s="273"/>
      <c r="M1034" s="274" t="s">
        <v>1</v>
      </c>
      <c r="N1034" s="275" t="s">
        <v>40</v>
      </c>
      <c r="O1034" s="79"/>
      <c r="P1034" s="219">
        <f>O1034*H1034</f>
        <v>0</v>
      </c>
      <c r="Q1034" s="219">
        <v>0</v>
      </c>
      <c r="R1034" s="219">
        <f>Q1034*H1034</f>
        <v>0</v>
      </c>
      <c r="S1034" s="219">
        <v>0</v>
      </c>
      <c r="T1034" s="220">
        <f>S1034*H1034</f>
        <v>0</v>
      </c>
      <c r="AR1034" s="17" t="s">
        <v>355</v>
      </c>
      <c r="AT1034" s="17" t="s">
        <v>356</v>
      </c>
      <c r="AU1034" s="17" t="s">
        <v>76</v>
      </c>
      <c r="AY1034" s="17" t="s">
        <v>186</v>
      </c>
      <c r="BE1034" s="221">
        <f>IF(N1034="základní",J1034,0)</f>
        <v>0</v>
      </c>
      <c r="BF1034" s="221">
        <f>IF(N1034="snížená",J1034,0)</f>
        <v>0</v>
      </c>
      <c r="BG1034" s="221">
        <f>IF(N1034="zákl. přenesená",J1034,0)</f>
        <v>0</v>
      </c>
      <c r="BH1034" s="221">
        <f>IF(N1034="sníž. přenesená",J1034,0)</f>
        <v>0</v>
      </c>
      <c r="BI1034" s="221">
        <f>IF(N1034="nulová",J1034,0)</f>
        <v>0</v>
      </c>
      <c r="BJ1034" s="17" t="s">
        <v>76</v>
      </c>
      <c r="BK1034" s="221">
        <f>ROUND(I1034*H1034,2)</f>
        <v>0</v>
      </c>
      <c r="BL1034" s="17" t="s">
        <v>257</v>
      </c>
      <c r="BM1034" s="17" t="s">
        <v>1410</v>
      </c>
    </row>
    <row r="1035" s="11" customFormat="1">
      <c r="B1035" s="222"/>
      <c r="C1035" s="223"/>
      <c r="D1035" s="224" t="s">
        <v>194</v>
      </c>
      <c r="E1035" s="225" t="s">
        <v>1</v>
      </c>
      <c r="F1035" s="226" t="s">
        <v>1411</v>
      </c>
      <c r="G1035" s="223"/>
      <c r="H1035" s="227">
        <v>10.933</v>
      </c>
      <c r="I1035" s="228"/>
      <c r="J1035" s="223"/>
      <c r="K1035" s="223"/>
      <c r="L1035" s="229"/>
      <c r="M1035" s="230"/>
      <c r="N1035" s="231"/>
      <c r="O1035" s="231"/>
      <c r="P1035" s="231"/>
      <c r="Q1035" s="231"/>
      <c r="R1035" s="231"/>
      <c r="S1035" s="231"/>
      <c r="T1035" s="232"/>
      <c r="AT1035" s="233" t="s">
        <v>194</v>
      </c>
      <c r="AU1035" s="233" t="s">
        <v>76</v>
      </c>
      <c r="AV1035" s="11" t="s">
        <v>78</v>
      </c>
      <c r="AW1035" s="11" t="s">
        <v>32</v>
      </c>
      <c r="AX1035" s="11" t="s">
        <v>69</v>
      </c>
      <c r="AY1035" s="233" t="s">
        <v>186</v>
      </c>
    </row>
    <row r="1036" s="13" customFormat="1">
      <c r="B1036" s="245"/>
      <c r="C1036" s="246"/>
      <c r="D1036" s="224" t="s">
        <v>194</v>
      </c>
      <c r="E1036" s="247" t="s">
        <v>1</v>
      </c>
      <c r="F1036" s="248" t="s">
        <v>197</v>
      </c>
      <c r="G1036" s="246"/>
      <c r="H1036" s="249">
        <v>10.933</v>
      </c>
      <c r="I1036" s="250"/>
      <c r="J1036" s="246"/>
      <c r="K1036" s="246"/>
      <c r="L1036" s="251"/>
      <c r="M1036" s="252"/>
      <c r="N1036" s="253"/>
      <c r="O1036" s="253"/>
      <c r="P1036" s="253"/>
      <c r="Q1036" s="253"/>
      <c r="R1036" s="253"/>
      <c r="S1036" s="253"/>
      <c r="T1036" s="254"/>
      <c r="AT1036" s="255" t="s">
        <v>194</v>
      </c>
      <c r="AU1036" s="255" t="s">
        <v>76</v>
      </c>
      <c r="AV1036" s="13" t="s">
        <v>192</v>
      </c>
      <c r="AW1036" s="13" t="s">
        <v>32</v>
      </c>
      <c r="AX1036" s="13" t="s">
        <v>76</v>
      </c>
      <c r="AY1036" s="255" t="s">
        <v>186</v>
      </c>
    </row>
    <row r="1037" s="1" customFormat="1" ht="16.5" customHeight="1">
      <c r="B1037" s="38"/>
      <c r="C1037" s="266" t="s">
        <v>1412</v>
      </c>
      <c r="D1037" s="266" t="s">
        <v>356</v>
      </c>
      <c r="E1037" s="267" t="s">
        <v>1413</v>
      </c>
      <c r="F1037" s="268" t="s">
        <v>1414</v>
      </c>
      <c r="G1037" s="269" t="s">
        <v>319</v>
      </c>
      <c r="H1037" s="270">
        <v>12.353</v>
      </c>
      <c r="I1037" s="271"/>
      <c r="J1037" s="272">
        <f>ROUND(I1037*H1037,2)</f>
        <v>0</v>
      </c>
      <c r="K1037" s="268" t="s">
        <v>1</v>
      </c>
      <c r="L1037" s="273"/>
      <c r="M1037" s="274" t="s">
        <v>1</v>
      </c>
      <c r="N1037" s="275" t="s">
        <v>40</v>
      </c>
      <c r="O1037" s="79"/>
      <c r="P1037" s="219">
        <f>O1037*H1037</f>
        <v>0</v>
      </c>
      <c r="Q1037" s="219">
        <v>0</v>
      </c>
      <c r="R1037" s="219">
        <f>Q1037*H1037</f>
        <v>0</v>
      </c>
      <c r="S1037" s="219">
        <v>0</v>
      </c>
      <c r="T1037" s="220">
        <f>S1037*H1037</f>
        <v>0</v>
      </c>
      <c r="AR1037" s="17" t="s">
        <v>355</v>
      </c>
      <c r="AT1037" s="17" t="s">
        <v>356</v>
      </c>
      <c r="AU1037" s="17" t="s">
        <v>76</v>
      </c>
      <c r="AY1037" s="17" t="s">
        <v>186</v>
      </c>
      <c r="BE1037" s="221">
        <f>IF(N1037="základní",J1037,0)</f>
        <v>0</v>
      </c>
      <c r="BF1037" s="221">
        <f>IF(N1037="snížená",J1037,0)</f>
        <v>0</v>
      </c>
      <c r="BG1037" s="221">
        <f>IF(N1037="zákl. přenesená",J1037,0)</f>
        <v>0</v>
      </c>
      <c r="BH1037" s="221">
        <f>IF(N1037="sníž. přenesená",J1037,0)</f>
        <v>0</v>
      </c>
      <c r="BI1037" s="221">
        <f>IF(N1037="nulová",J1037,0)</f>
        <v>0</v>
      </c>
      <c r="BJ1037" s="17" t="s">
        <v>76</v>
      </c>
      <c r="BK1037" s="221">
        <f>ROUND(I1037*H1037,2)</f>
        <v>0</v>
      </c>
      <c r="BL1037" s="17" t="s">
        <v>257</v>
      </c>
      <c r="BM1037" s="17" t="s">
        <v>1415</v>
      </c>
    </row>
    <row r="1038" s="11" customFormat="1">
      <c r="B1038" s="222"/>
      <c r="C1038" s="223"/>
      <c r="D1038" s="224" t="s">
        <v>194</v>
      </c>
      <c r="E1038" s="225" t="s">
        <v>1</v>
      </c>
      <c r="F1038" s="226" t="s">
        <v>1416</v>
      </c>
      <c r="G1038" s="223"/>
      <c r="H1038" s="227">
        <v>12.353</v>
      </c>
      <c r="I1038" s="228"/>
      <c r="J1038" s="223"/>
      <c r="K1038" s="223"/>
      <c r="L1038" s="229"/>
      <c r="M1038" s="230"/>
      <c r="N1038" s="231"/>
      <c r="O1038" s="231"/>
      <c r="P1038" s="231"/>
      <c r="Q1038" s="231"/>
      <c r="R1038" s="231"/>
      <c r="S1038" s="231"/>
      <c r="T1038" s="232"/>
      <c r="AT1038" s="233" t="s">
        <v>194</v>
      </c>
      <c r="AU1038" s="233" t="s">
        <v>76</v>
      </c>
      <c r="AV1038" s="11" t="s">
        <v>78</v>
      </c>
      <c r="AW1038" s="11" t="s">
        <v>32</v>
      </c>
      <c r="AX1038" s="11" t="s">
        <v>69</v>
      </c>
      <c r="AY1038" s="233" t="s">
        <v>186</v>
      </c>
    </row>
    <row r="1039" s="13" customFormat="1">
      <c r="B1039" s="245"/>
      <c r="C1039" s="246"/>
      <c r="D1039" s="224" t="s">
        <v>194</v>
      </c>
      <c r="E1039" s="247" t="s">
        <v>1</v>
      </c>
      <c r="F1039" s="248" t="s">
        <v>197</v>
      </c>
      <c r="G1039" s="246"/>
      <c r="H1039" s="249">
        <v>12.353</v>
      </c>
      <c r="I1039" s="250"/>
      <c r="J1039" s="246"/>
      <c r="K1039" s="246"/>
      <c r="L1039" s="251"/>
      <c r="M1039" s="252"/>
      <c r="N1039" s="253"/>
      <c r="O1039" s="253"/>
      <c r="P1039" s="253"/>
      <c r="Q1039" s="253"/>
      <c r="R1039" s="253"/>
      <c r="S1039" s="253"/>
      <c r="T1039" s="254"/>
      <c r="AT1039" s="255" t="s">
        <v>194</v>
      </c>
      <c r="AU1039" s="255" t="s">
        <v>76</v>
      </c>
      <c r="AV1039" s="13" t="s">
        <v>192</v>
      </c>
      <c r="AW1039" s="13" t="s">
        <v>32</v>
      </c>
      <c r="AX1039" s="13" t="s">
        <v>76</v>
      </c>
      <c r="AY1039" s="255" t="s">
        <v>186</v>
      </c>
    </row>
    <row r="1040" s="1" customFormat="1" ht="16.5" customHeight="1">
      <c r="B1040" s="38"/>
      <c r="C1040" s="210" t="s">
        <v>1417</v>
      </c>
      <c r="D1040" s="210" t="s">
        <v>187</v>
      </c>
      <c r="E1040" s="211" t="s">
        <v>1418</v>
      </c>
      <c r="F1040" s="212" t="s">
        <v>1419</v>
      </c>
      <c r="G1040" s="213" t="s">
        <v>319</v>
      </c>
      <c r="H1040" s="214">
        <v>3.6899999999999999</v>
      </c>
      <c r="I1040" s="215"/>
      <c r="J1040" s="216">
        <f>ROUND(I1040*H1040,2)</f>
        <v>0</v>
      </c>
      <c r="K1040" s="212" t="s">
        <v>191</v>
      </c>
      <c r="L1040" s="43"/>
      <c r="M1040" s="217" t="s">
        <v>1</v>
      </c>
      <c r="N1040" s="218" t="s">
        <v>40</v>
      </c>
      <c r="O1040" s="79"/>
      <c r="P1040" s="219">
        <f>O1040*H1040</f>
        <v>0</v>
      </c>
      <c r="Q1040" s="219">
        <v>0</v>
      </c>
      <c r="R1040" s="219">
        <f>Q1040*H1040</f>
        <v>0</v>
      </c>
      <c r="S1040" s="219">
        <v>0</v>
      </c>
      <c r="T1040" s="220">
        <f>S1040*H1040</f>
        <v>0</v>
      </c>
      <c r="AR1040" s="17" t="s">
        <v>257</v>
      </c>
      <c r="AT1040" s="17" t="s">
        <v>187</v>
      </c>
      <c r="AU1040" s="17" t="s">
        <v>76</v>
      </c>
      <c r="AY1040" s="17" t="s">
        <v>186</v>
      </c>
      <c r="BE1040" s="221">
        <f>IF(N1040="základní",J1040,0)</f>
        <v>0</v>
      </c>
      <c r="BF1040" s="221">
        <f>IF(N1040="snížená",J1040,0)</f>
        <v>0</v>
      </c>
      <c r="BG1040" s="221">
        <f>IF(N1040="zákl. přenesená",J1040,0)</f>
        <v>0</v>
      </c>
      <c r="BH1040" s="221">
        <f>IF(N1040="sníž. přenesená",J1040,0)</f>
        <v>0</v>
      </c>
      <c r="BI1040" s="221">
        <f>IF(N1040="nulová",J1040,0)</f>
        <v>0</v>
      </c>
      <c r="BJ1040" s="17" t="s">
        <v>76</v>
      </c>
      <c r="BK1040" s="221">
        <f>ROUND(I1040*H1040,2)</f>
        <v>0</v>
      </c>
      <c r="BL1040" s="17" t="s">
        <v>257</v>
      </c>
      <c r="BM1040" s="17" t="s">
        <v>1420</v>
      </c>
    </row>
    <row r="1041" s="11" customFormat="1">
      <c r="B1041" s="222"/>
      <c r="C1041" s="223"/>
      <c r="D1041" s="224" t="s">
        <v>194</v>
      </c>
      <c r="E1041" s="225" t="s">
        <v>1</v>
      </c>
      <c r="F1041" s="226" t="s">
        <v>1402</v>
      </c>
      <c r="G1041" s="223"/>
      <c r="H1041" s="227">
        <v>3.6899999999999999</v>
      </c>
      <c r="I1041" s="228"/>
      <c r="J1041" s="223"/>
      <c r="K1041" s="223"/>
      <c r="L1041" s="229"/>
      <c r="M1041" s="230"/>
      <c r="N1041" s="231"/>
      <c r="O1041" s="231"/>
      <c r="P1041" s="231"/>
      <c r="Q1041" s="231"/>
      <c r="R1041" s="231"/>
      <c r="S1041" s="231"/>
      <c r="T1041" s="232"/>
      <c r="AT1041" s="233" t="s">
        <v>194</v>
      </c>
      <c r="AU1041" s="233" t="s">
        <v>76</v>
      </c>
      <c r="AV1041" s="11" t="s">
        <v>78</v>
      </c>
      <c r="AW1041" s="11" t="s">
        <v>32</v>
      </c>
      <c r="AX1041" s="11" t="s">
        <v>69</v>
      </c>
      <c r="AY1041" s="233" t="s">
        <v>186</v>
      </c>
    </row>
    <row r="1042" s="12" customFormat="1">
      <c r="B1042" s="234"/>
      <c r="C1042" s="235"/>
      <c r="D1042" s="224" t="s">
        <v>194</v>
      </c>
      <c r="E1042" s="236" t="s">
        <v>1</v>
      </c>
      <c r="F1042" s="237" t="s">
        <v>196</v>
      </c>
      <c r="G1042" s="235"/>
      <c r="H1042" s="238">
        <v>3.6899999999999999</v>
      </c>
      <c r="I1042" s="239"/>
      <c r="J1042" s="235"/>
      <c r="K1042" s="235"/>
      <c r="L1042" s="240"/>
      <c r="M1042" s="241"/>
      <c r="N1042" s="242"/>
      <c r="O1042" s="242"/>
      <c r="P1042" s="242"/>
      <c r="Q1042" s="242"/>
      <c r="R1042" s="242"/>
      <c r="S1042" s="242"/>
      <c r="T1042" s="243"/>
      <c r="AT1042" s="244" t="s">
        <v>194</v>
      </c>
      <c r="AU1042" s="244" t="s">
        <v>76</v>
      </c>
      <c r="AV1042" s="12" t="s">
        <v>86</v>
      </c>
      <c r="AW1042" s="12" t="s">
        <v>32</v>
      </c>
      <c r="AX1042" s="12" t="s">
        <v>69</v>
      </c>
      <c r="AY1042" s="244" t="s">
        <v>186</v>
      </c>
    </row>
    <row r="1043" s="13" customFormat="1">
      <c r="B1043" s="245"/>
      <c r="C1043" s="246"/>
      <c r="D1043" s="224" t="s">
        <v>194</v>
      </c>
      <c r="E1043" s="247" t="s">
        <v>1</v>
      </c>
      <c r="F1043" s="248" t="s">
        <v>197</v>
      </c>
      <c r="G1043" s="246"/>
      <c r="H1043" s="249">
        <v>3.6899999999999999</v>
      </c>
      <c r="I1043" s="250"/>
      <c r="J1043" s="246"/>
      <c r="K1043" s="246"/>
      <c r="L1043" s="251"/>
      <c r="M1043" s="252"/>
      <c r="N1043" s="253"/>
      <c r="O1043" s="253"/>
      <c r="P1043" s="253"/>
      <c r="Q1043" s="253"/>
      <c r="R1043" s="253"/>
      <c r="S1043" s="253"/>
      <c r="T1043" s="254"/>
      <c r="AT1043" s="255" t="s">
        <v>194</v>
      </c>
      <c r="AU1043" s="255" t="s">
        <v>76</v>
      </c>
      <c r="AV1043" s="13" t="s">
        <v>192</v>
      </c>
      <c r="AW1043" s="13" t="s">
        <v>32</v>
      </c>
      <c r="AX1043" s="13" t="s">
        <v>76</v>
      </c>
      <c r="AY1043" s="255" t="s">
        <v>186</v>
      </c>
    </row>
    <row r="1044" s="1" customFormat="1" ht="16.5" customHeight="1">
      <c r="B1044" s="38"/>
      <c r="C1044" s="210" t="s">
        <v>1421</v>
      </c>
      <c r="D1044" s="210" t="s">
        <v>187</v>
      </c>
      <c r="E1044" s="211" t="s">
        <v>1422</v>
      </c>
      <c r="F1044" s="212" t="s">
        <v>1423</v>
      </c>
      <c r="G1044" s="213" t="s">
        <v>319</v>
      </c>
      <c r="H1044" s="214">
        <v>21.661000000000001</v>
      </c>
      <c r="I1044" s="215"/>
      <c r="J1044" s="216">
        <f>ROUND(I1044*H1044,2)</f>
        <v>0</v>
      </c>
      <c r="K1044" s="212" t="s">
        <v>191</v>
      </c>
      <c r="L1044" s="43"/>
      <c r="M1044" s="217" t="s">
        <v>1</v>
      </c>
      <c r="N1044" s="218" t="s">
        <v>40</v>
      </c>
      <c r="O1044" s="79"/>
      <c r="P1044" s="219">
        <f>O1044*H1044</f>
        <v>0</v>
      </c>
      <c r="Q1044" s="219">
        <v>0</v>
      </c>
      <c r="R1044" s="219">
        <f>Q1044*H1044</f>
        <v>0</v>
      </c>
      <c r="S1044" s="219">
        <v>0</v>
      </c>
      <c r="T1044" s="220">
        <f>S1044*H1044</f>
        <v>0</v>
      </c>
      <c r="AR1044" s="17" t="s">
        <v>257</v>
      </c>
      <c r="AT1044" s="17" t="s">
        <v>187</v>
      </c>
      <c r="AU1044" s="17" t="s">
        <v>76</v>
      </c>
      <c r="AY1044" s="17" t="s">
        <v>186</v>
      </c>
      <c r="BE1044" s="221">
        <f>IF(N1044="základní",J1044,0)</f>
        <v>0</v>
      </c>
      <c r="BF1044" s="221">
        <f>IF(N1044="snížená",J1044,0)</f>
        <v>0</v>
      </c>
      <c r="BG1044" s="221">
        <f>IF(N1044="zákl. přenesená",J1044,0)</f>
        <v>0</v>
      </c>
      <c r="BH1044" s="221">
        <f>IF(N1044="sníž. přenesená",J1044,0)</f>
        <v>0</v>
      </c>
      <c r="BI1044" s="221">
        <f>IF(N1044="nulová",J1044,0)</f>
        <v>0</v>
      </c>
      <c r="BJ1044" s="17" t="s">
        <v>76</v>
      </c>
      <c r="BK1044" s="221">
        <f>ROUND(I1044*H1044,2)</f>
        <v>0</v>
      </c>
      <c r="BL1044" s="17" t="s">
        <v>257</v>
      </c>
      <c r="BM1044" s="17" t="s">
        <v>1424</v>
      </c>
    </row>
    <row r="1045" s="14" customFormat="1">
      <c r="B1045" s="256"/>
      <c r="C1045" s="257"/>
      <c r="D1045" s="224" t="s">
        <v>194</v>
      </c>
      <c r="E1045" s="258" t="s">
        <v>1</v>
      </c>
      <c r="F1045" s="259" t="s">
        <v>1401</v>
      </c>
      <c r="G1045" s="257"/>
      <c r="H1045" s="258" t="s">
        <v>1</v>
      </c>
      <c r="I1045" s="260"/>
      <c r="J1045" s="257"/>
      <c r="K1045" s="257"/>
      <c r="L1045" s="261"/>
      <c r="M1045" s="262"/>
      <c r="N1045" s="263"/>
      <c r="O1045" s="263"/>
      <c r="P1045" s="263"/>
      <c r="Q1045" s="263"/>
      <c r="R1045" s="263"/>
      <c r="S1045" s="263"/>
      <c r="T1045" s="264"/>
      <c r="AT1045" s="265" t="s">
        <v>194</v>
      </c>
      <c r="AU1045" s="265" t="s">
        <v>76</v>
      </c>
      <c r="AV1045" s="14" t="s">
        <v>76</v>
      </c>
      <c r="AW1045" s="14" t="s">
        <v>32</v>
      </c>
      <c r="AX1045" s="14" t="s">
        <v>69</v>
      </c>
      <c r="AY1045" s="265" t="s">
        <v>186</v>
      </c>
    </row>
    <row r="1046" s="11" customFormat="1">
      <c r="B1046" s="222"/>
      <c r="C1046" s="223"/>
      <c r="D1046" s="224" t="s">
        <v>194</v>
      </c>
      <c r="E1046" s="225" t="s">
        <v>1</v>
      </c>
      <c r="F1046" s="226" t="s">
        <v>1402</v>
      </c>
      <c r="G1046" s="223"/>
      <c r="H1046" s="227">
        <v>3.6899999999999999</v>
      </c>
      <c r="I1046" s="228"/>
      <c r="J1046" s="223"/>
      <c r="K1046" s="223"/>
      <c r="L1046" s="229"/>
      <c r="M1046" s="230"/>
      <c r="N1046" s="231"/>
      <c r="O1046" s="231"/>
      <c r="P1046" s="231"/>
      <c r="Q1046" s="231"/>
      <c r="R1046" s="231"/>
      <c r="S1046" s="231"/>
      <c r="T1046" s="232"/>
      <c r="AT1046" s="233" t="s">
        <v>194</v>
      </c>
      <c r="AU1046" s="233" t="s">
        <v>76</v>
      </c>
      <c r="AV1046" s="11" t="s">
        <v>78</v>
      </c>
      <c r="AW1046" s="11" t="s">
        <v>32</v>
      </c>
      <c r="AX1046" s="11" t="s">
        <v>69</v>
      </c>
      <c r="AY1046" s="233" t="s">
        <v>186</v>
      </c>
    </row>
    <row r="1047" s="11" customFormat="1">
      <c r="B1047" s="222"/>
      <c r="C1047" s="223"/>
      <c r="D1047" s="224" t="s">
        <v>194</v>
      </c>
      <c r="E1047" s="225" t="s">
        <v>1</v>
      </c>
      <c r="F1047" s="226" t="s">
        <v>1403</v>
      </c>
      <c r="G1047" s="223"/>
      <c r="H1047" s="227">
        <v>6.4800000000000004</v>
      </c>
      <c r="I1047" s="228"/>
      <c r="J1047" s="223"/>
      <c r="K1047" s="223"/>
      <c r="L1047" s="229"/>
      <c r="M1047" s="230"/>
      <c r="N1047" s="231"/>
      <c r="O1047" s="231"/>
      <c r="P1047" s="231"/>
      <c r="Q1047" s="231"/>
      <c r="R1047" s="231"/>
      <c r="S1047" s="231"/>
      <c r="T1047" s="232"/>
      <c r="AT1047" s="233" t="s">
        <v>194</v>
      </c>
      <c r="AU1047" s="233" t="s">
        <v>76</v>
      </c>
      <c r="AV1047" s="11" t="s">
        <v>78</v>
      </c>
      <c r="AW1047" s="11" t="s">
        <v>32</v>
      </c>
      <c r="AX1047" s="11" t="s">
        <v>69</v>
      </c>
      <c r="AY1047" s="233" t="s">
        <v>186</v>
      </c>
    </row>
    <row r="1048" s="12" customFormat="1">
      <c r="B1048" s="234"/>
      <c r="C1048" s="235"/>
      <c r="D1048" s="224" t="s">
        <v>194</v>
      </c>
      <c r="E1048" s="236" t="s">
        <v>1</v>
      </c>
      <c r="F1048" s="237" t="s">
        <v>196</v>
      </c>
      <c r="G1048" s="235"/>
      <c r="H1048" s="238">
        <v>10.17</v>
      </c>
      <c r="I1048" s="239"/>
      <c r="J1048" s="235"/>
      <c r="K1048" s="235"/>
      <c r="L1048" s="240"/>
      <c r="M1048" s="241"/>
      <c r="N1048" s="242"/>
      <c r="O1048" s="242"/>
      <c r="P1048" s="242"/>
      <c r="Q1048" s="242"/>
      <c r="R1048" s="242"/>
      <c r="S1048" s="242"/>
      <c r="T1048" s="243"/>
      <c r="AT1048" s="244" t="s">
        <v>194</v>
      </c>
      <c r="AU1048" s="244" t="s">
        <v>76</v>
      </c>
      <c r="AV1048" s="12" t="s">
        <v>86</v>
      </c>
      <c r="AW1048" s="12" t="s">
        <v>32</v>
      </c>
      <c r="AX1048" s="12" t="s">
        <v>69</v>
      </c>
      <c r="AY1048" s="244" t="s">
        <v>186</v>
      </c>
    </row>
    <row r="1049" s="14" customFormat="1">
      <c r="B1049" s="256"/>
      <c r="C1049" s="257"/>
      <c r="D1049" s="224" t="s">
        <v>194</v>
      </c>
      <c r="E1049" s="258" t="s">
        <v>1</v>
      </c>
      <c r="F1049" s="259" t="s">
        <v>1404</v>
      </c>
      <c r="G1049" s="257"/>
      <c r="H1049" s="258" t="s">
        <v>1</v>
      </c>
      <c r="I1049" s="260"/>
      <c r="J1049" s="257"/>
      <c r="K1049" s="257"/>
      <c r="L1049" s="261"/>
      <c r="M1049" s="262"/>
      <c r="N1049" s="263"/>
      <c r="O1049" s="263"/>
      <c r="P1049" s="263"/>
      <c r="Q1049" s="263"/>
      <c r="R1049" s="263"/>
      <c r="S1049" s="263"/>
      <c r="T1049" s="264"/>
      <c r="AT1049" s="265" t="s">
        <v>194</v>
      </c>
      <c r="AU1049" s="265" t="s">
        <v>76</v>
      </c>
      <c r="AV1049" s="14" t="s">
        <v>76</v>
      </c>
      <c r="AW1049" s="14" t="s">
        <v>32</v>
      </c>
      <c r="AX1049" s="14" t="s">
        <v>69</v>
      </c>
      <c r="AY1049" s="265" t="s">
        <v>186</v>
      </c>
    </row>
    <row r="1050" s="11" customFormat="1">
      <c r="B1050" s="222"/>
      <c r="C1050" s="223"/>
      <c r="D1050" s="224" t="s">
        <v>194</v>
      </c>
      <c r="E1050" s="225" t="s">
        <v>1</v>
      </c>
      <c r="F1050" s="226" t="s">
        <v>1405</v>
      </c>
      <c r="G1050" s="223"/>
      <c r="H1050" s="227">
        <v>6.2930000000000001</v>
      </c>
      <c r="I1050" s="228"/>
      <c r="J1050" s="223"/>
      <c r="K1050" s="223"/>
      <c r="L1050" s="229"/>
      <c r="M1050" s="230"/>
      <c r="N1050" s="231"/>
      <c r="O1050" s="231"/>
      <c r="P1050" s="231"/>
      <c r="Q1050" s="231"/>
      <c r="R1050" s="231"/>
      <c r="S1050" s="231"/>
      <c r="T1050" s="232"/>
      <c r="AT1050" s="233" t="s">
        <v>194</v>
      </c>
      <c r="AU1050" s="233" t="s">
        <v>76</v>
      </c>
      <c r="AV1050" s="11" t="s">
        <v>78</v>
      </c>
      <c r="AW1050" s="11" t="s">
        <v>32</v>
      </c>
      <c r="AX1050" s="11" t="s">
        <v>69</v>
      </c>
      <c r="AY1050" s="233" t="s">
        <v>186</v>
      </c>
    </row>
    <row r="1051" s="11" customFormat="1">
      <c r="B1051" s="222"/>
      <c r="C1051" s="223"/>
      <c r="D1051" s="224" t="s">
        <v>194</v>
      </c>
      <c r="E1051" s="225" t="s">
        <v>1</v>
      </c>
      <c r="F1051" s="226" t="s">
        <v>1406</v>
      </c>
      <c r="G1051" s="223"/>
      <c r="H1051" s="227">
        <v>5.1980000000000004</v>
      </c>
      <c r="I1051" s="228"/>
      <c r="J1051" s="223"/>
      <c r="K1051" s="223"/>
      <c r="L1051" s="229"/>
      <c r="M1051" s="230"/>
      <c r="N1051" s="231"/>
      <c r="O1051" s="231"/>
      <c r="P1051" s="231"/>
      <c r="Q1051" s="231"/>
      <c r="R1051" s="231"/>
      <c r="S1051" s="231"/>
      <c r="T1051" s="232"/>
      <c r="AT1051" s="233" t="s">
        <v>194</v>
      </c>
      <c r="AU1051" s="233" t="s">
        <v>76</v>
      </c>
      <c r="AV1051" s="11" t="s">
        <v>78</v>
      </c>
      <c r="AW1051" s="11" t="s">
        <v>32</v>
      </c>
      <c r="AX1051" s="11" t="s">
        <v>69</v>
      </c>
      <c r="AY1051" s="233" t="s">
        <v>186</v>
      </c>
    </row>
    <row r="1052" s="12" customFormat="1">
      <c r="B1052" s="234"/>
      <c r="C1052" s="235"/>
      <c r="D1052" s="224" t="s">
        <v>194</v>
      </c>
      <c r="E1052" s="236" t="s">
        <v>1</v>
      </c>
      <c r="F1052" s="237" t="s">
        <v>196</v>
      </c>
      <c r="G1052" s="235"/>
      <c r="H1052" s="238">
        <v>11.491</v>
      </c>
      <c r="I1052" s="239"/>
      <c r="J1052" s="235"/>
      <c r="K1052" s="235"/>
      <c r="L1052" s="240"/>
      <c r="M1052" s="241"/>
      <c r="N1052" s="242"/>
      <c r="O1052" s="242"/>
      <c r="P1052" s="242"/>
      <c r="Q1052" s="242"/>
      <c r="R1052" s="242"/>
      <c r="S1052" s="242"/>
      <c r="T1052" s="243"/>
      <c r="AT1052" s="244" t="s">
        <v>194</v>
      </c>
      <c r="AU1052" s="244" t="s">
        <v>76</v>
      </c>
      <c r="AV1052" s="12" t="s">
        <v>86</v>
      </c>
      <c r="AW1052" s="12" t="s">
        <v>32</v>
      </c>
      <c r="AX1052" s="12" t="s">
        <v>69</v>
      </c>
      <c r="AY1052" s="244" t="s">
        <v>186</v>
      </c>
    </row>
    <row r="1053" s="13" customFormat="1">
      <c r="B1053" s="245"/>
      <c r="C1053" s="246"/>
      <c r="D1053" s="224" t="s">
        <v>194</v>
      </c>
      <c r="E1053" s="247" t="s">
        <v>1</v>
      </c>
      <c r="F1053" s="248" t="s">
        <v>197</v>
      </c>
      <c r="G1053" s="246"/>
      <c r="H1053" s="249">
        <v>21.661000000000001</v>
      </c>
      <c r="I1053" s="250"/>
      <c r="J1053" s="246"/>
      <c r="K1053" s="246"/>
      <c r="L1053" s="251"/>
      <c r="M1053" s="252"/>
      <c r="N1053" s="253"/>
      <c r="O1053" s="253"/>
      <c r="P1053" s="253"/>
      <c r="Q1053" s="253"/>
      <c r="R1053" s="253"/>
      <c r="S1053" s="253"/>
      <c r="T1053" s="254"/>
      <c r="AT1053" s="255" t="s">
        <v>194</v>
      </c>
      <c r="AU1053" s="255" t="s">
        <v>76</v>
      </c>
      <c r="AV1053" s="13" t="s">
        <v>192</v>
      </c>
      <c r="AW1053" s="13" t="s">
        <v>32</v>
      </c>
      <c r="AX1053" s="13" t="s">
        <v>76</v>
      </c>
      <c r="AY1053" s="255" t="s">
        <v>186</v>
      </c>
    </row>
    <row r="1054" s="1" customFormat="1" ht="22.5" customHeight="1">
      <c r="B1054" s="38"/>
      <c r="C1054" s="210" t="s">
        <v>1425</v>
      </c>
      <c r="D1054" s="210" t="s">
        <v>187</v>
      </c>
      <c r="E1054" s="211" t="s">
        <v>1426</v>
      </c>
      <c r="F1054" s="212" t="s">
        <v>1427</v>
      </c>
      <c r="G1054" s="213" t="s">
        <v>908</v>
      </c>
      <c r="H1054" s="278"/>
      <c r="I1054" s="215"/>
      <c r="J1054" s="216">
        <f>ROUND(I1054*H1054,2)</f>
        <v>0</v>
      </c>
      <c r="K1054" s="212" t="s">
        <v>191</v>
      </c>
      <c r="L1054" s="43"/>
      <c r="M1054" s="217" t="s">
        <v>1</v>
      </c>
      <c r="N1054" s="218" t="s">
        <v>40</v>
      </c>
      <c r="O1054" s="79"/>
      <c r="P1054" s="219">
        <f>O1054*H1054</f>
        <v>0</v>
      </c>
      <c r="Q1054" s="219">
        <v>0</v>
      </c>
      <c r="R1054" s="219">
        <f>Q1054*H1054</f>
        <v>0</v>
      </c>
      <c r="S1054" s="219">
        <v>0</v>
      </c>
      <c r="T1054" s="220">
        <f>S1054*H1054</f>
        <v>0</v>
      </c>
      <c r="AR1054" s="17" t="s">
        <v>257</v>
      </c>
      <c r="AT1054" s="17" t="s">
        <v>187</v>
      </c>
      <c r="AU1054" s="17" t="s">
        <v>76</v>
      </c>
      <c r="AY1054" s="17" t="s">
        <v>186</v>
      </c>
      <c r="BE1054" s="221">
        <f>IF(N1054="základní",J1054,0)</f>
        <v>0</v>
      </c>
      <c r="BF1054" s="221">
        <f>IF(N1054="snížená",J1054,0)</f>
        <v>0</v>
      </c>
      <c r="BG1054" s="221">
        <f>IF(N1054="zákl. přenesená",J1054,0)</f>
        <v>0</v>
      </c>
      <c r="BH1054" s="221">
        <f>IF(N1054="sníž. přenesená",J1054,0)</f>
        <v>0</v>
      </c>
      <c r="BI1054" s="221">
        <f>IF(N1054="nulová",J1054,0)</f>
        <v>0</v>
      </c>
      <c r="BJ1054" s="17" t="s">
        <v>76</v>
      </c>
      <c r="BK1054" s="221">
        <f>ROUND(I1054*H1054,2)</f>
        <v>0</v>
      </c>
      <c r="BL1054" s="17" t="s">
        <v>257</v>
      </c>
      <c r="BM1054" s="17" t="s">
        <v>1428</v>
      </c>
    </row>
    <row r="1055" s="10" customFormat="1" ht="25.92" customHeight="1">
      <c r="B1055" s="196"/>
      <c r="C1055" s="197"/>
      <c r="D1055" s="198" t="s">
        <v>68</v>
      </c>
      <c r="E1055" s="199" t="s">
        <v>1429</v>
      </c>
      <c r="F1055" s="199" t="s">
        <v>1430</v>
      </c>
      <c r="G1055" s="197"/>
      <c r="H1055" s="197"/>
      <c r="I1055" s="200"/>
      <c r="J1055" s="201">
        <f>BK1055</f>
        <v>0</v>
      </c>
      <c r="K1055" s="197"/>
      <c r="L1055" s="202"/>
      <c r="M1055" s="203"/>
      <c r="N1055" s="204"/>
      <c r="O1055" s="204"/>
      <c r="P1055" s="205">
        <f>SUM(P1056:P1084)</f>
        <v>0</v>
      </c>
      <c r="Q1055" s="204"/>
      <c r="R1055" s="205">
        <f>SUM(R1056:R1084)</f>
        <v>0</v>
      </c>
      <c r="S1055" s="204"/>
      <c r="T1055" s="206">
        <f>SUM(T1056:T1084)</f>
        <v>0</v>
      </c>
      <c r="AR1055" s="207" t="s">
        <v>78</v>
      </c>
      <c r="AT1055" s="208" t="s">
        <v>68</v>
      </c>
      <c r="AU1055" s="208" t="s">
        <v>69</v>
      </c>
      <c r="AY1055" s="207" t="s">
        <v>186</v>
      </c>
      <c r="BK1055" s="209">
        <f>SUM(BK1056:BK1084)</f>
        <v>0</v>
      </c>
    </row>
    <row r="1056" s="1" customFormat="1" ht="22.5" customHeight="1">
      <c r="B1056" s="38"/>
      <c r="C1056" s="210" t="s">
        <v>1431</v>
      </c>
      <c r="D1056" s="210" t="s">
        <v>187</v>
      </c>
      <c r="E1056" s="211" t="s">
        <v>1432</v>
      </c>
      <c r="F1056" s="212" t="s">
        <v>1433</v>
      </c>
      <c r="G1056" s="213" t="s">
        <v>319</v>
      </c>
      <c r="H1056" s="214">
        <v>14</v>
      </c>
      <c r="I1056" s="215"/>
      <c r="J1056" s="216">
        <f>ROUND(I1056*H1056,2)</f>
        <v>0</v>
      </c>
      <c r="K1056" s="212" t="s">
        <v>191</v>
      </c>
      <c r="L1056" s="43"/>
      <c r="M1056" s="217" t="s">
        <v>1</v>
      </c>
      <c r="N1056" s="218" t="s">
        <v>40</v>
      </c>
      <c r="O1056" s="79"/>
      <c r="P1056" s="219">
        <f>O1056*H1056</f>
        <v>0</v>
      </c>
      <c r="Q1056" s="219">
        <v>0</v>
      </c>
      <c r="R1056" s="219">
        <f>Q1056*H1056</f>
        <v>0</v>
      </c>
      <c r="S1056" s="219">
        <v>0</v>
      </c>
      <c r="T1056" s="220">
        <f>S1056*H1056</f>
        <v>0</v>
      </c>
      <c r="AR1056" s="17" t="s">
        <v>257</v>
      </c>
      <c r="AT1056" s="17" t="s">
        <v>187</v>
      </c>
      <c r="AU1056" s="17" t="s">
        <v>76</v>
      </c>
      <c r="AY1056" s="17" t="s">
        <v>186</v>
      </c>
      <c r="BE1056" s="221">
        <f>IF(N1056="základní",J1056,0)</f>
        <v>0</v>
      </c>
      <c r="BF1056" s="221">
        <f>IF(N1056="snížená",J1056,0)</f>
        <v>0</v>
      </c>
      <c r="BG1056" s="221">
        <f>IF(N1056="zákl. přenesená",J1056,0)</f>
        <v>0</v>
      </c>
      <c r="BH1056" s="221">
        <f>IF(N1056="sníž. přenesená",J1056,0)</f>
        <v>0</v>
      </c>
      <c r="BI1056" s="221">
        <f>IF(N1056="nulová",J1056,0)</f>
        <v>0</v>
      </c>
      <c r="BJ1056" s="17" t="s">
        <v>76</v>
      </c>
      <c r="BK1056" s="221">
        <f>ROUND(I1056*H1056,2)</f>
        <v>0</v>
      </c>
      <c r="BL1056" s="17" t="s">
        <v>257</v>
      </c>
      <c r="BM1056" s="17" t="s">
        <v>1434</v>
      </c>
    </row>
    <row r="1057" s="11" customFormat="1">
      <c r="B1057" s="222"/>
      <c r="C1057" s="223"/>
      <c r="D1057" s="224" t="s">
        <v>194</v>
      </c>
      <c r="E1057" s="225" t="s">
        <v>1</v>
      </c>
      <c r="F1057" s="226" t="s">
        <v>555</v>
      </c>
      <c r="G1057" s="223"/>
      <c r="H1057" s="227">
        <v>14</v>
      </c>
      <c r="I1057" s="228"/>
      <c r="J1057" s="223"/>
      <c r="K1057" s="223"/>
      <c r="L1057" s="229"/>
      <c r="M1057" s="230"/>
      <c r="N1057" s="231"/>
      <c r="O1057" s="231"/>
      <c r="P1057" s="231"/>
      <c r="Q1057" s="231"/>
      <c r="R1057" s="231"/>
      <c r="S1057" s="231"/>
      <c r="T1057" s="232"/>
      <c r="AT1057" s="233" t="s">
        <v>194</v>
      </c>
      <c r="AU1057" s="233" t="s">
        <v>76</v>
      </c>
      <c r="AV1057" s="11" t="s">
        <v>78</v>
      </c>
      <c r="AW1057" s="11" t="s">
        <v>32</v>
      </c>
      <c r="AX1057" s="11" t="s">
        <v>69</v>
      </c>
      <c r="AY1057" s="233" t="s">
        <v>186</v>
      </c>
    </row>
    <row r="1058" s="12" customFormat="1">
      <c r="B1058" s="234"/>
      <c r="C1058" s="235"/>
      <c r="D1058" s="224" t="s">
        <v>194</v>
      </c>
      <c r="E1058" s="236" t="s">
        <v>1</v>
      </c>
      <c r="F1058" s="237" t="s">
        <v>196</v>
      </c>
      <c r="G1058" s="235"/>
      <c r="H1058" s="238">
        <v>14</v>
      </c>
      <c r="I1058" s="239"/>
      <c r="J1058" s="235"/>
      <c r="K1058" s="235"/>
      <c r="L1058" s="240"/>
      <c r="M1058" s="241"/>
      <c r="N1058" s="242"/>
      <c r="O1058" s="242"/>
      <c r="P1058" s="242"/>
      <c r="Q1058" s="242"/>
      <c r="R1058" s="242"/>
      <c r="S1058" s="242"/>
      <c r="T1058" s="243"/>
      <c r="AT1058" s="244" t="s">
        <v>194</v>
      </c>
      <c r="AU1058" s="244" t="s">
        <v>76</v>
      </c>
      <c r="AV1058" s="12" t="s">
        <v>86</v>
      </c>
      <c r="AW1058" s="12" t="s">
        <v>32</v>
      </c>
      <c r="AX1058" s="12" t="s">
        <v>69</v>
      </c>
      <c r="AY1058" s="244" t="s">
        <v>186</v>
      </c>
    </row>
    <row r="1059" s="13" customFormat="1">
      <c r="B1059" s="245"/>
      <c r="C1059" s="246"/>
      <c r="D1059" s="224" t="s">
        <v>194</v>
      </c>
      <c r="E1059" s="247" t="s">
        <v>1</v>
      </c>
      <c r="F1059" s="248" t="s">
        <v>197</v>
      </c>
      <c r="G1059" s="246"/>
      <c r="H1059" s="249">
        <v>14</v>
      </c>
      <c r="I1059" s="250"/>
      <c r="J1059" s="246"/>
      <c r="K1059" s="246"/>
      <c r="L1059" s="251"/>
      <c r="M1059" s="252"/>
      <c r="N1059" s="253"/>
      <c r="O1059" s="253"/>
      <c r="P1059" s="253"/>
      <c r="Q1059" s="253"/>
      <c r="R1059" s="253"/>
      <c r="S1059" s="253"/>
      <c r="T1059" s="254"/>
      <c r="AT1059" s="255" t="s">
        <v>194</v>
      </c>
      <c r="AU1059" s="255" t="s">
        <v>76</v>
      </c>
      <c r="AV1059" s="13" t="s">
        <v>192</v>
      </c>
      <c r="AW1059" s="13" t="s">
        <v>32</v>
      </c>
      <c r="AX1059" s="13" t="s">
        <v>76</v>
      </c>
      <c r="AY1059" s="255" t="s">
        <v>186</v>
      </c>
    </row>
    <row r="1060" s="1" customFormat="1" ht="16.5" customHeight="1">
      <c r="B1060" s="38"/>
      <c r="C1060" s="266" t="s">
        <v>1435</v>
      </c>
      <c r="D1060" s="266" t="s">
        <v>356</v>
      </c>
      <c r="E1060" s="267" t="s">
        <v>1436</v>
      </c>
      <c r="F1060" s="268" t="s">
        <v>1437</v>
      </c>
      <c r="G1060" s="269" t="s">
        <v>319</v>
      </c>
      <c r="H1060" s="270">
        <v>14.699999999999999</v>
      </c>
      <c r="I1060" s="271"/>
      <c r="J1060" s="272">
        <f>ROUND(I1060*H1060,2)</f>
        <v>0</v>
      </c>
      <c r="K1060" s="268" t="s">
        <v>191</v>
      </c>
      <c r="L1060" s="273"/>
      <c r="M1060" s="274" t="s">
        <v>1</v>
      </c>
      <c r="N1060" s="275" t="s">
        <v>40</v>
      </c>
      <c r="O1060" s="79"/>
      <c r="P1060" s="219">
        <f>O1060*H1060</f>
        <v>0</v>
      </c>
      <c r="Q1060" s="219">
        <v>0</v>
      </c>
      <c r="R1060" s="219">
        <f>Q1060*H1060</f>
        <v>0</v>
      </c>
      <c r="S1060" s="219">
        <v>0</v>
      </c>
      <c r="T1060" s="220">
        <f>S1060*H1060</f>
        <v>0</v>
      </c>
      <c r="AR1060" s="17" t="s">
        <v>355</v>
      </c>
      <c r="AT1060" s="17" t="s">
        <v>356</v>
      </c>
      <c r="AU1060" s="17" t="s">
        <v>76</v>
      </c>
      <c r="AY1060" s="17" t="s">
        <v>186</v>
      </c>
      <c r="BE1060" s="221">
        <f>IF(N1060="základní",J1060,0)</f>
        <v>0</v>
      </c>
      <c r="BF1060" s="221">
        <f>IF(N1060="snížená",J1060,0)</f>
        <v>0</v>
      </c>
      <c r="BG1060" s="221">
        <f>IF(N1060="zákl. přenesená",J1060,0)</f>
        <v>0</v>
      </c>
      <c r="BH1060" s="221">
        <f>IF(N1060="sníž. přenesená",J1060,0)</f>
        <v>0</v>
      </c>
      <c r="BI1060" s="221">
        <f>IF(N1060="nulová",J1060,0)</f>
        <v>0</v>
      </c>
      <c r="BJ1060" s="17" t="s">
        <v>76</v>
      </c>
      <c r="BK1060" s="221">
        <f>ROUND(I1060*H1060,2)</f>
        <v>0</v>
      </c>
      <c r="BL1060" s="17" t="s">
        <v>257</v>
      </c>
      <c r="BM1060" s="17" t="s">
        <v>1438</v>
      </c>
    </row>
    <row r="1061" s="11" customFormat="1">
      <c r="B1061" s="222"/>
      <c r="C1061" s="223"/>
      <c r="D1061" s="224" t="s">
        <v>194</v>
      </c>
      <c r="E1061" s="225" t="s">
        <v>1</v>
      </c>
      <c r="F1061" s="226" t="s">
        <v>1439</v>
      </c>
      <c r="G1061" s="223"/>
      <c r="H1061" s="227">
        <v>14.699999999999999</v>
      </c>
      <c r="I1061" s="228"/>
      <c r="J1061" s="223"/>
      <c r="K1061" s="223"/>
      <c r="L1061" s="229"/>
      <c r="M1061" s="230"/>
      <c r="N1061" s="231"/>
      <c r="O1061" s="231"/>
      <c r="P1061" s="231"/>
      <c r="Q1061" s="231"/>
      <c r="R1061" s="231"/>
      <c r="S1061" s="231"/>
      <c r="T1061" s="232"/>
      <c r="AT1061" s="233" t="s">
        <v>194</v>
      </c>
      <c r="AU1061" s="233" t="s">
        <v>76</v>
      </c>
      <c r="AV1061" s="11" t="s">
        <v>78</v>
      </c>
      <c r="AW1061" s="11" t="s">
        <v>32</v>
      </c>
      <c r="AX1061" s="11" t="s">
        <v>69</v>
      </c>
      <c r="AY1061" s="233" t="s">
        <v>186</v>
      </c>
    </row>
    <row r="1062" s="13" customFormat="1">
      <c r="B1062" s="245"/>
      <c r="C1062" s="246"/>
      <c r="D1062" s="224" t="s">
        <v>194</v>
      </c>
      <c r="E1062" s="247" t="s">
        <v>1</v>
      </c>
      <c r="F1062" s="248" t="s">
        <v>197</v>
      </c>
      <c r="G1062" s="246"/>
      <c r="H1062" s="249">
        <v>14.699999999999999</v>
      </c>
      <c r="I1062" s="250"/>
      <c r="J1062" s="246"/>
      <c r="K1062" s="246"/>
      <c r="L1062" s="251"/>
      <c r="M1062" s="252"/>
      <c r="N1062" s="253"/>
      <c r="O1062" s="253"/>
      <c r="P1062" s="253"/>
      <c r="Q1062" s="253"/>
      <c r="R1062" s="253"/>
      <c r="S1062" s="253"/>
      <c r="T1062" s="254"/>
      <c r="AT1062" s="255" t="s">
        <v>194</v>
      </c>
      <c r="AU1062" s="255" t="s">
        <v>76</v>
      </c>
      <c r="AV1062" s="13" t="s">
        <v>192</v>
      </c>
      <c r="AW1062" s="13" t="s">
        <v>32</v>
      </c>
      <c r="AX1062" s="13" t="s">
        <v>76</v>
      </c>
      <c r="AY1062" s="255" t="s">
        <v>186</v>
      </c>
    </row>
    <row r="1063" s="1" customFormat="1" ht="16.5" customHeight="1">
      <c r="B1063" s="38"/>
      <c r="C1063" s="210" t="s">
        <v>1440</v>
      </c>
      <c r="D1063" s="210" t="s">
        <v>187</v>
      </c>
      <c r="E1063" s="211" t="s">
        <v>1441</v>
      </c>
      <c r="F1063" s="212" t="s">
        <v>1442</v>
      </c>
      <c r="G1063" s="213" t="s">
        <v>364</v>
      </c>
      <c r="H1063" s="214">
        <v>11.220000000000001</v>
      </c>
      <c r="I1063" s="215"/>
      <c r="J1063" s="216">
        <f>ROUND(I1063*H1063,2)</f>
        <v>0</v>
      </c>
      <c r="K1063" s="212" t="s">
        <v>191</v>
      </c>
      <c r="L1063" s="43"/>
      <c r="M1063" s="217" t="s">
        <v>1</v>
      </c>
      <c r="N1063" s="218" t="s">
        <v>40</v>
      </c>
      <c r="O1063" s="79"/>
      <c r="P1063" s="219">
        <f>O1063*H1063</f>
        <v>0</v>
      </c>
      <c r="Q1063" s="219">
        <v>0</v>
      </c>
      <c r="R1063" s="219">
        <f>Q1063*H1063</f>
        <v>0</v>
      </c>
      <c r="S1063" s="219">
        <v>0</v>
      </c>
      <c r="T1063" s="220">
        <f>S1063*H1063</f>
        <v>0</v>
      </c>
      <c r="AR1063" s="17" t="s">
        <v>257</v>
      </c>
      <c r="AT1063" s="17" t="s">
        <v>187</v>
      </c>
      <c r="AU1063" s="17" t="s">
        <v>76</v>
      </c>
      <c r="AY1063" s="17" t="s">
        <v>186</v>
      </c>
      <c r="BE1063" s="221">
        <f>IF(N1063="základní",J1063,0)</f>
        <v>0</v>
      </c>
      <c r="BF1063" s="221">
        <f>IF(N1063="snížená",J1063,0)</f>
        <v>0</v>
      </c>
      <c r="BG1063" s="221">
        <f>IF(N1063="zákl. přenesená",J1063,0)</f>
        <v>0</v>
      </c>
      <c r="BH1063" s="221">
        <f>IF(N1063="sníž. přenesená",J1063,0)</f>
        <v>0</v>
      </c>
      <c r="BI1063" s="221">
        <f>IF(N1063="nulová",J1063,0)</f>
        <v>0</v>
      </c>
      <c r="BJ1063" s="17" t="s">
        <v>76</v>
      </c>
      <c r="BK1063" s="221">
        <f>ROUND(I1063*H1063,2)</f>
        <v>0</v>
      </c>
      <c r="BL1063" s="17" t="s">
        <v>257</v>
      </c>
      <c r="BM1063" s="17" t="s">
        <v>1443</v>
      </c>
    </row>
    <row r="1064" s="11" customFormat="1">
      <c r="B1064" s="222"/>
      <c r="C1064" s="223"/>
      <c r="D1064" s="224" t="s">
        <v>194</v>
      </c>
      <c r="E1064" s="225" t="s">
        <v>1</v>
      </c>
      <c r="F1064" s="226" t="s">
        <v>1444</v>
      </c>
      <c r="G1064" s="223"/>
      <c r="H1064" s="227">
        <v>2.4199999999999999</v>
      </c>
      <c r="I1064" s="228"/>
      <c r="J1064" s="223"/>
      <c r="K1064" s="223"/>
      <c r="L1064" s="229"/>
      <c r="M1064" s="230"/>
      <c r="N1064" s="231"/>
      <c r="O1064" s="231"/>
      <c r="P1064" s="231"/>
      <c r="Q1064" s="231"/>
      <c r="R1064" s="231"/>
      <c r="S1064" s="231"/>
      <c r="T1064" s="232"/>
      <c r="AT1064" s="233" t="s">
        <v>194</v>
      </c>
      <c r="AU1064" s="233" t="s">
        <v>76</v>
      </c>
      <c r="AV1064" s="11" t="s">
        <v>78</v>
      </c>
      <c r="AW1064" s="11" t="s">
        <v>32</v>
      </c>
      <c r="AX1064" s="11" t="s">
        <v>69</v>
      </c>
      <c r="AY1064" s="233" t="s">
        <v>186</v>
      </c>
    </row>
    <row r="1065" s="11" customFormat="1">
      <c r="B1065" s="222"/>
      <c r="C1065" s="223"/>
      <c r="D1065" s="224" t="s">
        <v>194</v>
      </c>
      <c r="E1065" s="225" t="s">
        <v>1</v>
      </c>
      <c r="F1065" s="226" t="s">
        <v>1445</v>
      </c>
      <c r="G1065" s="223"/>
      <c r="H1065" s="227">
        <v>8.8000000000000007</v>
      </c>
      <c r="I1065" s="228"/>
      <c r="J1065" s="223"/>
      <c r="K1065" s="223"/>
      <c r="L1065" s="229"/>
      <c r="M1065" s="230"/>
      <c r="N1065" s="231"/>
      <c r="O1065" s="231"/>
      <c r="P1065" s="231"/>
      <c r="Q1065" s="231"/>
      <c r="R1065" s="231"/>
      <c r="S1065" s="231"/>
      <c r="T1065" s="232"/>
      <c r="AT1065" s="233" t="s">
        <v>194</v>
      </c>
      <c r="AU1065" s="233" t="s">
        <v>76</v>
      </c>
      <c r="AV1065" s="11" t="s">
        <v>78</v>
      </c>
      <c r="AW1065" s="11" t="s">
        <v>32</v>
      </c>
      <c r="AX1065" s="11" t="s">
        <v>69</v>
      </c>
      <c r="AY1065" s="233" t="s">
        <v>186</v>
      </c>
    </row>
    <row r="1066" s="12" customFormat="1">
      <c r="B1066" s="234"/>
      <c r="C1066" s="235"/>
      <c r="D1066" s="224" t="s">
        <v>194</v>
      </c>
      <c r="E1066" s="236" t="s">
        <v>1</v>
      </c>
      <c r="F1066" s="237" t="s">
        <v>196</v>
      </c>
      <c r="G1066" s="235"/>
      <c r="H1066" s="238">
        <v>11.220000000000001</v>
      </c>
      <c r="I1066" s="239"/>
      <c r="J1066" s="235"/>
      <c r="K1066" s="235"/>
      <c r="L1066" s="240"/>
      <c r="M1066" s="241"/>
      <c r="N1066" s="242"/>
      <c r="O1066" s="242"/>
      <c r="P1066" s="242"/>
      <c r="Q1066" s="242"/>
      <c r="R1066" s="242"/>
      <c r="S1066" s="242"/>
      <c r="T1066" s="243"/>
      <c r="AT1066" s="244" t="s">
        <v>194</v>
      </c>
      <c r="AU1066" s="244" t="s">
        <v>76</v>
      </c>
      <c r="AV1066" s="12" t="s">
        <v>86</v>
      </c>
      <c r="AW1066" s="12" t="s">
        <v>32</v>
      </c>
      <c r="AX1066" s="12" t="s">
        <v>69</v>
      </c>
      <c r="AY1066" s="244" t="s">
        <v>186</v>
      </c>
    </row>
    <row r="1067" s="13" customFormat="1">
      <c r="B1067" s="245"/>
      <c r="C1067" s="246"/>
      <c r="D1067" s="224" t="s">
        <v>194</v>
      </c>
      <c r="E1067" s="247" t="s">
        <v>1</v>
      </c>
      <c r="F1067" s="248" t="s">
        <v>197</v>
      </c>
      <c r="G1067" s="246"/>
      <c r="H1067" s="249">
        <v>11.220000000000001</v>
      </c>
      <c r="I1067" s="250"/>
      <c r="J1067" s="246"/>
      <c r="K1067" s="246"/>
      <c r="L1067" s="251"/>
      <c r="M1067" s="252"/>
      <c r="N1067" s="253"/>
      <c r="O1067" s="253"/>
      <c r="P1067" s="253"/>
      <c r="Q1067" s="253"/>
      <c r="R1067" s="253"/>
      <c r="S1067" s="253"/>
      <c r="T1067" s="254"/>
      <c r="AT1067" s="255" t="s">
        <v>194</v>
      </c>
      <c r="AU1067" s="255" t="s">
        <v>76</v>
      </c>
      <c r="AV1067" s="13" t="s">
        <v>192</v>
      </c>
      <c r="AW1067" s="13" t="s">
        <v>32</v>
      </c>
      <c r="AX1067" s="13" t="s">
        <v>76</v>
      </c>
      <c r="AY1067" s="255" t="s">
        <v>186</v>
      </c>
    </row>
    <row r="1068" s="1" customFormat="1" ht="16.5" customHeight="1">
      <c r="B1068" s="38"/>
      <c r="C1068" s="210" t="s">
        <v>1446</v>
      </c>
      <c r="D1068" s="210" t="s">
        <v>187</v>
      </c>
      <c r="E1068" s="211" t="s">
        <v>1447</v>
      </c>
      <c r="F1068" s="212" t="s">
        <v>1448</v>
      </c>
      <c r="G1068" s="213" t="s">
        <v>364</v>
      </c>
      <c r="H1068" s="214">
        <v>7</v>
      </c>
      <c r="I1068" s="215"/>
      <c r="J1068" s="216">
        <f>ROUND(I1068*H1068,2)</f>
        <v>0</v>
      </c>
      <c r="K1068" s="212" t="s">
        <v>191</v>
      </c>
      <c r="L1068" s="43"/>
      <c r="M1068" s="217" t="s">
        <v>1</v>
      </c>
      <c r="N1068" s="218" t="s">
        <v>40</v>
      </c>
      <c r="O1068" s="79"/>
      <c r="P1068" s="219">
        <f>O1068*H1068</f>
        <v>0</v>
      </c>
      <c r="Q1068" s="219">
        <v>0</v>
      </c>
      <c r="R1068" s="219">
        <f>Q1068*H1068</f>
        <v>0</v>
      </c>
      <c r="S1068" s="219">
        <v>0</v>
      </c>
      <c r="T1068" s="220">
        <f>S1068*H1068</f>
        <v>0</v>
      </c>
      <c r="AR1068" s="17" t="s">
        <v>257</v>
      </c>
      <c r="AT1068" s="17" t="s">
        <v>187</v>
      </c>
      <c r="AU1068" s="17" t="s">
        <v>76</v>
      </c>
      <c r="AY1068" s="17" t="s">
        <v>186</v>
      </c>
      <c r="BE1068" s="221">
        <f>IF(N1068="základní",J1068,0)</f>
        <v>0</v>
      </c>
      <c r="BF1068" s="221">
        <f>IF(N1068="snížená",J1068,0)</f>
        <v>0</v>
      </c>
      <c r="BG1068" s="221">
        <f>IF(N1068="zákl. přenesená",J1068,0)</f>
        <v>0</v>
      </c>
      <c r="BH1068" s="221">
        <f>IF(N1068="sníž. přenesená",J1068,0)</f>
        <v>0</v>
      </c>
      <c r="BI1068" s="221">
        <f>IF(N1068="nulová",J1068,0)</f>
        <v>0</v>
      </c>
      <c r="BJ1068" s="17" t="s">
        <v>76</v>
      </c>
      <c r="BK1068" s="221">
        <f>ROUND(I1068*H1068,2)</f>
        <v>0</v>
      </c>
      <c r="BL1068" s="17" t="s">
        <v>257</v>
      </c>
      <c r="BM1068" s="17" t="s">
        <v>1449</v>
      </c>
    </row>
    <row r="1069" s="11" customFormat="1">
      <c r="B1069" s="222"/>
      <c r="C1069" s="223"/>
      <c r="D1069" s="224" t="s">
        <v>194</v>
      </c>
      <c r="E1069" s="225" t="s">
        <v>1</v>
      </c>
      <c r="F1069" s="226" t="s">
        <v>1450</v>
      </c>
      <c r="G1069" s="223"/>
      <c r="H1069" s="227">
        <v>7</v>
      </c>
      <c r="I1069" s="228"/>
      <c r="J1069" s="223"/>
      <c r="K1069" s="223"/>
      <c r="L1069" s="229"/>
      <c r="M1069" s="230"/>
      <c r="N1069" s="231"/>
      <c r="O1069" s="231"/>
      <c r="P1069" s="231"/>
      <c r="Q1069" s="231"/>
      <c r="R1069" s="231"/>
      <c r="S1069" s="231"/>
      <c r="T1069" s="232"/>
      <c r="AT1069" s="233" t="s">
        <v>194</v>
      </c>
      <c r="AU1069" s="233" t="s">
        <v>76</v>
      </c>
      <c r="AV1069" s="11" t="s">
        <v>78</v>
      </c>
      <c r="AW1069" s="11" t="s">
        <v>32</v>
      </c>
      <c r="AX1069" s="11" t="s">
        <v>69</v>
      </c>
      <c r="AY1069" s="233" t="s">
        <v>186</v>
      </c>
    </row>
    <row r="1070" s="12" customFormat="1">
      <c r="B1070" s="234"/>
      <c r="C1070" s="235"/>
      <c r="D1070" s="224" t="s">
        <v>194</v>
      </c>
      <c r="E1070" s="236" t="s">
        <v>1</v>
      </c>
      <c r="F1070" s="237" t="s">
        <v>196</v>
      </c>
      <c r="G1070" s="235"/>
      <c r="H1070" s="238">
        <v>7</v>
      </c>
      <c r="I1070" s="239"/>
      <c r="J1070" s="235"/>
      <c r="K1070" s="235"/>
      <c r="L1070" s="240"/>
      <c r="M1070" s="241"/>
      <c r="N1070" s="242"/>
      <c r="O1070" s="242"/>
      <c r="P1070" s="242"/>
      <c r="Q1070" s="242"/>
      <c r="R1070" s="242"/>
      <c r="S1070" s="242"/>
      <c r="T1070" s="243"/>
      <c r="AT1070" s="244" t="s">
        <v>194</v>
      </c>
      <c r="AU1070" s="244" t="s">
        <v>76</v>
      </c>
      <c r="AV1070" s="12" t="s">
        <v>86</v>
      </c>
      <c r="AW1070" s="12" t="s">
        <v>32</v>
      </c>
      <c r="AX1070" s="12" t="s">
        <v>69</v>
      </c>
      <c r="AY1070" s="244" t="s">
        <v>186</v>
      </c>
    </row>
    <row r="1071" s="13" customFormat="1">
      <c r="B1071" s="245"/>
      <c r="C1071" s="246"/>
      <c r="D1071" s="224" t="s">
        <v>194</v>
      </c>
      <c r="E1071" s="247" t="s">
        <v>1</v>
      </c>
      <c r="F1071" s="248" t="s">
        <v>197</v>
      </c>
      <c r="G1071" s="246"/>
      <c r="H1071" s="249">
        <v>7</v>
      </c>
      <c r="I1071" s="250"/>
      <c r="J1071" s="246"/>
      <c r="K1071" s="246"/>
      <c r="L1071" s="251"/>
      <c r="M1071" s="252"/>
      <c r="N1071" s="253"/>
      <c r="O1071" s="253"/>
      <c r="P1071" s="253"/>
      <c r="Q1071" s="253"/>
      <c r="R1071" s="253"/>
      <c r="S1071" s="253"/>
      <c r="T1071" s="254"/>
      <c r="AT1071" s="255" t="s">
        <v>194</v>
      </c>
      <c r="AU1071" s="255" t="s">
        <v>76</v>
      </c>
      <c r="AV1071" s="13" t="s">
        <v>192</v>
      </c>
      <c r="AW1071" s="13" t="s">
        <v>32</v>
      </c>
      <c r="AX1071" s="13" t="s">
        <v>76</v>
      </c>
      <c r="AY1071" s="255" t="s">
        <v>186</v>
      </c>
    </row>
    <row r="1072" s="1" customFormat="1" ht="16.5" customHeight="1">
      <c r="B1072" s="38"/>
      <c r="C1072" s="210" t="s">
        <v>1451</v>
      </c>
      <c r="D1072" s="210" t="s">
        <v>187</v>
      </c>
      <c r="E1072" s="211" t="s">
        <v>1452</v>
      </c>
      <c r="F1072" s="212" t="s">
        <v>1453</v>
      </c>
      <c r="G1072" s="213" t="s">
        <v>319</v>
      </c>
      <c r="H1072" s="214">
        <v>36</v>
      </c>
      <c r="I1072" s="215"/>
      <c r="J1072" s="216">
        <f>ROUND(I1072*H1072,2)</f>
        <v>0</v>
      </c>
      <c r="K1072" s="212" t="s">
        <v>191</v>
      </c>
      <c r="L1072" s="43"/>
      <c r="M1072" s="217" t="s">
        <v>1</v>
      </c>
      <c r="N1072" s="218" t="s">
        <v>40</v>
      </c>
      <c r="O1072" s="79"/>
      <c r="P1072" s="219">
        <f>O1072*H1072</f>
        <v>0</v>
      </c>
      <c r="Q1072" s="219">
        <v>0</v>
      </c>
      <c r="R1072" s="219">
        <f>Q1072*H1072</f>
        <v>0</v>
      </c>
      <c r="S1072" s="219">
        <v>0</v>
      </c>
      <c r="T1072" s="220">
        <f>S1072*H1072</f>
        <v>0</v>
      </c>
      <c r="AR1072" s="17" t="s">
        <v>257</v>
      </c>
      <c r="AT1072" s="17" t="s">
        <v>187</v>
      </c>
      <c r="AU1072" s="17" t="s">
        <v>76</v>
      </c>
      <c r="AY1072" s="17" t="s">
        <v>186</v>
      </c>
      <c r="BE1072" s="221">
        <f>IF(N1072="základní",J1072,0)</f>
        <v>0</v>
      </c>
      <c r="BF1072" s="221">
        <f>IF(N1072="snížená",J1072,0)</f>
        <v>0</v>
      </c>
      <c r="BG1072" s="221">
        <f>IF(N1072="zákl. přenesená",J1072,0)</f>
        <v>0</v>
      </c>
      <c r="BH1072" s="221">
        <f>IF(N1072="sníž. přenesená",J1072,0)</f>
        <v>0</v>
      </c>
      <c r="BI1072" s="221">
        <f>IF(N1072="nulová",J1072,0)</f>
        <v>0</v>
      </c>
      <c r="BJ1072" s="17" t="s">
        <v>76</v>
      </c>
      <c r="BK1072" s="221">
        <f>ROUND(I1072*H1072,2)</f>
        <v>0</v>
      </c>
      <c r="BL1072" s="17" t="s">
        <v>257</v>
      </c>
      <c r="BM1072" s="17" t="s">
        <v>1454</v>
      </c>
    </row>
    <row r="1073" s="11" customFormat="1">
      <c r="B1073" s="222"/>
      <c r="C1073" s="223"/>
      <c r="D1073" s="224" t="s">
        <v>194</v>
      </c>
      <c r="E1073" s="225" t="s">
        <v>1</v>
      </c>
      <c r="F1073" s="226" t="s">
        <v>1455</v>
      </c>
      <c r="G1073" s="223"/>
      <c r="H1073" s="227">
        <v>23.600000000000001</v>
      </c>
      <c r="I1073" s="228"/>
      <c r="J1073" s="223"/>
      <c r="K1073" s="223"/>
      <c r="L1073" s="229"/>
      <c r="M1073" s="230"/>
      <c r="N1073" s="231"/>
      <c r="O1073" s="231"/>
      <c r="P1073" s="231"/>
      <c r="Q1073" s="231"/>
      <c r="R1073" s="231"/>
      <c r="S1073" s="231"/>
      <c r="T1073" s="232"/>
      <c r="AT1073" s="233" t="s">
        <v>194</v>
      </c>
      <c r="AU1073" s="233" t="s">
        <v>76</v>
      </c>
      <c r="AV1073" s="11" t="s">
        <v>78</v>
      </c>
      <c r="AW1073" s="11" t="s">
        <v>32</v>
      </c>
      <c r="AX1073" s="11" t="s">
        <v>69</v>
      </c>
      <c r="AY1073" s="233" t="s">
        <v>186</v>
      </c>
    </row>
    <row r="1074" s="11" customFormat="1">
      <c r="B1074" s="222"/>
      <c r="C1074" s="223"/>
      <c r="D1074" s="224" t="s">
        <v>194</v>
      </c>
      <c r="E1074" s="225" t="s">
        <v>1</v>
      </c>
      <c r="F1074" s="226" t="s">
        <v>1456</v>
      </c>
      <c r="G1074" s="223"/>
      <c r="H1074" s="227">
        <v>12.4</v>
      </c>
      <c r="I1074" s="228"/>
      <c r="J1074" s="223"/>
      <c r="K1074" s="223"/>
      <c r="L1074" s="229"/>
      <c r="M1074" s="230"/>
      <c r="N1074" s="231"/>
      <c r="O1074" s="231"/>
      <c r="P1074" s="231"/>
      <c r="Q1074" s="231"/>
      <c r="R1074" s="231"/>
      <c r="S1074" s="231"/>
      <c r="T1074" s="232"/>
      <c r="AT1074" s="233" t="s">
        <v>194</v>
      </c>
      <c r="AU1074" s="233" t="s">
        <v>76</v>
      </c>
      <c r="AV1074" s="11" t="s">
        <v>78</v>
      </c>
      <c r="AW1074" s="11" t="s">
        <v>32</v>
      </c>
      <c r="AX1074" s="11" t="s">
        <v>69</v>
      </c>
      <c r="AY1074" s="233" t="s">
        <v>186</v>
      </c>
    </row>
    <row r="1075" s="12" customFormat="1">
      <c r="B1075" s="234"/>
      <c r="C1075" s="235"/>
      <c r="D1075" s="224" t="s">
        <v>194</v>
      </c>
      <c r="E1075" s="236" t="s">
        <v>1</v>
      </c>
      <c r="F1075" s="237" t="s">
        <v>196</v>
      </c>
      <c r="G1075" s="235"/>
      <c r="H1075" s="238">
        <v>36</v>
      </c>
      <c r="I1075" s="239"/>
      <c r="J1075" s="235"/>
      <c r="K1075" s="235"/>
      <c r="L1075" s="240"/>
      <c r="M1075" s="241"/>
      <c r="N1075" s="242"/>
      <c r="O1075" s="242"/>
      <c r="P1075" s="242"/>
      <c r="Q1075" s="242"/>
      <c r="R1075" s="242"/>
      <c r="S1075" s="242"/>
      <c r="T1075" s="243"/>
      <c r="AT1075" s="244" t="s">
        <v>194</v>
      </c>
      <c r="AU1075" s="244" t="s">
        <v>76</v>
      </c>
      <c r="AV1075" s="12" t="s">
        <v>86</v>
      </c>
      <c r="AW1075" s="12" t="s">
        <v>32</v>
      </c>
      <c r="AX1075" s="12" t="s">
        <v>69</v>
      </c>
      <c r="AY1075" s="244" t="s">
        <v>186</v>
      </c>
    </row>
    <row r="1076" s="13" customFormat="1">
      <c r="B1076" s="245"/>
      <c r="C1076" s="246"/>
      <c r="D1076" s="224" t="s">
        <v>194</v>
      </c>
      <c r="E1076" s="247" t="s">
        <v>1</v>
      </c>
      <c r="F1076" s="248" t="s">
        <v>197</v>
      </c>
      <c r="G1076" s="246"/>
      <c r="H1076" s="249">
        <v>36</v>
      </c>
      <c r="I1076" s="250"/>
      <c r="J1076" s="246"/>
      <c r="K1076" s="246"/>
      <c r="L1076" s="251"/>
      <c r="M1076" s="252"/>
      <c r="N1076" s="253"/>
      <c r="O1076" s="253"/>
      <c r="P1076" s="253"/>
      <c r="Q1076" s="253"/>
      <c r="R1076" s="253"/>
      <c r="S1076" s="253"/>
      <c r="T1076" s="254"/>
      <c r="AT1076" s="255" t="s">
        <v>194</v>
      </c>
      <c r="AU1076" s="255" t="s">
        <v>76</v>
      </c>
      <c r="AV1076" s="13" t="s">
        <v>192</v>
      </c>
      <c r="AW1076" s="13" t="s">
        <v>32</v>
      </c>
      <c r="AX1076" s="13" t="s">
        <v>76</v>
      </c>
      <c r="AY1076" s="255" t="s">
        <v>186</v>
      </c>
    </row>
    <row r="1077" s="1" customFormat="1" ht="16.5" customHeight="1">
      <c r="B1077" s="38"/>
      <c r="C1077" s="210" t="s">
        <v>1457</v>
      </c>
      <c r="D1077" s="210" t="s">
        <v>187</v>
      </c>
      <c r="E1077" s="211" t="s">
        <v>1458</v>
      </c>
      <c r="F1077" s="212" t="s">
        <v>1459</v>
      </c>
      <c r="G1077" s="213" t="s">
        <v>364</v>
      </c>
      <c r="H1077" s="214">
        <v>4.5999999999999996</v>
      </c>
      <c r="I1077" s="215"/>
      <c r="J1077" s="216">
        <f>ROUND(I1077*H1077,2)</f>
        <v>0</v>
      </c>
      <c r="K1077" s="212" t="s">
        <v>191</v>
      </c>
      <c r="L1077" s="43"/>
      <c r="M1077" s="217" t="s">
        <v>1</v>
      </c>
      <c r="N1077" s="218" t="s">
        <v>40</v>
      </c>
      <c r="O1077" s="79"/>
      <c r="P1077" s="219">
        <f>O1077*H1077</f>
        <v>0</v>
      </c>
      <c r="Q1077" s="219">
        <v>0</v>
      </c>
      <c r="R1077" s="219">
        <f>Q1077*H1077</f>
        <v>0</v>
      </c>
      <c r="S1077" s="219">
        <v>0</v>
      </c>
      <c r="T1077" s="220">
        <f>S1077*H1077</f>
        <v>0</v>
      </c>
      <c r="AR1077" s="17" t="s">
        <v>257</v>
      </c>
      <c r="AT1077" s="17" t="s">
        <v>187</v>
      </c>
      <c r="AU1077" s="17" t="s">
        <v>76</v>
      </c>
      <c r="AY1077" s="17" t="s">
        <v>186</v>
      </c>
      <c r="BE1077" s="221">
        <f>IF(N1077="základní",J1077,0)</f>
        <v>0</v>
      </c>
      <c r="BF1077" s="221">
        <f>IF(N1077="snížená",J1077,0)</f>
        <v>0</v>
      </c>
      <c r="BG1077" s="221">
        <f>IF(N1077="zákl. přenesená",J1077,0)</f>
        <v>0</v>
      </c>
      <c r="BH1077" s="221">
        <f>IF(N1077="sníž. přenesená",J1077,0)</f>
        <v>0</v>
      </c>
      <c r="BI1077" s="221">
        <f>IF(N1077="nulová",J1077,0)</f>
        <v>0</v>
      </c>
      <c r="BJ1077" s="17" t="s">
        <v>76</v>
      </c>
      <c r="BK1077" s="221">
        <f>ROUND(I1077*H1077,2)</f>
        <v>0</v>
      </c>
      <c r="BL1077" s="17" t="s">
        <v>257</v>
      </c>
      <c r="BM1077" s="17" t="s">
        <v>1460</v>
      </c>
    </row>
    <row r="1078" s="11" customFormat="1">
      <c r="B1078" s="222"/>
      <c r="C1078" s="223"/>
      <c r="D1078" s="224" t="s">
        <v>194</v>
      </c>
      <c r="E1078" s="225" t="s">
        <v>1</v>
      </c>
      <c r="F1078" s="226" t="s">
        <v>1461</v>
      </c>
      <c r="G1078" s="223"/>
      <c r="H1078" s="227">
        <v>4.5999999999999996</v>
      </c>
      <c r="I1078" s="228"/>
      <c r="J1078" s="223"/>
      <c r="K1078" s="223"/>
      <c r="L1078" s="229"/>
      <c r="M1078" s="230"/>
      <c r="N1078" s="231"/>
      <c r="O1078" s="231"/>
      <c r="P1078" s="231"/>
      <c r="Q1078" s="231"/>
      <c r="R1078" s="231"/>
      <c r="S1078" s="231"/>
      <c r="T1078" s="232"/>
      <c r="AT1078" s="233" t="s">
        <v>194</v>
      </c>
      <c r="AU1078" s="233" t="s">
        <v>76</v>
      </c>
      <c r="AV1078" s="11" t="s">
        <v>78</v>
      </c>
      <c r="AW1078" s="11" t="s">
        <v>32</v>
      </c>
      <c r="AX1078" s="11" t="s">
        <v>69</v>
      </c>
      <c r="AY1078" s="233" t="s">
        <v>186</v>
      </c>
    </row>
    <row r="1079" s="12" customFormat="1">
      <c r="B1079" s="234"/>
      <c r="C1079" s="235"/>
      <c r="D1079" s="224" t="s">
        <v>194</v>
      </c>
      <c r="E1079" s="236" t="s">
        <v>1</v>
      </c>
      <c r="F1079" s="237" t="s">
        <v>196</v>
      </c>
      <c r="G1079" s="235"/>
      <c r="H1079" s="238">
        <v>4.5999999999999996</v>
      </c>
      <c r="I1079" s="239"/>
      <c r="J1079" s="235"/>
      <c r="K1079" s="235"/>
      <c r="L1079" s="240"/>
      <c r="M1079" s="241"/>
      <c r="N1079" s="242"/>
      <c r="O1079" s="242"/>
      <c r="P1079" s="242"/>
      <c r="Q1079" s="242"/>
      <c r="R1079" s="242"/>
      <c r="S1079" s="242"/>
      <c r="T1079" s="243"/>
      <c r="AT1079" s="244" t="s">
        <v>194</v>
      </c>
      <c r="AU1079" s="244" t="s">
        <v>76</v>
      </c>
      <c r="AV1079" s="12" t="s">
        <v>86</v>
      </c>
      <c r="AW1079" s="12" t="s">
        <v>32</v>
      </c>
      <c r="AX1079" s="12" t="s">
        <v>69</v>
      </c>
      <c r="AY1079" s="244" t="s">
        <v>186</v>
      </c>
    </row>
    <row r="1080" s="13" customFormat="1">
      <c r="B1080" s="245"/>
      <c r="C1080" s="246"/>
      <c r="D1080" s="224" t="s">
        <v>194</v>
      </c>
      <c r="E1080" s="247" t="s">
        <v>1</v>
      </c>
      <c r="F1080" s="248" t="s">
        <v>197</v>
      </c>
      <c r="G1080" s="246"/>
      <c r="H1080" s="249">
        <v>4.5999999999999996</v>
      </c>
      <c r="I1080" s="250"/>
      <c r="J1080" s="246"/>
      <c r="K1080" s="246"/>
      <c r="L1080" s="251"/>
      <c r="M1080" s="252"/>
      <c r="N1080" s="253"/>
      <c r="O1080" s="253"/>
      <c r="P1080" s="253"/>
      <c r="Q1080" s="253"/>
      <c r="R1080" s="253"/>
      <c r="S1080" s="253"/>
      <c r="T1080" s="254"/>
      <c r="AT1080" s="255" t="s">
        <v>194</v>
      </c>
      <c r="AU1080" s="255" t="s">
        <v>76</v>
      </c>
      <c r="AV1080" s="13" t="s">
        <v>192</v>
      </c>
      <c r="AW1080" s="13" t="s">
        <v>32</v>
      </c>
      <c r="AX1080" s="13" t="s">
        <v>76</v>
      </c>
      <c r="AY1080" s="255" t="s">
        <v>186</v>
      </c>
    </row>
    <row r="1081" s="1" customFormat="1" ht="16.5" customHeight="1">
      <c r="B1081" s="38"/>
      <c r="C1081" s="266" t="s">
        <v>1462</v>
      </c>
      <c r="D1081" s="266" t="s">
        <v>356</v>
      </c>
      <c r="E1081" s="267" t="s">
        <v>1436</v>
      </c>
      <c r="F1081" s="268" t="s">
        <v>1437</v>
      </c>
      <c r="G1081" s="269" t="s">
        <v>319</v>
      </c>
      <c r="H1081" s="270">
        <v>0.79200000000000004</v>
      </c>
      <c r="I1081" s="271"/>
      <c r="J1081" s="272">
        <f>ROUND(I1081*H1081,2)</f>
        <v>0</v>
      </c>
      <c r="K1081" s="268" t="s">
        <v>191</v>
      </c>
      <c r="L1081" s="273"/>
      <c r="M1081" s="274" t="s">
        <v>1</v>
      </c>
      <c r="N1081" s="275" t="s">
        <v>40</v>
      </c>
      <c r="O1081" s="79"/>
      <c r="P1081" s="219">
        <f>O1081*H1081</f>
        <v>0</v>
      </c>
      <c r="Q1081" s="219">
        <v>0</v>
      </c>
      <c r="R1081" s="219">
        <f>Q1081*H1081</f>
        <v>0</v>
      </c>
      <c r="S1081" s="219">
        <v>0</v>
      </c>
      <c r="T1081" s="220">
        <f>S1081*H1081</f>
        <v>0</v>
      </c>
      <c r="AR1081" s="17" t="s">
        <v>355</v>
      </c>
      <c r="AT1081" s="17" t="s">
        <v>356</v>
      </c>
      <c r="AU1081" s="17" t="s">
        <v>76</v>
      </c>
      <c r="AY1081" s="17" t="s">
        <v>186</v>
      </c>
      <c r="BE1081" s="221">
        <f>IF(N1081="základní",J1081,0)</f>
        <v>0</v>
      </c>
      <c r="BF1081" s="221">
        <f>IF(N1081="snížená",J1081,0)</f>
        <v>0</v>
      </c>
      <c r="BG1081" s="221">
        <f>IF(N1081="zákl. přenesená",J1081,0)</f>
        <v>0</v>
      </c>
      <c r="BH1081" s="221">
        <f>IF(N1081="sníž. přenesená",J1081,0)</f>
        <v>0</v>
      </c>
      <c r="BI1081" s="221">
        <f>IF(N1081="nulová",J1081,0)</f>
        <v>0</v>
      </c>
      <c r="BJ1081" s="17" t="s">
        <v>76</v>
      </c>
      <c r="BK1081" s="221">
        <f>ROUND(I1081*H1081,2)</f>
        <v>0</v>
      </c>
      <c r="BL1081" s="17" t="s">
        <v>257</v>
      </c>
      <c r="BM1081" s="17" t="s">
        <v>1463</v>
      </c>
    </row>
    <row r="1082" s="11" customFormat="1">
      <c r="B1082" s="222"/>
      <c r="C1082" s="223"/>
      <c r="D1082" s="224" t="s">
        <v>194</v>
      </c>
      <c r="E1082" s="225" t="s">
        <v>1</v>
      </c>
      <c r="F1082" s="226" t="s">
        <v>1464</v>
      </c>
      <c r="G1082" s="223"/>
      <c r="H1082" s="227">
        <v>0.79200000000000004</v>
      </c>
      <c r="I1082" s="228"/>
      <c r="J1082" s="223"/>
      <c r="K1082" s="223"/>
      <c r="L1082" s="229"/>
      <c r="M1082" s="230"/>
      <c r="N1082" s="231"/>
      <c r="O1082" s="231"/>
      <c r="P1082" s="231"/>
      <c r="Q1082" s="231"/>
      <c r="R1082" s="231"/>
      <c r="S1082" s="231"/>
      <c r="T1082" s="232"/>
      <c r="AT1082" s="233" t="s">
        <v>194</v>
      </c>
      <c r="AU1082" s="233" t="s">
        <v>76</v>
      </c>
      <c r="AV1082" s="11" t="s">
        <v>78</v>
      </c>
      <c r="AW1082" s="11" t="s">
        <v>32</v>
      </c>
      <c r="AX1082" s="11" t="s">
        <v>69</v>
      </c>
      <c r="AY1082" s="233" t="s">
        <v>186</v>
      </c>
    </row>
    <row r="1083" s="13" customFormat="1">
      <c r="B1083" s="245"/>
      <c r="C1083" s="246"/>
      <c r="D1083" s="224" t="s">
        <v>194</v>
      </c>
      <c r="E1083" s="247" t="s">
        <v>1</v>
      </c>
      <c r="F1083" s="248" t="s">
        <v>197</v>
      </c>
      <c r="G1083" s="246"/>
      <c r="H1083" s="249">
        <v>0.79200000000000004</v>
      </c>
      <c r="I1083" s="250"/>
      <c r="J1083" s="246"/>
      <c r="K1083" s="246"/>
      <c r="L1083" s="251"/>
      <c r="M1083" s="252"/>
      <c r="N1083" s="253"/>
      <c r="O1083" s="253"/>
      <c r="P1083" s="253"/>
      <c r="Q1083" s="253"/>
      <c r="R1083" s="253"/>
      <c r="S1083" s="253"/>
      <c r="T1083" s="254"/>
      <c r="AT1083" s="255" t="s">
        <v>194</v>
      </c>
      <c r="AU1083" s="255" t="s">
        <v>76</v>
      </c>
      <c r="AV1083" s="13" t="s">
        <v>192</v>
      </c>
      <c r="AW1083" s="13" t="s">
        <v>32</v>
      </c>
      <c r="AX1083" s="13" t="s">
        <v>76</v>
      </c>
      <c r="AY1083" s="255" t="s">
        <v>186</v>
      </c>
    </row>
    <row r="1084" s="1" customFormat="1" ht="22.5" customHeight="1">
      <c r="B1084" s="38"/>
      <c r="C1084" s="210" t="s">
        <v>1465</v>
      </c>
      <c r="D1084" s="210" t="s">
        <v>187</v>
      </c>
      <c r="E1084" s="211" t="s">
        <v>1466</v>
      </c>
      <c r="F1084" s="212" t="s">
        <v>1467</v>
      </c>
      <c r="G1084" s="213" t="s">
        <v>908</v>
      </c>
      <c r="H1084" s="278"/>
      <c r="I1084" s="215"/>
      <c r="J1084" s="216">
        <f>ROUND(I1084*H1084,2)</f>
        <v>0</v>
      </c>
      <c r="K1084" s="212" t="s">
        <v>191</v>
      </c>
      <c r="L1084" s="43"/>
      <c r="M1084" s="217" t="s">
        <v>1</v>
      </c>
      <c r="N1084" s="218" t="s">
        <v>40</v>
      </c>
      <c r="O1084" s="79"/>
      <c r="P1084" s="219">
        <f>O1084*H1084</f>
        <v>0</v>
      </c>
      <c r="Q1084" s="219">
        <v>0</v>
      </c>
      <c r="R1084" s="219">
        <f>Q1084*H1084</f>
        <v>0</v>
      </c>
      <c r="S1084" s="219">
        <v>0</v>
      </c>
      <c r="T1084" s="220">
        <f>S1084*H1084</f>
        <v>0</v>
      </c>
      <c r="AR1084" s="17" t="s">
        <v>257</v>
      </c>
      <c r="AT1084" s="17" t="s">
        <v>187</v>
      </c>
      <c r="AU1084" s="17" t="s">
        <v>76</v>
      </c>
      <c r="AY1084" s="17" t="s">
        <v>186</v>
      </c>
      <c r="BE1084" s="221">
        <f>IF(N1084="základní",J1084,0)</f>
        <v>0</v>
      </c>
      <c r="BF1084" s="221">
        <f>IF(N1084="snížená",J1084,0)</f>
        <v>0</v>
      </c>
      <c r="BG1084" s="221">
        <f>IF(N1084="zákl. přenesená",J1084,0)</f>
        <v>0</v>
      </c>
      <c r="BH1084" s="221">
        <f>IF(N1084="sníž. přenesená",J1084,0)</f>
        <v>0</v>
      </c>
      <c r="BI1084" s="221">
        <f>IF(N1084="nulová",J1084,0)</f>
        <v>0</v>
      </c>
      <c r="BJ1084" s="17" t="s">
        <v>76</v>
      </c>
      <c r="BK1084" s="221">
        <f>ROUND(I1084*H1084,2)</f>
        <v>0</v>
      </c>
      <c r="BL1084" s="17" t="s">
        <v>257</v>
      </c>
      <c r="BM1084" s="17" t="s">
        <v>1468</v>
      </c>
    </row>
    <row r="1085" s="10" customFormat="1" ht="25.92" customHeight="1">
      <c r="B1085" s="196"/>
      <c r="C1085" s="197"/>
      <c r="D1085" s="198" t="s">
        <v>68</v>
      </c>
      <c r="E1085" s="199" t="s">
        <v>1469</v>
      </c>
      <c r="F1085" s="199" t="s">
        <v>1470</v>
      </c>
      <c r="G1085" s="197"/>
      <c r="H1085" s="197"/>
      <c r="I1085" s="200"/>
      <c r="J1085" s="201">
        <f>BK1085</f>
        <v>0</v>
      </c>
      <c r="K1085" s="197"/>
      <c r="L1085" s="202"/>
      <c r="M1085" s="203"/>
      <c r="N1085" s="204"/>
      <c r="O1085" s="204"/>
      <c r="P1085" s="205">
        <f>SUM(P1086:P1126)</f>
        <v>0</v>
      </c>
      <c r="Q1085" s="204"/>
      <c r="R1085" s="205">
        <f>SUM(R1086:R1126)</f>
        <v>0</v>
      </c>
      <c r="S1085" s="204"/>
      <c r="T1085" s="206">
        <f>SUM(T1086:T1126)</f>
        <v>0</v>
      </c>
      <c r="AR1085" s="207" t="s">
        <v>78</v>
      </c>
      <c r="AT1085" s="208" t="s">
        <v>68</v>
      </c>
      <c r="AU1085" s="208" t="s">
        <v>69</v>
      </c>
      <c r="AY1085" s="207" t="s">
        <v>186</v>
      </c>
      <c r="BK1085" s="209">
        <f>SUM(BK1086:BK1126)</f>
        <v>0</v>
      </c>
    </row>
    <row r="1086" s="1" customFormat="1" ht="16.5" customHeight="1">
      <c r="B1086" s="38"/>
      <c r="C1086" s="210" t="s">
        <v>1471</v>
      </c>
      <c r="D1086" s="210" t="s">
        <v>187</v>
      </c>
      <c r="E1086" s="211" t="s">
        <v>1472</v>
      </c>
      <c r="F1086" s="212" t="s">
        <v>1473</v>
      </c>
      <c r="G1086" s="213" t="s">
        <v>319</v>
      </c>
      <c r="H1086" s="214">
        <v>43.124000000000002</v>
      </c>
      <c r="I1086" s="215"/>
      <c r="J1086" s="216">
        <f>ROUND(I1086*H1086,2)</f>
        <v>0</v>
      </c>
      <c r="K1086" s="212" t="s">
        <v>191</v>
      </c>
      <c r="L1086" s="43"/>
      <c r="M1086" s="217" t="s">
        <v>1</v>
      </c>
      <c r="N1086" s="218" t="s">
        <v>40</v>
      </c>
      <c r="O1086" s="79"/>
      <c r="P1086" s="219">
        <f>O1086*H1086</f>
        <v>0</v>
      </c>
      <c r="Q1086" s="219">
        <v>0</v>
      </c>
      <c r="R1086" s="219">
        <f>Q1086*H1086</f>
        <v>0</v>
      </c>
      <c r="S1086" s="219">
        <v>0</v>
      </c>
      <c r="T1086" s="220">
        <f>S1086*H1086</f>
        <v>0</v>
      </c>
      <c r="AR1086" s="17" t="s">
        <v>257</v>
      </c>
      <c r="AT1086" s="17" t="s">
        <v>187</v>
      </c>
      <c r="AU1086" s="17" t="s">
        <v>76</v>
      </c>
      <c r="AY1086" s="17" t="s">
        <v>186</v>
      </c>
      <c r="BE1086" s="221">
        <f>IF(N1086="základní",J1086,0)</f>
        <v>0</v>
      </c>
      <c r="BF1086" s="221">
        <f>IF(N1086="snížená",J1086,0)</f>
        <v>0</v>
      </c>
      <c r="BG1086" s="221">
        <f>IF(N1086="zákl. přenesená",J1086,0)</f>
        <v>0</v>
      </c>
      <c r="BH1086" s="221">
        <f>IF(N1086="sníž. přenesená",J1086,0)</f>
        <v>0</v>
      </c>
      <c r="BI1086" s="221">
        <f>IF(N1086="nulová",J1086,0)</f>
        <v>0</v>
      </c>
      <c r="BJ1086" s="17" t="s">
        <v>76</v>
      </c>
      <c r="BK1086" s="221">
        <f>ROUND(I1086*H1086,2)</f>
        <v>0</v>
      </c>
      <c r="BL1086" s="17" t="s">
        <v>257</v>
      </c>
      <c r="BM1086" s="17" t="s">
        <v>1474</v>
      </c>
    </row>
    <row r="1087" s="14" customFormat="1">
      <c r="B1087" s="256"/>
      <c r="C1087" s="257"/>
      <c r="D1087" s="224" t="s">
        <v>194</v>
      </c>
      <c r="E1087" s="258" t="s">
        <v>1</v>
      </c>
      <c r="F1087" s="259" t="s">
        <v>1475</v>
      </c>
      <c r="G1087" s="257"/>
      <c r="H1087" s="258" t="s">
        <v>1</v>
      </c>
      <c r="I1087" s="260"/>
      <c r="J1087" s="257"/>
      <c r="K1087" s="257"/>
      <c r="L1087" s="261"/>
      <c r="M1087" s="262"/>
      <c r="N1087" s="263"/>
      <c r="O1087" s="263"/>
      <c r="P1087" s="263"/>
      <c r="Q1087" s="263"/>
      <c r="R1087" s="263"/>
      <c r="S1087" s="263"/>
      <c r="T1087" s="264"/>
      <c r="AT1087" s="265" t="s">
        <v>194</v>
      </c>
      <c r="AU1087" s="265" t="s">
        <v>76</v>
      </c>
      <c r="AV1087" s="14" t="s">
        <v>76</v>
      </c>
      <c r="AW1087" s="14" t="s">
        <v>32</v>
      </c>
      <c r="AX1087" s="14" t="s">
        <v>69</v>
      </c>
      <c r="AY1087" s="265" t="s">
        <v>186</v>
      </c>
    </row>
    <row r="1088" s="11" customFormat="1">
      <c r="B1088" s="222"/>
      <c r="C1088" s="223"/>
      <c r="D1088" s="224" t="s">
        <v>194</v>
      </c>
      <c r="E1088" s="225" t="s">
        <v>1</v>
      </c>
      <c r="F1088" s="226" t="s">
        <v>1476</v>
      </c>
      <c r="G1088" s="223"/>
      <c r="H1088" s="227">
        <v>6.7939999999999996</v>
      </c>
      <c r="I1088" s="228"/>
      <c r="J1088" s="223"/>
      <c r="K1088" s="223"/>
      <c r="L1088" s="229"/>
      <c r="M1088" s="230"/>
      <c r="N1088" s="231"/>
      <c r="O1088" s="231"/>
      <c r="P1088" s="231"/>
      <c r="Q1088" s="231"/>
      <c r="R1088" s="231"/>
      <c r="S1088" s="231"/>
      <c r="T1088" s="232"/>
      <c r="AT1088" s="233" t="s">
        <v>194</v>
      </c>
      <c r="AU1088" s="233" t="s">
        <v>76</v>
      </c>
      <c r="AV1088" s="11" t="s">
        <v>78</v>
      </c>
      <c r="AW1088" s="11" t="s">
        <v>32</v>
      </c>
      <c r="AX1088" s="11" t="s">
        <v>69</v>
      </c>
      <c r="AY1088" s="233" t="s">
        <v>186</v>
      </c>
    </row>
    <row r="1089" s="11" customFormat="1">
      <c r="B1089" s="222"/>
      <c r="C1089" s="223"/>
      <c r="D1089" s="224" t="s">
        <v>194</v>
      </c>
      <c r="E1089" s="225" t="s">
        <v>1</v>
      </c>
      <c r="F1089" s="226" t="s">
        <v>1013</v>
      </c>
      <c r="G1089" s="223"/>
      <c r="H1089" s="227">
        <v>2.6880000000000002</v>
      </c>
      <c r="I1089" s="228"/>
      <c r="J1089" s="223"/>
      <c r="K1089" s="223"/>
      <c r="L1089" s="229"/>
      <c r="M1089" s="230"/>
      <c r="N1089" s="231"/>
      <c r="O1089" s="231"/>
      <c r="P1089" s="231"/>
      <c r="Q1089" s="231"/>
      <c r="R1089" s="231"/>
      <c r="S1089" s="231"/>
      <c r="T1089" s="232"/>
      <c r="AT1089" s="233" t="s">
        <v>194</v>
      </c>
      <c r="AU1089" s="233" t="s">
        <v>76</v>
      </c>
      <c r="AV1089" s="11" t="s">
        <v>78</v>
      </c>
      <c r="AW1089" s="11" t="s">
        <v>32</v>
      </c>
      <c r="AX1089" s="11" t="s">
        <v>69</v>
      </c>
      <c r="AY1089" s="233" t="s">
        <v>186</v>
      </c>
    </row>
    <row r="1090" s="11" customFormat="1">
      <c r="B1090" s="222"/>
      <c r="C1090" s="223"/>
      <c r="D1090" s="224" t="s">
        <v>194</v>
      </c>
      <c r="E1090" s="225" t="s">
        <v>1</v>
      </c>
      <c r="F1090" s="226" t="s">
        <v>1014</v>
      </c>
      <c r="G1090" s="223"/>
      <c r="H1090" s="227">
        <v>1.1519999999999999</v>
      </c>
      <c r="I1090" s="228"/>
      <c r="J1090" s="223"/>
      <c r="K1090" s="223"/>
      <c r="L1090" s="229"/>
      <c r="M1090" s="230"/>
      <c r="N1090" s="231"/>
      <c r="O1090" s="231"/>
      <c r="P1090" s="231"/>
      <c r="Q1090" s="231"/>
      <c r="R1090" s="231"/>
      <c r="S1090" s="231"/>
      <c r="T1090" s="232"/>
      <c r="AT1090" s="233" t="s">
        <v>194</v>
      </c>
      <c r="AU1090" s="233" t="s">
        <v>76</v>
      </c>
      <c r="AV1090" s="11" t="s">
        <v>78</v>
      </c>
      <c r="AW1090" s="11" t="s">
        <v>32</v>
      </c>
      <c r="AX1090" s="11" t="s">
        <v>69</v>
      </c>
      <c r="AY1090" s="233" t="s">
        <v>186</v>
      </c>
    </row>
    <row r="1091" s="11" customFormat="1">
      <c r="B1091" s="222"/>
      <c r="C1091" s="223"/>
      <c r="D1091" s="224" t="s">
        <v>194</v>
      </c>
      <c r="E1091" s="225" t="s">
        <v>1</v>
      </c>
      <c r="F1091" s="226" t="s">
        <v>1477</v>
      </c>
      <c r="G1091" s="223"/>
      <c r="H1091" s="227">
        <v>1.8859999999999999</v>
      </c>
      <c r="I1091" s="228"/>
      <c r="J1091" s="223"/>
      <c r="K1091" s="223"/>
      <c r="L1091" s="229"/>
      <c r="M1091" s="230"/>
      <c r="N1091" s="231"/>
      <c r="O1091" s="231"/>
      <c r="P1091" s="231"/>
      <c r="Q1091" s="231"/>
      <c r="R1091" s="231"/>
      <c r="S1091" s="231"/>
      <c r="T1091" s="232"/>
      <c r="AT1091" s="233" t="s">
        <v>194</v>
      </c>
      <c r="AU1091" s="233" t="s">
        <v>76</v>
      </c>
      <c r="AV1091" s="11" t="s">
        <v>78</v>
      </c>
      <c r="AW1091" s="11" t="s">
        <v>32</v>
      </c>
      <c r="AX1091" s="11" t="s">
        <v>69</v>
      </c>
      <c r="AY1091" s="233" t="s">
        <v>186</v>
      </c>
    </row>
    <row r="1092" s="11" customFormat="1">
      <c r="B1092" s="222"/>
      <c r="C1092" s="223"/>
      <c r="D1092" s="224" t="s">
        <v>194</v>
      </c>
      <c r="E1092" s="225" t="s">
        <v>1</v>
      </c>
      <c r="F1092" s="226" t="s">
        <v>1478</v>
      </c>
      <c r="G1092" s="223"/>
      <c r="H1092" s="227">
        <v>2.3239999999999998</v>
      </c>
      <c r="I1092" s="228"/>
      <c r="J1092" s="223"/>
      <c r="K1092" s="223"/>
      <c r="L1092" s="229"/>
      <c r="M1092" s="230"/>
      <c r="N1092" s="231"/>
      <c r="O1092" s="231"/>
      <c r="P1092" s="231"/>
      <c r="Q1092" s="231"/>
      <c r="R1092" s="231"/>
      <c r="S1092" s="231"/>
      <c r="T1092" s="232"/>
      <c r="AT1092" s="233" t="s">
        <v>194</v>
      </c>
      <c r="AU1092" s="233" t="s">
        <v>76</v>
      </c>
      <c r="AV1092" s="11" t="s">
        <v>78</v>
      </c>
      <c r="AW1092" s="11" t="s">
        <v>32</v>
      </c>
      <c r="AX1092" s="11" t="s">
        <v>69</v>
      </c>
      <c r="AY1092" s="233" t="s">
        <v>186</v>
      </c>
    </row>
    <row r="1093" s="12" customFormat="1">
      <c r="B1093" s="234"/>
      <c r="C1093" s="235"/>
      <c r="D1093" s="224" t="s">
        <v>194</v>
      </c>
      <c r="E1093" s="236" t="s">
        <v>1</v>
      </c>
      <c r="F1093" s="237" t="s">
        <v>196</v>
      </c>
      <c r="G1093" s="235"/>
      <c r="H1093" s="238">
        <v>14.843999999999999</v>
      </c>
      <c r="I1093" s="239"/>
      <c r="J1093" s="235"/>
      <c r="K1093" s="235"/>
      <c r="L1093" s="240"/>
      <c r="M1093" s="241"/>
      <c r="N1093" s="242"/>
      <c r="O1093" s="242"/>
      <c r="P1093" s="242"/>
      <c r="Q1093" s="242"/>
      <c r="R1093" s="242"/>
      <c r="S1093" s="242"/>
      <c r="T1093" s="243"/>
      <c r="AT1093" s="244" t="s">
        <v>194</v>
      </c>
      <c r="AU1093" s="244" t="s">
        <v>76</v>
      </c>
      <c r="AV1093" s="12" t="s">
        <v>86</v>
      </c>
      <c r="AW1093" s="12" t="s">
        <v>32</v>
      </c>
      <c r="AX1093" s="12" t="s">
        <v>69</v>
      </c>
      <c r="AY1093" s="244" t="s">
        <v>186</v>
      </c>
    </row>
    <row r="1094" s="14" customFormat="1">
      <c r="B1094" s="256"/>
      <c r="C1094" s="257"/>
      <c r="D1094" s="224" t="s">
        <v>194</v>
      </c>
      <c r="E1094" s="258" t="s">
        <v>1</v>
      </c>
      <c r="F1094" s="259" t="s">
        <v>1296</v>
      </c>
      <c r="G1094" s="257"/>
      <c r="H1094" s="258" t="s">
        <v>1</v>
      </c>
      <c r="I1094" s="260"/>
      <c r="J1094" s="257"/>
      <c r="K1094" s="257"/>
      <c r="L1094" s="261"/>
      <c r="M1094" s="262"/>
      <c r="N1094" s="263"/>
      <c r="O1094" s="263"/>
      <c r="P1094" s="263"/>
      <c r="Q1094" s="263"/>
      <c r="R1094" s="263"/>
      <c r="S1094" s="263"/>
      <c r="T1094" s="264"/>
      <c r="AT1094" s="265" t="s">
        <v>194</v>
      </c>
      <c r="AU1094" s="265" t="s">
        <v>76</v>
      </c>
      <c r="AV1094" s="14" t="s">
        <v>76</v>
      </c>
      <c r="AW1094" s="14" t="s">
        <v>32</v>
      </c>
      <c r="AX1094" s="14" t="s">
        <v>69</v>
      </c>
      <c r="AY1094" s="265" t="s">
        <v>186</v>
      </c>
    </row>
    <row r="1095" s="11" customFormat="1">
      <c r="B1095" s="222"/>
      <c r="C1095" s="223"/>
      <c r="D1095" s="224" t="s">
        <v>194</v>
      </c>
      <c r="E1095" s="225" t="s">
        <v>1</v>
      </c>
      <c r="F1095" s="226" t="s">
        <v>1297</v>
      </c>
      <c r="G1095" s="223"/>
      <c r="H1095" s="227">
        <v>28.280000000000001</v>
      </c>
      <c r="I1095" s="228"/>
      <c r="J1095" s="223"/>
      <c r="K1095" s="223"/>
      <c r="L1095" s="229"/>
      <c r="M1095" s="230"/>
      <c r="N1095" s="231"/>
      <c r="O1095" s="231"/>
      <c r="P1095" s="231"/>
      <c r="Q1095" s="231"/>
      <c r="R1095" s="231"/>
      <c r="S1095" s="231"/>
      <c r="T1095" s="232"/>
      <c r="AT1095" s="233" t="s">
        <v>194</v>
      </c>
      <c r="AU1095" s="233" t="s">
        <v>76</v>
      </c>
      <c r="AV1095" s="11" t="s">
        <v>78</v>
      </c>
      <c r="AW1095" s="11" t="s">
        <v>32</v>
      </c>
      <c r="AX1095" s="11" t="s">
        <v>69</v>
      </c>
      <c r="AY1095" s="233" t="s">
        <v>186</v>
      </c>
    </row>
    <row r="1096" s="12" customFormat="1">
      <c r="B1096" s="234"/>
      <c r="C1096" s="235"/>
      <c r="D1096" s="224" t="s">
        <v>194</v>
      </c>
      <c r="E1096" s="236" t="s">
        <v>1</v>
      </c>
      <c r="F1096" s="237" t="s">
        <v>196</v>
      </c>
      <c r="G1096" s="235"/>
      <c r="H1096" s="238">
        <v>28.280000000000001</v>
      </c>
      <c r="I1096" s="239"/>
      <c r="J1096" s="235"/>
      <c r="K1096" s="235"/>
      <c r="L1096" s="240"/>
      <c r="M1096" s="241"/>
      <c r="N1096" s="242"/>
      <c r="O1096" s="242"/>
      <c r="P1096" s="242"/>
      <c r="Q1096" s="242"/>
      <c r="R1096" s="242"/>
      <c r="S1096" s="242"/>
      <c r="T1096" s="243"/>
      <c r="AT1096" s="244" t="s">
        <v>194</v>
      </c>
      <c r="AU1096" s="244" t="s">
        <v>76</v>
      </c>
      <c r="AV1096" s="12" t="s">
        <v>86</v>
      </c>
      <c r="AW1096" s="12" t="s">
        <v>32</v>
      </c>
      <c r="AX1096" s="12" t="s">
        <v>69</v>
      </c>
      <c r="AY1096" s="244" t="s">
        <v>186</v>
      </c>
    </row>
    <row r="1097" s="13" customFormat="1">
      <c r="B1097" s="245"/>
      <c r="C1097" s="246"/>
      <c r="D1097" s="224" t="s">
        <v>194</v>
      </c>
      <c r="E1097" s="247" t="s">
        <v>1</v>
      </c>
      <c r="F1097" s="248" t="s">
        <v>197</v>
      </c>
      <c r="G1097" s="246"/>
      <c r="H1097" s="249">
        <v>43.124000000000002</v>
      </c>
      <c r="I1097" s="250"/>
      <c r="J1097" s="246"/>
      <c r="K1097" s="246"/>
      <c r="L1097" s="251"/>
      <c r="M1097" s="252"/>
      <c r="N1097" s="253"/>
      <c r="O1097" s="253"/>
      <c r="P1097" s="253"/>
      <c r="Q1097" s="253"/>
      <c r="R1097" s="253"/>
      <c r="S1097" s="253"/>
      <c r="T1097" s="254"/>
      <c r="AT1097" s="255" t="s">
        <v>194</v>
      </c>
      <c r="AU1097" s="255" t="s">
        <v>76</v>
      </c>
      <c r="AV1097" s="13" t="s">
        <v>192</v>
      </c>
      <c r="AW1097" s="13" t="s">
        <v>32</v>
      </c>
      <c r="AX1097" s="13" t="s">
        <v>76</v>
      </c>
      <c r="AY1097" s="255" t="s">
        <v>186</v>
      </c>
    </row>
    <row r="1098" s="1" customFormat="1" ht="22.5" customHeight="1">
      <c r="B1098" s="38"/>
      <c r="C1098" s="210" t="s">
        <v>1479</v>
      </c>
      <c r="D1098" s="210" t="s">
        <v>187</v>
      </c>
      <c r="E1098" s="211" t="s">
        <v>1480</v>
      </c>
      <c r="F1098" s="212" t="s">
        <v>1481</v>
      </c>
      <c r="G1098" s="213" t="s">
        <v>319</v>
      </c>
      <c r="H1098" s="214">
        <v>235.684</v>
      </c>
      <c r="I1098" s="215"/>
      <c r="J1098" s="216">
        <f>ROUND(I1098*H1098,2)</f>
        <v>0</v>
      </c>
      <c r="K1098" s="212" t="s">
        <v>191</v>
      </c>
      <c r="L1098" s="43"/>
      <c r="M1098" s="217" t="s">
        <v>1</v>
      </c>
      <c r="N1098" s="218" t="s">
        <v>40</v>
      </c>
      <c r="O1098" s="79"/>
      <c r="P1098" s="219">
        <f>O1098*H1098</f>
        <v>0</v>
      </c>
      <c r="Q1098" s="219">
        <v>0</v>
      </c>
      <c r="R1098" s="219">
        <f>Q1098*H1098</f>
        <v>0</v>
      </c>
      <c r="S1098" s="219">
        <v>0</v>
      </c>
      <c r="T1098" s="220">
        <f>S1098*H1098</f>
        <v>0</v>
      </c>
      <c r="AR1098" s="17" t="s">
        <v>257</v>
      </c>
      <c r="AT1098" s="17" t="s">
        <v>187</v>
      </c>
      <c r="AU1098" s="17" t="s">
        <v>76</v>
      </c>
      <c r="AY1098" s="17" t="s">
        <v>186</v>
      </c>
      <c r="BE1098" s="221">
        <f>IF(N1098="základní",J1098,0)</f>
        <v>0</v>
      </c>
      <c r="BF1098" s="221">
        <f>IF(N1098="snížená",J1098,0)</f>
        <v>0</v>
      </c>
      <c r="BG1098" s="221">
        <f>IF(N1098="zákl. přenesená",J1098,0)</f>
        <v>0</v>
      </c>
      <c r="BH1098" s="221">
        <f>IF(N1098="sníž. přenesená",J1098,0)</f>
        <v>0</v>
      </c>
      <c r="BI1098" s="221">
        <f>IF(N1098="nulová",J1098,0)</f>
        <v>0</v>
      </c>
      <c r="BJ1098" s="17" t="s">
        <v>76</v>
      </c>
      <c r="BK1098" s="221">
        <f>ROUND(I1098*H1098,2)</f>
        <v>0</v>
      </c>
      <c r="BL1098" s="17" t="s">
        <v>257</v>
      </c>
      <c r="BM1098" s="17" t="s">
        <v>1482</v>
      </c>
    </row>
    <row r="1099" s="14" customFormat="1">
      <c r="B1099" s="256"/>
      <c r="C1099" s="257"/>
      <c r="D1099" s="224" t="s">
        <v>194</v>
      </c>
      <c r="E1099" s="258" t="s">
        <v>1</v>
      </c>
      <c r="F1099" s="259" t="s">
        <v>1070</v>
      </c>
      <c r="G1099" s="257"/>
      <c r="H1099" s="258" t="s">
        <v>1</v>
      </c>
      <c r="I1099" s="260"/>
      <c r="J1099" s="257"/>
      <c r="K1099" s="257"/>
      <c r="L1099" s="261"/>
      <c r="M1099" s="262"/>
      <c r="N1099" s="263"/>
      <c r="O1099" s="263"/>
      <c r="P1099" s="263"/>
      <c r="Q1099" s="263"/>
      <c r="R1099" s="263"/>
      <c r="S1099" s="263"/>
      <c r="T1099" s="264"/>
      <c r="AT1099" s="265" t="s">
        <v>194</v>
      </c>
      <c r="AU1099" s="265" t="s">
        <v>76</v>
      </c>
      <c r="AV1099" s="14" t="s">
        <v>76</v>
      </c>
      <c r="AW1099" s="14" t="s">
        <v>32</v>
      </c>
      <c r="AX1099" s="14" t="s">
        <v>69</v>
      </c>
      <c r="AY1099" s="265" t="s">
        <v>186</v>
      </c>
    </row>
    <row r="1100" s="11" customFormat="1">
      <c r="B1100" s="222"/>
      <c r="C1100" s="223"/>
      <c r="D1100" s="224" t="s">
        <v>194</v>
      </c>
      <c r="E1100" s="225" t="s">
        <v>1</v>
      </c>
      <c r="F1100" s="226" t="s">
        <v>1483</v>
      </c>
      <c r="G1100" s="223"/>
      <c r="H1100" s="227">
        <v>12.640000000000001</v>
      </c>
      <c r="I1100" s="228"/>
      <c r="J1100" s="223"/>
      <c r="K1100" s="223"/>
      <c r="L1100" s="229"/>
      <c r="M1100" s="230"/>
      <c r="N1100" s="231"/>
      <c r="O1100" s="231"/>
      <c r="P1100" s="231"/>
      <c r="Q1100" s="231"/>
      <c r="R1100" s="231"/>
      <c r="S1100" s="231"/>
      <c r="T1100" s="232"/>
      <c r="AT1100" s="233" t="s">
        <v>194</v>
      </c>
      <c r="AU1100" s="233" t="s">
        <v>76</v>
      </c>
      <c r="AV1100" s="11" t="s">
        <v>78</v>
      </c>
      <c r="AW1100" s="11" t="s">
        <v>32</v>
      </c>
      <c r="AX1100" s="11" t="s">
        <v>69</v>
      </c>
      <c r="AY1100" s="233" t="s">
        <v>186</v>
      </c>
    </row>
    <row r="1101" s="11" customFormat="1">
      <c r="B1101" s="222"/>
      <c r="C1101" s="223"/>
      <c r="D1101" s="224" t="s">
        <v>194</v>
      </c>
      <c r="E1101" s="225" t="s">
        <v>1</v>
      </c>
      <c r="F1101" s="226" t="s">
        <v>1484</v>
      </c>
      <c r="G1101" s="223"/>
      <c r="H1101" s="227">
        <v>6.1920000000000002</v>
      </c>
      <c r="I1101" s="228"/>
      <c r="J1101" s="223"/>
      <c r="K1101" s="223"/>
      <c r="L1101" s="229"/>
      <c r="M1101" s="230"/>
      <c r="N1101" s="231"/>
      <c r="O1101" s="231"/>
      <c r="P1101" s="231"/>
      <c r="Q1101" s="231"/>
      <c r="R1101" s="231"/>
      <c r="S1101" s="231"/>
      <c r="T1101" s="232"/>
      <c r="AT1101" s="233" t="s">
        <v>194</v>
      </c>
      <c r="AU1101" s="233" t="s">
        <v>76</v>
      </c>
      <c r="AV1101" s="11" t="s">
        <v>78</v>
      </c>
      <c r="AW1101" s="11" t="s">
        <v>32</v>
      </c>
      <c r="AX1101" s="11" t="s">
        <v>69</v>
      </c>
      <c r="AY1101" s="233" t="s">
        <v>186</v>
      </c>
    </row>
    <row r="1102" s="12" customFormat="1">
      <c r="B1102" s="234"/>
      <c r="C1102" s="235"/>
      <c r="D1102" s="224" t="s">
        <v>194</v>
      </c>
      <c r="E1102" s="236" t="s">
        <v>1</v>
      </c>
      <c r="F1102" s="237" t="s">
        <v>196</v>
      </c>
      <c r="G1102" s="235"/>
      <c r="H1102" s="238">
        <v>18.832000000000001</v>
      </c>
      <c r="I1102" s="239"/>
      <c r="J1102" s="235"/>
      <c r="K1102" s="235"/>
      <c r="L1102" s="240"/>
      <c r="M1102" s="241"/>
      <c r="N1102" s="242"/>
      <c r="O1102" s="242"/>
      <c r="P1102" s="242"/>
      <c r="Q1102" s="242"/>
      <c r="R1102" s="242"/>
      <c r="S1102" s="242"/>
      <c r="T1102" s="243"/>
      <c r="AT1102" s="244" t="s">
        <v>194</v>
      </c>
      <c r="AU1102" s="244" t="s">
        <v>76</v>
      </c>
      <c r="AV1102" s="12" t="s">
        <v>86</v>
      </c>
      <c r="AW1102" s="12" t="s">
        <v>32</v>
      </c>
      <c r="AX1102" s="12" t="s">
        <v>69</v>
      </c>
      <c r="AY1102" s="244" t="s">
        <v>186</v>
      </c>
    </row>
    <row r="1103" s="14" customFormat="1">
      <c r="B1103" s="256"/>
      <c r="C1103" s="257"/>
      <c r="D1103" s="224" t="s">
        <v>194</v>
      </c>
      <c r="E1103" s="258" t="s">
        <v>1</v>
      </c>
      <c r="F1103" s="259" t="s">
        <v>1074</v>
      </c>
      <c r="G1103" s="257"/>
      <c r="H1103" s="258" t="s">
        <v>1</v>
      </c>
      <c r="I1103" s="260"/>
      <c r="J1103" s="257"/>
      <c r="K1103" s="257"/>
      <c r="L1103" s="261"/>
      <c r="M1103" s="262"/>
      <c r="N1103" s="263"/>
      <c r="O1103" s="263"/>
      <c r="P1103" s="263"/>
      <c r="Q1103" s="263"/>
      <c r="R1103" s="263"/>
      <c r="S1103" s="263"/>
      <c r="T1103" s="264"/>
      <c r="AT1103" s="265" t="s">
        <v>194</v>
      </c>
      <c r="AU1103" s="265" t="s">
        <v>76</v>
      </c>
      <c r="AV1103" s="14" t="s">
        <v>76</v>
      </c>
      <c r="AW1103" s="14" t="s">
        <v>32</v>
      </c>
      <c r="AX1103" s="14" t="s">
        <v>69</v>
      </c>
      <c r="AY1103" s="265" t="s">
        <v>186</v>
      </c>
    </row>
    <row r="1104" s="11" customFormat="1">
      <c r="B1104" s="222"/>
      <c r="C1104" s="223"/>
      <c r="D1104" s="224" t="s">
        <v>194</v>
      </c>
      <c r="E1104" s="225" t="s">
        <v>1</v>
      </c>
      <c r="F1104" s="226" t="s">
        <v>1485</v>
      </c>
      <c r="G1104" s="223"/>
      <c r="H1104" s="227">
        <v>2.8559999999999999</v>
      </c>
      <c r="I1104" s="228"/>
      <c r="J1104" s="223"/>
      <c r="K1104" s="223"/>
      <c r="L1104" s="229"/>
      <c r="M1104" s="230"/>
      <c r="N1104" s="231"/>
      <c r="O1104" s="231"/>
      <c r="P1104" s="231"/>
      <c r="Q1104" s="231"/>
      <c r="R1104" s="231"/>
      <c r="S1104" s="231"/>
      <c r="T1104" s="232"/>
      <c r="AT1104" s="233" t="s">
        <v>194</v>
      </c>
      <c r="AU1104" s="233" t="s">
        <v>76</v>
      </c>
      <c r="AV1104" s="11" t="s">
        <v>78</v>
      </c>
      <c r="AW1104" s="11" t="s">
        <v>32</v>
      </c>
      <c r="AX1104" s="11" t="s">
        <v>69</v>
      </c>
      <c r="AY1104" s="233" t="s">
        <v>186</v>
      </c>
    </row>
    <row r="1105" s="12" customFormat="1">
      <c r="B1105" s="234"/>
      <c r="C1105" s="235"/>
      <c r="D1105" s="224" t="s">
        <v>194</v>
      </c>
      <c r="E1105" s="236" t="s">
        <v>1</v>
      </c>
      <c r="F1105" s="237" t="s">
        <v>196</v>
      </c>
      <c r="G1105" s="235"/>
      <c r="H1105" s="238">
        <v>2.8559999999999999</v>
      </c>
      <c r="I1105" s="239"/>
      <c r="J1105" s="235"/>
      <c r="K1105" s="235"/>
      <c r="L1105" s="240"/>
      <c r="M1105" s="241"/>
      <c r="N1105" s="242"/>
      <c r="O1105" s="242"/>
      <c r="P1105" s="242"/>
      <c r="Q1105" s="242"/>
      <c r="R1105" s="242"/>
      <c r="S1105" s="242"/>
      <c r="T1105" s="243"/>
      <c r="AT1105" s="244" t="s">
        <v>194</v>
      </c>
      <c r="AU1105" s="244" t="s">
        <v>76</v>
      </c>
      <c r="AV1105" s="12" t="s">
        <v>86</v>
      </c>
      <c r="AW1105" s="12" t="s">
        <v>32</v>
      </c>
      <c r="AX1105" s="12" t="s">
        <v>69</v>
      </c>
      <c r="AY1105" s="244" t="s">
        <v>186</v>
      </c>
    </row>
    <row r="1106" s="11" customFormat="1">
      <c r="B1106" s="222"/>
      <c r="C1106" s="223"/>
      <c r="D1106" s="224" t="s">
        <v>194</v>
      </c>
      <c r="E1106" s="225" t="s">
        <v>1</v>
      </c>
      <c r="F1106" s="226" t="s">
        <v>1486</v>
      </c>
      <c r="G1106" s="223"/>
      <c r="H1106" s="227">
        <v>75</v>
      </c>
      <c r="I1106" s="228"/>
      <c r="J1106" s="223"/>
      <c r="K1106" s="223"/>
      <c r="L1106" s="229"/>
      <c r="M1106" s="230"/>
      <c r="N1106" s="231"/>
      <c r="O1106" s="231"/>
      <c r="P1106" s="231"/>
      <c r="Q1106" s="231"/>
      <c r="R1106" s="231"/>
      <c r="S1106" s="231"/>
      <c r="T1106" s="232"/>
      <c r="AT1106" s="233" t="s">
        <v>194</v>
      </c>
      <c r="AU1106" s="233" t="s">
        <v>76</v>
      </c>
      <c r="AV1106" s="11" t="s">
        <v>78</v>
      </c>
      <c r="AW1106" s="11" t="s">
        <v>32</v>
      </c>
      <c r="AX1106" s="11" t="s">
        <v>69</v>
      </c>
      <c r="AY1106" s="233" t="s">
        <v>186</v>
      </c>
    </row>
    <row r="1107" s="11" customFormat="1">
      <c r="B1107" s="222"/>
      <c r="C1107" s="223"/>
      <c r="D1107" s="224" t="s">
        <v>194</v>
      </c>
      <c r="E1107" s="225" t="s">
        <v>1</v>
      </c>
      <c r="F1107" s="226" t="s">
        <v>1487</v>
      </c>
      <c r="G1107" s="223"/>
      <c r="H1107" s="227">
        <v>15.965999999999999</v>
      </c>
      <c r="I1107" s="228"/>
      <c r="J1107" s="223"/>
      <c r="K1107" s="223"/>
      <c r="L1107" s="229"/>
      <c r="M1107" s="230"/>
      <c r="N1107" s="231"/>
      <c r="O1107" s="231"/>
      <c r="P1107" s="231"/>
      <c r="Q1107" s="231"/>
      <c r="R1107" s="231"/>
      <c r="S1107" s="231"/>
      <c r="T1107" s="232"/>
      <c r="AT1107" s="233" t="s">
        <v>194</v>
      </c>
      <c r="AU1107" s="233" t="s">
        <v>76</v>
      </c>
      <c r="AV1107" s="11" t="s">
        <v>78</v>
      </c>
      <c r="AW1107" s="11" t="s">
        <v>32</v>
      </c>
      <c r="AX1107" s="11" t="s">
        <v>69</v>
      </c>
      <c r="AY1107" s="233" t="s">
        <v>186</v>
      </c>
    </row>
    <row r="1108" s="12" customFormat="1">
      <c r="B1108" s="234"/>
      <c r="C1108" s="235"/>
      <c r="D1108" s="224" t="s">
        <v>194</v>
      </c>
      <c r="E1108" s="236" t="s">
        <v>1</v>
      </c>
      <c r="F1108" s="237" t="s">
        <v>196</v>
      </c>
      <c r="G1108" s="235"/>
      <c r="H1108" s="238">
        <v>90.965999999999994</v>
      </c>
      <c r="I1108" s="239"/>
      <c r="J1108" s="235"/>
      <c r="K1108" s="235"/>
      <c r="L1108" s="240"/>
      <c r="M1108" s="241"/>
      <c r="N1108" s="242"/>
      <c r="O1108" s="242"/>
      <c r="P1108" s="242"/>
      <c r="Q1108" s="242"/>
      <c r="R1108" s="242"/>
      <c r="S1108" s="242"/>
      <c r="T1108" s="243"/>
      <c r="AT1108" s="244" t="s">
        <v>194</v>
      </c>
      <c r="AU1108" s="244" t="s">
        <v>76</v>
      </c>
      <c r="AV1108" s="12" t="s">
        <v>86</v>
      </c>
      <c r="AW1108" s="12" t="s">
        <v>32</v>
      </c>
      <c r="AX1108" s="12" t="s">
        <v>69</v>
      </c>
      <c r="AY1108" s="244" t="s">
        <v>186</v>
      </c>
    </row>
    <row r="1109" s="14" customFormat="1">
      <c r="B1109" s="256"/>
      <c r="C1109" s="257"/>
      <c r="D1109" s="224" t="s">
        <v>194</v>
      </c>
      <c r="E1109" s="258" t="s">
        <v>1</v>
      </c>
      <c r="F1109" s="259" t="s">
        <v>1488</v>
      </c>
      <c r="G1109" s="257"/>
      <c r="H1109" s="258" t="s">
        <v>1</v>
      </c>
      <c r="I1109" s="260"/>
      <c r="J1109" s="257"/>
      <c r="K1109" s="257"/>
      <c r="L1109" s="261"/>
      <c r="M1109" s="262"/>
      <c r="N1109" s="263"/>
      <c r="O1109" s="263"/>
      <c r="P1109" s="263"/>
      <c r="Q1109" s="263"/>
      <c r="R1109" s="263"/>
      <c r="S1109" s="263"/>
      <c r="T1109" s="264"/>
      <c r="AT1109" s="265" t="s">
        <v>194</v>
      </c>
      <c r="AU1109" s="265" t="s">
        <v>76</v>
      </c>
      <c r="AV1109" s="14" t="s">
        <v>76</v>
      </c>
      <c r="AW1109" s="14" t="s">
        <v>32</v>
      </c>
      <c r="AX1109" s="14" t="s">
        <v>69</v>
      </c>
      <c r="AY1109" s="265" t="s">
        <v>186</v>
      </c>
    </row>
    <row r="1110" s="11" customFormat="1">
      <c r="B1110" s="222"/>
      <c r="C1110" s="223"/>
      <c r="D1110" s="224" t="s">
        <v>194</v>
      </c>
      <c r="E1110" s="225" t="s">
        <v>1</v>
      </c>
      <c r="F1110" s="226" t="s">
        <v>1489</v>
      </c>
      <c r="G1110" s="223"/>
      <c r="H1110" s="227">
        <v>52.896000000000001</v>
      </c>
      <c r="I1110" s="228"/>
      <c r="J1110" s="223"/>
      <c r="K1110" s="223"/>
      <c r="L1110" s="229"/>
      <c r="M1110" s="230"/>
      <c r="N1110" s="231"/>
      <c r="O1110" s="231"/>
      <c r="P1110" s="231"/>
      <c r="Q1110" s="231"/>
      <c r="R1110" s="231"/>
      <c r="S1110" s="231"/>
      <c r="T1110" s="232"/>
      <c r="AT1110" s="233" t="s">
        <v>194</v>
      </c>
      <c r="AU1110" s="233" t="s">
        <v>76</v>
      </c>
      <c r="AV1110" s="11" t="s">
        <v>78</v>
      </c>
      <c r="AW1110" s="11" t="s">
        <v>32</v>
      </c>
      <c r="AX1110" s="11" t="s">
        <v>69</v>
      </c>
      <c r="AY1110" s="233" t="s">
        <v>186</v>
      </c>
    </row>
    <row r="1111" s="14" customFormat="1">
      <c r="B1111" s="256"/>
      <c r="C1111" s="257"/>
      <c r="D1111" s="224" t="s">
        <v>194</v>
      </c>
      <c r="E1111" s="258" t="s">
        <v>1</v>
      </c>
      <c r="F1111" s="259" t="s">
        <v>1490</v>
      </c>
      <c r="G1111" s="257"/>
      <c r="H1111" s="258" t="s">
        <v>1</v>
      </c>
      <c r="I1111" s="260"/>
      <c r="J1111" s="257"/>
      <c r="K1111" s="257"/>
      <c r="L1111" s="261"/>
      <c r="M1111" s="262"/>
      <c r="N1111" s="263"/>
      <c r="O1111" s="263"/>
      <c r="P1111" s="263"/>
      <c r="Q1111" s="263"/>
      <c r="R1111" s="263"/>
      <c r="S1111" s="263"/>
      <c r="T1111" s="264"/>
      <c r="AT1111" s="265" t="s">
        <v>194</v>
      </c>
      <c r="AU1111" s="265" t="s">
        <v>76</v>
      </c>
      <c r="AV1111" s="14" t="s">
        <v>76</v>
      </c>
      <c r="AW1111" s="14" t="s">
        <v>32</v>
      </c>
      <c r="AX1111" s="14" t="s">
        <v>69</v>
      </c>
      <c r="AY1111" s="265" t="s">
        <v>186</v>
      </c>
    </row>
    <row r="1112" s="11" customFormat="1">
      <c r="B1112" s="222"/>
      <c r="C1112" s="223"/>
      <c r="D1112" s="224" t="s">
        <v>194</v>
      </c>
      <c r="E1112" s="225" t="s">
        <v>1</v>
      </c>
      <c r="F1112" s="226" t="s">
        <v>1491</v>
      </c>
      <c r="G1112" s="223"/>
      <c r="H1112" s="227">
        <v>70.134</v>
      </c>
      <c r="I1112" s="228"/>
      <c r="J1112" s="223"/>
      <c r="K1112" s="223"/>
      <c r="L1112" s="229"/>
      <c r="M1112" s="230"/>
      <c r="N1112" s="231"/>
      <c r="O1112" s="231"/>
      <c r="P1112" s="231"/>
      <c r="Q1112" s="231"/>
      <c r="R1112" s="231"/>
      <c r="S1112" s="231"/>
      <c r="T1112" s="232"/>
      <c r="AT1112" s="233" t="s">
        <v>194</v>
      </c>
      <c r="AU1112" s="233" t="s">
        <v>76</v>
      </c>
      <c r="AV1112" s="11" t="s">
        <v>78</v>
      </c>
      <c r="AW1112" s="11" t="s">
        <v>32</v>
      </c>
      <c r="AX1112" s="11" t="s">
        <v>69</v>
      </c>
      <c r="AY1112" s="233" t="s">
        <v>186</v>
      </c>
    </row>
    <row r="1113" s="12" customFormat="1">
      <c r="B1113" s="234"/>
      <c r="C1113" s="235"/>
      <c r="D1113" s="224" t="s">
        <v>194</v>
      </c>
      <c r="E1113" s="236" t="s">
        <v>1</v>
      </c>
      <c r="F1113" s="237" t="s">
        <v>196</v>
      </c>
      <c r="G1113" s="235"/>
      <c r="H1113" s="238">
        <v>123.03</v>
      </c>
      <c r="I1113" s="239"/>
      <c r="J1113" s="235"/>
      <c r="K1113" s="235"/>
      <c r="L1113" s="240"/>
      <c r="M1113" s="241"/>
      <c r="N1113" s="242"/>
      <c r="O1113" s="242"/>
      <c r="P1113" s="242"/>
      <c r="Q1113" s="242"/>
      <c r="R1113" s="242"/>
      <c r="S1113" s="242"/>
      <c r="T1113" s="243"/>
      <c r="AT1113" s="244" t="s">
        <v>194</v>
      </c>
      <c r="AU1113" s="244" t="s">
        <v>76</v>
      </c>
      <c r="AV1113" s="12" t="s">
        <v>86</v>
      </c>
      <c r="AW1113" s="12" t="s">
        <v>32</v>
      </c>
      <c r="AX1113" s="12" t="s">
        <v>69</v>
      </c>
      <c r="AY1113" s="244" t="s">
        <v>186</v>
      </c>
    </row>
    <row r="1114" s="13" customFormat="1">
      <c r="B1114" s="245"/>
      <c r="C1114" s="246"/>
      <c r="D1114" s="224" t="s">
        <v>194</v>
      </c>
      <c r="E1114" s="247" t="s">
        <v>1</v>
      </c>
      <c r="F1114" s="248" t="s">
        <v>197</v>
      </c>
      <c r="G1114" s="246"/>
      <c r="H1114" s="249">
        <v>235.684</v>
      </c>
      <c r="I1114" s="250"/>
      <c r="J1114" s="246"/>
      <c r="K1114" s="246"/>
      <c r="L1114" s="251"/>
      <c r="M1114" s="252"/>
      <c r="N1114" s="253"/>
      <c r="O1114" s="253"/>
      <c r="P1114" s="253"/>
      <c r="Q1114" s="253"/>
      <c r="R1114" s="253"/>
      <c r="S1114" s="253"/>
      <c r="T1114" s="254"/>
      <c r="AT1114" s="255" t="s">
        <v>194</v>
      </c>
      <c r="AU1114" s="255" t="s">
        <v>76</v>
      </c>
      <c r="AV1114" s="13" t="s">
        <v>192</v>
      </c>
      <c r="AW1114" s="13" t="s">
        <v>32</v>
      </c>
      <c r="AX1114" s="13" t="s">
        <v>76</v>
      </c>
      <c r="AY1114" s="255" t="s">
        <v>186</v>
      </c>
    </row>
    <row r="1115" s="1" customFormat="1" ht="16.5" customHeight="1">
      <c r="B1115" s="38"/>
      <c r="C1115" s="210" t="s">
        <v>1492</v>
      </c>
      <c r="D1115" s="210" t="s">
        <v>187</v>
      </c>
      <c r="E1115" s="211" t="s">
        <v>1493</v>
      </c>
      <c r="F1115" s="212" t="s">
        <v>1494</v>
      </c>
      <c r="G1115" s="213" t="s">
        <v>319</v>
      </c>
      <c r="H1115" s="214">
        <v>1.206</v>
      </c>
      <c r="I1115" s="215"/>
      <c r="J1115" s="216">
        <f>ROUND(I1115*H1115,2)</f>
        <v>0</v>
      </c>
      <c r="K1115" s="212" t="s">
        <v>191</v>
      </c>
      <c r="L1115" s="43"/>
      <c r="M1115" s="217" t="s">
        <v>1</v>
      </c>
      <c r="N1115" s="218" t="s">
        <v>40</v>
      </c>
      <c r="O1115" s="79"/>
      <c r="P1115" s="219">
        <f>O1115*H1115</f>
        <v>0</v>
      </c>
      <c r="Q1115" s="219">
        <v>0</v>
      </c>
      <c r="R1115" s="219">
        <f>Q1115*H1115</f>
        <v>0</v>
      </c>
      <c r="S1115" s="219">
        <v>0</v>
      </c>
      <c r="T1115" s="220">
        <f>S1115*H1115</f>
        <v>0</v>
      </c>
      <c r="AR1115" s="17" t="s">
        <v>257</v>
      </c>
      <c r="AT1115" s="17" t="s">
        <v>187</v>
      </c>
      <c r="AU1115" s="17" t="s">
        <v>76</v>
      </c>
      <c r="AY1115" s="17" t="s">
        <v>186</v>
      </c>
      <c r="BE1115" s="221">
        <f>IF(N1115="základní",J1115,0)</f>
        <v>0</v>
      </c>
      <c r="BF1115" s="221">
        <f>IF(N1115="snížená",J1115,0)</f>
        <v>0</v>
      </c>
      <c r="BG1115" s="221">
        <f>IF(N1115="zákl. přenesená",J1115,0)</f>
        <v>0</v>
      </c>
      <c r="BH1115" s="221">
        <f>IF(N1115="sníž. přenesená",J1115,0)</f>
        <v>0</v>
      </c>
      <c r="BI1115" s="221">
        <f>IF(N1115="nulová",J1115,0)</f>
        <v>0</v>
      </c>
      <c r="BJ1115" s="17" t="s">
        <v>76</v>
      </c>
      <c r="BK1115" s="221">
        <f>ROUND(I1115*H1115,2)</f>
        <v>0</v>
      </c>
      <c r="BL1115" s="17" t="s">
        <v>257</v>
      </c>
      <c r="BM1115" s="17" t="s">
        <v>1495</v>
      </c>
    </row>
    <row r="1116" s="11" customFormat="1">
      <c r="B1116" s="222"/>
      <c r="C1116" s="223"/>
      <c r="D1116" s="224" t="s">
        <v>194</v>
      </c>
      <c r="E1116" s="225" t="s">
        <v>1</v>
      </c>
      <c r="F1116" s="226" t="s">
        <v>1496</v>
      </c>
      <c r="G1116" s="223"/>
      <c r="H1116" s="227">
        <v>1.206</v>
      </c>
      <c r="I1116" s="228"/>
      <c r="J1116" s="223"/>
      <c r="K1116" s="223"/>
      <c r="L1116" s="229"/>
      <c r="M1116" s="230"/>
      <c r="N1116" s="231"/>
      <c r="O1116" s="231"/>
      <c r="P1116" s="231"/>
      <c r="Q1116" s="231"/>
      <c r="R1116" s="231"/>
      <c r="S1116" s="231"/>
      <c r="T1116" s="232"/>
      <c r="AT1116" s="233" t="s">
        <v>194</v>
      </c>
      <c r="AU1116" s="233" t="s">
        <v>76</v>
      </c>
      <c r="AV1116" s="11" t="s">
        <v>78</v>
      </c>
      <c r="AW1116" s="11" t="s">
        <v>32</v>
      </c>
      <c r="AX1116" s="11" t="s">
        <v>69</v>
      </c>
      <c r="AY1116" s="233" t="s">
        <v>186</v>
      </c>
    </row>
    <row r="1117" s="12" customFormat="1">
      <c r="B1117" s="234"/>
      <c r="C1117" s="235"/>
      <c r="D1117" s="224" t="s">
        <v>194</v>
      </c>
      <c r="E1117" s="236" t="s">
        <v>1</v>
      </c>
      <c r="F1117" s="237" t="s">
        <v>196</v>
      </c>
      <c r="G1117" s="235"/>
      <c r="H1117" s="238">
        <v>1.206</v>
      </c>
      <c r="I1117" s="239"/>
      <c r="J1117" s="235"/>
      <c r="K1117" s="235"/>
      <c r="L1117" s="240"/>
      <c r="M1117" s="241"/>
      <c r="N1117" s="242"/>
      <c r="O1117" s="242"/>
      <c r="P1117" s="242"/>
      <c r="Q1117" s="242"/>
      <c r="R1117" s="242"/>
      <c r="S1117" s="242"/>
      <c r="T1117" s="243"/>
      <c r="AT1117" s="244" t="s">
        <v>194</v>
      </c>
      <c r="AU1117" s="244" t="s">
        <v>76</v>
      </c>
      <c r="AV1117" s="12" t="s">
        <v>86</v>
      </c>
      <c r="AW1117" s="12" t="s">
        <v>32</v>
      </c>
      <c r="AX1117" s="12" t="s">
        <v>69</v>
      </c>
      <c r="AY1117" s="244" t="s">
        <v>186</v>
      </c>
    </row>
    <row r="1118" s="13" customFormat="1">
      <c r="B1118" s="245"/>
      <c r="C1118" s="246"/>
      <c r="D1118" s="224" t="s">
        <v>194</v>
      </c>
      <c r="E1118" s="247" t="s">
        <v>1</v>
      </c>
      <c r="F1118" s="248" t="s">
        <v>197</v>
      </c>
      <c r="G1118" s="246"/>
      <c r="H1118" s="249">
        <v>1.206</v>
      </c>
      <c r="I1118" s="250"/>
      <c r="J1118" s="246"/>
      <c r="K1118" s="246"/>
      <c r="L1118" s="251"/>
      <c r="M1118" s="252"/>
      <c r="N1118" s="253"/>
      <c r="O1118" s="253"/>
      <c r="P1118" s="253"/>
      <c r="Q1118" s="253"/>
      <c r="R1118" s="253"/>
      <c r="S1118" s="253"/>
      <c r="T1118" s="254"/>
      <c r="AT1118" s="255" t="s">
        <v>194</v>
      </c>
      <c r="AU1118" s="255" t="s">
        <v>76</v>
      </c>
      <c r="AV1118" s="13" t="s">
        <v>192</v>
      </c>
      <c r="AW1118" s="13" t="s">
        <v>32</v>
      </c>
      <c r="AX1118" s="13" t="s">
        <v>76</v>
      </c>
      <c r="AY1118" s="255" t="s">
        <v>186</v>
      </c>
    </row>
    <row r="1119" s="1" customFormat="1" ht="16.5" customHeight="1">
      <c r="B1119" s="38"/>
      <c r="C1119" s="210" t="s">
        <v>1497</v>
      </c>
      <c r="D1119" s="210" t="s">
        <v>187</v>
      </c>
      <c r="E1119" s="211" t="s">
        <v>1498</v>
      </c>
      <c r="F1119" s="212" t="s">
        <v>1499</v>
      </c>
      <c r="G1119" s="213" t="s">
        <v>319</v>
      </c>
      <c r="H1119" s="214">
        <v>1.206</v>
      </c>
      <c r="I1119" s="215"/>
      <c r="J1119" s="216">
        <f>ROUND(I1119*H1119,2)</f>
        <v>0</v>
      </c>
      <c r="K1119" s="212" t="s">
        <v>191</v>
      </c>
      <c r="L1119" s="43"/>
      <c r="M1119" s="217" t="s">
        <v>1</v>
      </c>
      <c r="N1119" s="218" t="s">
        <v>40</v>
      </c>
      <c r="O1119" s="79"/>
      <c r="P1119" s="219">
        <f>O1119*H1119</f>
        <v>0</v>
      </c>
      <c r="Q1119" s="219">
        <v>0</v>
      </c>
      <c r="R1119" s="219">
        <f>Q1119*H1119</f>
        <v>0</v>
      </c>
      <c r="S1119" s="219">
        <v>0</v>
      </c>
      <c r="T1119" s="220">
        <f>S1119*H1119</f>
        <v>0</v>
      </c>
      <c r="AR1119" s="17" t="s">
        <v>257</v>
      </c>
      <c r="AT1119" s="17" t="s">
        <v>187</v>
      </c>
      <c r="AU1119" s="17" t="s">
        <v>76</v>
      </c>
      <c r="AY1119" s="17" t="s">
        <v>186</v>
      </c>
      <c r="BE1119" s="221">
        <f>IF(N1119="základní",J1119,0)</f>
        <v>0</v>
      </c>
      <c r="BF1119" s="221">
        <f>IF(N1119="snížená",J1119,0)</f>
        <v>0</v>
      </c>
      <c r="BG1119" s="221">
        <f>IF(N1119="zákl. přenesená",J1119,0)</f>
        <v>0</v>
      </c>
      <c r="BH1119" s="221">
        <f>IF(N1119="sníž. přenesená",J1119,0)</f>
        <v>0</v>
      </c>
      <c r="BI1119" s="221">
        <f>IF(N1119="nulová",J1119,0)</f>
        <v>0</v>
      </c>
      <c r="BJ1119" s="17" t="s">
        <v>76</v>
      </c>
      <c r="BK1119" s="221">
        <f>ROUND(I1119*H1119,2)</f>
        <v>0</v>
      </c>
      <c r="BL1119" s="17" t="s">
        <v>257</v>
      </c>
      <c r="BM1119" s="17" t="s">
        <v>1500</v>
      </c>
    </row>
    <row r="1120" s="11" customFormat="1">
      <c r="B1120" s="222"/>
      <c r="C1120" s="223"/>
      <c r="D1120" s="224" t="s">
        <v>194</v>
      </c>
      <c r="E1120" s="225" t="s">
        <v>1</v>
      </c>
      <c r="F1120" s="226" t="s">
        <v>1496</v>
      </c>
      <c r="G1120" s="223"/>
      <c r="H1120" s="227">
        <v>1.206</v>
      </c>
      <c r="I1120" s="228"/>
      <c r="J1120" s="223"/>
      <c r="K1120" s="223"/>
      <c r="L1120" s="229"/>
      <c r="M1120" s="230"/>
      <c r="N1120" s="231"/>
      <c r="O1120" s="231"/>
      <c r="P1120" s="231"/>
      <c r="Q1120" s="231"/>
      <c r="R1120" s="231"/>
      <c r="S1120" s="231"/>
      <c r="T1120" s="232"/>
      <c r="AT1120" s="233" t="s">
        <v>194</v>
      </c>
      <c r="AU1120" s="233" t="s">
        <v>76</v>
      </c>
      <c r="AV1120" s="11" t="s">
        <v>78</v>
      </c>
      <c r="AW1120" s="11" t="s">
        <v>32</v>
      </c>
      <c r="AX1120" s="11" t="s">
        <v>69</v>
      </c>
      <c r="AY1120" s="233" t="s">
        <v>186</v>
      </c>
    </row>
    <row r="1121" s="12" customFormat="1">
      <c r="B1121" s="234"/>
      <c r="C1121" s="235"/>
      <c r="D1121" s="224" t="s">
        <v>194</v>
      </c>
      <c r="E1121" s="236" t="s">
        <v>1</v>
      </c>
      <c r="F1121" s="237" t="s">
        <v>196</v>
      </c>
      <c r="G1121" s="235"/>
      <c r="H1121" s="238">
        <v>1.206</v>
      </c>
      <c r="I1121" s="239"/>
      <c r="J1121" s="235"/>
      <c r="K1121" s="235"/>
      <c r="L1121" s="240"/>
      <c r="M1121" s="241"/>
      <c r="N1121" s="242"/>
      <c r="O1121" s="242"/>
      <c r="P1121" s="242"/>
      <c r="Q1121" s="242"/>
      <c r="R1121" s="242"/>
      <c r="S1121" s="242"/>
      <c r="T1121" s="243"/>
      <c r="AT1121" s="244" t="s">
        <v>194</v>
      </c>
      <c r="AU1121" s="244" t="s">
        <v>76</v>
      </c>
      <c r="AV1121" s="12" t="s">
        <v>86</v>
      </c>
      <c r="AW1121" s="12" t="s">
        <v>32</v>
      </c>
      <c r="AX1121" s="12" t="s">
        <v>69</v>
      </c>
      <c r="AY1121" s="244" t="s">
        <v>186</v>
      </c>
    </row>
    <row r="1122" s="13" customFormat="1">
      <c r="B1122" s="245"/>
      <c r="C1122" s="246"/>
      <c r="D1122" s="224" t="s">
        <v>194</v>
      </c>
      <c r="E1122" s="247" t="s">
        <v>1</v>
      </c>
      <c r="F1122" s="248" t="s">
        <v>197</v>
      </c>
      <c r="G1122" s="246"/>
      <c r="H1122" s="249">
        <v>1.206</v>
      </c>
      <c r="I1122" s="250"/>
      <c r="J1122" s="246"/>
      <c r="K1122" s="246"/>
      <c r="L1122" s="251"/>
      <c r="M1122" s="252"/>
      <c r="N1122" s="253"/>
      <c r="O1122" s="253"/>
      <c r="P1122" s="253"/>
      <c r="Q1122" s="253"/>
      <c r="R1122" s="253"/>
      <c r="S1122" s="253"/>
      <c r="T1122" s="254"/>
      <c r="AT1122" s="255" t="s">
        <v>194</v>
      </c>
      <c r="AU1122" s="255" t="s">
        <v>76</v>
      </c>
      <c r="AV1122" s="13" t="s">
        <v>192</v>
      </c>
      <c r="AW1122" s="13" t="s">
        <v>32</v>
      </c>
      <c r="AX1122" s="13" t="s">
        <v>76</v>
      </c>
      <c r="AY1122" s="255" t="s">
        <v>186</v>
      </c>
    </row>
    <row r="1123" s="1" customFormat="1" ht="16.5" customHeight="1">
      <c r="B1123" s="38"/>
      <c r="C1123" s="210" t="s">
        <v>1501</v>
      </c>
      <c r="D1123" s="210" t="s">
        <v>187</v>
      </c>
      <c r="E1123" s="211" t="s">
        <v>1502</v>
      </c>
      <c r="F1123" s="212" t="s">
        <v>1503</v>
      </c>
      <c r="G1123" s="213" t="s">
        <v>319</v>
      </c>
      <c r="H1123" s="214">
        <v>1.206</v>
      </c>
      <c r="I1123" s="215"/>
      <c r="J1123" s="216">
        <f>ROUND(I1123*H1123,2)</f>
        <v>0</v>
      </c>
      <c r="K1123" s="212" t="s">
        <v>191</v>
      </c>
      <c r="L1123" s="43"/>
      <c r="M1123" s="217" t="s">
        <v>1</v>
      </c>
      <c r="N1123" s="218" t="s">
        <v>40</v>
      </c>
      <c r="O1123" s="79"/>
      <c r="P1123" s="219">
        <f>O1123*H1123</f>
        <v>0</v>
      </c>
      <c r="Q1123" s="219">
        <v>0</v>
      </c>
      <c r="R1123" s="219">
        <f>Q1123*H1123</f>
        <v>0</v>
      </c>
      <c r="S1123" s="219">
        <v>0</v>
      </c>
      <c r="T1123" s="220">
        <f>S1123*H1123</f>
        <v>0</v>
      </c>
      <c r="AR1123" s="17" t="s">
        <v>257</v>
      </c>
      <c r="AT1123" s="17" t="s">
        <v>187</v>
      </c>
      <c r="AU1123" s="17" t="s">
        <v>76</v>
      </c>
      <c r="AY1123" s="17" t="s">
        <v>186</v>
      </c>
      <c r="BE1123" s="221">
        <f>IF(N1123="základní",J1123,0)</f>
        <v>0</v>
      </c>
      <c r="BF1123" s="221">
        <f>IF(N1123="snížená",J1123,0)</f>
        <v>0</v>
      </c>
      <c r="BG1123" s="221">
        <f>IF(N1123="zákl. přenesená",J1123,0)</f>
        <v>0</v>
      </c>
      <c r="BH1123" s="221">
        <f>IF(N1123="sníž. přenesená",J1123,0)</f>
        <v>0</v>
      </c>
      <c r="BI1123" s="221">
        <f>IF(N1123="nulová",J1123,0)</f>
        <v>0</v>
      </c>
      <c r="BJ1123" s="17" t="s">
        <v>76</v>
      </c>
      <c r="BK1123" s="221">
        <f>ROUND(I1123*H1123,2)</f>
        <v>0</v>
      </c>
      <c r="BL1123" s="17" t="s">
        <v>257</v>
      </c>
      <c r="BM1123" s="17" t="s">
        <v>1504</v>
      </c>
    </row>
    <row r="1124" s="11" customFormat="1">
      <c r="B1124" s="222"/>
      <c r="C1124" s="223"/>
      <c r="D1124" s="224" t="s">
        <v>194</v>
      </c>
      <c r="E1124" s="225" t="s">
        <v>1</v>
      </c>
      <c r="F1124" s="226" t="s">
        <v>1496</v>
      </c>
      <c r="G1124" s="223"/>
      <c r="H1124" s="227">
        <v>1.206</v>
      </c>
      <c r="I1124" s="228"/>
      <c r="J1124" s="223"/>
      <c r="K1124" s="223"/>
      <c r="L1124" s="229"/>
      <c r="M1124" s="230"/>
      <c r="N1124" s="231"/>
      <c r="O1124" s="231"/>
      <c r="P1124" s="231"/>
      <c r="Q1124" s="231"/>
      <c r="R1124" s="231"/>
      <c r="S1124" s="231"/>
      <c r="T1124" s="232"/>
      <c r="AT1124" s="233" t="s">
        <v>194</v>
      </c>
      <c r="AU1124" s="233" t="s">
        <v>76</v>
      </c>
      <c r="AV1124" s="11" t="s">
        <v>78</v>
      </c>
      <c r="AW1124" s="11" t="s">
        <v>32</v>
      </c>
      <c r="AX1124" s="11" t="s">
        <v>69</v>
      </c>
      <c r="AY1124" s="233" t="s">
        <v>186</v>
      </c>
    </row>
    <row r="1125" s="12" customFormat="1">
      <c r="B1125" s="234"/>
      <c r="C1125" s="235"/>
      <c r="D1125" s="224" t="s">
        <v>194</v>
      </c>
      <c r="E1125" s="236" t="s">
        <v>1</v>
      </c>
      <c r="F1125" s="237" t="s">
        <v>196</v>
      </c>
      <c r="G1125" s="235"/>
      <c r="H1125" s="238">
        <v>1.206</v>
      </c>
      <c r="I1125" s="239"/>
      <c r="J1125" s="235"/>
      <c r="K1125" s="235"/>
      <c r="L1125" s="240"/>
      <c r="M1125" s="241"/>
      <c r="N1125" s="242"/>
      <c r="O1125" s="242"/>
      <c r="P1125" s="242"/>
      <c r="Q1125" s="242"/>
      <c r="R1125" s="242"/>
      <c r="S1125" s="242"/>
      <c r="T1125" s="243"/>
      <c r="AT1125" s="244" t="s">
        <v>194</v>
      </c>
      <c r="AU1125" s="244" t="s">
        <v>76</v>
      </c>
      <c r="AV1125" s="12" t="s">
        <v>86</v>
      </c>
      <c r="AW1125" s="12" t="s">
        <v>32</v>
      </c>
      <c r="AX1125" s="12" t="s">
        <v>69</v>
      </c>
      <c r="AY1125" s="244" t="s">
        <v>186</v>
      </c>
    </row>
    <row r="1126" s="13" customFormat="1">
      <c r="B1126" s="245"/>
      <c r="C1126" s="246"/>
      <c r="D1126" s="224" t="s">
        <v>194</v>
      </c>
      <c r="E1126" s="247" t="s">
        <v>1</v>
      </c>
      <c r="F1126" s="248" t="s">
        <v>197</v>
      </c>
      <c r="G1126" s="246"/>
      <c r="H1126" s="249">
        <v>1.206</v>
      </c>
      <c r="I1126" s="250"/>
      <c r="J1126" s="246"/>
      <c r="K1126" s="246"/>
      <c r="L1126" s="251"/>
      <c r="M1126" s="252"/>
      <c r="N1126" s="253"/>
      <c r="O1126" s="253"/>
      <c r="P1126" s="253"/>
      <c r="Q1126" s="253"/>
      <c r="R1126" s="253"/>
      <c r="S1126" s="253"/>
      <c r="T1126" s="254"/>
      <c r="AT1126" s="255" t="s">
        <v>194</v>
      </c>
      <c r="AU1126" s="255" t="s">
        <v>76</v>
      </c>
      <c r="AV1126" s="13" t="s">
        <v>192</v>
      </c>
      <c r="AW1126" s="13" t="s">
        <v>32</v>
      </c>
      <c r="AX1126" s="13" t="s">
        <v>76</v>
      </c>
      <c r="AY1126" s="255" t="s">
        <v>186</v>
      </c>
    </row>
    <row r="1127" s="10" customFormat="1" ht="25.92" customHeight="1">
      <c r="B1127" s="196"/>
      <c r="C1127" s="197"/>
      <c r="D1127" s="198" t="s">
        <v>68</v>
      </c>
      <c r="E1127" s="199" t="s">
        <v>1505</v>
      </c>
      <c r="F1127" s="199" t="s">
        <v>1506</v>
      </c>
      <c r="G1127" s="197"/>
      <c r="H1127" s="197"/>
      <c r="I1127" s="200"/>
      <c r="J1127" s="201">
        <f>BK1127</f>
        <v>0</v>
      </c>
      <c r="K1127" s="197"/>
      <c r="L1127" s="202"/>
      <c r="M1127" s="203"/>
      <c r="N1127" s="204"/>
      <c r="O1127" s="204"/>
      <c r="P1127" s="205">
        <f>SUM(P1128:P1154)</f>
        <v>0</v>
      </c>
      <c r="Q1127" s="204"/>
      <c r="R1127" s="205">
        <f>SUM(R1128:R1154)</f>
        <v>0</v>
      </c>
      <c r="S1127" s="204"/>
      <c r="T1127" s="206">
        <f>SUM(T1128:T1154)</f>
        <v>0</v>
      </c>
      <c r="AR1127" s="207" t="s">
        <v>78</v>
      </c>
      <c r="AT1127" s="208" t="s">
        <v>68</v>
      </c>
      <c r="AU1127" s="208" t="s">
        <v>69</v>
      </c>
      <c r="AY1127" s="207" t="s">
        <v>186</v>
      </c>
      <c r="BK1127" s="209">
        <f>SUM(BK1128:BK1154)</f>
        <v>0</v>
      </c>
    </row>
    <row r="1128" s="1" customFormat="1" ht="16.5" customHeight="1">
      <c r="B1128" s="38"/>
      <c r="C1128" s="210" t="s">
        <v>1507</v>
      </c>
      <c r="D1128" s="210" t="s">
        <v>187</v>
      </c>
      <c r="E1128" s="211" t="s">
        <v>1508</v>
      </c>
      <c r="F1128" s="212" t="s">
        <v>1509</v>
      </c>
      <c r="G1128" s="213" t="s">
        <v>319</v>
      </c>
      <c r="H1128" s="214">
        <v>21.661000000000001</v>
      </c>
      <c r="I1128" s="215"/>
      <c r="J1128" s="216">
        <f>ROUND(I1128*H1128,2)</f>
        <v>0</v>
      </c>
      <c r="K1128" s="212" t="s">
        <v>191</v>
      </c>
      <c r="L1128" s="43"/>
      <c r="M1128" s="217" t="s">
        <v>1</v>
      </c>
      <c r="N1128" s="218" t="s">
        <v>40</v>
      </c>
      <c r="O1128" s="79"/>
      <c r="P1128" s="219">
        <f>O1128*H1128</f>
        <v>0</v>
      </c>
      <c r="Q1128" s="219">
        <v>0</v>
      </c>
      <c r="R1128" s="219">
        <f>Q1128*H1128</f>
        <v>0</v>
      </c>
      <c r="S1128" s="219">
        <v>0</v>
      </c>
      <c r="T1128" s="220">
        <f>S1128*H1128</f>
        <v>0</v>
      </c>
      <c r="AR1128" s="17" t="s">
        <v>257</v>
      </c>
      <c r="AT1128" s="17" t="s">
        <v>187</v>
      </c>
      <c r="AU1128" s="17" t="s">
        <v>76</v>
      </c>
      <c r="AY1128" s="17" t="s">
        <v>186</v>
      </c>
      <c r="BE1128" s="221">
        <f>IF(N1128="základní",J1128,0)</f>
        <v>0</v>
      </c>
      <c r="BF1128" s="221">
        <f>IF(N1128="snížená",J1128,0)</f>
        <v>0</v>
      </c>
      <c r="BG1128" s="221">
        <f>IF(N1128="zákl. přenesená",J1128,0)</f>
        <v>0</v>
      </c>
      <c r="BH1128" s="221">
        <f>IF(N1128="sníž. přenesená",J1128,0)</f>
        <v>0</v>
      </c>
      <c r="BI1128" s="221">
        <f>IF(N1128="nulová",J1128,0)</f>
        <v>0</v>
      </c>
      <c r="BJ1128" s="17" t="s">
        <v>76</v>
      </c>
      <c r="BK1128" s="221">
        <f>ROUND(I1128*H1128,2)</f>
        <v>0</v>
      </c>
      <c r="BL1128" s="17" t="s">
        <v>257</v>
      </c>
      <c r="BM1128" s="17" t="s">
        <v>1510</v>
      </c>
    </row>
    <row r="1129" s="14" customFormat="1">
      <c r="B1129" s="256"/>
      <c r="C1129" s="257"/>
      <c r="D1129" s="224" t="s">
        <v>194</v>
      </c>
      <c r="E1129" s="258" t="s">
        <v>1</v>
      </c>
      <c r="F1129" s="259" t="s">
        <v>1511</v>
      </c>
      <c r="G1129" s="257"/>
      <c r="H1129" s="258" t="s">
        <v>1</v>
      </c>
      <c r="I1129" s="260"/>
      <c r="J1129" s="257"/>
      <c r="K1129" s="257"/>
      <c r="L1129" s="261"/>
      <c r="M1129" s="262"/>
      <c r="N1129" s="263"/>
      <c r="O1129" s="263"/>
      <c r="P1129" s="263"/>
      <c r="Q1129" s="263"/>
      <c r="R1129" s="263"/>
      <c r="S1129" s="263"/>
      <c r="T1129" s="264"/>
      <c r="AT1129" s="265" t="s">
        <v>194</v>
      </c>
      <c r="AU1129" s="265" t="s">
        <v>76</v>
      </c>
      <c r="AV1129" s="14" t="s">
        <v>76</v>
      </c>
      <c r="AW1129" s="14" t="s">
        <v>32</v>
      </c>
      <c r="AX1129" s="14" t="s">
        <v>69</v>
      </c>
      <c r="AY1129" s="265" t="s">
        <v>186</v>
      </c>
    </row>
    <row r="1130" s="11" customFormat="1">
      <c r="B1130" s="222"/>
      <c r="C1130" s="223"/>
      <c r="D1130" s="224" t="s">
        <v>194</v>
      </c>
      <c r="E1130" s="225" t="s">
        <v>1</v>
      </c>
      <c r="F1130" s="226" t="s">
        <v>932</v>
      </c>
      <c r="G1130" s="223"/>
      <c r="H1130" s="227">
        <v>21.661000000000001</v>
      </c>
      <c r="I1130" s="228"/>
      <c r="J1130" s="223"/>
      <c r="K1130" s="223"/>
      <c r="L1130" s="229"/>
      <c r="M1130" s="230"/>
      <c r="N1130" s="231"/>
      <c r="O1130" s="231"/>
      <c r="P1130" s="231"/>
      <c r="Q1130" s="231"/>
      <c r="R1130" s="231"/>
      <c r="S1130" s="231"/>
      <c r="T1130" s="232"/>
      <c r="AT1130" s="233" t="s">
        <v>194</v>
      </c>
      <c r="AU1130" s="233" t="s">
        <v>76</v>
      </c>
      <c r="AV1130" s="11" t="s">
        <v>78</v>
      </c>
      <c r="AW1130" s="11" t="s">
        <v>32</v>
      </c>
      <c r="AX1130" s="11" t="s">
        <v>69</v>
      </c>
      <c r="AY1130" s="233" t="s">
        <v>186</v>
      </c>
    </row>
    <row r="1131" s="12" customFormat="1">
      <c r="B1131" s="234"/>
      <c r="C1131" s="235"/>
      <c r="D1131" s="224" t="s">
        <v>194</v>
      </c>
      <c r="E1131" s="236" t="s">
        <v>1</v>
      </c>
      <c r="F1131" s="237" t="s">
        <v>196</v>
      </c>
      <c r="G1131" s="235"/>
      <c r="H1131" s="238">
        <v>21.661000000000001</v>
      </c>
      <c r="I1131" s="239"/>
      <c r="J1131" s="235"/>
      <c r="K1131" s="235"/>
      <c r="L1131" s="240"/>
      <c r="M1131" s="241"/>
      <c r="N1131" s="242"/>
      <c r="O1131" s="242"/>
      <c r="P1131" s="242"/>
      <c r="Q1131" s="242"/>
      <c r="R1131" s="242"/>
      <c r="S1131" s="242"/>
      <c r="T1131" s="243"/>
      <c r="AT1131" s="244" t="s">
        <v>194</v>
      </c>
      <c r="AU1131" s="244" t="s">
        <v>76</v>
      </c>
      <c r="AV1131" s="12" t="s">
        <v>86</v>
      </c>
      <c r="AW1131" s="12" t="s">
        <v>32</v>
      </c>
      <c r="AX1131" s="12" t="s">
        <v>69</v>
      </c>
      <c r="AY1131" s="244" t="s">
        <v>186</v>
      </c>
    </row>
    <row r="1132" s="13" customFormat="1">
      <c r="B1132" s="245"/>
      <c r="C1132" s="246"/>
      <c r="D1132" s="224" t="s">
        <v>194</v>
      </c>
      <c r="E1132" s="247" t="s">
        <v>1</v>
      </c>
      <c r="F1132" s="248" t="s">
        <v>197</v>
      </c>
      <c r="G1132" s="246"/>
      <c r="H1132" s="249">
        <v>21.661000000000001</v>
      </c>
      <c r="I1132" s="250"/>
      <c r="J1132" s="246"/>
      <c r="K1132" s="246"/>
      <c r="L1132" s="251"/>
      <c r="M1132" s="252"/>
      <c r="N1132" s="253"/>
      <c r="O1132" s="253"/>
      <c r="P1132" s="253"/>
      <c r="Q1132" s="253"/>
      <c r="R1132" s="253"/>
      <c r="S1132" s="253"/>
      <c r="T1132" s="254"/>
      <c r="AT1132" s="255" t="s">
        <v>194</v>
      </c>
      <c r="AU1132" s="255" t="s">
        <v>76</v>
      </c>
      <c r="AV1132" s="13" t="s">
        <v>192</v>
      </c>
      <c r="AW1132" s="13" t="s">
        <v>32</v>
      </c>
      <c r="AX1132" s="13" t="s">
        <v>76</v>
      </c>
      <c r="AY1132" s="255" t="s">
        <v>186</v>
      </c>
    </row>
    <row r="1133" s="1" customFormat="1" ht="16.5" customHeight="1">
      <c r="B1133" s="38"/>
      <c r="C1133" s="210" t="s">
        <v>1512</v>
      </c>
      <c r="D1133" s="210" t="s">
        <v>187</v>
      </c>
      <c r="E1133" s="211" t="s">
        <v>1513</v>
      </c>
      <c r="F1133" s="212" t="s">
        <v>1514</v>
      </c>
      <c r="G1133" s="213" t="s">
        <v>319</v>
      </c>
      <c r="H1133" s="214">
        <v>14</v>
      </c>
      <c r="I1133" s="215"/>
      <c r="J1133" s="216">
        <f>ROUND(I1133*H1133,2)</f>
        <v>0</v>
      </c>
      <c r="K1133" s="212" t="s">
        <v>191</v>
      </c>
      <c r="L1133" s="43"/>
      <c r="M1133" s="217" t="s">
        <v>1</v>
      </c>
      <c r="N1133" s="218" t="s">
        <v>40</v>
      </c>
      <c r="O1133" s="79"/>
      <c r="P1133" s="219">
        <f>O1133*H1133</f>
        <v>0</v>
      </c>
      <c r="Q1133" s="219">
        <v>0</v>
      </c>
      <c r="R1133" s="219">
        <f>Q1133*H1133</f>
        <v>0</v>
      </c>
      <c r="S1133" s="219">
        <v>0</v>
      </c>
      <c r="T1133" s="220">
        <f>S1133*H1133</f>
        <v>0</v>
      </c>
      <c r="AR1133" s="17" t="s">
        <v>257</v>
      </c>
      <c r="AT1133" s="17" t="s">
        <v>187</v>
      </c>
      <c r="AU1133" s="17" t="s">
        <v>76</v>
      </c>
      <c r="AY1133" s="17" t="s">
        <v>186</v>
      </c>
      <c r="BE1133" s="221">
        <f>IF(N1133="základní",J1133,0)</f>
        <v>0</v>
      </c>
      <c r="BF1133" s="221">
        <f>IF(N1133="snížená",J1133,0)</f>
        <v>0</v>
      </c>
      <c r="BG1133" s="221">
        <f>IF(N1133="zákl. přenesená",J1133,0)</f>
        <v>0</v>
      </c>
      <c r="BH1133" s="221">
        <f>IF(N1133="sníž. přenesená",J1133,0)</f>
        <v>0</v>
      </c>
      <c r="BI1133" s="221">
        <f>IF(N1133="nulová",J1133,0)</f>
        <v>0</v>
      </c>
      <c r="BJ1133" s="17" t="s">
        <v>76</v>
      </c>
      <c r="BK1133" s="221">
        <f>ROUND(I1133*H1133,2)</f>
        <v>0</v>
      </c>
      <c r="BL1133" s="17" t="s">
        <v>257</v>
      </c>
      <c r="BM1133" s="17" t="s">
        <v>1515</v>
      </c>
    </row>
    <row r="1134" s="11" customFormat="1">
      <c r="B1134" s="222"/>
      <c r="C1134" s="223"/>
      <c r="D1134" s="224" t="s">
        <v>194</v>
      </c>
      <c r="E1134" s="225" t="s">
        <v>1</v>
      </c>
      <c r="F1134" s="226" t="s">
        <v>1516</v>
      </c>
      <c r="G1134" s="223"/>
      <c r="H1134" s="227">
        <v>14</v>
      </c>
      <c r="I1134" s="228"/>
      <c r="J1134" s="223"/>
      <c r="K1134" s="223"/>
      <c r="L1134" s="229"/>
      <c r="M1134" s="230"/>
      <c r="N1134" s="231"/>
      <c r="O1134" s="231"/>
      <c r="P1134" s="231"/>
      <c r="Q1134" s="231"/>
      <c r="R1134" s="231"/>
      <c r="S1134" s="231"/>
      <c r="T1134" s="232"/>
      <c r="AT1134" s="233" t="s">
        <v>194</v>
      </c>
      <c r="AU1134" s="233" t="s">
        <v>76</v>
      </c>
      <c r="AV1134" s="11" t="s">
        <v>78</v>
      </c>
      <c r="AW1134" s="11" t="s">
        <v>32</v>
      </c>
      <c r="AX1134" s="11" t="s">
        <v>69</v>
      </c>
      <c r="AY1134" s="233" t="s">
        <v>186</v>
      </c>
    </row>
    <row r="1135" s="12" customFormat="1">
      <c r="B1135" s="234"/>
      <c r="C1135" s="235"/>
      <c r="D1135" s="224" t="s">
        <v>194</v>
      </c>
      <c r="E1135" s="236" t="s">
        <v>1</v>
      </c>
      <c r="F1135" s="237" t="s">
        <v>196</v>
      </c>
      <c r="G1135" s="235"/>
      <c r="H1135" s="238">
        <v>14</v>
      </c>
      <c r="I1135" s="239"/>
      <c r="J1135" s="235"/>
      <c r="K1135" s="235"/>
      <c r="L1135" s="240"/>
      <c r="M1135" s="241"/>
      <c r="N1135" s="242"/>
      <c r="O1135" s="242"/>
      <c r="P1135" s="242"/>
      <c r="Q1135" s="242"/>
      <c r="R1135" s="242"/>
      <c r="S1135" s="242"/>
      <c r="T1135" s="243"/>
      <c r="AT1135" s="244" t="s">
        <v>194</v>
      </c>
      <c r="AU1135" s="244" t="s">
        <v>76</v>
      </c>
      <c r="AV1135" s="12" t="s">
        <v>86</v>
      </c>
      <c r="AW1135" s="12" t="s">
        <v>32</v>
      </c>
      <c r="AX1135" s="12" t="s">
        <v>69</v>
      </c>
      <c r="AY1135" s="244" t="s">
        <v>186</v>
      </c>
    </row>
    <row r="1136" s="13" customFormat="1">
      <c r="B1136" s="245"/>
      <c r="C1136" s="246"/>
      <c r="D1136" s="224" t="s">
        <v>194</v>
      </c>
      <c r="E1136" s="247" t="s">
        <v>1</v>
      </c>
      <c r="F1136" s="248" t="s">
        <v>197</v>
      </c>
      <c r="G1136" s="246"/>
      <c r="H1136" s="249">
        <v>14</v>
      </c>
      <c r="I1136" s="250"/>
      <c r="J1136" s="246"/>
      <c r="K1136" s="246"/>
      <c r="L1136" s="251"/>
      <c r="M1136" s="252"/>
      <c r="N1136" s="253"/>
      <c r="O1136" s="253"/>
      <c r="P1136" s="253"/>
      <c r="Q1136" s="253"/>
      <c r="R1136" s="253"/>
      <c r="S1136" s="253"/>
      <c r="T1136" s="254"/>
      <c r="AT1136" s="255" t="s">
        <v>194</v>
      </c>
      <c r="AU1136" s="255" t="s">
        <v>76</v>
      </c>
      <c r="AV1136" s="13" t="s">
        <v>192</v>
      </c>
      <c r="AW1136" s="13" t="s">
        <v>32</v>
      </c>
      <c r="AX1136" s="13" t="s">
        <v>76</v>
      </c>
      <c r="AY1136" s="255" t="s">
        <v>186</v>
      </c>
    </row>
    <row r="1137" s="1" customFormat="1" ht="22.5" customHeight="1">
      <c r="B1137" s="38"/>
      <c r="C1137" s="210" t="s">
        <v>1517</v>
      </c>
      <c r="D1137" s="210" t="s">
        <v>187</v>
      </c>
      <c r="E1137" s="211" t="s">
        <v>1518</v>
      </c>
      <c r="F1137" s="212" t="s">
        <v>1519</v>
      </c>
      <c r="G1137" s="213" t="s">
        <v>364</v>
      </c>
      <c r="H1137" s="214">
        <v>23.100000000000001</v>
      </c>
      <c r="I1137" s="215"/>
      <c r="J1137" s="216">
        <f>ROUND(I1137*H1137,2)</f>
        <v>0</v>
      </c>
      <c r="K1137" s="212" t="s">
        <v>191</v>
      </c>
      <c r="L1137" s="43"/>
      <c r="M1137" s="217" t="s">
        <v>1</v>
      </c>
      <c r="N1137" s="218" t="s">
        <v>40</v>
      </c>
      <c r="O1137" s="79"/>
      <c r="P1137" s="219">
        <f>O1137*H1137</f>
        <v>0</v>
      </c>
      <c r="Q1137" s="219">
        <v>0</v>
      </c>
      <c r="R1137" s="219">
        <f>Q1137*H1137</f>
        <v>0</v>
      </c>
      <c r="S1137" s="219">
        <v>0</v>
      </c>
      <c r="T1137" s="220">
        <f>S1137*H1137</f>
        <v>0</v>
      </c>
      <c r="AR1137" s="17" t="s">
        <v>257</v>
      </c>
      <c r="AT1137" s="17" t="s">
        <v>187</v>
      </c>
      <c r="AU1137" s="17" t="s">
        <v>76</v>
      </c>
      <c r="AY1137" s="17" t="s">
        <v>186</v>
      </c>
      <c r="BE1137" s="221">
        <f>IF(N1137="základní",J1137,0)</f>
        <v>0</v>
      </c>
      <c r="BF1137" s="221">
        <f>IF(N1137="snížená",J1137,0)</f>
        <v>0</v>
      </c>
      <c r="BG1137" s="221">
        <f>IF(N1137="zákl. přenesená",J1137,0)</f>
        <v>0</v>
      </c>
      <c r="BH1137" s="221">
        <f>IF(N1137="sníž. přenesená",J1137,0)</f>
        <v>0</v>
      </c>
      <c r="BI1137" s="221">
        <f>IF(N1137="nulová",J1137,0)</f>
        <v>0</v>
      </c>
      <c r="BJ1137" s="17" t="s">
        <v>76</v>
      </c>
      <c r="BK1137" s="221">
        <f>ROUND(I1137*H1137,2)</f>
        <v>0</v>
      </c>
      <c r="BL1137" s="17" t="s">
        <v>257</v>
      </c>
      <c r="BM1137" s="17" t="s">
        <v>1520</v>
      </c>
    </row>
    <row r="1138" s="14" customFormat="1">
      <c r="B1138" s="256"/>
      <c r="C1138" s="257"/>
      <c r="D1138" s="224" t="s">
        <v>194</v>
      </c>
      <c r="E1138" s="258" t="s">
        <v>1</v>
      </c>
      <c r="F1138" s="259" t="s">
        <v>1521</v>
      </c>
      <c r="G1138" s="257"/>
      <c r="H1138" s="258" t="s">
        <v>1</v>
      </c>
      <c r="I1138" s="260"/>
      <c r="J1138" s="257"/>
      <c r="K1138" s="257"/>
      <c r="L1138" s="261"/>
      <c r="M1138" s="262"/>
      <c r="N1138" s="263"/>
      <c r="O1138" s="263"/>
      <c r="P1138" s="263"/>
      <c r="Q1138" s="263"/>
      <c r="R1138" s="263"/>
      <c r="S1138" s="263"/>
      <c r="T1138" s="264"/>
      <c r="AT1138" s="265" t="s">
        <v>194</v>
      </c>
      <c r="AU1138" s="265" t="s">
        <v>76</v>
      </c>
      <c r="AV1138" s="14" t="s">
        <v>76</v>
      </c>
      <c r="AW1138" s="14" t="s">
        <v>32</v>
      </c>
      <c r="AX1138" s="14" t="s">
        <v>69</v>
      </c>
      <c r="AY1138" s="265" t="s">
        <v>186</v>
      </c>
    </row>
    <row r="1139" s="11" customFormat="1">
      <c r="B1139" s="222"/>
      <c r="C1139" s="223"/>
      <c r="D1139" s="224" t="s">
        <v>194</v>
      </c>
      <c r="E1139" s="225" t="s">
        <v>1</v>
      </c>
      <c r="F1139" s="226" t="s">
        <v>1522</v>
      </c>
      <c r="G1139" s="223"/>
      <c r="H1139" s="227">
        <v>23.100000000000001</v>
      </c>
      <c r="I1139" s="228"/>
      <c r="J1139" s="223"/>
      <c r="K1139" s="223"/>
      <c r="L1139" s="229"/>
      <c r="M1139" s="230"/>
      <c r="N1139" s="231"/>
      <c r="O1139" s="231"/>
      <c r="P1139" s="231"/>
      <c r="Q1139" s="231"/>
      <c r="R1139" s="231"/>
      <c r="S1139" s="231"/>
      <c r="T1139" s="232"/>
      <c r="AT1139" s="233" t="s">
        <v>194</v>
      </c>
      <c r="AU1139" s="233" t="s">
        <v>76</v>
      </c>
      <c r="AV1139" s="11" t="s">
        <v>78</v>
      </c>
      <c r="AW1139" s="11" t="s">
        <v>32</v>
      </c>
      <c r="AX1139" s="11" t="s">
        <v>69</v>
      </c>
      <c r="AY1139" s="233" t="s">
        <v>186</v>
      </c>
    </row>
    <row r="1140" s="12" customFormat="1">
      <c r="B1140" s="234"/>
      <c r="C1140" s="235"/>
      <c r="D1140" s="224" t="s">
        <v>194</v>
      </c>
      <c r="E1140" s="236" t="s">
        <v>1</v>
      </c>
      <c r="F1140" s="237" t="s">
        <v>196</v>
      </c>
      <c r="G1140" s="235"/>
      <c r="H1140" s="238">
        <v>23.100000000000001</v>
      </c>
      <c r="I1140" s="239"/>
      <c r="J1140" s="235"/>
      <c r="K1140" s="235"/>
      <c r="L1140" s="240"/>
      <c r="M1140" s="241"/>
      <c r="N1140" s="242"/>
      <c r="O1140" s="242"/>
      <c r="P1140" s="242"/>
      <c r="Q1140" s="242"/>
      <c r="R1140" s="242"/>
      <c r="S1140" s="242"/>
      <c r="T1140" s="243"/>
      <c r="AT1140" s="244" t="s">
        <v>194</v>
      </c>
      <c r="AU1140" s="244" t="s">
        <v>76</v>
      </c>
      <c r="AV1140" s="12" t="s">
        <v>86</v>
      </c>
      <c r="AW1140" s="12" t="s">
        <v>32</v>
      </c>
      <c r="AX1140" s="12" t="s">
        <v>69</v>
      </c>
      <c r="AY1140" s="244" t="s">
        <v>186</v>
      </c>
    </row>
    <row r="1141" s="13" customFormat="1">
      <c r="B1141" s="245"/>
      <c r="C1141" s="246"/>
      <c r="D1141" s="224" t="s">
        <v>194</v>
      </c>
      <c r="E1141" s="247" t="s">
        <v>1</v>
      </c>
      <c r="F1141" s="248" t="s">
        <v>197</v>
      </c>
      <c r="G1141" s="246"/>
      <c r="H1141" s="249">
        <v>23.100000000000001</v>
      </c>
      <c r="I1141" s="250"/>
      <c r="J1141" s="246"/>
      <c r="K1141" s="246"/>
      <c r="L1141" s="251"/>
      <c r="M1141" s="252"/>
      <c r="N1141" s="253"/>
      <c r="O1141" s="253"/>
      <c r="P1141" s="253"/>
      <c r="Q1141" s="253"/>
      <c r="R1141" s="253"/>
      <c r="S1141" s="253"/>
      <c r="T1141" s="254"/>
      <c r="AT1141" s="255" t="s">
        <v>194</v>
      </c>
      <c r="AU1141" s="255" t="s">
        <v>76</v>
      </c>
      <c r="AV1141" s="13" t="s">
        <v>192</v>
      </c>
      <c r="AW1141" s="13" t="s">
        <v>32</v>
      </c>
      <c r="AX1141" s="13" t="s">
        <v>76</v>
      </c>
      <c r="AY1141" s="255" t="s">
        <v>186</v>
      </c>
    </row>
    <row r="1142" s="1" customFormat="1" ht="22.5" customHeight="1">
      <c r="B1142" s="38"/>
      <c r="C1142" s="210" t="s">
        <v>1523</v>
      </c>
      <c r="D1142" s="210" t="s">
        <v>187</v>
      </c>
      <c r="E1142" s="211" t="s">
        <v>1524</v>
      </c>
      <c r="F1142" s="212" t="s">
        <v>1525</v>
      </c>
      <c r="G1142" s="213" t="s">
        <v>319</v>
      </c>
      <c r="H1142" s="214">
        <v>25.16</v>
      </c>
      <c r="I1142" s="215"/>
      <c r="J1142" s="216">
        <f>ROUND(I1142*H1142,2)</f>
        <v>0</v>
      </c>
      <c r="K1142" s="212" t="s">
        <v>191</v>
      </c>
      <c r="L1142" s="43"/>
      <c r="M1142" s="217" t="s">
        <v>1</v>
      </c>
      <c r="N1142" s="218" t="s">
        <v>40</v>
      </c>
      <c r="O1142" s="79"/>
      <c r="P1142" s="219">
        <f>O1142*H1142</f>
        <v>0</v>
      </c>
      <c r="Q1142" s="219">
        <v>0</v>
      </c>
      <c r="R1142" s="219">
        <f>Q1142*H1142</f>
        <v>0</v>
      </c>
      <c r="S1142" s="219">
        <v>0</v>
      </c>
      <c r="T1142" s="220">
        <f>S1142*H1142</f>
        <v>0</v>
      </c>
      <c r="AR1142" s="17" t="s">
        <v>257</v>
      </c>
      <c r="AT1142" s="17" t="s">
        <v>187</v>
      </c>
      <c r="AU1142" s="17" t="s">
        <v>76</v>
      </c>
      <c r="AY1142" s="17" t="s">
        <v>186</v>
      </c>
      <c r="BE1142" s="221">
        <f>IF(N1142="základní",J1142,0)</f>
        <v>0</v>
      </c>
      <c r="BF1142" s="221">
        <f>IF(N1142="snížená",J1142,0)</f>
        <v>0</v>
      </c>
      <c r="BG1142" s="221">
        <f>IF(N1142="zákl. přenesená",J1142,0)</f>
        <v>0</v>
      </c>
      <c r="BH1142" s="221">
        <f>IF(N1142="sníž. přenesená",J1142,0)</f>
        <v>0</v>
      </c>
      <c r="BI1142" s="221">
        <f>IF(N1142="nulová",J1142,0)</f>
        <v>0</v>
      </c>
      <c r="BJ1142" s="17" t="s">
        <v>76</v>
      </c>
      <c r="BK1142" s="221">
        <f>ROUND(I1142*H1142,2)</f>
        <v>0</v>
      </c>
      <c r="BL1142" s="17" t="s">
        <v>257</v>
      </c>
      <c r="BM1142" s="17" t="s">
        <v>1526</v>
      </c>
    </row>
    <row r="1143" s="14" customFormat="1">
      <c r="B1143" s="256"/>
      <c r="C1143" s="257"/>
      <c r="D1143" s="224" t="s">
        <v>194</v>
      </c>
      <c r="E1143" s="258" t="s">
        <v>1</v>
      </c>
      <c r="F1143" s="259" t="s">
        <v>1527</v>
      </c>
      <c r="G1143" s="257"/>
      <c r="H1143" s="258" t="s">
        <v>1</v>
      </c>
      <c r="I1143" s="260"/>
      <c r="J1143" s="257"/>
      <c r="K1143" s="257"/>
      <c r="L1143" s="261"/>
      <c r="M1143" s="262"/>
      <c r="N1143" s="263"/>
      <c r="O1143" s="263"/>
      <c r="P1143" s="263"/>
      <c r="Q1143" s="263"/>
      <c r="R1143" s="263"/>
      <c r="S1143" s="263"/>
      <c r="T1143" s="264"/>
      <c r="AT1143" s="265" t="s">
        <v>194</v>
      </c>
      <c r="AU1143" s="265" t="s">
        <v>76</v>
      </c>
      <c r="AV1143" s="14" t="s">
        <v>76</v>
      </c>
      <c r="AW1143" s="14" t="s">
        <v>32</v>
      </c>
      <c r="AX1143" s="14" t="s">
        <v>69</v>
      </c>
      <c r="AY1143" s="265" t="s">
        <v>186</v>
      </c>
    </row>
    <row r="1144" s="11" customFormat="1">
      <c r="B1144" s="222"/>
      <c r="C1144" s="223"/>
      <c r="D1144" s="224" t="s">
        <v>194</v>
      </c>
      <c r="E1144" s="225" t="s">
        <v>1</v>
      </c>
      <c r="F1144" s="226" t="s">
        <v>624</v>
      </c>
      <c r="G1144" s="223"/>
      <c r="H1144" s="227">
        <v>15.48</v>
      </c>
      <c r="I1144" s="228"/>
      <c r="J1144" s="223"/>
      <c r="K1144" s="223"/>
      <c r="L1144" s="229"/>
      <c r="M1144" s="230"/>
      <c r="N1144" s="231"/>
      <c r="O1144" s="231"/>
      <c r="P1144" s="231"/>
      <c r="Q1144" s="231"/>
      <c r="R1144" s="231"/>
      <c r="S1144" s="231"/>
      <c r="T1144" s="232"/>
      <c r="AT1144" s="233" t="s">
        <v>194</v>
      </c>
      <c r="AU1144" s="233" t="s">
        <v>76</v>
      </c>
      <c r="AV1144" s="11" t="s">
        <v>78</v>
      </c>
      <c r="AW1144" s="11" t="s">
        <v>32</v>
      </c>
      <c r="AX1144" s="11" t="s">
        <v>69</v>
      </c>
      <c r="AY1144" s="233" t="s">
        <v>186</v>
      </c>
    </row>
    <row r="1145" s="14" customFormat="1">
      <c r="B1145" s="256"/>
      <c r="C1145" s="257"/>
      <c r="D1145" s="224" t="s">
        <v>194</v>
      </c>
      <c r="E1145" s="258" t="s">
        <v>1</v>
      </c>
      <c r="F1145" s="259" t="s">
        <v>1528</v>
      </c>
      <c r="G1145" s="257"/>
      <c r="H1145" s="258" t="s">
        <v>1</v>
      </c>
      <c r="I1145" s="260"/>
      <c r="J1145" s="257"/>
      <c r="K1145" s="257"/>
      <c r="L1145" s="261"/>
      <c r="M1145" s="262"/>
      <c r="N1145" s="263"/>
      <c r="O1145" s="263"/>
      <c r="P1145" s="263"/>
      <c r="Q1145" s="263"/>
      <c r="R1145" s="263"/>
      <c r="S1145" s="263"/>
      <c r="T1145" s="264"/>
      <c r="AT1145" s="265" t="s">
        <v>194</v>
      </c>
      <c r="AU1145" s="265" t="s">
        <v>76</v>
      </c>
      <c r="AV1145" s="14" t="s">
        <v>76</v>
      </c>
      <c r="AW1145" s="14" t="s">
        <v>32</v>
      </c>
      <c r="AX1145" s="14" t="s">
        <v>69</v>
      </c>
      <c r="AY1145" s="265" t="s">
        <v>186</v>
      </c>
    </row>
    <row r="1146" s="11" customFormat="1">
      <c r="B1146" s="222"/>
      <c r="C1146" s="223"/>
      <c r="D1146" s="224" t="s">
        <v>194</v>
      </c>
      <c r="E1146" s="225" t="s">
        <v>1</v>
      </c>
      <c r="F1146" s="226" t="s">
        <v>1529</v>
      </c>
      <c r="G1146" s="223"/>
      <c r="H1146" s="227">
        <v>1.6799999999999999</v>
      </c>
      <c r="I1146" s="228"/>
      <c r="J1146" s="223"/>
      <c r="K1146" s="223"/>
      <c r="L1146" s="229"/>
      <c r="M1146" s="230"/>
      <c r="N1146" s="231"/>
      <c r="O1146" s="231"/>
      <c r="P1146" s="231"/>
      <c r="Q1146" s="231"/>
      <c r="R1146" s="231"/>
      <c r="S1146" s="231"/>
      <c r="T1146" s="232"/>
      <c r="AT1146" s="233" t="s">
        <v>194</v>
      </c>
      <c r="AU1146" s="233" t="s">
        <v>76</v>
      </c>
      <c r="AV1146" s="11" t="s">
        <v>78</v>
      </c>
      <c r="AW1146" s="11" t="s">
        <v>32</v>
      </c>
      <c r="AX1146" s="11" t="s">
        <v>69</v>
      </c>
      <c r="AY1146" s="233" t="s">
        <v>186</v>
      </c>
    </row>
    <row r="1147" s="14" customFormat="1">
      <c r="B1147" s="256"/>
      <c r="C1147" s="257"/>
      <c r="D1147" s="224" t="s">
        <v>194</v>
      </c>
      <c r="E1147" s="258" t="s">
        <v>1</v>
      </c>
      <c r="F1147" s="259" t="s">
        <v>1530</v>
      </c>
      <c r="G1147" s="257"/>
      <c r="H1147" s="258" t="s">
        <v>1</v>
      </c>
      <c r="I1147" s="260"/>
      <c r="J1147" s="257"/>
      <c r="K1147" s="257"/>
      <c r="L1147" s="261"/>
      <c r="M1147" s="262"/>
      <c r="N1147" s="263"/>
      <c r="O1147" s="263"/>
      <c r="P1147" s="263"/>
      <c r="Q1147" s="263"/>
      <c r="R1147" s="263"/>
      <c r="S1147" s="263"/>
      <c r="T1147" s="264"/>
      <c r="AT1147" s="265" t="s">
        <v>194</v>
      </c>
      <c r="AU1147" s="265" t="s">
        <v>76</v>
      </c>
      <c r="AV1147" s="14" t="s">
        <v>76</v>
      </c>
      <c r="AW1147" s="14" t="s">
        <v>32</v>
      </c>
      <c r="AX1147" s="14" t="s">
        <v>69</v>
      </c>
      <c r="AY1147" s="265" t="s">
        <v>186</v>
      </c>
    </row>
    <row r="1148" s="11" customFormat="1">
      <c r="B1148" s="222"/>
      <c r="C1148" s="223"/>
      <c r="D1148" s="224" t="s">
        <v>194</v>
      </c>
      <c r="E1148" s="225" t="s">
        <v>1</v>
      </c>
      <c r="F1148" s="226" t="s">
        <v>1531</v>
      </c>
      <c r="G1148" s="223"/>
      <c r="H1148" s="227">
        <v>8</v>
      </c>
      <c r="I1148" s="228"/>
      <c r="J1148" s="223"/>
      <c r="K1148" s="223"/>
      <c r="L1148" s="229"/>
      <c r="M1148" s="230"/>
      <c r="N1148" s="231"/>
      <c r="O1148" s="231"/>
      <c r="P1148" s="231"/>
      <c r="Q1148" s="231"/>
      <c r="R1148" s="231"/>
      <c r="S1148" s="231"/>
      <c r="T1148" s="232"/>
      <c r="AT1148" s="233" t="s">
        <v>194</v>
      </c>
      <c r="AU1148" s="233" t="s">
        <v>76</v>
      </c>
      <c r="AV1148" s="11" t="s">
        <v>78</v>
      </c>
      <c r="AW1148" s="11" t="s">
        <v>32</v>
      </c>
      <c r="AX1148" s="11" t="s">
        <v>69</v>
      </c>
      <c r="AY1148" s="233" t="s">
        <v>186</v>
      </c>
    </row>
    <row r="1149" s="12" customFormat="1">
      <c r="B1149" s="234"/>
      <c r="C1149" s="235"/>
      <c r="D1149" s="224" t="s">
        <v>194</v>
      </c>
      <c r="E1149" s="236" t="s">
        <v>1</v>
      </c>
      <c r="F1149" s="237" t="s">
        <v>196</v>
      </c>
      <c r="G1149" s="235"/>
      <c r="H1149" s="238">
        <v>25.16</v>
      </c>
      <c r="I1149" s="239"/>
      <c r="J1149" s="235"/>
      <c r="K1149" s="235"/>
      <c r="L1149" s="240"/>
      <c r="M1149" s="241"/>
      <c r="N1149" s="242"/>
      <c r="O1149" s="242"/>
      <c r="P1149" s="242"/>
      <c r="Q1149" s="242"/>
      <c r="R1149" s="242"/>
      <c r="S1149" s="242"/>
      <c r="T1149" s="243"/>
      <c r="AT1149" s="244" t="s">
        <v>194</v>
      </c>
      <c r="AU1149" s="244" t="s">
        <v>76</v>
      </c>
      <c r="AV1149" s="12" t="s">
        <v>86</v>
      </c>
      <c r="AW1149" s="12" t="s">
        <v>32</v>
      </c>
      <c r="AX1149" s="12" t="s">
        <v>69</v>
      </c>
      <c r="AY1149" s="244" t="s">
        <v>186</v>
      </c>
    </row>
    <row r="1150" s="13" customFormat="1">
      <c r="B1150" s="245"/>
      <c r="C1150" s="246"/>
      <c r="D1150" s="224" t="s">
        <v>194</v>
      </c>
      <c r="E1150" s="247" t="s">
        <v>1</v>
      </c>
      <c r="F1150" s="248" t="s">
        <v>197</v>
      </c>
      <c r="G1150" s="246"/>
      <c r="H1150" s="249">
        <v>25.16</v>
      </c>
      <c r="I1150" s="250"/>
      <c r="J1150" s="246"/>
      <c r="K1150" s="246"/>
      <c r="L1150" s="251"/>
      <c r="M1150" s="252"/>
      <c r="N1150" s="253"/>
      <c r="O1150" s="253"/>
      <c r="P1150" s="253"/>
      <c r="Q1150" s="253"/>
      <c r="R1150" s="253"/>
      <c r="S1150" s="253"/>
      <c r="T1150" s="254"/>
      <c r="AT1150" s="255" t="s">
        <v>194</v>
      </c>
      <c r="AU1150" s="255" t="s">
        <v>76</v>
      </c>
      <c r="AV1150" s="13" t="s">
        <v>192</v>
      </c>
      <c r="AW1150" s="13" t="s">
        <v>32</v>
      </c>
      <c r="AX1150" s="13" t="s">
        <v>76</v>
      </c>
      <c r="AY1150" s="255" t="s">
        <v>186</v>
      </c>
    </row>
    <row r="1151" s="1" customFormat="1" ht="16.5" customHeight="1">
      <c r="B1151" s="38"/>
      <c r="C1151" s="266" t="s">
        <v>1532</v>
      </c>
      <c r="D1151" s="266" t="s">
        <v>356</v>
      </c>
      <c r="E1151" s="267" t="s">
        <v>1533</v>
      </c>
      <c r="F1151" s="268" t="s">
        <v>1534</v>
      </c>
      <c r="G1151" s="269" t="s">
        <v>319</v>
      </c>
      <c r="H1151" s="270">
        <v>27.675999999999998</v>
      </c>
      <c r="I1151" s="271"/>
      <c r="J1151" s="272">
        <f>ROUND(I1151*H1151,2)</f>
        <v>0</v>
      </c>
      <c r="K1151" s="268" t="s">
        <v>191</v>
      </c>
      <c r="L1151" s="273"/>
      <c r="M1151" s="274" t="s">
        <v>1</v>
      </c>
      <c r="N1151" s="275" t="s">
        <v>40</v>
      </c>
      <c r="O1151" s="79"/>
      <c r="P1151" s="219">
        <f>O1151*H1151</f>
        <v>0</v>
      </c>
      <c r="Q1151" s="219">
        <v>0</v>
      </c>
      <c r="R1151" s="219">
        <f>Q1151*H1151</f>
        <v>0</v>
      </c>
      <c r="S1151" s="219">
        <v>0</v>
      </c>
      <c r="T1151" s="220">
        <f>S1151*H1151</f>
        <v>0</v>
      </c>
      <c r="AR1151" s="17" t="s">
        <v>355</v>
      </c>
      <c r="AT1151" s="17" t="s">
        <v>356</v>
      </c>
      <c r="AU1151" s="17" t="s">
        <v>76</v>
      </c>
      <c r="AY1151" s="17" t="s">
        <v>186</v>
      </c>
      <c r="BE1151" s="221">
        <f>IF(N1151="základní",J1151,0)</f>
        <v>0</v>
      </c>
      <c r="BF1151" s="221">
        <f>IF(N1151="snížená",J1151,0)</f>
        <v>0</v>
      </c>
      <c r="BG1151" s="221">
        <f>IF(N1151="zákl. přenesená",J1151,0)</f>
        <v>0</v>
      </c>
      <c r="BH1151" s="221">
        <f>IF(N1151="sníž. přenesená",J1151,0)</f>
        <v>0</v>
      </c>
      <c r="BI1151" s="221">
        <f>IF(N1151="nulová",J1151,0)</f>
        <v>0</v>
      </c>
      <c r="BJ1151" s="17" t="s">
        <v>76</v>
      </c>
      <c r="BK1151" s="221">
        <f>ROUND(I1151*H1151,2)</f>
        <v>0</v>
      </c>
      <c r="BL1151" s="17" t="s">
        <v>257</v>
      </c>
      <c r="BM1151" s="17" t="s">
        <v>1535</v>
      </c>
    </row>
    <row r="1152" s="11" customFormat="1">
      <c r="B1152" s="222"/>
      <c r="C1152" s="223"/>
      <c r="D1152" s="224" t="s">
        <v>194</v>
      </c>
      <c r="E1152" s="225" t="s">
        <v>1</v>
      </c>
      <c r="F1152" s="226" t="s">
        <v>1536</v>
      </c>
      <c r="G1152" s="223"/>
      <c r="H1152" s="227">
        <v>27.675999999999998</v>
      </c>
      <c r="I1152" s="228"/>
      <c r="J1152" s="223"/>
      <c r="K1152" s="223"/>
      <c r="L1152" s="229"/>
      <c r="M1152" s="230"/>
      <c r="N1152" s="231"/>
      <c r="O1152" s="231"/>
      <c r="P1152" s="231"/>
      <c r="Q1152" s="231"/>
      <c r="R1152" s="231"/>
      <c r="S1152" s="231"/>
      <c r="T1152" s="232"/>
      <c r="AT1152" s="233" t="s">
        <v>194</v>
      </c>
      <c r="AU1152" s="233" t="s">
        <v>76</v>
      </c>
      <c r="AV1152" s="11" t="s">
        <v>78</v>
      </c>
      <c r="AW1152" s="11" t="s">
        <v>32</v>
      </c>
      <c r="AX1152" s="11" t="s">
        <v>69</v>
      </c>
      <c r="AY1152" s="233" t="s">
        <v>186</v>
      </c>
    </row>
    <row r="1153" s="13" customFormat="1">
      <c r="B1153" s="245"/>
      <c r="C1153" s="246"/>
      <c r="D1153" s="224" t="s">
        <v>194</v>
      </c>
      <c r="E1153" s="247" t="s">
        <v>1</v>
      </c>
      <c r="F1153" s="248" t="s">
        <v>197</v>
      </c>
      <c r="G1153" s="246"/>
      <c r="H1153" s="249">
        <v>27.675999999999998</v>
      </c>
      <c r="I1153" s="250"/>
      <c r="J1153" s="246"/>
      <c r="K1153" s="246"/>
      <c r="L1153" s="251"/>
      <c r="M1153" s="252"/>
      <c r="N1153" s="253"/>
      <c r="O1153" s="253"/>
      <c r="P1153" s="253"/>
      <c r="Q1153" s="253"/>
      <c r="R1153" s="253"/>
      <c r="S1153" s="253"/>
      <c r="T1153" s="254"/>
      <c r="AT1153" s="255" t="s">
        <v>194</v>
      </c>
      <c r="AU1153" s="255" t="s">
        <v>76</v>
      </c>
      <c r="AV1153" s="13" t="s">
        <v>192</v>
      </c>
      <c r="AW1153" s="13" t="s">
        <v>32</v>
      </c>
      <c r="AX1153" s="13" t="s">
        <v>76</v>
      </c>
      <c r="AY1153" s="255" t="s">
        <v>186</v>
      </c>
    </row>
    <row r="1154" s="1" customFormat="1" ht="22.5" customHeight="1">
      <c r="B1154" s="38"/>
      <c r="C1154" s="210" t="s">
        <v>1537</v>
      </c>
      <c r="D1154" s="210" t="s">
        <v>187</v>
      </c>
      <c r="E1154" s="211" t="s">
        <v>1538</v>
      </c>
      <c r="F1154" s="212" t="s">
        <v>1539</v>
      </c>
      <c r="G1154" s="213" t="s">
        <v>319</v>
      </c>
      <c r="H1154" s="214">
        <v>162.63499999999999</v>
      </c>
      <c r="I1154" s="215"/>
      <c r="J1154" s="216">
        <f>ROUND(I1154*H1154,2)</f>
        <v>0</v>
      </c>
      <c r="K1154" s="212" t="s">
        <v>191</v>
      </c>
      <c r="L1154" s="43"/>
      <c r="M1154" s="279" t="s">
        <v>1</v>
      </c>
      <c r="N1154" s="280" t="s">
        <v>40</v>
      </c>
      <c r="O1154" s="281"/>
      <c r="P1154" s="282">
        <f>O1154*H1154</f>
        <v>0</v>
      </c>
      <c r="Q1154" s="282">
        <v>0</v>
      </c>
      <c r="R1154" s="282">
        <f>Q1154*H1154</f>
        <v>0</v>
      </c>
      <c r="S1154" s="282">
        <v>0</v>
      </c>
      <c r="T1154" s="283">
        <f>S1154*H1154</f>
        <v>0</v>
      </c>
      <c r="AR1154" s="17" t="s">
        <v>257</v>
      </c>
      <c r="AT1154" s="17" t="s">
        <v>187</v>
      </c>
      <c r="AU1154" s="17" t="s">
        <v>76</v>
      </c>
      <c r="AY1154" s="17" t="s">
        <v>186</v>
      </c>
      <c r="BE1154" s="221">
        <f>IF(N1154="základní",J1154,0)</f>
        <v>0</v>
      </c>
      <c r="BF1154" s="221">
        <f>IF(N1154="snížená",J1154,0)</f>
        <v>0</v>
      </c>
      <c r="BG1154" s="221">
        <f>IF(N1154="zákl. přenesená",J1154,0)</f>
        <v>0</v>
      </c>
      <c r="BH1154" s="221">
        <f>IF(N1154="sníž. přenesená",J1154,0)</f>
        <v>0</v>
      </c>
      <c r="BI1154" s="221">
        <f>IF(N1154="nulová",J1154,0)</f>
        <v>0</v>
      </c>
      <c r="BJ1154" s="17" t="s">
        <v>76</v>
      </c>
      <c r="BK1154" s="221">
        <f>ROUND(I1154*H1154,2)</f>
        <v>0</v>
      </c>
      <c r="BL1154" s="17" t="s">
        <v>257</v>
      </c>
      <c r="BM1154" s="17" t="s">
        <v>1540</v>
      </c>
    </row>
    <row r="1155" s="1" customFormat="1" ht="6.96" customHeight="1">
      <c r="B1155" s="57"/>
      <c r="C1155" s="58"/>
      <c r="D1155" s="58"/>
      <c r="E1155" s="58"/>
      <c r="F1155" s="58"/>
      <c r="G1155" s="58"/>
      <c r="H1155" s="58"/>
      <c r="I1155" s="168"/>
      <c r="J1155" s="58"/>
      <c r="K1155" s="58"/>
      <c r="L1155" s="43"/>
    </row>
  </sheetData>
  <sheetProtection sheet="1" autoFilter="0" formatColumns="0" formatRows="0" objects="1" scenarios="1" spinCount="100000" saltValue="yL+Ua9ZVIsoddS+tUhGV9fYi6uFdotjgTiiE3EFJa8DD7rNA/vRkV1fRJJUBCDYJ3tji/QLrU3xZPPrUNKCpoA==" hashValue="yS2Nxtid1OLdEL2YAi8DgZSK/iVYp+cSnQzH2rnSZD9cua1BpoLHqbVxdD9wL5u5igtlgwMJOGYnv7BGocu9ww==" algorithmName="SHA-512" password="CC35"/>
  <autoFilter ref="C119:K1154"/>
  <mergeCells count="15">
    <mergeCell ref="E7:H7"/>
    <mergeCell ref="E11:H11"/>
    <mergeCell ref="E9:H9"/>
    <mergeCell ref="E13:H13"/>
    <mergeCell ref="E22:H22"/>
    <mergeCell ref="E31:H31"/>
    <mergeCell ref="E52:H52"/>
    <mergeCell ref="E56:H56"/>
    <mergeCell ref="E54:H54"/>
    <mergeCell ref="E58:H58"/>
    <mergeCell ref="E106:H106"/>
    <mergeCell ref="E110:H110"/>
    <mergeCell ref="E108:H108"/>
    <mergeCell ref="E112:H11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90</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c r="B8" s="20"/>
      <c r="D8" s="142" t="s">
        <v>132</v>
      </c>
      <c r="L8" s="20"/>
    </row>
    <row r="9" ht="16.5" customHeight="1">
      <c r="B9" s="20"/>
      <c r="E9" s="143" t="s">
        <v>133</v>
      </c>
      <c r="L9" s="20"/>
    </row>
    <row r="10" ht="12" customHeight="1">
      <c r="B10" s="20"/>
      <c r="D10" s="142" t="s">
        <v>134</v>
      </c>
      <c r="L10" s="20"/>
    </row>
    <row r="11" s="1" customFormat="1" ht="16.5" customHeight="1">
      <c r="B11" s="43"/>
      <c r="E11" s="142" t="s">
        <v>135</v>
      </c>
      <c r="F11" s="1"/>
      <c r="G11" s="1"/>
      <c r="H11" s="1"/>
      <c r="I11" s="144"/>
      <c r="L11" s="43"/>
    </row>
    <row r="12" s="1" customFormat="1" ht="12" customHeight="1">
      <c r="B12" s="43"/>
      <c r="D12" s="142" t="s">
        <v>136</v>
      </c>
      <c r="I12" s="144"/>
      <c r="L12" s="43"/>
    </row>
    <row r="13" s="1" customFormat="1" ht="36.96" customHeight="1">
      <c r="B13" s="43"/>
      <c r="E13" s="145" t="s">
        <v>1541</v>
      </c>
      <c r="F13" s="1"/>
      <c r="G13" s="1"/>
      <c r="H13" s="1"/>
      <c r="I13" s="144"/>
      <c r="L13" s="43"/>
    </row>
    <row r="14" s="1" customFormat="1">
      <c r="B14" s="43"/>
      <c r="I14" s="144"/>
      <c r="L14" s="43"/>
    </row>
    <row r="15" s="1" customFormat="1" ht="12" customHeight="1">
      <c r="B15" s="43"/>
      <c r="D15" s="142" t="s">
        <v>18</v>
      </c>
      <c r="F15" s="17" t="s">
        <v>1</v>
      </c>
      <c r="I15" s="146" t="s">
        <v>19</v>
      </c>
      <c r="J15" s="17" t="s">
        <v>1</v>
      </c>
      <c r="L15" s="43"/>
    </row>
    <row r="16" s="1" customFormat="1" ht="12" customHeight="1">
      <c r="B16" s="43"/>
      <c r="D16" s="142" t="s">
        <v>20</v>
      </c>
      <c r="F16" s="17" t="s">
        <v>21</v>
      </c>
      <c r="I16" s="146" t="s">
        <v>22</v>
      </c>
      <c r="J16" s="147" t="str">
        <f>'Rekapitulace stavby'!AN8</f>
        <v>15. 7. 2019</v>
      </c>
      <c r="L16" s="43"/>
    </row>
    <row r="17" s="1" customFormat="1" ht="10.8" customHeight="1">
      <c r="B17" s="43"/>
      <c r="I17" s="144"/>
      <c r="L17" s="43"/>
    </row>
    <row r="18" s="1" customFormat="1" ht="12" customHeight="1">
      <c r="B18" s="43"/>
      <c r="D18" s="142" t="s">
        <v>24</v>
      </c>
      <c r="I18" s="146" t="s">
        <v>25</v>
      </c>
      <c r="J18" s="17" t="s">
        <v>1</v>
      </c>
      <c r="L18" s="43"/>
    </row>
    <row r="19" s="1" customFormat="1" ht="18" customHeight="1">
      <c r="B19" s="43"/>
      <c r="E19" s="17" t="s">
        <v>26</v>
      </c>
      <c r="I19" s="146" t="s">
        <v>27</v>
      </c>
      <c r="J19" s="17" t="s">
        <v>1</v>
      </c>
      <c r="L19" s="43"/>
    </row>
    <row r="20" s="1" customFormat="1" ht="6.96" customHeight="1">
      <c r="B20" s="43"/>
      <c r="I20" s="144"/>
      <c r="L20" s="43"/>
    </row>
    <row r="21" s="1" customFormat="1" ht="12" customHeight="1">
      <c r="B21" s="43"/>
      <c r="D21" s="142" t="s">
        <v>28</v>
      </c>
      <c r="I21" s="146" t="s">
        <v>25</v>
      </c>
      <c r="J21" s="33" t="str">
        <f>'Rekapitulace stavby'!AN13</f>
        <v>Vyplň údaj</v>
      </c>
      <c r="L21" s="43"/>
    </row>
    <row r="22" s="1" customFormat="1" ht="18" customHeight="1">
      <c r="B22" s="43"/>
      <c r="E22" s="33" t="str">
        <f>'Rekapitulace stavby'!E14</f>
        <v>Vyplň údaj</v>
      </c>
      <c r="F22" s="17"/>
      <c r="G22" s="17"/>
      <c r="H22" s="17"/>
      <c r="I22" s="146" t="s">
        <v>27</v>
      </c>
      <c r="J22" s="33" t="str">
        <f>'Rekapitulace stavby'!AN14</f>
        <v>Vyplň údaj</v>
      </c>
      <c r="L22" s="43"/>
    </row>
    <row r="23" s="1" customFormat="1" ht="6.96" customHeight="1">
      <c r="B23" s="43"/>
      <c r="I23" s="144"/>
      <c r="L23" s="43"/>
    </row>
    <row r="24" s="1" customFormat="1" ht="12" customHeight="1">
      <c r="B24" s="43"/>
      <c r="D24" s="142" t="s">
        <v>30</v>
      </c>
      <c r="I24" s="146" t="s">
        <v>25</v>
      </c>
      <c r="J24" s="17" t="s">
        <v>1</v>
      </c>
      <c r="L24" s="43"/>
    </row>
    <row r="25" s="1" customFormat="1" ht="18" customHeight="1">
      <c r="B25" s="43"/>
      <c r="E25" s="17" t="s">
        <v>31</v>
      </c>
      <c r="I25" s="146" t="s">
        <v>27</v>
      </c>
      <c r="J25" s="17" t="s">
        <v>1</v>
      </c>
      <c r="L25" s="43"/>
    </row>
    <row r="26" s="1" customFormat="1" ht="6.96" customHeight="1">
      <c r="B26" s="43"/>
      <c r="I26" s="144"/>
      <c r="L26" s="43"/>
    </row>
    <row r="27" s="1" customFormat="1" ht="12" customHeight="1">
      <c r="B27" s="43"/>
      <c r="D27" s="142" t="s">
        <v>33</v>
      </c>
      <c r="I27" s="146" t="s">
        <v>25</v>
      </c>
      <c r="J27" s="17" t="s">
        <v>1</v>
      </c>
      <c r="L27" s="43"/>
    </row>
    <row r="28" s="1" customFormat="1" ht="18" customHeight="1">
      <c r="B28" s="43"/>
      <c r="E28" s="17" t="s">
        <v>31</v>
      </c>
      <c r="I28" s="146" t="s">
        <v>27</v>
      </c>
      <c r="J28" s="17" t="s">
        <v>1</v>
      </c>
      <c r="L28" s="43"/>
    </row>
    <row r="29" s="1" customFormat="1" ht="6.96" customHeight="1">
      <c r="B29" s="43"/>
      <c r="I29" s="144"/>
      <c r="L29" s="43"/>
    </row>
    <row r="30" s="1" customFormat="1" ht="12" customHeight="1">
      <c r="B30" s="43"/>
      <c r="D30" s="142" t="s">
        <v>34</v>
      </c>
      <c r="I30" s="144"/>
      <c r="L30" s="43"/>
    </row>
    <row r="31" s="7" customFormat="1" ht="16.5" customHeight="1">
      <c r="B31" s="148"/>
      <c r="E31" s="149" t="s">
        <v>1</v>
      </c>
      <c r="F31" s="149"/>
      <c r="G31" s="149"/>
      <c r="H31" s="149"/>
      <c r="I31" s="150"/>
      <c r="L31" s="148"/>
    </row>
    <row r="32" s="1" customFormat="1" ht="6.96" customHeight="1">
      <c r="B32" s="43"/>
      <c r="I32" s="144"/>
      <c r="L32" s="43"/>
    </row>
    <row r="33" s="1" customFormat="1" ht="6.96" customHeight="1">
      <c r="B33" s="43"/>
      <c r="D33" s="71"/>
      <c r="E33" s="71"/>
      <c r="F33" s="71"/>
      <c r="G33" s="71"/>
      <c r="H33" s="71"/>
      <c r="I33" s="151"/>
      <c r="J33" s="71"/>
      <c r="K33" s="71"/>
      <c r="L33" s="43"/>
    </row>
    <row r="34" s="1" customFormat="1" ht="25.44" customHeight="1">
      <c r="B34" s="43"/>
      <c r="D34" s="152" t="s">
        <v>35</v>
      </c>
      <c r="I34" s="144"/>
      <c r="J34" s="153">
        <f>ROUND(J94, 2)</f>
        <v>0</v>
      </c>
      <c r="L34" s="43"/>
    </row>
    <row r="35" s="1" customFormat="1" ht="6.96" customHeight="1">
      <c r="B35" s="43"/>
      <c r="D35" s="71"/>
      <c r="E35" s="71"/>
      <c r="F35" s="71"/>
      <c r="G35" s="71"/>
      <c r="H35" s="71"/>
      <c r="I35" s="151"/>
      <c r="J35" s="71"/>
      <c r="K35" s="71"/>
      <c r="L35" s="43"/>
    </row>
    <row r="36" s="1" customFormat="1" ht="14.4" customHeight="1">
      <c r="B36" s="43"/>
      <c r="F36" s="154" t="s">
        <v>37</v>
      </c>
      <c r="I36" s="155" t="s">
        <v>36</v>
      </c>
      <c r="J36" s="154" t="s">
        <v>38</v>
      </c>
      <c r="L36" s="43"/>
    </row>
    <row r="37" s="1" customFormat="1" ht="14.4" customHeight="1">
      <c r="B37" s="43"/>
      <c r="D37" s="142" t="s">
        <v>39</v>
      </c>
      <c r="E37" s="142" t="s">
        <v>40</v>
      </c>
      <c r="F37" s="156">
        <f>ROUND((SUM(BE94:BE107)),  2)</f>
        <v>0</v>
      </c>
      <c r="I37" s="157">
        <v>0.20999999999999999</v>
      </c>
      <c r="J37" s="156">
        <f>ROUND(((SUM(BE94:BE107))*I37),  2)</f>
        <v>0</v>
      </c>
      <c r="L37" s="43"/>
    </row>
    <row r="38" s="1" customFormat="1" ht="14.4" customHeight="1">
      <c r="B38" s="43"/>
      <c r="E38" s="142" t="s">
        <v>41</v>
      </c>
      <c r="F38" s="156">
        <f>ROUND((SUM(BF94:BF107)),  2)</f>
        <v>0</v>
      </c>
      <c r="I38" s="157">
        <v>0.14999999999999999</v>
      </c>
      <c r="J38" s="156">
        <f>ROUND(((SUM(BF94:BF107))*I38),  2)</f>
        <v>0</v>
      </c>
      <c r="L38" s="43"/>
    </row>
    <row r="39" hidden="1" s="1" customFormat="1" ht="14.4" customHeight="1">
      <c r="B39" s="43"/>
      <c r="E39" s="142" t="s">
        <v>42</v>
      </c>
      <c r="F39" s="156">
        <f>ROUND((SUM(BG94:BG107)),  2)</f>
        <v>0</v>
      </c>
      <c r="I39" s="157">
        <v>0.20999999999999999</v>
      </c>
      <c r="J39" s="156">
        <f>0</f>
        <v>0</v>
      </c>
      <c r="L39" s="43"/>
    </row>
    <row r="40" hidden="1" s="1" customFormat="1" ht="14.4" customHeight="1">
      <c r="B40" s="43"/>
      <c r="E40" s="142" t="s">
        <v>43</v>
      </c>
      <c r="F40" s="156">
        <f>ROUND((SUM(BH94:BH107)),  2)</f>
        <v>0</v>
      </c>
      <c r="I40" s="157">
        <v>0.14999999999999999</v>
      </c>
      <c r="J40" s="156">
        <f>0</f>
        <v>0</v>
      </c>
      <c r="L40" s="43"/>
    </row>
    <row r="41" hidden="1" s="1" customFormat="1" ht="14.4" customHeight="1">
      <c r="B41" s="43"/>
      <c r="E41" s="142" t="s">
        <v>44</v>
      </c>
      <c r="F41" s="156">
        <f>ROUND((SUM(BI94:BI107)),  2)</f>
        <v>0</v>
      </c>
      <c r="I41" s="157">
        <v>0</v>
      </c>
      <c r="J41" s="156">
        <f>0</f>
        <v>0</v>
      </c>
      <c r="L41" s="43"/>
    </row>
    <row r="42" s="1" customFormat="1" ht="6.96" customHeight="1">
      <c r="B42" s="43"/>
      <c r="I42" s="144"/>
      <c r="L42" s="43"/>
    </row>
    <row r="43" s="1" customFormat="1" ht="25.44" customHeight="1">
      <c r="B43" s="43"/>
      <c r="C43" s="158"/>
      <c r="D43" s="159" t="s">
        <v>45</v>
      </c>
      <c r="E43" s="160"/>
      <c r="F43" s="160"/>
      <c r="G43" s="161" t="s">
        <v>46</v>
      </c>
      <c r="H43" s="162" t="s">
        <v>47</v>
      </c>
      <c r="I43" s="163"/>
      <c r="J43" s="164">
        <f>SUM(J34:J41)</f>
        <v>0</v>
      </c>
      <c r="K43" s="165"/>
      <c r="L43" s="43"/>
    </row>
    <row r="44" s="1" customFormat="1" ht="14.4" customHeight="1">
      <c r="B44" s="166"/>
      <c r="C44" s="167"/>
      <c r="D44" s="167"/>
      <c r="E44" s="167"/>
      <c r="F44" s="167"/>
      <c r="G44" s="167"/>
      <c r="H44" s="167"/>
      <c r="I44" s="168"/>
      <c r="J44" s="167"/>
      <c r="K44" s="167"/>
      <c r="L44" s="43"/>
    </row>
    <row r="48" hidden="1" s="1" customFormat="1" ht="6.96" customHeight="1">
      <c r="B48" s="169"/>
      <c r="C48" s="170"/>
      <c r="D48" s="170"/>
      <c r="E48" s="170"/>
      <c r="F48" s="170"/>
      <c r="G48" s="170"/>
      <c r="H48" s="170"/>
      <c r="I48" s="171"/>
      <c r="J48" s="170"/>
      <c r="K48" s="170"/>
      <c r="L48" s="43"/>
    </row>
    <row r="49" hidden="1" s="1" customFormat="1" ht="24.96" customHeight="1">
      <c r="B49" s="38"/>
      <c r="C49" s="23" t="s">
        <v>138</v>
      </c>
      <c r="D49" s="39"/>
      <c r="E49" s="39"/>
      <c r="F49" s="39"/>
      <c r="G49" s="39"/>
      <c r="H49" s="39"/>
      <c r="I49" s="144"/>
      <c r="J49" s="39"/>
      <c r="K49" s="39"/>
      <c r="L49" s="43"/>
    </row>
    <row r="50" hidden="1" s="1" customFormat="1" ht="6.96" customHeight="1">
      <c r="B50" s="38"/>
      <c r="C50" s="39"/>
      <c r="D50" s="39"/>
      <c r="E50" s="39"/>
      <c r="F50" s="39"/>
      <c r="G50" s="39"/>
      <c r="H50" s="39"/>
      <c r="I50" s="144"/>
      <c r="J50" s="39"/>
      <c r="K50" s="39"/>
      <c r="L50" s="43"/>
    </row>
    <row r="51" hidden="1" s="1" customFormat="1" ht="12" customHeight="1">
      <c r="B51" s="38"/>
      <c r="C51" s="32" t="s">
        <v>16</v>
      </c>
      <c r="D51" s="39"/>
      <c r="E51" s="39"/>
      <c r="F51" s="39"/>
      <c r="G51" s="39"/>
      <c r="H51" s="39"/>
      <c r="I51" s="144"/>
      <c r="J51" s="39"/>
      <c r="K51" s="39"/>
      <c r="L51" s="43"/>
    </row>
    <row r="52" hidden="1" s="1" customFormat="1" ht="16.5" customHeight="1">
      <c r="B52" s="38"/>
      <c r="C52" s="39"/>
      <c r="D52" s="39"/>
      <c r="E52" s="172" t="str">
        <f>E7</f>
        <v>000035_KČOV-Modlíkov</v>
      </c>
      <c r="F52" s="32"/>
      <c r="G52" s="32"/>
      <c r="H52" s="32"/>
      <c r="I52" s="144"/>
      <c r="J52" s="39"/>
      <c r="K52" s="39"/>
      <c r="L52" s="43"/>
    </row>
    <row r="53" hidden="1" ht="12" customHeight="1">
      <c r="B53" s="21"/>
      <c r="C53" s="32" t="s">
        <v>132</v>
      </c>
      <c r="D53" s="22"/>
      <c r="E53" s="22"/>
      <c r="F53" s="22"/>
      <c r="G53" s="22"/>
      <c r="H53" s="22"/>
      <c r="I53" s="137"/>
      <c r="J53" s="22"/>
      <c r="K53" s="22"/>
      <c r="L53" s="20"/>
    </row>
    <row r="54" hidden="1" ht="16.5" customHeight="1">
      <c r="B54" s="21"/>
      <c r="C54" s="22"/>
      <c r="D54" s="22"/>
      <c r="E54" s="172" t="s">
        <v>133</v>
      </c>
      <c r="F54" s="22"/>
      <c r="G54" s="22"/>
      <c r="H54" s="22"/>
      <c r="I54" s="137"/>
      <c r="J54" s="22"/>
      <c r="K54" s="22"/>
      <c r="L54" s="20"/>
    </row>
    <row r="55" hidden="1" ht="12" customHeight="1">
      <c r="B55" s="21"/>
      <c r="C55" s="32" t="s">
        <v>134</v>
      </c>
      <c r="D55" s="22"/>
      <c r="E55" s="22"/>
      <c r="F55" s="22"/>
      <c r="G55" s="22"/>
      <c r="H55" s="22"/>
      <c r="I55" s="137"/>
      <c r="J55" s="22"/>
      <c r="K55" s="22"/>
      <c r="L55" s="20"/>
    </row>
    <row r="56" hidden="1" s="1" customFormat="1" ht="16.5" customHeight="1">
      <c r="B56" s="38"/>
      <c r="C56" s="39"/>
      <c r="D56" s="39"/>
      <c r="E56" s="32" t="s">
        <v>135</v>
      </c>
      <c r="F56" s="39"/>
      <c r="G56" s="39"/>
      <c r="H56" s="39"/>
      <c r="I56" s="144"/>
      <c r="J56" s="39"/>
      <c r="K56" s="39"/>
      <c r="L56" s="43"/>
    </row>
    <row r="57" hidden="1" s="1" customFormat="1" ht="12" customHeight="1">
      <c r="B57" s="38"/>
      <c r="C57" s="32" t="s">
        <v>136</v>
      </c>
      <c r="D57" s="39"/>
      <c r="E57" s="39"/>
      <c r="F57" s="39"/>
      <c r="G57" s="39"/>
      <c r="H57" s="39"/>
      <c r="I57" s="144"/>
      <c r="J57" s="39"/>
      <c r="K57" s="39"/>
      <c r="L57" s="43"/>
    </row>
    <row r="58" hidden="1" s="1" customFormat="1" ht="16.5" customHeight="1">
      <c r="B58" s="38"/>
      <c r="C58" s="39"/>
      <c r="D58" s="39"/>
      <c r="E58" s="64" t="str">
        <f>E13</f>
        <v>D1.1.2B - Vazníkový krov</v>
      </c>
      <c r="F58" s="39"/>
      <c r="G58" s="39"/>
      <c r="H58" s="39"/>
      <c r="I58" s="144"/>
      <c r="J58" s="39"/>
      <c r="K58" s="39"/>
      <c r="L58" s="43"/>
    </row>
    <row r="59" hidden="1" s="1" customFormat="1" ht="6.96" customHeight="1">
      <c r="B59" s="38"/>
      <c r="C59" s="39"/>
      <c r="D59" s="39"/>
      <c r="E59" s="39"/>
      <c r="F59" s="39"/>
      <c r="G59" s="39"/>
      <c r="H59" s="39"/>
      <c r="I59" s="144"/>
      <c r="J59" s="39"/>
      <c r="K59" s="39"/>
      <c r="L59" s="43"/>
    </row>
    <row r="60" hidden="1" s="1" customFormat="1" ht="12" customHeight="1">
      <c r="B60" s="38"/>
      <c r="C60" s="32" t="s">
        <v>20</v>
      </c>
      <c r="D60" s="39"/>
      <c r="E60" s="39"/>
      <c r="F60" s="27" t="str">
        <f>F16</f>
        <v>Modlíkov</v>
      </c>
      <c r="G60" s="39"/>
      <c r="H60" s="39"/>
      <c r="I60" s="146" t="s">
        <v>22</v>
      </c>
      <c r="J60" s="67" t="str">
        <f>IF(J16="","",J16)</f>
        <v>15. 7. 2019</v>
      </c>
      <c r="K60" s="39"/>
      <c r="L60" s="43"/>
    </row>
    <row r="61" hidden="1" s="1" customFormat="1" ht="6.96" customHeight="1">
      <c r="B61" s="38"/>
      <c r="C61" s="39"/>
      <c r="D61" s="39"/>
      <c r="E61" s="39"/>
      <c r="F61" s="39"/>
      <c r="G61" s="39"/>
      <c r="H61" s="39"/>
      <c r="I61" s="144"/>
      <c r="J61" s="39"/>
      <c r="K61" s="39"/>
      <c r="L61" s="43"/>
    </row>
    <row r="62" hidden="1" s="1" customFormat="1" ht="13.65" customHeight="1">
      <c r="B62" s="38"/>
      <c r="C62" s="32" t="s">
        <v>24</v>
      </c>
      <c r="D62" s="39"/>
      <c r="E62" s="39"/>
      <c r="F62" s="27" t="str">
        <f>E19</f>
        <v>OBEC MODLÍKOV, MODLÍKOV 60 582 22 PŘIB.</v>
      </c>
      <c r="G62" s="39"/>
      <c r="H62" s="39"/>
      <c r="I62" s="146" t="s">
        <v>30</v>
      </c>
      <c r="J62" s="36" t="str">
        <f>E25</f>
        <v>PROfi</v>
      </c>
      <c r="K62" s="39"/>
      <c r="L62" s="43"/>
    </row>
    <row r="63" hidden="1" s="1" customFormat="1" ht="13.65" customHeight="1">
      <c r="B63" s="38"/>
      <c r="C63" s="32" t="s">
        <v>28</v>
      </c>
      <c r="D63" s="39"/>
      <c r="E63" s="39"/>
      <c r="F63" s="27" t="str">
        <f>IF(E22="","",E22)</f>
        <v>Vyplň údaj</v>
      </c>
      <c r="G63" s="39"/>
      <c r="H63" s="39"/>
      <c r="I63" s="146" t="s">
        <v>33</v>
      </c>
      <c r="J63" s="36" t="str">
        <f>E28</f>
        <v>PROfi</v>
      </c>
      <c r="K63" s="39"/>
      <c r="L63" s="43"/>
    </row>
    <row r="64" hidden="1" s="1" customFormat="1" ht="10.32" customHeight="1">
      <c r="B64" s="38"/>
      <c r="C64" s="39"/>
      <c r="D64" s="39"/>
      <c r="E64" s="39"/>
      <c r="F64" s="39"/>
      <c r="G64" s="39"/>
      <c r="H64" s="39"/>
      <c r="I64" s="144"/>
      <c r="J64" s="39"/>
      <c r="K64" s="39"/>
      <c r="L64" s="43"/>
    </row>
    <row r="65" hidden="1" s="1" customFormat="1" ht="29.28" customHeight="1">
      <c r="B65" s="38"/>
      <c r="C65" s="173" t="s">
        <v>139</v>
      </c>
      <c r="D65" s="174"/>
      <c r="E65" s="174"/>
      <c r="F65" s="174"/>
      <c r="G65" s="174"/>
      <c r="H65" s="174"/>
      <c r="I65" s="175"/>
      <c r="J65" s="176" t="s">
        <v>140</v>
      </c>
      <c r="K65" s="174"/>
      <c r="L65" s="43"/>
    </row>
    <row r="66" hidden="1" s="1" customFormat="1" ht="10.32" customHeight="1">
      <c r="B66" s="38"/>
      <c r="C66" s="39"/>
      <c r="D66" s="39"/>
      <c r="E66" s="39"/>
      <c r="F66" s="39"/>
      <c r="G66" s="39"/>
      <c r="H66" s="39"/>
      <c r="I66" s="144"/>
      <c r="J66" s="39"/>
      <c r="K66" s="39"/>
      <c r="L66" s="43"/>
    </row>
    <row r="67" hidden="1" s="1" customFormat="1" ht="22.8" customHeight="1">
      <c r="B67" s="38"/>
      <c r="C67" s="177" t="s">
        <v>141</v>
      </c>
      <c r="D67" s="39"/>
      <c r="E67" s="39"/>
      <c r="F67" s="39"/>
      <c r="G67" s="39"/>
      <c r="H67" s="39"/>
      <c r="I67" s="144"/>
      <c r="J67" s="98">
        <f>J94</f>
        <v>0</v>
      </c>
      <c r="K67" s="39"/>
      <c r="L67" s="43"/>
      <c r="AU67" s="17" t="s">
        <v>142</v>
      </c>
    </row>
    <row r="68" hidden="1" s="8" customFormat="1" ht="24.96" customHeight="1">
      <c r="B68" s="178"/>
      <c r="C68" s="179"/>
      <c r="D68" s="180" t="s">
        <v>163</v>
      </c>
      <c r="E68" s="181"/>
      <c r="F68" s="181"/>
      <c r="G68" s="181"/>
      <c r="H68" s="181"/>
      <c r="I68" s="182"/>
      <c r="J68" s="183">
        <f>J95</f>
        <v>0</v>
      </c>
      <c r="K68" s="179"/>
      <c r="L68" s="184"/>
    </row>
    <row r="69" hidden="1" s="8" customFormat="1" ht="24.96" customHeight="1">
      <c r="B69" s="178"/>
      <c r="C69" s="179"/>
      <c r="D69" s="180" t="s">
        <v>1542</v>
      </c>
      <c r="E69" s="181"/>
      <c r="F69" s="181"/>
      <c r="G69" s="181"/>
      <c r="H69" s="181"/>
      <c r="I69" s="182"/>
      <c r="J69" s="183">
        <f>J98</f>
        <v>0</v>
      </c>
      <c r="K69" s="179"/>
      <c r="L69" s="184"/>
    </row>
    <row r="70" hidden="1" s="8" customFormat="1" ht="24.96" customHeight="1">
      <c r="B70" s="178"/>
      <c r="C70" s="179"/>
      <c r="D70" s="180" t="s">
        <v>170</v>
      </c>
      <c r="E70" s="181"/>
      <c r="F70" s="181"/>
      <c r="G70" s="181"/>
      <c r="H70" s="181"/>
      <c r="I70" s="182"/>
      <c r="J70" s="183">
        <f>J106</f>
        <v>0</v>
      </c>
      <c r="K70" s="179"/>
      <c r="L70" s="184"/>
    </row>
    <row r="71" hidden="1" s="1" customFormat="1" ht="21.84" customHeight="1">
      <c r="B71" s="38"/>
      <c r="C71" s="39"/>
      <c r="D71" s="39"/>
      <c r="E71" s="39"/>
      <c r="F71" s="39"/>
      <c r="G71" s="39"/>
      <c r="H71" s="39"/>
      <c r="I71" s="144"/>
      <c r="J71" s="39"/>
      <c r="K71" s="39"/>
      <c r="L71" s="43"/>
    </row>
    <row r="72" hidden="1" s="1" customFormat="1" ht="6.96" customHeight="1">
      <c r="B72" s="57"/>
      <c r="C72" s="58"/>
      <c r="D72" s="58"/>
      <c r="E72" s="58"/>
      <c r="F72" s="58"/>
      <c r="G72" s="58"/>
      <c r="H72" s="58"/>
      <c r="I72" s="168"/>
      <c r="J72" s="58"/>
      <c r="K72" s="58"/>
      <c r="L72" s="43"/>
    </row>
    <row r="73" hidden="1"/>
    <row r="74" hidden="1"/>
    <row r="75" hidden="1"/>
    <row r="76" s="1" customFormat="1" ht="6.96" customHeight="1">
      <c r="B76" s="59"/>
      <c r="C76" s="60"/>
      <c r="D76" s="60"/>
      <c r="E76" s="60"/>
      <c r="F76" s="60"/>
      <c r="G76" s="60"/>
      <c r="H76" s="60"/>
      <c r="I76" s="171"/>
      <c r="J76" s="60"/>
      <c r="K76" s="60"/>
      <c r="L76" s="43"/>
    </row>
    <row r="77" s="1" customFormat="1" ht="24.96" customHeight="1">
      <c r="B77" s="38"/>
      <c r="C77" s="23" t="s">
        <v>172</v>
      </c>
      <c r="D77" s="39"/>
      <c r="E77" s="39"/>
      <c r="F77" s="39"/>
      <c r="G77" s="39"/>
      <c r="H77" s="39"/>
      <c r="I77" s="144"/>
      <c r="J77" s="39"/>
      <c r="K77" s="39"/>
      <c r="L77" s="43"/>
    </row>
    <row r="78" s="1" customFormat="1" ht="6.96" customHeight="1">
      <c r="B78" s="38"/>
      <c r="C78" s="39"/>
      <c r="D78" s="39"/>
      <c r="E78" s="39"/>
      <c r="F78" s="39"/>
      <c r="G78" s="39"/>
      <c r="H78" s="39"/>
      <c r="I78" s="144"/>
      <c r="J78" s="39"/>
      <c r="K78" s="39"/>
      <c r="L78" s="43"/>
    </row>
    <row r="79" s="1" customFormat="1" ht="12" customHeight="1">
      <c r="B79" s="38"/>
      <c r="C79" s="32" t="s">
        <v>16</v>
      </c>
      <c r="D79" s="39"/>
      <c r="E79" s="39"/>
      <c r="F79" s="39"/>
      <c r="G79" s="39"/>
      <c r="H79" s="39"/>
      <c r="I79" s="144"/>
      <c r="J79" s="39"/>
      <c r="K79" s="39"/>
      <c r="L79" s="43"/>
    </row>
    <row r="80" s="1" customFormat="1" ht="16.5" customHeight="1">
      <c r="B80" s="38"/>
      <c r="C80" s="39"/>
      <c r="D80" s="39"/>
      <c r="E80" s="172" t="str">
        <f>E7</f>
        <v>000035_KČOV-Modlíkov</v>
      </c>
      <c r="F80" s="32"/>
      <c r="G80" s="32"/>
      <c r="H80" s="32"/>
      <c r="I80" s="144"/>
      <c r="J80" s="39"/>
      <c r="K80" s="39"/>
      <c r="L80" s="43"/>
    </row>
    <row r="81" ht="12" customHeight="1">
      <c r="B81" s="21"/>
      <c r="C81" s="32" t="s">
        <v>132</v>
      </c>
      <c r="D81" s="22"/>
      <c r="E81" s="22"/>
      <c r="F81" s="22"/>
      <c r="G81" s="22"/>
      <c r="H81" s="22"/>
      <c r="I81" s="137"/>
      <c r="J81" s="22"/>
      <c r="K81" s="22"/>
      <c r="L81" s="20"/>
    </row>
    <row r="82" ht="16.5" customHeight="1">
      <c r="B82" s="21"/>
      <c r="C82" s="22"/>
      <c r="D82" s="22"/>
      <c r="E82" s="172" t="s">
        <v>133</v>
      </c>
      <c r="F82" s="22"/>
      <c r="G82" s="22"/>
      <c r="H82" s="22"/>
      <c r="I82" s="137"/>
      <c r="J82" s="22"/>
      <c r="K82" s="22"/>
      <c r="L82" s="20"/>
    </row>
    <row r="83" ht="12" customHeight="1">
      <c r="B83" s="21"/>
      <c r="C83" s="32" t="s">
        <v>134</v>
      </c>
      <c r="D83" s="22"/>
      <c r="E83" s="22"/>
      <c r="F83" s="22"/>
      <c r="G83" s="22"/>
      <c r="H83" s="22"/>
      <c r="I83" s="137"/>
      <c r="J83" s="22"/>
      <c r="K83" s="22"/>
      <c r="L83" s="20"/>
    </row>
    <row r="84" s="1" customFormat="1" ht="16.5" customHeight="1">
      <c r="B84" s="38"/>
      <c r="C84" s="39"/>
      <c r="D84" s="39"/>
      <c r="E84" s="32" t="s">
        <v>135</v>
      </c>
      <c r="F84" s="39"/>
      <c r="G84" s="39"/>
      <c r="H84" s="39"/>
      <c r="I84" s="144"/>
      <c r="J84" s="39"/>
      <c r="K84" s="39"/>
      <c r="L84" s="43"/>
    </row>
    <row r="85" s="1" customFormat="1" ht="12" customHeight="1">
      <c r="B85" s="38"/>
      <c r="C85" s="32" t="s">
        <v>136</v>
      </c>
      <c r="D85" s="39"/>
      <c r="E85" s="39"/>
      <c r="F85" s="39"/>
      <c r="G85" s="39"/>
      <c r="H85" s="39"/>
      <c r="I85" s="144"/>
      <c r="J85" s="39"/>
      <c r="K85" s="39"/>
      <c r="L85" s="43"/>
    </row>
    <row r="86" s="1" customFormat="1" ht="16.5" customHeight="1">
      <c r="B86" s="38"/>
      <c r="C86" s="39"/>
      <c r="D86" s="39"/>
      <c r="E86" s="64" t="str">
        <f>E13</f>
        <v>D1.1.2B - Vazníkový krov</v>
      </c>
      <c r="F86" s="39"/>
      <c r="G86" s="39"/>
      <c r="H86" s="39"/>
      <c r="I86" s="144"/>
      <c r="J86" s="39"/>
      <c r="K86" s="39"/>
      <c r="L86" s="43"/>
    </row>
    <row r="87" s="1" customFormat="1" ht="6.96" customHeight="1">
      <c r="B87" s="38"/>
      <c r="C87" s="39"/>
      <c r="D87" s="39"/>
      <c r="E87" s="39"/>
      <c r="F87" s="39"/>
      <c r="G87" s="39"/>
      <c r="H87" s="39"/>
      <c r="I87" s="144"/>
      <c r="J87" s="39"/>
      <c r="K87" s="39"/>
      <c r="L87" s="43"/>
    </row>
    <row r="88" s="1" customFormat="1" ht="12" customHeight="1">
      <c r="B88" s="38"/>
      <c r="C88" s="32" t="s">
        <v>20</v>
      </c>
      <c r="D88" s="39"/>
      <c r="E88" s="39"/>
      <c r="F88" s="27" t="str">
        <f>F16</f>
        <v>Modlíkov</v>
      </c>
      <c r="G88" s="39"/>
      <c r="H88" s="39"/>
      <c r="I88" s="146" t="s">
        <v>22</v>
      </c>
      <c r="J88" s="67" t="str">
        <f>IF(J16="","",J16)</f>
        <v>15. 7. 2019</v>
      </c>
      <c r="K88" s="39"/>
      <c r="L88" s="43"/>
    </row>
    <row r="89" s="1" customFormat="1" ht="6.96" customHeight="1">
      <c r="B89" s="38"/>
      <c r="C89" s="39"/>
      <c r="D89" s="39"/>
      <c r="E89" s="39"/>
      <c r="F89" s="39"/>
      <c r="G89" s="39"/>
      <c r="H89" s="39"/>
      <c r="I89" s="144"/>
      <c r="J89" s="39"/>
      <c r="K89" s="39"/>
      <c r="L89" s="43"/>
    </row>
    <row r="90" s="1" customFormat="1" ht="13.65" customHeight="1">
      <c r="B90" s="38"/>
      <c r="C90" s="32" t="s">
        <v>24</v>
      </c>
      <c r="D90" s="39"/>
      <c r="E90" s="39"/>
      <c r="F90" s="27" t="str">
        <f>E19</f>
        <v>OBEC MODLÍKOV, MODLÍKOV 60 582 22 PŘIB.</v>
      </c>
      <c r="G90" s="39"/>
      <c r="H90" s="39"/>
      <c r="I90" s="146" t="s">
        <v>30</v>
      </c>
      <c r="J90" s="36" t="str">
        <f>E25</f>
        <v>PROfi</v>
      </c>
      <c r="K90" s="39"/>
      <c r="L90" s="43"/>
    </row>
    <row r="91" s="1" customFormat="1" ht="13.65" customHeight="1">
      <c r="B91" s="38"/>
      <c r="C91" s="32" t="s">
        <v>28</v>
      </c>
      <c r="D91" s="39"/>
      <c r="E91" s="39"/>
      <c r="F91" s="27" t="str">
        <f>IF(E22="","",E22)</f>
        <v>Vyplň údaj</v>
      </c>
      <c r="G91" s="39"/>
      <c r="H91" s="39"/>
      <c r="I91" s="146" t="s">
        <v>33</v>
      </c>
      <c r="J91" s="36" t="str">
        <f>E28</f>
        <v>PROfi</v>
      </c>
      <c r="K91" s="39"/>
      <c r="L91" s="43"/>
    </row>
    <row r="92" s="1" customFormat="1" ht="10.32" customHeight="1">
      <c r="B92" s="38"/>
      <c r="C92" s="39"/>
      <c r="D92" s="39"/>
      <c r="E92" s="39"/>
      <c r="F92" s="39"/>
      <c r="G92" s="39"/>
      <c r="H92" s="39"/>
      <c r="I92" s="144"/>
      <c r="J92" s="39"/>
      <c r="K92" s="39"/>
      <c r="L92" s="43"/>
    </row>
    <row r="93" s="9" customFormat="1" ht="29.28" customHeight="1">
      <c r="B93" s="185"/>
      <c r="C93" s="186" t="s">
        <v>173</v>
      </c>
      <c r="D93" s="187" t="s">
        <v>54</v>
      </c>
      <c r="E93" s="187" t="s">
        <v>50</v>
      </c>
      <c r="F93" s="187" t="s">
        <v>51</v>
      </c>
      <c r="G93" s="187" t="s">
        <v>174</v>
      </c>
      <c r="H93" s="187" t="s">
        <v>175</v>
      </c>
      <c r="I93" s="188" t="s">
        <v>176</v>
      </c>
      <c r="J93" s="189" t="s">
        <v>140</v>
      </c>
      <c r="K93" s="190" t="s">
        <v>177</v>
      </c>
      <c r="L93" s="191"/>
      <c r="M93" s="88" t="s">
        <v>1</v>
      </c>
      <c r="N93" s="89" t="s">
        <v>39</v>
      </c>
      <c r="O93" s="89" t="s">
        <v>178</v>
      </c>
      <c r="P93" s="89" t="s">
        <v>179</v>
      </c>
      <c r="Q93" s="89" t="s">
        <v>180</v>
      </c>
      <c r="R93" s="89" t="s">
        <v>181</v>
      </c>
      <c r="S93" s="89" t="s">
        <v>182</v>
      </c>
      <c r="T93" s="90" t="s">
        <v>183</v>
      </c>
    </row>
    <row r="94" s="1" customFormat="1" ht="22.8" customHeight="1">
      <c r="B94" s="38"/>
      <c r="C94" s="95" t="s">
        <v>184</v>
      </c>
      <c r="D94" s="39"/>
      <c r="E94" s="39"/>
      <c r="F94" s="39"/>
      <c r="G94" s="39"/>
      <c r="H94" s="39"/>
      <c r="I94" s="144"/>
      <c r="J94" s="192">
        <f>BK94</f>
        <v>0</v>
      </c>
      <c r="K94" s="39"/>
      <c r="L94" s="43"/>
      <c r="M94" s="91"/>
      <c r="N94" s="92"/>
      <c r="O94" s="92"/>
      <c r="P94" s="193">
        <f>P95+P98+P106</f>
        <v>0</v>
      </c>
      <c r="Q94" s="92"/>
      <c r="R94" s="193">
        <f>R95+R98+R106</f>
        <v>0</v>
      </c>
      <c r="S94" s="92"/>
      <c r="T94" s="194">
        <f>T95+T98+T106</f>
        <v>0</v>
      </c>
      <c r="AT94" s="17" t="s">
        <v>68</v>
      </c>
      <c r="AU94" s="17" t="s">
        <v>142</v>
      </c>
      <c r="BK94" s="195">
        <f>BK95+BK98+BK106</f>
        <v>0</v>
      </c>
    </row>
    <row r="95" s="10" customFormat="1" ht="25.92" customHeight="1">
      <c r="B95" s="196"/>
      <c r="C95" s="197"/>
      <c r="D95" s="198" t="s">
        <v>68</v>
      </c>
      <c r="E95" s="199" t="s">
        <v>1006</v>
      </c>
      <c r="F95" s="199" t="s">
        <v>1007</v>
      </c>
      <c r="G95" s="197"/>
      <c r="H95" s="197"/>
      <c r="I95" s="200"/>
      <c r="J95" s="201">
        <f>BK95</f>
        <v>0</v>
      </c>
      <c r="K95" s="197"/>
      <c r="L95" s="202"/>
      <c r="M95" s="203"/>
      <c r="N95" s="204"/>
      <c r="O95" s="204"/>
      <c r="P95" s="205">
        <f>SUM(P96:P97)</f>
        <v>0</v>
      </c>
      <c r="Q95" s="204"/>
      <c r="R95" s="205">
        <f>SUM(R96:R97)</f>
        <v>0</v>
      </c>
      <c r="S95" s="204"/>
      <c r="T95" s="206">
        <f>SUM(T96:T97)</f>
        <v>0</v>
      </c>
      <c r="AR95" s="207" t="s">
        <v>78</v>
      </c>
      <c r="AT95" s="208" t="s">
        <v>68</v>
      </c>
      <c r="AU95" s="208" t="s">
        <v>69</v>
      </c>
      <c r="AY95" s="207" t="s">
        <v>186</v>
      </c>
      <c r="BK95" s="209">
        <f>SUM(BK96:BK97)</f>
        <v>0</v>
      </c>
    </row>
    <row r="96" s="1" customFormat="1" ht="16.5" customHeight="1">
      <c r="B96" s="38"/>
      <c r="C96" s="210" t="s">
        <v>76</v>
      </c>
      <c r="D96" s="210" t="s">
        <v>187</v>
      </c>
      <c r="E96" s="211" t="s">
        <v>1543</v>
      </c>
      <c r="F96" s="212" t="s">
        <v>1544</v>
      </c>
      <c r="G96" s="213" t="s">
        <v>1545</v>
      </c>
      <c r="H96" s="214">
        <v>1</v>
      </c>
      <c r="I96" s="215"/>
      <c r="J96" s="216">
        <f>ROUND(I96*H96,2)</f>
        <v>0</v>
      </c>
      <c r="K96" s="212" t="s">
        <v>1</v>
      </c>
      <c r="L96" s="43"/>
      <c r="M96" s="217" t="s">
        <v>1</v>
      </c>
      <c r="N96" s="218" t="s">
        <v>40</v>
      </c>
      <c r="O96" s="79"/>
      <c r="P96" s="219">
        <f>O96*H96</f>
        <v>0</v>
      </c>
      <c r="Q96" s="219">
        <v>0</v>
      </c>
      <c r="R96" s="219">
        <f>Q96*H96</f>
        <v>0</v>
      </c>
      <c r="S96" s="219">
        <v>0</v>
      </c>
      <c r="T96" s="220">
        <f>S96*H96</f>
        <v>0</v>
      </c>
      <c r="AR96" s="17" t="s">
        <v>257</v>
      </c>
      <c r="AT96" s="17" t="s">
        <v>187</v>
      </c>
      <c r="AU96" s="17" t="s">
        <v>76</v>
      </c>
      <c r="AY96" s="17" t="s">
        <v>186</v>
      </c>
      <c r="BE96" s="221">
        <f>IF(N96="základní",J96,0)</f>
        <v>0</v>
      </c>
      <c r="BF96" s="221">
        <f>IF(N96="snížená",J96,0)</f>
        <v>0</v>
      </c>
      <c r="BG96" s="221">
        <f>IF(N96="zákl. přenesená",J96,0)</f>
        <v>0</v>
      </c>
      <c r="BH96" s="221">
        <f>IF(N96="sníž. přenesená",J96,0)</f>
        <v>0</v>
      </c>
      <c r="BI96" s="221">
        <f>IF(N96="nulová",J96,0)</f>
        <v>0</v>
      </c>
      <c r="BJ96" s="17" t="s">
        <v>76</v>
      </c>
      <c r="BK96" s="221">
        <f>ROUND(I96*H96,2)</f>
        <v>0</v>
      </c>
      <c r="BL96" s="17" t="s">
        <v>257</v>
      </c>
      <c r="BM96" s="17" t="s">
        <v>1546</v>
      </c>
    </row>
    <row r="97" s="1" customFormat="1" ht="16.5" customHeight="1">
      <c r="B97" s="38"/>
      <c r="C97" s="210" t="s">
        <v>78</v>
      </c>
      <c r="D97" s="210" t="s">
        <v>187</v>
      </c>
      <c r="E97" s="211" t="s">
        <v>1067</v>
      </c>
      <c r="F97" s="212" t="s">
        <v>1068</v>
      </c>
      <c r="G97" s="213" t="s">
        <v>190</v>
      </c>
      <c r="H97" s="214">
        <v>0.90000000000000002</v>
      </c>
      <c r="I97" s="215"/>
      <c r="J97" s="216">
        <f>ROUND(I97*H97,2)</f>
        <v>0</v>
      </c>
      <c r="K97" s="212" t="s">
        <v>191</v>
      </c>
      <c r="L97" s="43"/>
      <c r="M97" s="217" t="s">
        <v>1</v>
      </c>
      <c r="N97" s="218" t="s">
        <v>40</v>
      </c>
      <c r="O97" s="79"/>
      <c r="P97" s="219">
        <f>O97*H97</f>
        <v>0</v>
      </c>
      <c r="Q97" s="219">
        <v>0</v>
      </c>
      <c r="R97" s="219">
        <f>Q97*H97</f>
        <v>0</v>
      </c>
      <c r="S97" s="219">
        <v>0</v>
      </c>
      <c r="T97" s="220">
        <f>S97*H97</f>
        <v>0</v>
      </c>
      <c r="AR97" s="17" t="s">
        <v>257</v>
      </c>
      <c r="AT97" s="17" t="s">
        <v>187</v>
      </c>
      <c r="AU97" s="17" t="s">
        <v>76</v>
      </c>
      <c r="AY97" s="17" t="s">
        <v>186</v>
      </c>
      <c r="BE97" s="221">
        <f>IF(N97="základní",J97,0)</f>
        <v>0</v>
      </c>
      <c r="BF97" s="221">
        <f>IF(N97="snížená",J97,0)</f>
        <v>0</v>
      </c>
      <c r="BG97" s="221">
        <f>IF(N97="zákl. přenesená",J97,0)</f>
        <v>0</v>
      </c>
      <c r="BH97" s="221">
        <f>IF(N97="sníž. přenesená",J97,0)</f>
        <v>0</v>
      </c>
      <c r="BI97" s="221">
        <f>IF(N97="nulová",J97,0)</f>
        <v>0</v>
      </c>
      <c r="BJ97" s="17" t="s">
        <v>76</v>
      </c>
      <c r="BK97" s="221">
        <f>ROUND(I97*H97,2)</f>
        <v>0</v>
      </c>
      <c r="BL97" s="17" t="s">
        <v>257</v>
      </c>
      <c r="BM97" s="17" t="s">
        <v>1547</v>
      </c>
    </row>
    <row r="98" s="10" customFormat="1" ht="25.92" customHeight="1">
      <c r="B98" s="196"/>
      <c r="C98" s="197"/>
      <c r="D98" s="198" t="s">
        <v>68</v>
      </c>
      <c r="E98" s="199" t="s">
        <v>1117</v>
      </c>
      <c r="F98" s="199" t="s">
        <v>1548</v>
      </c>
      <c r="G98" s="197"/>
      <c r="H98" s="197"/>
      <c r="I98" s="200"/>
      <c r="J98" s="201">
        <f>BK98</f>
        <v>0</v>
      </c>
      <c r="K98" s="197"/>
      <c r="L98" s="202"/>
      <c r="M98" s="203"/>
      <c r="N98" s="204"/>
      <c r="O98" s="204"/>
      <c r="P98" s="205">
        <f>SUM(P99:P105)</f>
        <v>0</v>
      </c>
      <c r="Q98" s="204"/>
      <c r="R98" s="205">
        <f>SUM(R99:R105)</f>
        <v>0</v>
      </c>
      <c r="S98" s="204"/>
      <c r="T98" s="206">
        <f>SUM(T99:T105)</f>
        <v>0</v>
      </c>
      <c r="AR98" s="207" t="s">
        <v>78</v>
      </c>
      <c r="AT98" s="208" t="s">
        <v>68</v>
      </c>
      <c r="AU98" s="208" t="s">
        <v>69</v>
      </c>
      <c r="AY98" s="207" t="s">
        <v>186</v>
      </c>
      <c r="BK98" s="209">
        <f>SUM(BK99:BK105)</f>
        <v>0</v>
      </c>
    </row>
    <row r="99" s="1" customFormat="1" ht="22.5" customHeight="1">
      <c r="B99" s="38"/>
      <c r="C99" s="210" t="s">
        <v>86</v>
      </c>
      <c r="D99" s="210" t="s">
        <v>187</v>
      </c>
      <c r="E99" s="211" t="s">
        <v>1549</v>
      </c>
      <c r="F99" s="212" t="s">
        <v>1550</v>
      </c>
      <c r="G99" s="213" t="s">
        <v>364</v>
      </c>
      <c r="H99" s="214">
        <v>92</v>
      </c>
      <c r="I99" s="215"/>
      <c r="J99" s="216">
        <f>ROUND(I99*H99,2)</f>
        <v>0</v>
      </c>
      <c r="K99" s="212" t="s">
        <v>191</v>
      </c>
      <c r="L99" s="43"/>
      <c r="M99" s="217" t="s">
        <v>1</v>
      </c>
      <c r="N99" s="218" t="s">
        <v>40</v>
      </c>
      <c r="O99" s="79"/>
      <c r="P99" s="219">
        <f>O99*H99</f>
        <v>0</v>
      </c>
      <c r="Q99" s="219">
        <v>0</v>
      </c>
      <c r="R99" s="219">
        <f>Q99*H99</f>
        <v>0</v>
      </c>
      <c r="S99" s="219">
        <v>0</v>
      </c>
      <c r="T99" s="220">
        <f>S99*H99</f>
        <v>0</v>
      </c>
      <c r="AR99" s="17" t="s">
        <v>257</v>
      </c>
      <c r="AT99" s="17" t="s">
        <v>187</v>
      </c>
      <c r="AU99" s="17" t="s">
        <v>76</v>
      </c>
      <c r="AY99" s="17" t="s">
        <v>186</v>
      </c>
      <c r="BE99" s="221">
        <f>IF(N99="základní",J99,0)</f>
        <v>0</v>
      </c>
      <c r="BF99" s="221">
        <f>IF(N99="snížená",J99,0)</f>
        <v>0</v>
      </c>
      <c r="BG99" s="221">
        <f>IF(N99="zákl. přenesená",J99,0)</f>
        <v>0</v>
      </c>
      <c r="BH99" s="221">
        <f>IF(N99="sníž. přenesená",J99,0)</f>
        <v>0</v>
      </c>
      <c r="BI99" s="221">
        <f>IF(N99="nulová",J99,0)</f>
        <v>0</v>
      </c>
      <c r="BJ99" s="17" t="s">
        <v>76</v>
      </c>
      <c r="BK99" s="221">
        <f>ROUND(I99*H99,2)</f>
        <v>0</v>
      </c>
      <c r="BL99" s="17" t="s">
        <v>257</v>
      </c>
      <c r="BM99" s="17" t="s">
        <v>1551</v>
      </c>
    </row>
    <row r="100" s="11" customFormat="1">
      <c r="B100" s="222"/>
      <c r="C100" s="223"/>
      <c r="D100" s="224" t="s">
        <v>194</v>
      </c>
      <c r="E100" s="225" t="s">
        <v>1</v>
      </c>
      <c r="F100" s="226" t="s">
        <v>1552</v>
      </c>
      <c r="G100" s="223"/>
      <c r="H100" s="227">
        <v>92</v>
      </c>
      <c r="I100" s="228"/>
      <c r="J100" s="223"/>
      <c r="K100" s="223"/>
      <c r="L100" s="229"/>
      <c r="M100" s="230"/>
      <c r="N100" s="231"/>
      <c r="O100" s="231"/>
      <c r="P100" s="231"/>
      <c r="Q100" s="231"/>
      <c r="R100" s="231"/>
      <c r="S100" s="231"/>
      <c r="T100" s="232"/>
      <c r="AT100" s="233" t="s">
        <v>194</v>
      </c>
      <c r="AU100" s="233" t="s">
        <v>76</v>
      </c>
      <c r="AV100" s="11" t="s">
        <v>78</v>
      </c>
      <c r="AW100" s="11" t="s">
        <v>32</v>
      </c>
      <c r="AX100" s="11" t="s">
        <v>69</v>
      </c>
      <c r="AY100" s="233" t="s">
        <v>186</v>
      </c>
    </row>
    <row r="101" s="12" customFormat="1">
      <c r="B101" s="234"/>
      <c r="C101" s="235"/>
      <c r="D101" s="224" t="s">
        <v>194</v>
      </c>
      <c r="E101" s="236" t="s">
        <v>1</v>
      </c>
      <c r="F101" s="237" t="s">
        <v>196</v>
      </c>
      <c r="G101" s="235"/>
      <c r="H101" s="238">
        <v>92</v>
      </c>
      <c r="I101" s="239"/>
      <c r="J101" s="235"/>
      <c r="K101" s="235"/>
      <c r="L101" s="240"/>
      <c r="M101" s="241"/>
      <c r="N101" s="242"/>
      <c r="O101" s="242"/>
      <c r="P101" s="242"/>
      <c r="Q101" s="242"/>
      <c r="R101" s="242"/>
      <c r="S101" s="242"/>
      <c r="T101" s="243"/>
      <c r="AT101" s="244" t="s">
        <v>194</v>
      </c>
      <c r="AU101" s="244" t="s">
        <v>76</v>
      </c>
      <c r="AV101" s="12" t="s">
        <v>86</v>
      </c>
      <c r="AW101" s="12" t="s">
        <v>32</v>
      </c>
      <c r="AX101" s="12" t="s">
        <v>69</v>
      </c>
      <c r="AY101" s="244" t="s">
        <v>186</v>
      </c>
    </row>
    <row r="102" s="13" customFormat="1">
      <c r="B102" s="245"/>
      <c r="C102" s="246"/>
      <c r="D102" s="224" t="s">
        <v>194</v>
      </c>
      <c r="E102" s="247" t="s">
        <v>1</v>
      </c>
      <c r="F102" s="248" t="s">
        <v>197</v>
      </c>
      <c r="G102" s="246"/>
      <c r="H102" s="249">
        <v>92</v>
      </c>
      <c r="I102" s="250"/>
      <c r="J102" s="246"/>
      <c r="K102" s="246"/>
      <c r="L102" s="251"/>
      <c r="M102" s="252"/>
      <c r="N102" s="253"/>
      <c r="O102" s="253"/>
      <c r="P102" s="253"/>
      <c r="Q102" s="253"/>
      <c r="R102" s="253"/>
      <c r="S102" s="253"/>
      <c r="T102" s="254"/>
      <c r="AT102" s="255" t="s">
        <v>194</v>
      </c>
      <c r="AU102" s="255" t="s">
        <v>76</v>
      </c>
      <c r="AV102" s="13" t="s">
        <v>192</v>
      </c>
      <c r="AW102" s="13" t="s">
        <v>32</v>
      </c>
      <c r="AX102" s="13" t="s">
        <v>76</v>
      </c>
      <c r="AY102" s="255" t="s">
        <v>186</v>
      </c>
    </row>
    <row r="103" s="1" customFormat="1" ht="16.5" customHeight="1">
      <c r="B103" s="38"/>
      <c r="C103" s="266" t="s">
        <v>192</v>
      </c>
      <c r="D103" s="266" t="s">
        <v>356</v>
      </c>
      <c r="E103" s="267" t="s">
        <v>1553</v>
      </c>
      <c r="F103" s="268" t="s">
        <v>1554</v>
      </c>
      <c r="G103" s="269" t="s">
        <v>1545</v>
      </c>
      <c r="H103" s="270">
        <v>1</v>
      </c>
      <c r="I103" s="271"/>
      <c r="J103" s="272">
        <f>ROUND(I103*H103,2)</f>
        <v>0</v>
      </c>
      <c r="K103" s="268" t="s">
        <v>1</v>
      </c>
      <c r="L103" s="273"/>
      <c r="M103" s="274" t="s">
        <v>1</v>
      </c>
      <c r="N103" s="275" t="s">
        <v>40</v>
      </c>
      <c r="O103" s="79"/>
      <c r="P103" s="219">
        <f>O103*H103</f>
        <v>0</v>
      </c>
      <c r="Q103" s="219">
        <v>0</v>
      </c>
      <c r="R103" s="219">
        <f>Q103*H103</f>
        <v>0</v>
      </c>
      <c r="S103" s="219">
        <v>0</v>
      </c>
      <c r="T103" s="220">
        <f>S103*H103</f>
        <v>0</v>
      </c>
      <c r="AR103" s="17" t="s">
        <v>355</v>
      </c>
      <c r="AT103" s="17" t="s">
        <v>356</v>
      </c>
      <c r="AU103" s="17" t="s">
        <v>76</v>
      </c>
      <c r="AY103" s="17" t="s">
        <v>186</v>
      </c>
      <c r="BE103" s="221">
        <f>IF(N103="základní",J103,0)</f>
        <v>0</v>
      </c>
      <c r="BF103" s="221">
        <f>IF(N103="snížená",J103,0)</f>
        <v>0</v>
      </c>
      <c r="BG103" s="221">
        <f>IF(N103="zákl. přenesená",J103,0)</f>
        <v>0</v>
      </c>
      <c r="BH103" s="221">
        <f>IF(N103="sníž. přenesená",J103,0)</f>
        <v>0</v>
      </c>
      <c r="BI103" s="221">
        <f>IF(N103="nulová",J103,0)</f>
        <v>0</v>
      </c>
      <c r="BJ103" s="17" t="s">
        <v>76</v>
      </c>
      <c r="BK103" s="221">
        <f>ROUND(I103*H103,2)</f>
        <v>0</v>
      </c>
      <c r="BL103" s="17" t="s">
        <v>257</v>
      </c>
      <c r="BM103" s="17" t="s">
        <v>1555</v>
      </c>
    </row>
    <row r="104" s="1" customFormat="1" ht="16.5" customHeight="1">
      <c r="B104" s="38"/>
      <c r="C104" s="266" t="s">
        <v>213</v>
      </c>
      <c r="D104" s="266" t="s">
        <v>356</v>
      </c>
      <c r="E104" s="267" t="s">
        <v>1556</v>
      </c>
      <c r="F104" s="268" t="s">
        <v>1557</v>
      </c>
      <c r="G104" s="269" t="s">
        <v>190</v>
      </c>
      <c r="H104" s="270">
        <v>0.90000000000000002</v>
      </c>
      <c r="I104" s="271"/>
      <c r="J104" s="272">
        <f>ROUND(I104*H104,2)</f>
        <v>0</v>
      </c>
      <c r="K104" s="268" t="s">
        <v>191</v>
      </c>
      <c r="L104" s="273"/>
      <c r="M104" s="274" t="s">
        <v>1</v>
      </c>
      <c r="N104" s="275" t="s">
        <v>40</v>
      </c>
      <c r="O104" s="79"/>
      <c r="P104" s="219">
        <f>O104*H104</f>
        <v>0</v>
      </c>
      <c r="Q104" s="219">
        <v>0</v>
      </c>
      <c r="R104" s="219">
        <f>Q104*H104</f>
        <v>0</v>
      </c>
      <c r="S104" s="219">
        <v>0</v>
      </c>
      <c r="T104" s="220">
        <f>S104*H104</f>
        <v>0</v>
      </c>
      <c r="AR104" s="17" t="s">
        <v>355</v>
      </c>
      <c r="AT104" s="17" t="s">
        <v>356</v>
      </c>
      <c r="AU104" s="17" t="s">
        <v>76</v>
      </c>
      <c r="AY104" s="17" t="s">
        <v>186</v>
      </c>
      <c r="BE104" s="221">
        <f>IF(N104="základní",J104,0)</f>
        <v>0</v>
      </c>
      <c r="BF104" s="221">
        <f>IF(N104="snížená",J104,0)</f>
        <v>0</v>
      </c>
      <c r="BG104" s="221">
        <f>IF(N104="zákl. přenesená",J104,0)</f>
        <v>0</v>
      </c>
      <c r="BH104" s="221">
        <f>IF(N104="sníž. přenesená",J104,0)</f>
        <v>0</v>
      </c>
      <c r="BI104" s="221">
        <f>IF(N104="nulová",J104,0)</f>
        <v>0</v>
      </c>
      <c r="BJ104" s="17" t="s">
        <v>76</v>
      </c>
      <c r="BK104" s="221">
        <f>ROUND(I104*H104,2)</f>
        <v>0</v>
      </c>
      <c r="BL104" s="17" t="s">
        <v>257</v>
      </c>
      <c r="BM104" s="17" t="s">
        <v>1558</v>
      </c>
    </row>
    <row r="105" s="1" customFormat="1" ht="22.5" customHeight="1">
      <c r="B105" s="38"/>
      <c r="C105" s="210" t="s">
        <v>217</v>
      </c>
      <c r="D105" s="210" t="s">
        <v>187</v>
      </c>
      <c r="E105" s="211" t="s">
        <v>1559</v>
      </c>
      <c r="F105" s="212" t="s">
        <v>1560</v>
      </c>
      <c r="G105" s="213" t="s">
        <v>908</v>
      </c>
      <c r="H105" s="278"/>
      <c r="I105" s="215"/>
      <c r="J105" s="216">
        <f>ROUND(I105*H105,2)</f>
        <v>0</v>
      </c>
      <c r="K105" s="212" t="s">
        <v>191</v>
      </c>
      <c r="L105" s="43"/>
      <c r="M105" s="217" t="s">
        <v>1</v>
      </c>
      <c r="N105" s="218" t="s">
        <v>40</v>
      </c>
      <c r="O105" s="79"/>
      <c r="P105" s="219">
        <f>O105*H105</f>
        <v>0</v>
      </c>
      <c r="Q105" s="219">
        <v>0</v>
      </c>
      <c r="R105" s="219">
        <f>Q105*H105</f>
        <v>0</v>
      </c>
      <c r="S105" s="219">
        <v>0</v>
      </c>
      <c r="T105" s="220">
        <f>S105*H105</f>
        <v>0</v>
      </c>
      <c r="AR105" s="17" t="s">
        <v>257</v>
      </c>
      <c r="AT105" s="17" t="s">
        <v>187</v>
      </c>
      <c r="AU105" s="17" t="s">
        <v>76</v>
      </c>
      <c r="AY105" s="17" t="s">
        <v>186</v>
      </c>
      <c r="BE105" s="221">
        <f>IF(N105="základní",J105,0)</f>
        <v>0</v>
      </c>
      <c r="BF105" s="221">
        <f>IF(N105="snížená",J105,0)</f>
        <v>0</v>
      </c>
      <c r="BG105" s="221">
        <f>IF(N105="zákl. přenesená",J105,0)</f>
        <v>0</v>
      </c>
      <c r="BH105" s="221">
        <f>IF(N105="sníž. přenesená",J105,0)</f>
        <v>0</v>
      </c>
      <c r="BI105" s="221">
        <f>IF(N105="nulová",J105,0)</f>
        <v>0</v>
      </c>
      <c r="BJ105" s="17" t="s">
        <v>76</v>
      </c>
      <c r="BK105" s="221">
        <f>ROUND(I105*H105,2)</f>
        <v>0</v>
      </c>
      <c r="BL105" s="17" t="s">
        <v>257</v>
      </c>
      <c r="BM105" s="17" t="s">
        <v>1561</v>
      </c>
    </row>
    <row r="106" s="10" customFormat="1" ht="25.92" customHeight="1">
      <c r="B106" s="196"/>
      <c r="C106" s="197"/>
      <c r="D106" s="198" t="s">
        <v>68</v>
      </c>
      <c r="E106" s="199" t="s">
        <v>1469</v>
      </c>
      <c r="F106" s="199" t="s">
        <v>1470</v>
      </c>
      <c r="G106" s="197"/>
      <c r="H106" s="197"/>
      <c r="I106" s="200"/>
      <c r="J106" s="201">
        <f>BK106</f>
        <v>0</v>
      </c>
      <c r="K106" s="197"/>
      <c r="L106" s="202"/>
      <c r="M106" s="203"/>
      <c r="N106" s="204"/>
      <c r="O106" s="204"/>
      <c r="P106" s="205">
        <f>P107</f>
        <v>0</v>
      </c>
      <c r="Q106" s="204"/>
      <c r="R106" s="205">
        <f>R107</f>
        <v>0</v>
      </c>
      <c r="S106" s="204"/>
      <c r="T106" s="206">
        <f>T107</f>
        <v>0</v>
      </c>
      <c r="AR106" s="207" t="s">
        <v>78</v>
      </c>
      <c r="AT106" s="208" t="s">
        <v>68</v>
      </c>
      <c r="AU106" s="208" t="s">
        <v>69</v>
      </c>
      <c r="AY106" s="207" t="s">
        <v>186</v>
      </c>
      <c r="BK106" s="209">
        <f>BK107</f>
        <v>0</v>
      </c>
    </row>
    <row r="107" s="1" customFormat="1" ht="16.5" customHeight="1">
      <c r="B107" s="38"/>
      <c r="C107" s="210" t="s">
        <v>221</v>
      </c>
      <c r="D107" s="210" t="s">
        <v>187</v>
      </c>
      <c r="E107" s="211" t="s">
        <v>1562</v>
      </c>
      <c r="F107" s="212" t="s">
        <v>1563</v>
      </c>
      <c r="G107" s="213" t="s">
        <v>190</v>
      </c>
      <c r="H107" s="214">
        <v>3.2000000000000002</v>
      </c>
      <c r="I107" s="215"/>
      <c r="J107" s="216">
        <f>ROUND(I107*H107,2)</f>
        <v>0</v>
      </c>
      <c r="K107" s="212" t="s">
        <v>1</v>
      </c>
      <c r="L107" s="43"/>
      <c r="M107" s="279" t="s">
        <v>1</v>
      </c>
      <c r="N107" s="280" t="s">
        <v>40</v>
      </c>
      <c r="O107" s="281"/>
      <c r="P107" s="282">
        <f>O107*H107</f>
        <v>0</v>
      </c>
      <c r="Q107" s="282">
        <v>0</v>
      </c>
      <c r="R107" s="282">
        <f>Q107*H107</f>
        <v>0</v>
      </c>
      <c r="S107" s="282">
        <v>0</v>
      </c>
      <c r="T107" s="283">
        <f>S107*H107</f>
        <v>0</v>
      </c>
      <c r="AR107" s="17" t="s">
        <v>257</v>
      </c>
      <c r="AT107" s="17" t="s">
        <v>187</v>
      </c>
      <c r="AU107" s="17" t="s">
        <v>76</v>
      </c>
      <c r="AY107" s="17" t="s">
        <v>186</v>
      </c>
      <c r="BE107" s="221">
        <f>IF(N107="základní",J107,0)</f>
        <v>0</v>
      </c>
      <c r="BF107" s="221">
        <f>IF(N107="snížená",J107,0)</f>
        <v>0</v>
      </c>
      <c r="BG107" s="221">
        <f>IF(N107="zákl. přenesená",J107,0)</f>
        <v>0</v>
      </c>
      <c r="BH107" s="221">
        <f>IF(N107="sníž. přenesená",J107,0)</f>
        <v>0</v>
      </c>
      <c r="BI107" s="221">
        <f>IF(N107="nulová",J107,0)</f>
        <v>0</v>
      </c>
      <c r="BJ107" s="17" t="s">
        <v>76</v>
      </c>
      <c r="BK107" s="221">
        <f>ROUND(I107*H107,2)</f>
        <v>0</v>
      </c>
      <c r="BL107" s="17" t="s">
        <v>257</v>
      </c>
      <c r="BM107" s="17" t="s">
        <v>1564</v>
      </c>
    </row>
    <row r="108" s="1" customFormat="1" ht="6.96" customHeight="1">
      <c r="B108" s="57"/>
      <c r="C108" s="58"/>
      <c r="D108" s="58"/>
      <c r="E108" s="58"/>
      <c r="F108" s="58"/>
      <c r="G108" s="58"/>
      <c r="H108" s="58"/>
      <c r="I108" s="168"/>
      <c r="J108" s="58"/>
      <c r="K108" s="58"/>
      <c r="L108" s="43"/>
    </row>
  </sheetData>
  <sheetProtection sheet="1" autoFilter="0" formatColumns="0" formatRows="0" objects="1" scenarios="1" spinCount="100000" saltValue="RPj8k/UWECaeKsK75dja+8QGOAlZyPQ3NYmDFU9G4GXX8IzZbZVsib+Ypo1Hcz+TgYVAJVu5cRtYRu/PNW4Pqg==" hashValue="O86AGw84j4xXRY4z+Vm/9ScAnwwmjsMRm5G+tG1oyN9buMQ+EIX+MV1fTwxG3R2yiY5NmMbumM3PiSFhWucyLg==" algorithmName="SHA-512" password="CC35"/>
  <autoFilter ref="C93:K107"/>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93</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c r="B8" s="20"/>
      <c r="D8" s="142" t="s">
        <v>132</v>
      </c>
      <c r="L8" s="20"/>
    </row>
    <row r="9" ht="16.5" customHeight="1">
      <c r="B9" s="20"/>
      <c r="E9" s="143" t="s">
        <v>133</v>
      </c>
      <c r="L9" s="20"/>
    </row>
    <row r="10" ht="12" customHeight="1">
      <c r="B10" s="20"/>
      <c r="D10" s="142" t="s">
        <v>134</v>
      </c>
      <c r="L10" s="20"/>
    </row>
    <row r="11" s="1" customFormat="1" ht="16.5" customHeight="1">
      <c r="B11" s="43"/>
      <c r="E11" s="142" t="s">
        <v>135</v>
      </c>
      <c r="F11" s="1"/>
      <c r="G11" s="1"/>
      <c r="H11" s="1"/>
      <c r="I11" s="144"/>
      <c r="L11" s="43"/>
    </row>
    <row r="12" s="1" customFormat="1" ht="12" customHeight="1">
      <c r="B12" s="43"/>
      <c r="D12" s="142" t="s">
        <v>136</v>
      </c>
      <c r="I12" s="144"/>
      <c r="L12" s="43"/>
    </row>
    <row r="13" s="1" customFormat="1" ht="36.96" customHeight="1">
      <c r="B13" s="43"/>
      <c r="E13" s="145" t="s">
        <v>1565</v>
      </c>
      <c r="F13" s="1"/>
      <c r="G13" s="1"/>
      <c r="H13" s="1"/>
      <c r="I13" s="144"/>
      <c r="L13" s="43"/>
    </row>
    <row r="14" s="1" customFormat="1">
      <c r="B14" s="43"/>
      <c r="I14" s="144"/>
      <c r="L14" s="43"/>
    </row>
    <row r="15" s="1" customFormat="1" ht="12" customHeight="1">
      <c r="B15" s="43"/>
      <c r="D15" s="142" t="s">
        <v>18</v>
      </c>
      <c r="F15" s="17" t="s">
        <v>1</v>
      </c>
      <c r="I15" s="146" t="s">
        <v>19</v>
      </c>
      <c r="J15" s="17" t="s">
        <v>1</v>
      </c>
      <c r="L15" s="43"/>
    </row>
    <row r="16" s="1" customFormat="1" ht="12" customHeight="1">
      <c r="B16" s="43"/>
      <c r="D16" s="142" t="s">
        <v>20</v>
      </c>
      <c r="F16" s="17" t="s">
        <v>21</v>
      </c>
      <c r="I16" s="146" t="s">
        <v>22</v>
      </c>
      <c r="J16" s="147" t="str">
        <f>'Rekapitulace stavby'!AN8</f>
        <v>15. 7. 2019</v>
      </c>
      <c r="L16" s="43"/>
    </row>
    <row r="17" s="1" customFormat="1" ht="10.8" customHeight="1">
      <c r="B17" s="43"/>
      <c r="I17" s="144"/>
      <c r="L17" s="43"/>
    </row>
    <row r="18" s="1" customFormat="1" ht="12" customHeight="1">
      <c r="B18" s="43"/>
      <c r="D18" s="142" t="s">
        <v>24</v>
      </c>
      <c r="I18" s="146" t="s">
        <v>25</v>
      </c>
      <c r="J18" s="17" t="s">
        <v>1</v>
      </c>
      <c r="L18" s="43"/>
    </row>
    <row r="19" s="1" customFormat="1" ht="18" customHeight="1">
      <c r="B19" s="43"/>
      <c r="E19" s="17" t="s">
        <v>26</v>
      </c>
      <c r="I19" s="146" t="s">
        <v>27</v>
      </c>
      <c r="J19" s="17" t="s">
        <v>1</v>
      </c>
      <c r="L19" s="43"/>
    </row>
    <row r="20" s="1" customFormat="1" ht="6.96" customHeight="1">
      <c r="B20" s="43"/>
      <c r="I20" s="144"/>
      <c r="L20" s="43"/>
    </row>
    <row r="21" s="1" customFormat="1" ht="12" customHeight="1">
      <c r="B21" s="43"/>
      <c r="D21" s="142" t="s">
        <v>28</v>
      </c>
      <c r="I21" s="146" t="s">
        <v>25</v>
      </c>
      <c r="J21" s="33" t="str">
        <f>'Rekapitulace stavby'!AN13</f>
        <v>Vyplň údaj</v>
      </c>
      <c r="L21" s="43"/>
    </row>
    <row r="22" s="1" customFormat="1" ht="18" customHeight="1">
      <c r="B22" s="43"/>
      <c r="E22" s="33" t="str">
        <f>'Rekapitulace stavby'!E14</f>
        <v>Vyplň údaj</v>
      </c>
      <c r="F22" s="17"/>
      <c r="G22" s="17"/>
      <c r="H22" s="17"/>
      <c r="I22" s="146" t="s">
        <v>27</v>
      </c>
      <c r="J22" s="33" t="str">
        <f>'Rekapitulace stavby'!AN14</f>
        <v>Vyplň údaj</v>
      </c>
      <c r="L22" s="43"/>
    </row>
    <row r="23" s="1" customFormat="1" ht="6.96" customHeight="1">
      <c r="B23" s="43"/>
      <c r="I23" s="144"/>
      <c r="L23" s="43"/>
    </row>
    <row r="24" s="1" customFormat="1" ht="12" customHeight="1">
      <c r="B24" s="43"/>
      <c r="D24" s="142" t="s">
        <v>30</v>
      </c>
      <c r="I24" s="146" t="s">
        <v>25</v>
      </c>
      <c r="J24" s="17" t="s">
        <v>1</v>
      </c>
      <c r="L24" s="43"/>
    </row>
    <row r="25" s="1" customFormat="1" ht="18" customHeight="1">
      <c r="B25" s="43"/>
      <c r="E25" s="17" t="s">
        <v>31</v>
      </c>
      <c r="I25" s="146" t="s">
        <v>27</v>
      </c>
      <c r="J25" s="17" t="s">
        <v>1</v>
      </c>
      <c r="L25" s="43"/>
    </row>
    <row r="26" s="1" customFormat="1" ht="6.96" customHeight="1">
      <c r="B26" s="43"/>
      <c r="I26" s="144"/>
      <c r="L26" s="43"/>
    </row>
    <row r="27" s="1" customFormat="1" ht="12" customHeight="1">
      <c r="B27" s="43"/>
      <c r="D27" s="142" t="s">
        <v>33</v>
      </c>
      <c r="I27" s="146" t="s">
        <v>25</v>
      </c>
      <c r="J27" s="17" t="s">
        <v>1</v>
      </c>
      <c r="L27" s="43"/>
    </row>
    <row r="28" s="1" customFormat="1" ht="18" customHeight="1">
      <c r="B28" s="43"/>
      <c r="E28" s="17" t="s">
        <v>31</v>
      </c>
      <c r="I28" s="146" t="s">
        <v>27</v>
      </c>
      <c r="J28" s="17" t="s">
        <v>1</v>
      </c>
      <c r="L28" s="43"/>
    </row>
    <row r="29" s="1" customFormat="1" ht="6.96" customHeight="1">
      <c r="B29" s="43"/>
      <c r="I29" s="144"/>
      <c r="L29" s="43"/>
    </row>
    <row r="30" s="1" customFormat="1" ht="12" customHeight="1">
      <c r="B30" s="43"/>
      <c r="D30" s="142" t="s">
        <v>34</v>
      </c>
      <c r="I30" s="144"/>
      <c r="L30" s="43"/>
    </row>
    <row r="31" s="7" customFormat="1" ht="16.5" customHeight="1">
      <c r="B31" s="148"/>
      <c r="E31" s="149" t="s">
        <v>1</v>
      </c>
      <c r="F31" s="149"/>
      <c r="G31" s="149"/>
      <c r="H31" s="149"/>
      <c r="I31" s="150"/>
      <c r="L31" s="148"/>
    </row>
    <row r="32" s="1" customFormat="1" ht="6.96" customHeight="1">
      <c r="B32" s="43"/>
      <c r="I32" s="144"/>
      <c r="L32" s="43"/>
    </row>
    <row r="33" s="1" customFormat="1" ht="6.96" customHeight="1">
      <c r="B33" s="43"/>
      <c r="D33" s="71"/>
      <c r="E33" s="71"/>
      <c r="F33" s="71"/>
      <c r="G33" s="71"/>
      <c r="H33" s="71"/>
      <c r="I33" s="151"/>
      <c r="J33" s="71"/>
      <c r="K33" s="71"/>
      <c r="L33" s="43"/>
    </row>
    <row r="34" s="1" customFormat="1" ht="25.44" customHeight="1">
      <c r="B34" s="43"/>
      <c r="D34" s="152" t="s">
        <v>35</v>
      </c>
      <c r="I34" s="144"/>
      <c r="J34" s="153">
        <f>ROUND(J100, 2)</f>
        <v>0</v>
      </c>
      <c r="L34" s="43"/>
    </row>
    <row r="35" s="1" customFormat="1" ht="6.96" customHeight="1">
      <c r="B35" s="43"/>
      <c r="D35" s="71"/>
      <c r="E35" s="71"/>
      <c r="F35" s="71"/>
      <c r="G35" s="71"/>
      <c r="H35" s="71"/>
      <c r="I35" s="151"/>
      <c r="J35" s="71"/>
      <c r="K35" s="71"/>
      <c r="L35" s="43"/>
    </row>
    <row r="36" s="1" customFormat="1" ht="14.4" customHeight="1">
      <c r="B36" s="43"/>
      <c r="F36" s="154" t="s">
        <v>37</v>
      </c>
      <c r="I36" s="155" t="s">
        <v>36</v>
      </c>
      <c r="J36" s="154" t="s">
        <v>38</v>
      </c>
      <c r="L36" s="43"/>
    </row>
    <row r="37" s="1" customFormat="1" ht="14.4" customHeight="1">
      <c r="B37" s="43"/>
      <c r="D37" s="142" t="s">
        <v>39</v>
      </c>
      <c r="E37" s="142" t="s">
        <v>40</v>
      </c>
      <c r="F37" s="156">
        <f>ROUND((SUM(BE100:BE154)),  2)</f>
        <v>0</v>
      </c>
      <c r="I37" s="157">
        <v>0.20999999999999999</v>
      </c>
      <c r="J37" s="156">
        <f>ROUND(((SUM(BE100:BE154))*I37),  2)</f>
        <v>0</v>
      </c>
      <c r="L37" s="43"/>
    </row>
    <row r="38" s="1" customFormat="1" ht="14.4" customHeight="1">
      <c r="B38" s="43"/>
      <c r="E38" s="142" t="s">
        <v>41</v>
      </c>
      <c r="F38" s="156">
        <f>ROUND((SUM(BF100:BF154)),  2)</f>
        <v>0</v>
      </c>
      <c r="I38" s="157">
        <v>0.14999999999999999</v>
      </c>
      <c r="J38" s="156">
        <f>ROUND(((SUM(BF100:BF154))*I38),  2)</f>
        <v>0</v>
      </c>
      <c r="L38" s="43"/>
    </row>
    <row r="39" hidden="1" s="1" customFormat="1" ht="14.4" customHeight="1">
      <c r="B39" s="43"/>
      <c r="E39" s="142" t="s">
        <v>42</v>
      </c>
      <c r="F39" s="156">
        <f>ROUND((SUM(BG100:BG154)),  2)</f>
        <v>0</v>
      </c>
      <c r="I39" s="157">
        <v>0.20999999999999999</v>
      </c>
      <c r="J39" s="156">
        <f>0</f>
        <v>0</v>
      </c>
      <c r="L39" s="43"/>
    </row>
    <row r="40" hidden="1" s="1" customFormat="1" ht="14.4" customHeight="1">
      <c r="B40" s="43"/>
      <c r="E40" s="142" t="s">
        <v>43</v>
      </c>
      <c r="F40" s="156">
        <f>ROUND((SUM(BH100:BH154)),  2)</f>
        <v>0</v>
      </c>
      <c r="I40" s="157">
        <v>0.14999999999999999</v>
      </c>
      <c r="J40" s="156">
        <f>0</f>
        <v>0</v>
      </c>
      <c r="L40" s="43"/>
    </row>
    <row r="41" hidden="1" s="1" customFormat="1" ht="14.4" customHeight="1">
      <c r="B41" s="43"/>
      <c r="E41" s="142" t="s">
        <v>44</v>
      </c>
      <c r="F41" s="156">
        <f>ROUND((SUM(BI100:BI154)),  2)</f>
        <v>0</v>
      </c>
      <c r="I41" s="157">
        <v>0</v>
      </c>
      <c r="J41" s="156">
        <f>0</f>
        <v>0</v>
      </c>
      <c r="L41" s="43"/>
    </row>
    <row r="42" s="1" customFormat="1" ht="6.96" customHeight="1">
      <c r="B42" s="43"/>
      <c r="I42" s="144"/>
      <c r="L42" s="43"/>
    </row>
    <row r="43" s="1" customFormat="1" ht="25.44" customHeight="1">
      <c r="B43" s="43"/>
      <c r="C43" s="158"/>
      <c r="D43" s="159" t="s">
        <v>45</v>
      </c>
      <c r="E43" s="160"/>
      <c r="F43" s="160"/>
      <c r="G43" s="161" t="s">
        <v>46</v>
      </c>
      <c r="H43" s="162" t="s">
        <v>47</v>
      </c>
      <c r="I43" s="163"/>
      <c r="J43" s="164">
        <f>SUM(J34:J41)</f>
        <v>0</v>
      </c>
      <c r="K43" s="165"/>
      <c r="L43" s="43"/>
    </row>
    <row r="44" s="1" customFormat="1" ht="14.4" customHeight="1">
      <c r="B44" s="166"/>
      <c r="C44" s="167"/>
      <c r="D44" s="167"/>
      <c r="E44" s="167"/>
      <c r="F44" s="167"/>
      <c r="G44" s="167"/>
      <c r="H44" s="167"/>
      <c r="I44" s="168"/>
      <c r="J44" s="167"/>
      <c r="K44" s="167"/>
      <c r="L44" s="43"/>
    </row>
    <row r="48" hidden="1" s="1" customFormat="1" ht="6.96" customHeight="1">
      <c r="B48" s="169"/>
      <c r="C48" s="170"/>
      <c r="D48" s="170"/>
      <c r="E48" s="170"/>
      <c r="F48" s="170"/>
      <c r="G48" s="170"/>
      <c r="H48" s="170"/>
      <c r="I48" s="171"/>
      <c r="J48" s="170"/>
      <c r="K48" s="170"/>
      <c r="L48" s="43"/>
    </row>
    <row r="49" hidden="1" s="1" customFormat="1" ht="24.96" customHeight="1">
      <c r="B49" s="38"/>
      <c r="C49" s="23" t="s">
        <v>138</v>
      </c>
      <c r="D49" s="39"/>
      <c r="E49" s="39"/>
      <c r="F49" s="39"/>
      <c r="G49" s="39"/>
      <c r="H49" s="39"/>
      <c r="I49" s="144"/>
      <c r="J49" s="39"/>
      <c r="K49" s="39"/>
      <c r="L49" s="43"/>
    </row>
    <row r="50" hidden="1" s="1" customFormat="1" ht="6.96" customHeight="1">
      <c r="B50" s="38"/>
      <c r="C50" s="39"/>
      <c r="D50" s="39"/>
      <c r="E50" s="39"/>
      <c r="F50" s="39"/>
      <c r="G50" s="39"/>
      <c r="H50" s="39"/>
      <c r="I50" s="144"/>
      <c r="J50" s="39"/>
      <c r="K50" s="39"/>
      <c r="L50" s="43"/>
    </row>
    <row r="51" hidden="1" s="1" customFormat="1" ht="12" customHeight="1">
      <c r="B51" s="38"/>
      <c r="C51" s="32" t="s">
        <v>16</v>
      </c>
      <c r="D51" s="39"/>
      <c r="E51" s="39"/>
      <c r="F51" s="39"/>
      <c r="G51" s="39"/>
      <c r="H51" s="39"/>
      <c r="I51" s="144"/>
      <c r="J51" s="39"/>
      <c r="K51" s="39"/>
      <c r="L51" s="43"/>
    </row>
    <row r="52" hidden="1" s="1" customFormat="1" ht="16.5" customHeight="1">
      <c r="B52" s="38"/>
      <c r="C52" s="39"/>
      <c r="D52" s="39"/>
      <c r="E52" s="172" t="str">
        <f>E7</f>
        <v>000035_KČOV-Modlíkov</v>
      </c>
      <c r="F52" s="32"/>
      <c r="G52" s="32"/>
      <c r="H52" s="32"/>
      <c r="I52" s="144"/>
      <c r="J52" s="39"/>
      <c r="K52" s="39"/>
      <c r="L52" s="43"/>
    </row>
    <row r="53" hidden="1" ht="12" customHeight="1">
      <c r="B53" s="21"/>
      <c r="C53" s="32" t="s">
        <v>132</v>
      </c>
      <c r="D53" s="22"/>
      <c r="E53" s="22"/>
      <c r="F53" s="22"/>
      <c r="G53" s="22"/>
      <c r="H53" s="22"/>
      <c r="I53" s="137"/>
      <c r="J53" s="22"/>
      <c r="K53" s="22"/>
      <c r="L53" s="20"/>
    </row>
    <row r="54" hidden="1" ht="16.5" customHeight="1">
      <c r="B54" s="21"/>
      <c r="C54" s="22"/>
      <c r="D54" s="22"/>
      <c r="E54" s="172" t="s">
        <v>133</v>
      </c>
      <c r="F54" s="22"/>
      <c r="G54" s="22"/>
      <c r="H54" s="22"/>
      <c r="I54" s="137"/>
      <c r="J54" s="22"/>
      <c r="K54" s="22"/>
      <c r="L54" s="20"/>
    </row>
    <row r="55" hidden="1" ht="12" customHeight="1">
      <c r="B55" s="21"/>
      <c r="C55" s="32" t="s">
        <v>134</v>
      </c>
      <c r="D55" s="22"/>
      <c r="E55" s="22"/>
      <c r="F55" s="22"/>
      <c r="G55" s="22"/>
      <c r="H55" s="22"/>
      <c r="I55" s="137"/>
      <c r="J55" s="22"/>
      <c r="K55" s="22"/>
      <c r="L55" s="20"/>
    </row>
    <row r="56" hidden="1" s="1" customFormat="1" ht="16.5" customHeight="1">
      <c r="B56" s="38"/>
      <c r="C56" s="39"/>
      <c r="D56" s="39"/>
      <c r="E56" s="32" t="s">
        <v>135</v>
      </c>
      <c r="F56" s="39"/>
      <c r="G56" s="39"/>
      <c r="H56" s="39"/>
      <c r="I56" s="144"/>
      <c r="J56" s="39"/>
      <c r="K56" s="39"/>
      <c r="L56" s="43"/>
    </row>
    <row r="57" hidden="1" s="1" customFormat="1" ht="12" customHeight="1">
      <c r="B57" s="38"/>
      <c r="C57" s="32" t="s">
        <v>136</v>
      </c>
      <c r="D57" s="39"/>
      <c r="E57" s="39"/>
      <c r="F57" s="39"/>
      <c r="G57" s="39"/>
      <c r="H57" s="39"/>
      <c r="I57" s="144"/>
      <c r="J57" s="39"/>
      <c r="K57" s="39"/>
      <c r="L57" s="43"/>
    </row>
    <row r="58" hidden="1" s="1" customFormat="1" ht="16.5" customHeight="1">
      <c r="B58" s="38"/>
      <c r="C58" s="39"/>
      <c r="D58" s="39"/>
      <c r="E58" s="64" t="str">
        <f>E13</f>
        <v>D1.1.4A - ZDRAVOTNĚ TECHNICKÉ INSTALACE</v>
      </c>
      <c r="F58" s="39"/>
      <c r="G58" s="39"/>
      <c r="H58" s="39"/>
      <c r="I58" s="144"/>
      <c r="J58" s="39"/>
      <c r="K58" s="39"/>
      <c r="L58" s="43"/>
    </row>
    <row r="59" hidden="1" s="1" customFormat="1" ht="6.96" customHeight="1">
      <c r="B59" s="38"/>
      <c r="C59" s="39"/>
      <c r="D59" s="39"/>
      <c r="E59" s="39"/>
      <c r="F59" s="39"/>
      <c r="G59" s="39"/>
      <c r="H59" s="39"/>
      <c r="I59" s="144"/>
      <c r="J59" s="39"/>
      <c r="K59" s="39"/>
      <c r="L59" s="43"/>
    </row>
    <row r="60" hidden="1" s="1" customFormat="1" ht="12" customHeight="1">
      <c r="B60" s="38"/>
      <c r="C60" s="32" t="s">
        <v>20</v>
      </c>
      <c r="D60" s="39"/>
      <c r="E60" s="39"/>
      <c r="F60" s="27" t="str">
        <f>F16</f>
        <v>Modlíkov</v>
      </c>
      <c r="G60" s="39"/>
      <c r="H60" s="39"/>
      <c r="I60" s="146" t="s">
        <v>22</v>
      </c>
      <c r="J60" s="67" t="str">
        <f>IF(J16="","",J16)</f>
        <v>15. 7. 2019</v>
      </c>
      <c r="K60" s="39"/>
      <c r="L60" s="43"/>
    </row>
    <row r="61" hidden="1" s="1" customFormat="1" ht="6.96" customHeight="1">
      <c r="B61" s="38"/>
      <c r="C61" s="39"/>
      <c r="D61" s="39"/>
      <c r="E61" s="39"/>
      <c r="F61" s="39"/>
      <c r="G61" s="39"/>
      <c r="H61" s="39"/>
      <c r="I61" s="144"/>
      <c r="J61" s="39"/>
      <c r="K61" s="39"/>
      <c r="L61" s="43"/>
    </row>
    <row r="62" hidden="1" s="1" customFormat="1" ht="13.65" customHeight="1">
      <c r="B62" s="38"/>
      <c r="C62" s="32" t="s">
        <v>24</v>
      </c>
      <c r="D62" s="39"/>
      <c r="E62" s="39"/>
      <c r="F62" s="27" t="str">
        <f>E19</f>
        <v>OBEC MODLÍKOV, MODLÍKOV 60 582 22 PŘIB.</v>
      </c>
      <c r="G62" s="39"/>
      <c r="H62" s="39"/>
      <c r="I62" s="146" t="s">
        <v>30</v>
      </c>
      <c r="J62" s="36" t="str">
        <f>E25</f>
        <v>PROfi</v>
      </c>
      <c r="K62" s="39"/>
      <c r="L62" s="43"/>
    </row>
    <row r="63" hidden="1" s="1" customFormat="1" ht="13.65" customHeight="1">
      <c r="B63" s="38"/>
      <c r="C63" s="32" t="s">
        <v>28</v>
      </c>
      <c r="D63" s="39"/>
      <c r="E63" s="39"/>
      <c r="F63" s="27" t="str">
        <f>IF(E22="","",E22)</f>
        <v>Vyplň údaj</v>
      </c>
      <c r="G63" s="39"/>
      <c r="H63" s="39"/>
      <c r="I63" s="146" t="s">
        <v>33</v>
      </c>
      <c r="J63" s="36" t="str">
        <f>E28</f>
        <v>PROfi</v>
      </c>
      <c r="K63" s="39"/>
      <c r="L63" s="43"/>
    </row>
    <row r="64" hidden="1" s="1" customFormat="1" ht="10.32" customHeight="1">
      <c r="B64" s="38"/>
      <c r="C64" s="39"/>
      <c r="D64" s="39"/>
      <c r="E64" s="39"/>
      <c r="F64" s="39"/>
      <c r="G64" s="39"/>
      <c r="H64" s="39"/>
      <c r="I64" s="144"/>
      <c r="J64" s="39"/>
      <c r="K64" s="39"/>
      <c r="L64" s="43"/>
    </row>
    <row r="65" hidden="1" s="1" customFormat="1" ht="29.28" customHeight="1">
      <c r="B65" s="38"/>
      <c r="C65" s="173" t="s">
        <v>139</v>
      </c>
      <c r="D65" s="174"/>
      <c r="E65" s="174"/>
      <c r="F65" s="174"/>
      <c r="G65" s="174"/>
      <c r="H65" s="174"/>
      <c r="I65" s="175"/>
      <c r="J65" s="176" t="s">
        <v>140</v>
      </c>
      <c r="K65" s="174"/>
      <c r="L65" s="43"/>
    </row>
    <row r="66" hidden="1" s="1" customFormat="1" ht="10.32" customHeight="1">
      <c r="B66" s="38"/>
      <c r="C66" s="39"/>
      <c r="D66" s="39"/>
      <c r="E66" s="39"/>
      <c r="F66" s="39"/>
      <c r="G66" s="39"/>
      <c r="H66" s="39"/>
      <c r="I66" s="144"/>
      <c r="J66" s="39"/>
      <c r="K66" s="39"/>
      <c r="L66" s="43"/>
    </row>
    <row r="67" hidden="1" s="1" customFormat="1" ht="22.8" customHeight="1">
      <c r="B67" s="38"/>
      <c r="C67" s="177" t="s">
        <v>141</v>
      </c>
      <c r="D67" s="39"/>
      <c r="E67" s="39"/>
      <c r="F67" s="39"/>
      <c r="G67" s="39"/>
      <c r="H67" s="39"/>
      <c r="I67" s="144"/>
      <c r="J67" s="98">
        <f>J100</f>
        <v>0</v>
      </c>
      <c r="K67" s="39"/>
      <c r="L67" s="43"/>
      <c r="AU67" s="17" t="s">
        <v>142</v>
      </c>
    </row>
    <row r="68" hidden="1" s="8" customFormat="1" ht="24.96" customHeight="1">
      <c r="B68" s="178"/>
      <c r="C68" s="179"/>
      <c r="D68" s="180" t="s">
        <v>1566</v>
      </c>
      <c r="E68" s="181"/>
      <c r="F68" s="181"/>
      <c r="G68" s="181"/>
      <c r="H68" s="181"/>
      <c r="I68" s="182"/>
      <c r="J68" s="183">
        <f>J101</f>
        <v>0</v>
      </c>
      <c r="K68" s="179"/>
      <c r="L68" s="184"/>
    </row>
    <row r="69" hidden="1" s="15" customFormat="1" ht="19.92" customHeight="1">
      <c r="B69" s="284"/>
      <c r="C69" s="121"/>
      <c r="D69" s="285" t="s">
        <v>1567</v>
      </c>
      <c r="E69" s="286"/>
      <c r="F69" s="286"/>
      <c r="G69" s="286"/>
      <c r="H69" s="286"/>
      <c r="I69" s="287"/>
      <c r="J69" s="288">
        <f>J102</f>
        <v>0</v>
      </c>
      <c r="K69" s="121"/>
      <c r="L69" s="289"/>
    </row>
    <row r="70" hidden="1" s="8" customFormat="1" ht="24.96" customHeight="1">
      <c r="B70" s="178"/>
      <c r="C70" s="179"/>
      <c r="D70" s="180" t="s">
        <v>1568</v>
      </c>
      <c r="E70" s="181"/>
      <c r="F70" s="181"/>
      <c r="G70" s="181"/>
      <c r="H70" s="181"/>
      <c r="I70" s="182"/>
      <c r="J70" s="183">
        <f>J104</f>
        <v>0</v>
      </c>
      <c r="K70" s="179"/>
      <c r="L70" s="184"/>
    </row>
    <row r="71" hidden="1" s="15" customFormat="1" ht="19.92" customHeight="1">
      <c r="B71" s="284"/>
      <c r="C71" s="121"/>
      <c r="D71" s="285" t="s">
        <v>1569</v>
      </c>
      <c r="E71" s="286"/>
      <c r="F71" s="286"/>
      <c r="G71" s="286"/>
      <c r="H71" s="286"/>
      <c r="I71" s="287"/>
      <c r="J71" s="288">
        <f>J105</f>
        <v>0</v>
      </c>
      <c r="K71" s="121"/>
      <c r="L71" s="289"/>
    </row>
    <row r="72" hidden="1" s="15" customFormat="1" ht="19.92" customHeight="1">
      <c r="B72" s="284"/>
      <c r="C72" s="121"/>
      <c r="D72" s="285" t="s">
        <v>1570</v>
      </c>
      <c r="E72" s="286"/>
      <c r="F72" s="286"/>
      <c r="G72" s="286"/>
      <c r="H72" s="286"/>
      <c r="I72" s="287"/>
      <c r="J72" s="288">
        <f>J114</f>
        <v>0</v>
      </c>
      <c r="K72" s="121"/>
      <c r="L72" s="289"/>
    </row>
    <row r="73" hidden="1" s="15" customFormat="1" ht="19.92" customHeight="1">
      <c r="B73" s="284"/>
      <c r="C73" s="121"/>
      <c r="D73" s="285" t="s">
        <v>1571</v>
      </c>
      <c r="E73" s="286"/>
      <c r="F73" s="286"/>
      <c r="G73" s="286"/>
      <c r="H73" s="286"/>
      <c r="I73" s="287"/>
      <c r="J73" s="288">
        <f>J126</f>
        <v>0</v>
      </c>
      <c r="K73" s="121"/>
      <c r="L73" s="289"/>
    </row>
    <row r="74" hidden="1" s="15" customFormat="1" ht="19.92" customHeight="1">
      <c r="B74" s="284"/>
      <c r="C74" s="121"/>
      <c r="D74" s="285" t="s">
        <v>1572</v>
      </c>
      <c r="E74" s="286"/>
      <c r="F74" s="286"/>
      <c r="G74" s="286"/>
      <c r="H74" s="286"/>
      <c r="I74" s="287"/>
      <c r="J74" s="288">
        <f>J147</f>
        <v>0</v>
      </c>
      <c r="K74" s="121"/>
      <c r="L74" s="289"/>
    </row>
    <row r="75" hidden="1" s="8" customFormat="1" ht="24.96" customHeight="1">
      <c r="B75" s="178"/>
      <c r="C75" s="179"/>
      <c r="D75" s="180" t="s">
        <v>1573</v>
      </c>
      <c r="E75" s="181"/>
      <c r="F75" s="181"/>
      <c r="G75" s="181"/>
      <c r="H75" s="181"/>
      <c r="I75" s="182"/>
      <c r="J75" s="183">
        <f>J150</f>
        <v>0</v>
      </c>
      <c r="K75" s="179"/>
      <c r="L75" s="184"/>
    </row>
    <row r="76" hidden="1" s="15" customFormat="1" ht="19.92" customHeight="1">
      <c r="B76" s="284"/>
      <c r="C76" s="121"/>
      <c r="D76" s="285" t="s">
        <v>1574</v>
      </c>
      <c r="E76" s="286"/>
      <c r="F76" s="286"/>
      <c r="G76" s="286"/>
      <c r="H76" s="286"/>
      <c r="I76" s="287"/>
      <c r="J76" s="288">
        <f>J151</f>
        <v>0</v>
      </c>
      <c r="K76" s="121"/>
      <c r="L76" s="289"/>
    </row>
    <row r="77" hidden="1" s="1" customFormat="1" ht="21.84" customHeight="1">
      <c r="B77" s="38"/>
      <c r="C77" s="39"/>
      <c r="D77" s="39"/>
      <c r="E77" s="39"/>
      <c r="F77" s="39"/>
      <c r="G77" s="39"/>
      <c r="H77" s="39"/>
      <c r="I77" s="144"/>
      <c r="J77" s="39"/>
      <c r="K77" s="39"/>
      <c r="L77" s="43"/>
    </row>
    <row r="78" hidden="1" s="1" customFormat="1" ht="6.96" customHeight="1">
      <c r="B78" s="57"/>
      <c r="C78" s="58"/>
      <c r="D78" s="58"/>
      <c r="E78" s="58"/>
      <c r="F78" s="58"/>
      <c r="G78" s="58"/>
      <c r="H78" s="58"/>
      <c r="I78" s="168"/>
      <c r="J78" s="58"/>
      <c r="K78" s="58"/>
      <c r="L78" s="43"/>
    </row>
    <row r="79" hidden="1"/>
    <row r="80" hidden="1"/>
    <row r="81" hidden="1"/>
    <row r="82" s="1" customFormat="1" ht="6.96" customHeight="1">
      <c r="B82" s="59"/>
      <c r="C82" s="60"/>
      <c r="D82" s="60"/>
      <c r="E82" s="60"/>
      <c r="F82" s="60"/>
      <c r="G82" s="60"/>
      <c r="H82" s="60"/>
      <c r="I82" s="171"/>
      <c r="J82" s="60"/>
      <c r="K82" s="60"/>
      <c r="L82" s="43"/>
    </row>
    <row r="83" s="1" customFormat="1" ht="24.96" customHeight="1">
      <c r="B83" s="38"/>
      <c r="C83" s="23" t="s">
        <v>172</v>
      </c>
      <c r="D83" s="39"/>
      <c r="E83" s="39"/>
      <c r="F83" s="39"/>
      <c r="G83" s="39"/>
      <c r="H83" s="39"/>
      <c r="I83" s="144"/>
      <c r="J83" s="39"/>
      <c r="K83" s="39"/>
      <c r="L83" s="43"/>
    </row>
    <row r="84" s="1" customFormat="1" ht="6.96" customHeight="1">
      <c r="B84" s="38"/>
      <c r="C84" s="39"/>
      <c r="D84" s="39"/>
      <c r="E84" s="39"/>
      <c r="F84" s="39"/>
      <c r="G84" s="39"/>
      <c r="H84" s="39"/>
      <c r="I84" s="144"/>
      <c r="J84" s="39"/>
      <c r="K84" s="39"/>
      <c r="L84" s="43"/>
    </row>
    <row r="85" s="1" customFormat="1" ht="12" customHeight="1">
      <c r="B85" s="38"/>
      <c r="C85" s="32" t="s">
        <v>16</v>
      </c>
      <c r="D85" s="39"/>
      <c r="E85" s="39"/>
      <c r="F85" s="39"/>
      <c r="G85" s="39"/>
      <c r="H85" s="39"/>
      <c r="I85" s="144"/>
      <c r="J85" s="39"/>
      <c r="K85" s="39"/>
      <c r="L85" s="43"/>
    </row>
    <row r="86" s="1" customFormat="1" ht="16.5" customHeight="1">
      <c r="B86" s="38"/>
      <c r="C86" s="39"/>
      <c r="D86" s="39"/>
      <c r="E86" s="172" t="str">
        <f>E7</f>
        <v>000035_KČOV-Modlíkov</v>
      </c>
      <c r="F86" s="32"/>
      <c r="G86" s="32"/>
      <c r="H86" s="32"/>
      <c r="I86" s="144"/>
      <c r="J86" s="39"/>
      <c r="K86" s="39"/>
      <c r="L86" s="43"/>
    </row>
    <row r="87" ht="12" customHeight="1">
      <c r="B87" s="21"/>
      <c r="C87" s="32" t="s">
        <v>132</v>
      </c>
      <c r="D87" s="22"/>
      <c r="E87" s="22"/>
      <c r="F87" s="22"/>
      <c r="G87" s="22"/>
      <c r="H87" s="22"/>
      <c r="I87" s="137"/>
      <c r="J87" s="22"/>
      <c r="K87" s="22"/>
      <c r="L87" s="20"/>
    </row>
    <row r="88" ht="16.5" customHeight="1">
      <c r="B88" s="21"/>
      <c r="C88" s="22"/>
      <c r="D88" s="22"/>
      <c r="E88" s="172" t="s">
        <v>133</v>
      </c>
      <c r="F88" s="22"/>
      <c r="G88" s="22"/>
      <c r="H88" s="22"/>
      <c r="I88" s="137"/>
      <c r="J88" s="22"/>
      <c r="K88" s="22"/>
      <c r="L88" s="20"/>
    </row>
    <row r="89" ht="12" customHeight="1">
      <c r="B89" s="21"/>
      <c r="C89" s="32" t="s">
        <v>134</v>
      </c>
      <c r="D89" s="22"/>
      <c r="E89" s="22"/>
      <c r="F89" s="22"/>
      <c r="G89" s="22"/>
      <c r="H89" s="22"/>
      <c r="I89" s="137"/>
      <c r="J89" s="22"/>
      <c r="K89" s="22"/>
      <c r="L89" s="20"/>
    </row>
    <row r="90" s="1" customFormat="1" ht="16.5" customHeight="1">
      <c r="B90" s="38"/>
      <c r="C90" s="39"/>
      <c r="D90" s="39"/>
      <c r="E90" s="32" t="s">
        <v>135</v>
      </c>
      <c r="F90" s="39"/>
      <c r="G90" s="39"/>
      <c r="H90" s="39"/>
      <c r="I90" s="144"/>
      <c r="J90" s="39"/>
      <c r="K90" s="39"/>
      <c r="L90" s="43"/>
    </row>
    <row r="91" s="1" customFormat="1" ht="12" customHeight="1">
      <c r="B91" s="38"/>
      <c r="C91" s="32" t="s">
        <v>136</v>
      </c>
      <c r="D91" s="39"/>
      <c r="E91" s="39"/>
      <c r="F91" s="39"/>
      <c r="G91" s="39"/>
      <c r="H91" s="39"/>
      <c r="I91" s="144"/>
      <c r="J91" s="39"/>
      <c r="K91" s="39"/>
      <c r="L91" s="43"/>
    </row>
    <row r="92" s="1" customFormat="1" ht="16.5" customHeight="1">
      <c r="B92" s="38"/>
      <c r="C92" s="39"/>
      <c r="D92" s="39"/>
      <c r="E92" s="64" t="str">
        <f>E13</f>
        <v>D1.1.4A - ZDRAVOTNĚ TECHNICKÉ INSTALACE</v>
      </c>
      <c r="F92" s="39"/>
      <c r="G92" s="39"/>
      <c r="H92" s="39"/>
      <c r="I92" s="144"/>
      <c r="J92" s="39"/>
      <c r="K92" s="39"/>
      <c r="L92" s="43"/>
    </row>
    <row r="93" s="1" customFormat="1" ht="6.96" customHeight="1">
      <c r="B93" s="38"/>
      <c r="C93" s="39"/>
      <c r="D93" s="39"/>
      <c r="E93" s="39"/>
      <c r="F93" s="39"/>
      <c r="G93" s="39"/>
      <c r="H93" s="39"/>
      <c r="I93" s="144"/>
      <c r="J93" s="39"/>
      <c r="K93" s="39"/>
      <c r="L93" s="43"/>
    </row>
    <row r="94" s="1" customFormat="1" ht="12" customHeight="1">
      <c r="B94" s="38"/>
      <c r="C94" s="32" t="s">
        <v>20</v>
      </c>
      <c r="D94" s="39"/>
      <c r="E94" s="39"/>
      <c r="F94" s="27" t="str">
        <f>F16</f>
        <v>Modlíkov</v>
      </c>
      <c r="G94" s="39"/>
      <c r="H94" s="39"/>
      <c r="I94" s="146" t="s">
        <v>22</v>
      </c>
      <c r="J94" s="67" t="str">
        <f>IF(J16="","",J16)</f>
        <v>15. 7. 2019</v>
      </c>
      <c r="K94" s="39"/>
      <c r="L94" s="43"/>
    </row>
    <row r="95" s="1" customFormat="1" ht="6.96" customHeight="1">
      <c r="B95" s="38"/>
      <c r="C95" s="39"/>
      <c r="D95" s="39"/>
      <c r="E95" s="39"/>
      <c r="F95" s="39"/>
      <c r="G95" s="39"/>
      <c r="H95" s="39"/>
      <c r="I95" s="144"/>
      <c r="J95" s="39"/>
      <c r="K95" s="39"/>
      <c r="L95" s="43"/>
    </row>
    <row r="96" s="1" customFormat="1" ht="13.65" customHeight="1">
      <c r="B96" s="38"/>
      <c r="C96" s="32" t="s">
        <v>24</v>
      </c>
      <c r="D96" s="39"/>
      <c r="E96" s="39"/>
      <c r="F96" s="27" t="str">
        <f>E19</f>
        <v>OBEC MODLÍKOV, MODLÍKOV 60 582 22 PŘIB.</v>
      </c>
      <c r="G96" s="39"/>
      <c r="H96" s="39"/>
      <c r="I96" s="146" t="s">
        <v>30</v>
      </c>
      <c r="J96" s="36" t="str">
        <f>E25</f>
        <v>PROfi</v>
      </c>
      <c r="K96" s="39"/>
      <c r="L96" s="43"/>
    </row>
    <row r="97" s="1" customFormat="1" ht="13.65" customHeight="1">
      <c r="B97" s="38"/>
      <c r="C97" s="32" t="s">
        <v>28</v>
      </c>
      <c r="D97" s="39"/>
      <c r="E97" s="39"/>
      <c r="F97" s="27" t="str">
        <f>IF(E22="","",E22)</f>
        <v>Vyplň údaj</v>
      </c>
      <c r="G97" s="39"/>
      <c r="H97" s="39"/>
      <c r="I97" s="146" t="s">
        <v>33</v>
      </c>
      <c r="J97" s="36" t="str">
        <f>E28</f>
        <v>PROfi</v>
      </c>
      <c r="K97" s="39"/>
      <c r="L97" s="43"/>
    </row>
    <row r="98" s="1" customFormat="1" ht="10.32" customHeight="1">
      <c r="B98" s="38"/>
      <c r="C98" s="39"/>
      <c r="D98" s="39"/>
      <c r="E98" s="39"/>
      <c r="F98" s="39"/>
      <c r="G98" s="39"/>
      <c r="H98" s="39"/>
      <c r="I98" s="144"/>
      <c r="J98" s="39"/>
      <c r="K98" s="39"/>
      <c r="L98" s="43"/>
    </row>
    <row r="99" s="9" customFormat="1" ht="29.28" customHeight="1">
      <c r="B99" s="185"/>
      <c r="C99" s="186" t="s">
        <v>173</v>
      </c>
      <c r="D99" s="187" t="s">
        <v>54</v>
      </c>
      <c r="E99" s="187" t="s">
        <v>50</v>
      </c>
      <c r="F99" s="187" t="s">
        <v>51</v>
      </c>
      <c r="G99" s="187" t="s">
        <v>174</v>
      </c>
      <c r="H99" s="187" t="s">
        <v>175</v>
      </c>
      <c r="I99" s="188" t="s">
        <v>176</v>
      </c>
      <c r="J99" s="189" t="s">
        <v>140</v>
      </c>
      <c r="K99" s="190" t="s">
        <v>177</v>
      </c>
      <c r="L99" s="191"/>
      <c r="M99" s="88" t="s">
        <v>1</v>
      </c>
      <c r="N99" s="89" t="s">
        <v>39</v>
      </c>
      <c r="O99" s="89" t="s">
        <v>178</v>
      </c>
      <c r="P99" s="89" t="s">
        <v>179</v>
      </c>
      <c r="Q99" s="89" t="s">
        <v>180</v>
      </c>
      <c r="R99" s="89" t="s">
        <v>181</v>
      </c>
      <c r="S99" s="89" t="s">
        <v>182</v>
      </c>
      <c r="T99" s="90" t="s">
        <v>183</v>
      </c>
    </row>
    <row r="100" s="1" customFormat="1" ht="22.8" customHeight="1">
      <c r="B100" s="38"/>
      <c r="C100" s="95" t="s">
        <v>184</v>
      </c>
      <c r="D100" s="39"/>
      <c r="E100" s="39"/>
      <c r="F100" s="39"/>
      <c r="G100" s="39"/>
      <c r="H100" s="39"/>
      <c r="I100" s="144"/>
      <c r="J100" s="192">
        <f>BK100</f>
        <v>0</v>
      </c>
      <c r="K100" s="39"/>
      <c r="L100" s="43"/>
      <c r="M100" s="91"/>
      <c r="N100" s="92"/>
      <c r="O100" s="92"/>
      <c r="P100" s="193">
        <f>P101+P104+P150</f>
        <v>0</v>
      </c>
      <c r="Q100" s="92"/>
      <c r="R100" s="193">
        <f>R101+R104+R150</f>
        <v>0.19839499999999999</v>
      </c>
      <c r="S100" s="92"/>
      <c r="T100" s="194">
        <f>T101+T104+T150</f>
        <v>0.025000000000000001</v>
      </c>
      <c r="AT100" s="17" t="s">
        <v>68</v>
      </c>
      <c r="AU100" s="17" t="s">
        <v>142</v>
      </c>
      <c r="BK100" s="195">
        <f>BK101+BK104+BK150</f>
        <v>0</v>
      </c>
    </row>
    <row r="101" s="10" customFormat="1" ht="25.92" customHeight="1">
      <c r="B101" s="196"/>
      <c r="C101" s="197"/>
      <c r="D101" s="198" t="s">
        <v>68</v>
      </c>
      <c r="E101" s="199" t="s">
        <v>1575</v>
      </c>
      <c r="F101" s="199" t="s">
        <v>1576</v>
      </c>
      <c r="G101" s="197"/>
      <c r="H101" s="197"/>
      <c r="I101" s="200"/>
      <c r="J101" s="201">
        <f>BK101</f>
        <v>0</v>
      </c>
      <c r="K101" s="197"/>
      <c r="L101" s="202"/>
      <c r="M101" s="203"/>
      <c r="N101" s="204"/>
      <c r="O101" s="204"/>
      <c r="P101" s="205">
        <f>P102</f>
        <v>0</v>
      </c>
      <c r="Q101" s="204"/>
      <c r="R101" s="205">
        <f>R102</f>
        <v>0</v>
      </c>
      <c r="S101" s="204"/>
      <c r="T101" s="206">
        <f>T102</f>
        <v>0.025000000000000001</v>
      </c>
      <c r="AR101" s="207" t="s">
        <v>76</v>
      </c>
      <c r="AT101" s="208" t="s">
        <v>68</v>
      </c>
      <c r="AU101" s="208" t="s">
        <v>69</v>
      </c>
      <c r="AY101" s="207" t="s">
        <v>186</v>
      </c>
      <c r="BK101" s="209">
        <f>BK102</f>
        <v>0</v>
      </c>
    </row>
    <row r="102" s="10" customFormat="1" ht="22.8" customHeight="1">
      <c r="B102" s="196"/>
      <c r="C102" s="197"/>
      <c r="D102" s="198" t="s">
        <v>68</v>
      </c>
      <c r="E102" s="290" t="s">
        <v>233</v>
      </c>
      <c r="F102" s="290" t="s">
        <v>1577</v>
      </c>
      <c r="G102" s="197"/>
      <c r="H102" s="197"/>
      <c r="I102" s="200"/>
      <c r="J102" s="291">
        <f>BK102</f>
        <v>0</v>
      </c>
      <c r="K102" s="197"/>
      <c r="L102" s="202"/>
      <c r="M102" s="203"/>
      <c r="N102" s="204"/>
      <c r="O102" s="204"/>
      <c r="P102" s="205">
        <f>P103</f>
        <v>0</v>
      </c>
      <c r="Q102" s="204"/>
      <c r="R102" s="205">
        <f>R103</f>
        <v>0</v>
      </c>
      <c r="S102" s="204"/>
      <c r="T102" s="206">
        <f>T103</f>
        <v>0.025000000000000001</v>
      </c>
      <c r="AR102" s="207" t="s">
        <v>76</v>
      </c>
      <c r="AT102" s="208" t="s">
        <v>68</v>
      </c>
      <c r="AU102" s="208" t="s">
        <v>76</v>
      </c>
      <c r="AY102" s="207" t="s">
        <v>186</v>
      </c>
      <c r="BK102" s="209">
        <f>BK103</f>
        <v>0</v>
      </c>
    </row>
    <row r="103" s="1" customFormat="1" ht="16.5" customHeight="1">
      <c r="B103" s="38"/>
      <c r="C103" s="210" t="s">
        <v>76</v>
      </c>
      <c r="D103" s="210" t="s">
        <v>187</v>
      </c>
      <c r="E103" s="211" t="s">
        <v>1578</v>
      </c>
      <c r="F103" s="212" t="s">
        <v>1579</v>
      </c>
      <c r="G103" s="213" t="s">
        <v>300</v>
      </c>
      <c r="H103" s="214">
        <v>1</v>
      </c>
      <c r="I103" s="215"/>
      <c r="J103" s="216">
        <f>ROUND(I103*H103,2)</f>
        <v>0</v>
      </c>
      <c r="K103" s="212" t="s">
        <v>191</v>
      </c>
      <c r="L103" s="43"/>
      <c r="M103" s="217" t="s">
        <v>1</v>
      </c>
      <c r="N103" s="218" t="s">
        <v>40</v>
      </c>
      <c r="O103" s="79"/>
      <c r="P103" s="219">
        <f>O103*H103</f>
        <v>0</v>
      </c>
      <c r="Q103" s="219">
        <v>0</v>
      </c>
      <c r="R103" s="219">
        <f>Q103*H103</f>
        <v>0</v>
      </c>
      <c r="S103" s="219">
        <v>0.025000000000000001</v>
      </c>
      <c r="T103" s="220">
        <f>S103*H103</f>
        <v>0.025000000000000001</v>
      </c>
      <c r="AR103" s="17" t="s">
        <v>192</v>
      </c>
      <c r="AT103" s="17" t="s">
        <v>187</v>
      </c>
      <c r="AU103" s="17" t="s">
        <v>78</v>
      </c>
      <c r="AY103" s="17" t="s">
        <v>186</v>
      </c>
      <c r="BE103" s="221">
        <f>IF(N103="základní",J103,0)</f>
        <v>0</v>
      </c>
      <c r="BF103" s="221">
        <f>IF(N103="snížená",J103,0)</f>
        <v>0</v>
      </c>
      <c r="BG103" s="221">
        <f>IF(N103="zákl. přenesená",J103,0)</f>
        <v>0</v>
      </c>
      <c r="BH103" s="221">
        <f>IF(N103="sníž. přenesená",J103,0)</f>
        <v>0</v>
      </c>
      <c r="BI103" s="221">
        <f>IF(N103="nulová",J103,0)</f>
        <v>0</v>
      </c>
      <c r="BJ103" s="17" t="s">
        <v>76</v>
      </c>
      <c r="BK103" s="221">
        <f>ROUND(I103*H103,2)</f>
        <v>0</v>
      </c>
      <c r="BL103" s="17" t="s">
        <v>192</v>
      </c>
      <c r="BM103" s="17" t="s">
        <v>1580</v>
      </c>
    </row>
    <row r="104" s="10" customFormat="1" ht="25.92" customHeight="1">
      <c r="B104" s="196"/>
      <c r="C104" s="197"/>
      <c r="D104" s="198" t="s">
        <v>68</v>
      </c>
      <c r="E104" s="199" t="s">
        <v>1581</v>
      </c>
      <c r="F104" s="199" t="s">
        <v>1582</v>
      </c>
      <c r="G104" s="197"/>
      <c r="H104" s="197"/>
      <c r="I104" s="200"/>
      <c r="J104" s="201">
        <f>BK104</f>
        <v>0</v>
      </c>
      <c r="K104" s="197"/>
      <c r="L104" s="202"/>
      <c r="M104" s="203"/>
      <c r="N104" s="204"/>
      <c r="O104" s="204"/>
      <c r="P104" s="205">
        <f>P105+P114+P126+P147</f>
        <v>0</v>
      </c>
      <c r="Q104" s="204"/>
      <c r="R104" s="205">
        <f>R105+R114+R126+R147</f>
        <v>0.19839499999999999</v>
      </c>
      <c r="S104" s="204"/>
      <c r="T104" s="206">
        <f>T105+T114+T126+T147</f>
        <v>0</v>
      </c>
      <c r="AR104" s="207" t="s">
        <v>78</v>
      </c>
      <c r="AT104" s="208" t="s">
        <v>68</v>
      </c>
      <c r="AU104" s="208" t="s">
        <v>69</v>
      </c>
      <c r="AY104" s="207" t="s">
        <v>186</v>
      </c>
      <c r="BK104" s="209">
        <f>BK105+BK114+BK126+BK147</f>
        <v>0</v>
      </c>
    </row>
    <row r="105" s="10" customFormat="1" ht="22.8" customHeight="1">
      <c r="B105" s="196"/>
      <c r="C105" s="197"/>
      <c r="D105" s="198" t="s">
        <v>68</v>
      </c>
      <c r="E105" s="290" t="s">
        <v>969</v>
      </c>
      <c r="F105" s="290" t="s">
        <v>970</v>
      </c>
      <c r="G105" s="197"/>
      <c r="H105" s="197"/>
      <c r="I105" s="200"/>
      <c r="J105" s="291">
        <f>BK105</f>
        <v>0</v>
      </c>
      <c r="K105" s="197"/>
      <c r="L105" s="202"/>
      <c r="M105" s="203"/>
      <c r="N105" s="204"/>
      <c r="O105" s="204"/>
      <c r="P105" s="205">
        <f>SUM(P106:P113)</f>
        <v>0</v>
      </c>
      <c r="Q105" s="204"/>
      <c r="R105" s="205">
        <f>SUM(R106:R113)</f>
        <v>0.083034999999999998</v>
      </c>
      <c r="S105" s="204"/>
      <c r="T105" s="206">
        <f>SUM(T106:T113)</f>
        <v>0</v>
      </c>
      <c r="AR105" s="207" t="s">
        <v>78</v>
      </c>
      <c r="AT105" s="208" t="s">
        <v>68</v>
      </c>
      <c r="AU105" s="208" t="s">
        <v>76</v>
      </c>
      <c r="AY105" s="207" t="s">
        <v>186</v>
      </c>
      <c r="BK105" s="209">
        <f>SUM(BK106:BK113)</f>
        <v>0</v>
      </c>
    </row>
    <row r="106" s="1" customFormat="1" ht="16.5" customHeight="1">
      <c r="B106" s="38"/>
      <c r="C106" s="210" t="s">
        <v>78</v>
      </c>
      <c r="D106" s="210" t="s">
        <v>187</v>
      </c>
      <c r="E106" s="211" t="s">
        <v>1583</v>
      </c>
      <c r="F106" s="212" t="s">
        <v>1584</v>
      </c>
      <c r="G106" s="213" t="s">
        <v>364</v>
      </c>
      <c r="H106" s="214">
        <v>0.5</v>
      </c>
      <c r="I106" s="215"/>
      <c r="J106" s="216">
        <f>ROUND(I106*H106,2)</f>
        <v>0</v>
      </c>
      <c r="K106" s="212" t="s">
        <v>191</v>
      </c>
      <c r="L106" s="43"/>
      <c r="M106" s="217" t="s">
        <v>1</v>
      </c>
      <c r="N106" s="218" t="s">
        <v>40</v>
      </c>
      <c r="O106" s="79"/>
      <c r="P106" s="219">
        <f>O106*H106</f>
        <v>0</v>
      </c>
      <c r="Q106" s="219">
        <v>0.00029</v>
      </c>
      <c r="R106" s="219">
        <f>Q106*H106</f>
        <v>0.000145</v>
      </c>
      <c r="S106" s="219">
        <v>0</v>
      </c>
      <c r="T106" s="220">
        <f>S106*H106</f>
        <v>0</v>
      </c>
      <c r="AR106" s="17" t="s">
        <v>257</v>
      </c>
      <c r="AT106" s="17" t="s">
        <v>187</v>
      </c>
      <c r="AU106" s="17" t="s">
        <v>78</v>
      </c>
      <c r="AY106" s="17" t="s">
        <v>186</v>
      </c>
      <c r="BE106" s="221">
        <f>IF(N106="základní",J106,0)</f>
        <v>0</v>
      </c>
      <c r="BF106" s="221">
        <f>IF(N106="snížená",J106,0)</f>
        <v>0</v>
      </c>
      <c r="BG106" s="221">
        <f>IF(N106="zákl. přenesená",J106,0)</f>
        <v>0</v>
      </c>
      <c r="BH106" s="221">
        <f>IF(N106="sníž. přenesená",J106,0)</f>
        <v>0</v>
      </c>
      <c r="BI106" s="221">
        <f>IF(N106="nulová",J106,0)</f>
        <v>0</v>
      </c>
      <c r="BJ106" s="17" t="s">
        <v>76</v>
      </c>
      <c r="BK106" s="221">
        <f>ROUND(I106*H106,2)</f>
        <v>0</v>
      </c>
      <c r="BL106" s="17" t="s">
        <v>257</v>
      </c>
      <c r="BM106" s="17" t="s">
        <v>1585</v>
      </c>
    </row>
    <row r="107" s="1" customFormat="1" ht="16.5" customHeight="1">
      <c r="B107" s="38"/>
      <c r="C107" s="210" t="s">
        <v>86</v>
      </c>
      <c r="D107" s="210" t="s">
        <v>187</v>
      </c>
      <c r="E107" s="211" t="s">
        <v>1586</v>
      </c>
      <c r="F107" s="212" t="s">
        <v>1587</v>
      </c>
      <c r="G107" s="213" t="s">
        <v>364</v>
      </c>
      <c r="H107" s="214">
        <v>3</v>
      </c>
      <c r="I107" s="215"/>
      <c r="J107" s="216">
        <f>ROUND(I107*H107,2)</f>
        <v>0</v>
      </c>
      <c r="K107" s="212" t="s">
        <v>191</v>
      </c>
      <c r="L107" s="43"/>
      <c r="M107" s="217" t="s">
        <v>1</v>
      </c>
      <c r="N107" s="218" t="s">
        <v>40</v>
      </c>
      <c r="O107" s="79"/>
      <c r="P107" s="219">
        <f>O107*H107</f>
        <v>0</v>
      </c>
      <c r="Q107" s="219">
        <v>0.00035</v>
      </c>
      <c r="R107" s="219">
        <f>Q107*H107</f>
        <v>0.0010499999999999999</v>
      </c>
      <c r="S107" s="219">
        <v>0</v>
      </c>
      <c r="T107" s="220">
        <f>S107*H107</f>
        <v>0</v>
      </c>
      <c r="AR107" s="17" t="s">
        <v>257</v>
      </c>
      <c r="AT107" s="17" t="s">
        <v>187</v>
      </c>
      <c r="AU107" s="17" t="s">
        <v>78</v>
      </c>
      <c r="AY107" s="17" t="s">
        <v>186</v>
      </c>
      <c r="BE107" s="221">
        <f>IF(N107="základní",J107,0)</f>
        <v>0</v>
      </c>
      <c r="BF107" s="221">
        <f>IF(N107="snížená",J107,0)</f>
        <v>0</v>
      </c>
      <c r="BG107" s="221">
        <f>IF(N107="zákl. přenesená",J107,0)</f>
        <v>0</v>
      </c>
      <c r="BH107" s="221">
        <f>IF(N107="sníž. přenesená",J107,0)</f>
        <v>0</v>
      </c>
      <c r="BI107" s="221">
        <f>IF(N107="nulová",J107,0)</f>
        <v>0</v>
      </c>
      <c r="BJ107" s="17" t="s">
        <v>76</v>
      </c>
      <c r="BK107" s="221">
        <f>ROUND(I107*H107,2)</f>
        <v>0</v>
      </c>
      <c r="BL107" s="17" t="s">
        <v>257</v>
      </c>
      <c r="BM107" s="17" t="s">
        <v>1588</v>
      </c>
    </row>
    <row r="108" s="1" customFormat="1" ht="16.5" customHeight="1">
      <c r="B108" s="38"/>
      <c r="C108" s="210" t="s">
        <v>192</v>
      </c>
      <c r="D108" s="210" t="s">
        <v>187</v>
      </c>
      <c r="E108" s="211" t="s">
        <v>1589</v>
      </c>
      <c r="F108" s="212" t="s">
        <v>1590</v>
      </c>
      <c r="G108" s="213" t="s">
        <v>364</v>
      </c>
      <c r="H108" s="214">
        <v>2</v>
      </c>
      <c r="I108" s="215"/>
      <c r="J108" s="216">
        <f>ROUND(I108*H108,2)</f>
        <v>0</v>
      </c>
      <c r="K108" s="212" t="s">
        <v>191</v>
      </c>
      <c r="L108" s="43"/>
      <c r="M108" s="217" t="s">
        <v>1</v>
      </c>
      <c r="N108" s="218" t="s">
        <v>40</v>
      </c>
      <c r="O108" s="79"/>
      <c r="P108" s="219">
        <f>O108*H108</f>
        <v>0</v>
      </c>
      <c r="Q108" s="219">
        <v>0.00114</v>
      </c>
      <c r="R108" s="219">
        <f>Q108*H108</f>
        <v>0.0022799999999999999</v>
      </c>
      <c r="S108" s="219">
        <v>0</v>
      </c>
      <c r="T108" s="220">
        <f>S108*H108</f>
        <v>0</v>
      </c>
      <c r="AR108" s="17" t="s">
        <v>257</v>
      </c>
      <c r="AT108" s="17" t="s">
        <v>187</v>
      </c>
      <c r="AU108" s="17" t="s">
        <v>78</v>
      </c>
      <c r="AY108" s="17" t="s">
        <v>186</v>
      </c>
      <c r="BE108" s="221">
        <f>IF(N108="základní",J108,0)</f>
        <v>0</v>
      </c>
      <c r="BF108" s="221">
        <f>IF(N108="snížená",J108,0)</f>
        <v>0</v>
      </c>
      <c r="BG108" s="221">
        <f>IF(N108="zákl. přenesená",J108,0)</f>
        <v>0</v>
      </c>
      <c r="BH108" s="221">
        <f>IF(N108="sníž. přenesená",J108,0)</f>
        <v>0</v>
      </c>
      <c r="BI108" s="221">
        <f>IF(N108="nulová",J108,0)</f>
        <v>0</v>
      </c>
      <c r="BJ108" s="17" t="s">
        <v>76</v>
      </c>
      <c r="BK108" s="221">
        <f>ROUND(I108*H108,2)</f>
        <v>0</v>
      </c>
      <c r="BL108" s="17" t="s">
        <v>257</v>
      </c>
      <c r="BM108" s="17" t="s">
        <v>1591</v>
      </c>
    </row>
    <row r="109" s="1" customFormat="1" ht="16.5" customHeight="1">
      <c r="B109" s="38"/>
      <c r="C109" s="210" t="s">
        <v>213</v>
      </c>
      <c r="D109" s="210" t="s">
        <v>187</v>
      </c>
      <c r="E109" s="211" t="s">
        <v>1592</v>
      </c>
      <c r="F109" s="212" t="s">
        <v>1593</v>
      </c>
      <c r="G109" s="213" t="s">
        <v>300</v>
      </c>
      <c r="H109" s="214">
        <v>1</v>
      </c>
      <c r="I109" s="215"/>
      <c r="J109" s="216">
        <f>ROUND(I109*H109,2)</f>
        <v>0</v>
      </c>
      <c r="K109" s="212" t="s">
        <v>191</v>
      </c>
      <c r="L109" s="43"/>
      <c r="M109" s="217" t="s">
        <v>1</v>
      </c>
      <c r="N109" s="218" t="s">
        <v>40</v>
      </c>
      <c r="O109" s="79"/>
      <c r="P109" s="219">
        <f>O109*H109</f>
        <v>0</v>
      </c>
      <c r="Q109" s="219">
        <v>0</v>
      </c>
      <c r="R109" s="219">
        <f>Q109*H109</f>
        <v>0</v>
      </c>
      <c r="S109" s="219">
        <v>0</v>
      </c>
      <c r="T109" s="220">
        <f>S109*H109</f>
        <v>0</v>
      </c>
      <c r="AR109" s="17" t="s">
        <v>257</v>
      </c>
      <c r="AT109" s="17" t="s">
        <v>187</v>
      </c>
      <c r="AU109" s="17" t="s">
        <v>78</v>
      </c>
      <c r="AY109" s="17" t="s">
        <v>186</v>
      </c>
      <c r="BE109" s="221">
        <f>IF(N109="základní",J109,0)</f>
        <v>0</v>
      </c>
      <c r="BF109" s="221">
        <f>IF(N109="snížená",J109,0)</f>
        <v>0</v>
      </c>
      <c r="BG109" s="221">
        <f>IF(N109="zákl. přenesená",J109,0)</f>
        <v>0</v>
      </c>
      <c r="BH109" s="221">
        <f>IF(N109="sníž. přenesená",J109,0)</f>
        <v>0</v>
      </c>
      <c r="BI109" s="221">
        <f>IF(N109="nulová",J109,0)</f>
        <v>0</v>
      </c>
      <c r="BJ109" s="17" t="s">
        <v>76</v>
      </c>
      <c r="BK109" s="221">
        <f>ROUND(I109*H109,2)</f>
        <v>0</v>
      </c>
      <c r="BL109" s="17" t="s">
        <v>257</v>
      </c>
      <c r="BM109" s="17" t="s">
        <v>1594</v>
      </c>
    </row>
    <row r="110" s="1" customFormat="1" ht="16.5" customHeight="1">
      <c r="B110" s="38"/>
      <c r="C110" s="210" t="s">
        <v>217</v>
      </c>
      <c r="D110" s="210" t="s">
        <v>187</v>
      </c>
      <c r="E110" s="211" t="s">
        <v>1595</v>
      </c>
      <c r="F110" s="212" t="s">
        <v>1596</v>
      </c>
      <c r="G110" s="213" t="s">
        <v>300</v>
      </c>
      <c r="H110" s="214">
        <v>1</v>
      </c>
      <c r="I110" s="215"/>
      <c r="J110" s="216">
        <f>ROUND(I110*H110,2)</f>
        <v>0</v>
      </c>
      <c r="K110" s="212" t="s">
        <v>191</v>
      </c>
      <c r="L110" s="43"/>
      <c r="M110" s="217" t="s">
        <v>1</v>
      </c>
      <c r="N110" s="218" t="s">
        <v>40</v>
      </c>
      <c r="O110" s="79"/>
      <c r="P110" s="219">
        <f>O110*H110</f>
        <v>0</v>
      </c>
      <c r="Q110" s="219">
        <v>0</v>
      </c>
      <c r="R110" s="219">
        <f>Q110*H110</f>
        <v>0</v>
      </c>
      <c r="S110" s="219">
        <v>0</v>
      </c>
      <c r="T110" s="220">
        <f>S110*H110</f>
        <v>0</v>
      </c>
      <c r="AR110" s="17" t="s">
        <v>257</v>
      </c>
      <c r="AT110" s="17" t="s">
        <v>187</v>
      </c>
      <c r="AU110" s="17" t="s">
        <v>78</v>
      </c>
      <c r="AY110" s="17" t="s">
        <v>186</v>
      </c>
      <c r="BE110" s="221">
        <f>IF(N110="základní",J110,0)</f>
        <v>0</v>
      </c>
      <c r="BF110" s="221">
        <f>IF(N110="snížená",J110,0)</f>
        <v>0</v>
      </c>
      <c r="BG110" s="221">
        <f>IF(N110="zákl. přenesená",J110,0)</f>
        <v>0</v>
      </c>
      <c r="BH110" s="221">
        <f>IF(N110="sníž. přenesená",J110,0)</f>
        <v>0</v>
      </c>
      <c r="BI110" s="221">
        <f>IF(N110="nulová",J110,0)</f>
        <v>0</v>
      </c>
      <c r="BJ110" s="17" t="s">
        <v>76</v>
      </c>
      <c r="BK110" s="221">
        <f>ROUND(I110*H110,2)</f>
        <v>0</v>
      </c>
      <c r="BL110" s="17" t="s">
        <v>257</v>
      </c>
      <c r="BM110" s="17" t="s">
        <v>1597</v>
      </c>
    </row>
    <row r="111" s="1" customFormat="1" ht="16.5" customHeight="1">
      <c r="B111" s="38"/>
      <c r="C111" s="210" t="s">
        <v>221</v>
      </c>
      <c r="D111" s="210" t="s">
        <v>187</v>
      </c>
      <c r="E111" s="211" t="s">
        <v>1598</v>
      </c>
      <c r="F111" s="212" t="s">
        <v>1599</v>
      </c>
      <c r="G111" s="213" t="s">
        <v>300</v>
      </c>
      <c r="H111" s="214">
        <v>1</v>
      </c>
      <c r="I111" s="215"/>
      <c r="J111" s="216">
        <f>ROUND(I111*H111,2)</f>
        <v>0</v>
      </c>
      <c r="K111" s="212" t="s">
        <v>191</v>
      </c>
      <c r="L111" s="43"/>
      <c r="M111" s="217" t="s">
        <v>1</v>
      </c>
      <c r="N111" s="218" t="s">
        <v>40</v>
      </c>
      <c r="O111" s="79"/>
      <c r="P111" s="219">
        <f>O111*H111</f>
        <v>0</v>
      </c>
      <c r="Q111" s="219">
        <v>0</v>
      </c>
      <c r="R111" s="219">
        <f>Q111*H111</f>
        <v>0</v>
      </c>
      <c r="S111" s="219">
        <v>0</v>
      </c>
      <c r="T111" s="220">
        <f>S111*H111</f>
        <v>0</v>
      </c>
      <c r="AR111" s="17" t="s">
        <v>257</v>
      </c>
      <c r="AT111" s="17" t="s">
        <v>187</v>
      </c>
      <c r="AU111" s="17" t="s">
        <v>78</v>
      </c>
      <c r="AY111" s="17" t="s">
        <v>186</v>
      </c>
      <c r="BE111" s="221">
        <f>IF(N111="základní",J111,0)</f>
        <v>0</v>
      </c>
      <c r="BF111" s="221">
        <f>IF(N111="snížená",J111,0)</f>
        <v>0</v>
      </c>
      <c r="BG111" s="221">
        <f>IF(N111="zákl. přenesená",J111,0)</f>
        <v>0</v>
      </c>
      <c r="BH111" s="221">
        <f>IF(N111="sníž. přenesená",J111,0)</f>
        <v>0</v>
      </c>
      <c r="BI111" s="221">
        <f>IF(N111="nulová",J111,0)</f>
        <v>0</v>
      </c>
      <c r="BJ111" s="17" t="s">
        <v>76</v>
      </c>
      <c r="BK111" s="221">
        <f>ROUND(I111*H111,2)</f>
        <v>0</v>
      </c>
      <c r="BL111" s="17" t="s">
        <v>257</v>
      </c>
      <c r="BM111" s="17" t="s">
        <v>1600</v>
      </c>
    </row>
    <row r="112" s="1" customFormat="1" ht="16.5" customHeight="1">
      <c r="B112" s="38"/>
      <c r="C112" s="210" t="s">
        <v>225</v>
      </c>
      <c r="D112" s="210" t="s">
        <v>187</v>
      </c>
      <c r="E112" s="211" t="s">
        <v>1601</v>
      </c>
      <c r="F112" s="212" t="s">
        <v>1602</v>
      </c>
      <c r="G112" s="213" t="s">
        <v>300</v>
      </c>
      <c r="H112" s="214">
        <v>3</v>
      </c>
      <c r="I112" s="215"/>
      <c r="J112" s="216">
        <f>ROUND(I112*H112,2)</f>
        <v>0</v>
      </c>
      <c r="K112" s="212" t="s">
        <v>191</v>
      </c>
      <c r="L112" s="43"/>
      <c r="M112" s="217" t="s">
        <v>1</v>
      </c>
      <c r="N112" s="218" t="s">
        <v>40</v>
      </c>
      <c r="O112" s="79"/>
      <c r="P112" s="219">
        <f>O112*H112</f>
        <v>0</v>
      </c>
      <c r="Q112" s="219">
        <v>0.026519999999999998</v>
      </c>
      <c r="R112" s="219">
        <f>Q112*H112</f>
        <v>0.079559999999999992</v>
      </c>
      <c r="S112" s="219">
        <v>0</v>
      </c>
      <c r="T112" s="220">
        <f>S112*H112</f>
        <v>0</v>
      </c>
      <c r="AR112" s="17" t="s">
        <v>257</v>
      </c>
      <c r="AT112" s="17" t="s">
        <v>187</v>
      </c>
      <c r="AU112" s="17" t="s">
        <v>78</v>
      </c>
      <c r="AY112" s="17" t="s">
        <v>186</v>
      </c>
      <c r="BE112" s="221">
        <f>IF(N112="základní",J112,0)</f>
        <v>0</v>
      </c>
      <c r="BF112" s="221">
        <f>IF(N112="snížená",J112,0)</f>
        <v>0</v>
      </c>
      <c r="BG112" s="221">
        <f>IF(N112="zákl. přenesená",J112,0)</f>
        <v>0</v>
      </c>
      <c r="BH112" s="221">
        <f>IF(N112="sníž. přenesená",J112,0)</f>
        <v>0</v>
      </c>
      <c r="BI112" s="221">
        <f>IF(N112="nulová",J112,0)</f>
        <v>0</v>
      </c>
      <c r="BJ112" s="17" t="s">
        <v>76</v>
      </c>
      <c r="BK112" s="221">
        <f>ROUND(I112*H112,2)</f>
        <v>0</v>
      </c>
      <c r="BL112" s="17" t="s">
        <v>257</v>
      </c>
      <c r="BM112" s="17" t="s">
        <v>1603</v>
      </c>
    </row>
    <row r="113" s="1" customFormat="1" ht="16.5" customHeight="1">
      <c r="B113" s="38"/>
      <c r="C113" s="210" t="s">
        <v>233</v>
      </c>
      <c r="D113" s="210" t="s">
        <v>187</v>
      </c>
      <c r="E113" s="211" t="s">
        <v>1604</v>
      </c>
      <c r="F113" s="212" t="s">
        <v>1605</v>
      </c>
      <c r="G113" s="213" t="s">
        <v>277</v>
      </c>
      <c r="H113" s="214">
        <v>0.083000000000000004</v>
      </c>
      <c r="I113" s="215"/>
      <c r="J113" s="216">
        <f>ROUND(I113*H113,2)</f>
        <v>0</v>
      </c>
      <c r="K113" s="212" t="s">
        <v>191</v>
      </c>
      <c r="L113" s="43"/>
      <c r="M113" s="217" t="s">
        <v>1</v>
      </c>
      <c r="N113" s="218" t="s">
        <v>40</v>
      </c>
      <c r="O113" s="79"/>
      <c r="P113" s="219">
        <f>O113*H113</f>
        <v>0</v>
      </c>
      <c r="Q113" s="219">
        <v>0</v>
      </c>
      <c r="R113" s="219">
        <f>Q113*H113</f>
        <v>0</v>
      </c>
      <c r="S113" s="219">
        <v>0</v>
      </c>
      <c r="T113" s="220">
        <f>S113*H113</f>
        <v>0</v>
      </c>
      <c r="AR113" s="17" t="s">
        <v>257</v>
      </c>
      <c r="AT113" s="17" t="s">
        <v>187</v>
      </c>
      <c r="AU113" s="17" t="s">
        <v>78</v>
      </c>
      <c r="AY113" s="17" t="s">
        <v>186</v>
      </c>
      <c r="BE113" s="221">
        <f>IF(N113="základní",J113,0)</f>
        <v>0</v>
      </c>
      <c r="BF113" s="221">
        <f>IF(N113="snížená",J113,0)</f>
        <v>0</v>
      </c>
      <c r="BG113" s="221">
        <f>IF(N113="zákl. přenesená",J113,0)</f>
        <v>0</v>
      </c>
      <c r="BH113" s="221">
        <f>IF(N113="sníž. přenesená",J113,0)</f>
        <v>0</v>
      </c>
      <c r="BI113" s="221">
        <f>IF(N113="nulová",J113,0)</f>
        <v>0</v>
      </c>
      <c r="BJ113" s="17" t="s">
        <v>76</v>
      </c>
      <c r="BK113" s="221">
        <f>ROUND(I113*H113,2)</f>
        <v>0</v>
      </c>
      <c r="BL113" s="17" t="s">
        <v>257</v>
      </c>
      <c r="BM113" s="17" t="s">
        <v>1606</v>
      </c>
    </row>
    <row r="114" s="10" customFormat="1" ht="22.8" customHeight="1">
      <c r="B114" s="196"/>
      <c r="C114" s="197"/>
      <c r="D114" s="198" t="s">
        <v>68</v>
      </c>
      <c r="E114" s="290" t="s">
        <v>1607</v>
      </c>
      <c r="F114" s="290" t="s">
        <v>1608</v>
      </c>
      <c r="G114" s="197"/>
      <c r="H114" s="197"/>
      <c r="I114" s="200"/>
      <c r="J114" s="291">
        <f>BK114</f>
        <v>0</v>
      </c>
      <c r="K114" s="197"/>
      <c r="L114" s="202"/>
      <c r="M114" s="203"/>
      <c r="N114" s="204"/>
      <c r="O114" s="204"/>
      <c r="P114" s="205">
        <f>SUM(P115:P125)</f>
        <v>0</v>
      </c>
      <c r="Q114" s="204"/>
      <c r="R114" s="205">
        <f>SUM(R115:R125)</f>
        <v>0.026380000000000001</v>
      </c>
      <c r="S114" s="204"/>
      <c r="T114" s="206">
        <f>SUM(T115:T125)</f>
        <v>0</v>
      </c>
      <c r="AR114" s="207" t="s">
        <v>78</v>
      </c>
      <c r="AT114" s="208" t="s">
        <v>68</v>
      </c>
      <c r="AU114" s="208" t="s">
        <v>76</v>
      </c>
      <c r="AY114" s="207" t="s">
        <v>186</v>
      </c>
      <c r="BK114" s="209">
        <f>SUM(BK115:BK125)</f>
        <v>0</v>
      </c>
    </row>
    <row r="115" s="1" customFormat="1" ht="16.5" customHeight="1">
      <c r="B115" s="38"/>
      <c r="C115" s="210" t="s">
        <v>237</v>
      </c>
      <c r="D115" s="210" t="s">
        <v>187</v>
      </c>
      <c r="E115" s="211" t="s">
        <v>1609</v>
      </c>
      <c r="F115" s="212" t="s">
        <v>1610</v>
      </c>
      <c r="G115" s="213" t="s">
        <v>364</v>
      </c>
      <c r="H115" s="214">
        <v>5</v>
      </c>
      <c r="I115" s="215"/>
      <c r="J115" s="216">
        <f>ROUND(I115*H115,2)</f>
        <v>0</v>
      </c>
      <c r="K115" s="212" t="s">
        <v>191</v>
      </c>
      <c r="L115" s="43"/>
      <c r="M115" s="217" t="s">
        <v>1</v>
      </c>
      <c r="N115" s="218" t="s">
        <v>40</v>
      </c>
      <c r="O115" s="79"/>
      <c r="P115" s="219">
        <f>O115*H115</f>
        <v>0</v>
      </c>
      <c r="Q115" s="219">
        <v>0.00077999999999999999</v>
      </c>
      <c r="R115" s="219">
        <f>Q115*H115</f>
        <v>0.0038999999999999998</v>
      </c>
      <c r="S115" s="219">
        <v>0</v>
      </c>
      <c r="T115" s="220">
        <f>S115*H115</f>
        <v>0</v>
      </c>
      <c r="AR115" s="17" t="s">
        <v>257</v>
      </c>
      <c r="AT115" s="17" t="s">
        <v>187</v>
      </c>
      <c r="AU115" s="17" t="s">
        <v>78</v>
      </c>
      <c r="AY115" s="17" t="s">
        <v>186</v>
      </c>
      <c r="BE115" s="221">
        <f>IF(N115="základní",J115,0)</f>
        <v>0</v>
      </c>
      <c r="BF115" s="221">
        <f>IF(N115="snížená",J115,0)</f>
        <v>0</v>
      </c>
      <c r="BG115" s="221">
        <f>IF(N115="zákl. přenesená",J115,0)</f>
        <v>0</v>
      </c>
      <c r="BH115" s="221">
        <f>IF(N115="sníž. přenesená",J115,0)</f>
        <v>0</v>
      </c>
      <c r="BI115" s="221">
        <f>IF(N115="nulová",J115,0)</f>
        <v>0</v>
      </c>
      <c r="BJ115" s="17" t="s">
        <v>76</v>
      </c>
      <c r="BK115" s="221">
        <f>ROUND(I115*H115,2)</f>
        <v>0</v>
      </c>
      <c r="BL115" s="17" t="s">
        <v>257</v>
      </c>
      <c r="BM115" s="17" t="s">
        <v>1611</v>
      </c>
    </row>
    <row r="116" s="1" customFormat="1" ht="16.5" customHeight="1">
      <c r="B116" s="38"/>
      <c r="C116" s="210" t="s">
        <v>241</v>
      </c>
      <c r="D116" s="210" t="s">
        <v>187</v>
      </c>
      <c r="E116" s="211" t="s">
        <v>1612</v>
      </c>
      <c r="F116" s="212" t="s">
        <v>1613</v>
      </c>
      <c r="G116" s="213" t="s">
        <v>364</v>
      </c>
      <c r="H116" s="214">
        <v>15</v>
      </c>
      <c r="I116" s="215"/>
      <c r="J116" s="216">
        <f>ROUND(I116*H116,2)</f>
        <v>0</v>
      </c>
      <c r="K116" s="212" t="s">
        <v>191</v>
      </c>
      <c r="L116" s="43"/>
      <c r="M116" s="217" t="s">
        <v>1</v>
      </c>
      <c r="N116" s="218" t="s">
        <v>40</v>
      </c>
      <c r="O116" s="79"/>
      <c r="P116" s="219">
        <f>O116*H116</f>
        <v>0</v>
      </c>
      <c r="Q116" s="219">
        <v>0.00096000000000000002</v>
      </c>
      <c r="R116" s="219">
        <f>Q116*H116</f>
        <v>0.0144</v>
      </c>
      <c r="S116" s="219">
        <v>0</v>
      </c>
      <c r="T116" s="220">
        <f>S116*H116</f>
        <v>0</v>
      </c>
      <c r="AR116" s="17" t="s">
        <v>257</v>
      </c>
      <c r="AT116" s="17" t="s">
        <v>187</v>
      </c>
      <c r="AU116" s="17" t="s">
        <v>78</v>
      </c>
      <c r="AY116" s="17" t="s">
        <v>186</v>
      </c>
      <c r="BE116" s="221">
        <f>IF(N116="základní",J116,0)</f>
        <v>0</v>
      </c>
      <c r="BF116" s="221">
        <f>IF(N116="snížená",J116,0)</f>
        <v>0</v>
      </c>
      <c r="BG116" s="221">
        <f>IF(N116="zákl. přenesená",J116,0)</f>
        <v>0</v>
      </c>
      <c r="BH116" s="221">
        <f>IF(N116="sníž. přenesená",J116,0)</f>
        <v>0</v>
      </c>
      <c r="BI116" s="221">
        <f>IF(N116="nulová",J116,0)</f>
        <v>0</v>
      </c>
      <c r="BJ116" s="17" t="s">
        <v>76</v>
      </c>
      <c r="BK116" s="221">
        <f>ROUND(I116*H116,2)</f>
        <v>0</v>
      </c>
      <c r="BL116" s="17" t="s">
        <v>257</v>
      </c>
      <c r="BM116" s="17" t="s">
        <v>1614</v>
      </c>
    </row>
    <row r="117" s="1" customFormat="1" ht="16.5" customHeight="1">
      <c r="B117" s="38"/>
      <c r="C117" s="210" t="s">
        <v>280</v>
      </c>
      <c r="D117" s="210" t="s">
        <v>187</v>
      </c>
      <c r="E117" s="211" t="s">
        <v>1615</v>
      </c>
      <c r="F117" s="212" t="s">
        <v>1616</v>
      </c>
      <c r="G117" s="213" t="s">
        <v>364</v>
      </c>
      <c r="H117" s="214">
        <v>1</v>
      </c>
      <c r="I117" s="215"/>
      <c r="J117" s="216">
        <f>ROUND(I117*H117,2)</f>
        <v>0</v>
      </c>
      <c r="K117" s="212" t="s">
        <v>191</v>
      </c>
      <c r="L117" s="43"/>
      <c r="M117" s="217" t="s">
        <v>1</v>
      </c>
      <c r="N117" s="218" t="s">
        <v>40</v>
      </c>
      <c r="O117" s="79"/>
      <c r="P117" s="219">
        <f>O117*H117</f>
        <v>0</v>
      </c>
      <c r="Q117" s="219">
        <v>0.00125</v>
      </c>
      <c r="R117" s="219">
        <f>Q117*H117</f>
        <v>0.00125</v>
      </c>
      <c r="S117" s="219">
        <v>0</v>
      </c>
      <c r="T117" s="220">
        <f>S117*H117</f>
        <v>0</v>
      </c>
      <c r="AR117" s="17" t="s">
        <v>257</v>
      </c>
      <c r="AT117" s="17" t="s">
        <v>187</v>
      </c>
      <c r="AU117" s="17" t="s">
        <v>78</v>
      </c>
      <c r="AY117" s="17" t="s">
        <v>186</v>
      </c>
      <c r="BE117" s="221">
        <f>IF(N117="základní",J117,0)</f>
        <v>0</v>
      </c>
      <c r="BF117" s="221">
        <f>IF(N117="snížená",J117,0)</f>
        <v>0</v>
      </c>
      <c r="BG117" s="221">
        <f>IF(N117="zákl. přenesená",J117,0)</f>
        <v>0</v>
      </c>
      <c r="BH117" s="221">
        <f>IF(N117="sníž. přenesená",J117,0)</f>
        <v>0</v>
      </c>
      <c r="BI117" s="221">
        <f>IF(N117="nulová",J117,0)</f>
        <v>0</v>
      </c>
      <c r="BJ117" s="17" t="s">
        <v>76</v>
      </c>
      <c r="BK117" s="221">
        <f>ROUND(I117*H117,2)</f>
        <v>0</v>
      </c>
      <c r="BL117" s="17" t="s">
        <v>257</v>
      </c>
      <c r="BM117" s="17" t="s">
        <v>1617</v>
      </c>
    </row>
    <row r="118" s="1" customFormat="1" ht="16.5" customHeight="1">
      <c r="B118" s="38"/>
      <c r="C118" s="210" t="s">
        <v>262</v>
      </c>
      <c r="D118" s="210" t="s">
        <v>187</v>
      </c>
      <c r="E118" s="211" t="s">
        <v>1618</v>
      </c>
      <c r="F118" s="212" t="s">
        <v>1619</v>
      </c>
      <c r="G118" s="213" t="s">
        <v>364</v>
      </c>
      <c r="H118" s="214">
        <v>5</v>
      </c>
      <c r="I118" s="215"/>
      <c r="J118" s="216">
        <f>ROUND(I118*H118,2)</f>
        <v>0</v>
      </c>
      <c r="K118" s="212" t="s">
        <v>191</v>
      </c>
      <c r="L118" s="43"/>
      <c r="M118" s="217" t="s">
        <v>1</v>
      </c>
      <c r="N118" s="218" t="s">
        <v>40</v>
      </c>
      <c r="O118" s="79"/>
      <c r="P118" s="219">
        <f>O118*H118</f>
        <v>0</v>
      </c>
      <c r="Q118" s="219">
        <v>6.9999999999999994E-05</v>
      </c>
      <c r="R118" s="219">
        <f>Q118*H118</f>
        <v>0.00034999999999999994</v>
      </c>
      <c r="S118" s="219">
        <v>0</v>
      </c>
      <c r="T118" s="220">
        <f>S118*H118</f>
        <v>0</v>
      </c>
      <c r="AR118" s="17" t="s">
        <v>257</v>
      </c>
      <c r="AT118" s="17" t="s">
        <v>187</v>
      </c>
      <c r="AU118" s="17" t="s">
        <v>78</v>
      </c>
      <c r="AY118" s="17" t="s">
        <v>186</v>
      </c>
      <c r="BE118" s="221">
        <f>IF(N118="základní",J118,0)</f>
        <v>0</v>
      </c>
      <c r="BF118" s="221">
        <f>IF(N118="snížená",J118,0)</f>
        <v>0</v>
      </c>
      <c r="BG118" s="221">
        <f>IF(N118="zákl. přenesená",J118,0)</f>
        <v>0</v>
      </c>
      <c r="BH118" s="221">
        <f>IF(N118="sníž. přenesená",J118,0)</f>
        <v>0</v>
      </c>
      <c r="BI118" s="221">
        <f>IF(N118="nulová",J118,0)</f>
        <v>0</v>
      </c>
      <c r="BJ118" s="17" t="s">
        <v>76</v>
      </c>
      <c r="BK118" s="221">
        <f>ROUND(I118*H118,2)</f>
        <v>0</v>
      </c>
      <c r="BL118" s="17" t="s">
        <v>257</v>
      </c>
      <c r="BM118" s="17" t="s">
        <v>1620</v>
      </c>
    </row>
    <row r="119" s="1" customFormat="1" ht="16.5" customHeight="1">
      <c r="B119" s="38"/>
      <c r="C119" s="210" t="s">
        <v>266</v>
      </c>
      <c r="D119" s="210" t="s">
        <v>187</v>
      </c>
      <c r="E119" s="211" t="s">
        <v>1621</v>
      </c>
      <c r="F119" s="212" t="s">
        <v>1622</v>
      </c>
      <c r="G119" s="213" t="s">
        <v>364</v>
      </c>
      <c r="H119" s="214">
        <v>16</v>
      </c>
      <c r="I119" s="215"/>
      <c r="J119" s="216">
        <f>ROUND(I119*H119,2)</f>
        <v>0</v>
      </c>
      <c r="K119" s="212" t="s">
        <v>191</v>
      </c>
      <c r="L119" s="43"/>
      <c r="M119" s="217" t="s">
        <v>1</v>
      </c>
      <c r="N119" s="218" t="s">
        <v>40</v>
      </c>
      <c r="O119" s="79"/>
      <c r="P119" s="219">
        <f>O119*H119</f>
        <v>0</v>
      </c>
      <c r="Q119" s="219">
        <v>9.0000000000000006E-05</v>
      </c>
      <c r="R119" s="219">
        <f>Q119*H119</f>
        <v>0.0014400000000000001</v>
      </c>
      <c r="S119" s="219">
        <v>0</v>
      </c>
      <c r="T119" s="220">
        <f>S119*H119</f>
        <v>0</v>
      </c>
      <c r="AR119" s="17" t="s">
        <v>257</v>
      </c>
      <c r="AT119" s="17" t="s">
        <v>187</v>
      </c>
      <c r="AU119" s="17" t="s">
        <v>78</v>
      </c>
      <c r="AY119" s="17" t="s">
        <v>186</v>
      </c>
      <c r="BE119" s="221">
        <f>IF(N119="základní",J119,0)</f>
        <v>0</v>
      </c>
      <c r="BF119" s="221">
        <f>IF(N119="snížená",J119,0)</f>
        <v>0</v>
      </c>
      <c r="BG119" s="221">
        <f>IF(N119="zákl. přenesená",J119,0)</f>
        <v>0</v>
      </c>
      <c r="BH119" s="221">
        <f>IF(N119="sníž. přenesená",J119,0)</f>
        <v>0</v>
      </c>
      <c r="BI119" s="221">
        <f>IF(N119="nulová",J119,0)</f>
        <v>0</v>
      </c>
      <c r="BJ119" s="17" t="s">
        <v>76</v>
      </c>
      <c r="BK119" s="221">
        <f>ROUND(I119*H119,2)</f>
        <v>0</v>
      </c>
      <c r="BL119" s="17" t="s">
        <v>257</v>
      </c>
      <c r="BM119" s="17" t="s">
        <v>1623</v>
      </c>
    </row>
    <row r="120" s="1" customFormat="1" ht="16.5" customHeight="1">
      <c r="B120" s="38"/>
      <c r="C120" s="210" t="s">
        <v>8</v>
      </c>
      <c r="D120" s="210" t="s">
        <v>187</v>
      </c>
      <c r="E120" s="211" t="s">
        <v>1624</v>
      </c>
      <c r="F120" s="212" t="s">
        <v>1625</v>
      </c>
      <c r="G120" s="213" t="s">
        <v>300</v>
      </c>
      <c r="H120" s="214">
        <v>5</v>
      </c>
      <c r="I120" s="215"/>
      <c r="J120" s="216">
        <f>ROUND(I120*H120,2)</f>
        <v>0</v>
      </c>
      <c r="K120" s="212" t="s">
        <v>191</v>
      </c>
      <c r="L120" s="43"/>
      <c r="M120" s="217" t="s">
        <v>1</v>
      </c>
      <c r="N120" s="218" t="s">
        <v>40</v>
      </c>
      <c r="O120" s="79"/>
      <c r="P120" s="219">
        <f>O120*H120</f>
        <v>0</v>
      </c>
      <c r="Q120" s="219">
        <v>0</v>
      </c>
      <c r="R120" s="219">
        <f>Q120*H120</f>
        <v>0</v>
      </c>
      <c r="S120" s="219">
        <v>0</v>
      </c>
      <c r="T120" s="220">
        <f>S120*H120</f>
        <v>0</v>
      </c>
      <c r="AR120" s="17" t="s">
        <v>257</v>
      </c>
      <c r="AT120" s="17" t="s">
        <v>187</v>
      </c>
      <c r="AU120" s="17" t="s">
        <v>78</v>
      </c>
      <c r="AY120" s="17" t="s">
        <v>186</v>
      </c>
      <c r="BE120" s="221">
        <f>IF(N120="základní",J120,0)</f>
        <v>0</v>
      </c>
      <c r="BF120" s="221">
        <f>IF(N120="snížená",J120,0)</f>
        <v>0</v>
      </c>
      <c r="BG120" s="221">
        <f>IF(N120="zákl. přenesená",J120,0)</f>
        <v>0</v>
      </c>
      <c r="BH120" s="221">
        <f>IF(N120="sníž. přenesená",J120,0)</f>
        <v>0</v>
      </c>
      <c r="BI120" s="221">
        <f>IF(N120="nulová",J120,0)</f>
        <v>0</v>
      </c>
      <c r="BJ120" s="17" t="s">
        <v>76</v>
      </c>
      <c r="BK120" s="221">
        <f>ROUND(I120*H120,2)</f>
        <v>0</v>
      </c>
      <c r="BL120" s="17" t="s">
        <v>257</v>
      </c>
      <c r="BM120" s="17" t="s">
        <v>1626</v>
      </c>
    </row>
    <row r="121" s="1" customFormat="1" ht="16.5" customHeight="1">
      <c r="B121" s="38"/>
      <c r="C121" s="210" t="s">
        <v>257</v>
      </c>
      <c r="D121" s="210" t="s">
        <v>187</v>
      </c>
      <c r="E121" s="211" t="s">
        <v>1627</v>
      </c>
      <c r="F121" s="212" t="s">
        <v>1628</v>
      </c>
      <c r="G121" s="213" t="s">
        <v>300</v>
      </c>
      <c r="H121" s="214">
        <v>1</v>
      </c>
      <c r="I121" s="215"/>
      <c r="J121" s="216">
        <f>ROUND(I121*H121,2)</f>
        <v>0</v>
      </c>
      <c r="K121" s="212" t="s">
        <v>191</v>
      </c>
      <c r="L121" s="43"/>
      <c r="M121" s="217" t="s">
        <v>1</v>
      </c>
      <c r="N121" s="218" t="s">
        <v>40</v>
      </c>
      <c r="O121" s="79"/>
      <c r="P121" s="219">
        <f>O121*H121</f>
        <v>0</v>
      </c>
      <c r="Q121" s="219">
        <v>0.00034000000000000002</v>
      </c>
      <c r="R121" s="219">
        <f>Q121*H121</f>
        <v>0.00034000000000000002</v>
      </c>
      <c r="S121" s="219">
        <v>0</v>
      </c>
      <c r="T121" s="220">
        <f>S121*H121</f>
        <v>0</v>
      </c>
      <c r="AR121" s="17" t="s">
        <v>257</v>
      </c>
      <c r="AT121" s="17" t="s">
        <v>187</v>
      </c>
      <c r="AU121" s="17" t="s">
        <v>78</v>
      </c>
      <c r="AY121" s="17" t="s">
        <v>186</v>
      </c>
      <c r="BE121" s="221">
        <f>IF(N121="základní",J121,0)</f>
        <v>0</v>
      </c>
      <c r="BF121" s="221">
        <f>IF(N121="snížená",J121,0)</f>
        <v>0</v>
      </c>
      <c r="BG121" s="221">
        <f>IF(N121="zákl. přenesená",J121,0)</f>
        <v>0</v>
      </c>
      <c r="BH121" s="221">
        <f>IF(N121="sníž. přenesená",J121,0)</f>
        <v>0</v>
      </c>
      <c r="BI121" s="221">
        <f>IF(N121="nulová",J121,0)</f>
        <v>0</v>
      </c>
      <c r="BJ121" s="17" t="s">
        <v>76</v>
      </c>
      <c r="BK121" s="221">
        <f>ROUND(I121*H121,2)</f>
        <v>0</v>
      </c>
      <c r="BL121" s="17" t="s">
        <v>257</v>
      </c>
      <c r="BM121" s="17" t="s">
        <v>1629</v>
      </c>
    </row>
    <row r="122" s="1" customFormat="1" ht="16.5" customHeight="1">
      <c r="B122" s="38"/>
      <c r="C122" s="210" t="s">
        <v>270</v>
      </c>
      <c r="D122" s="210" t="s">
        <v>187</v>
      </c>
      <c r="E122" s="211" t="s">
        <v>1630</v>
      </c>
      <c r="F122" s="212" t="s">
        <v>1631</v>
      </c>
      <c r="G122" s="213" t="s">
        <v>300</v>
      </c>
      <c r="H122" s="214">
        <v>1</v>
      </c>
      <c r="I122" s="215"/>
      <c r="J122" s="216">
        <f>ROUND(I122*H122,2)</f>
        <v>0</v>
      </c>
      <c r="K122" s="212" t="s">
        <v>191</v>
      </c>
      <c r="L122" s="43"/>
      <c r="M122" s="217" t="s">
        <v>1</v>
      </c>
      <c r="N122" s="218" t="s">
        <v>40</v>
      </c>
      <c r="O122" s="79"/>
      <c r="P122" s="219">
        <f>O122*H122</f>
        <v>0</v>
      </c>
      <c r="Q122" s="219">
        <v>0.00050000000000000001</v>
      </c>
      <c r="R122" s="219">
        <f>Q122*H122</f>
        <v>0.00050000000000000001</v>
      </c>
      <c r="S122" s="219">
        <v>0</v>
      </c>
      <c r="T122" s="220">
        <f>S122*H122</f>
        <v>0</v>
      </c>
      <c r="AR122" s="17" t="s">
        <v>257</v>
      </c>
      <c r="AT122" s="17" t="s">
        <v>187</v>
      </c>
      <c r="AU122" s="17" t="s">
        <v>78</v>
      </c>
      <c r="AY122" s="17" t="s">
        <v>186</v>
      </c>
      <c r="BE122" s="221">
        <f>IF(N122="základní",J122,0)</f>
        <v>0</v>
      </c>
      <c r="BF122" s="221">
        <f>IF(N122="snížená",J122,0)</f>
        <v>0</v>
      </c>
      <c r="BG122" s="221">
        <f>IF(N122="zákl. přenesená",J122,0)</f>
        <v>0</v>
      </c>
      <c r="BH122" s="221">
        <f>IF(N122="sníž. přenesená",J122,0)</f>
        <v>0</v>
      </c>
      <c r="BI122" s="221">
        <f>IF(N122="nulová",J122,0)</f>
        <v>0</v>
      </c>
      <c r="BJ122" s="17" t="s">
        <v>76</v>
      </c>
      <c r="BK122" s="221">
        <f>ROUND(I122*H122,2)</f>
        <v>0</v>
      </c>
      <c r="BL122" s="17" t="s">
        <v>257</v>
      </c>
      <c r="BM122" s="17" t="s">
        <v>1632</v>
      </c>
    </row>
    <row r="123" s="1" customFormat="1" ht="16.5" customHeight="1">
      <c r="B123" s="38"/>
      <c r="C123" s="210" t="s">
        <v>274</v>
      </c>
      <c r="D123" s="210" t="s">
        <v>187</v>
      </c>
      <c r="E123" s="211" t="s">
        <v>1633</v>
      </c>
      <c r="F123" s="212" t="s">
        <v>1634</v>
      </c>
      <c r="G123" s="213" t="s">
        <v>364</v>
      </c>
      <c r="H123" s="214">
        <v>21</v>
      </c>
      <c r="I123" s="215"/>
      <c r="J123" s="216">
        <f>ROUND(I123*H123,2)</f>
        <v>0</v>
      </c>
      <c r="K123" s="212" t="s">
        <v>191</v>
      </c>
      <c r="L123" s="43"/>
      <c r="M123" s="217" t="s">
        <v>1</v>
      </c>
      <c r="N123" s="218" t="s">
        <v>40</v>
      </c>
      <c r="O123" s="79"/>
      <c r="P123" s="219">
        <f>O123*H123</f>
        <v>0</v>
      </c>
      <c r="Q123" s="219">
        <v>0.00019000000000000001</v>
      </c>
      <c r="R123" s="219">
        <f>Q123*H123</f>
        <v>0.0039900000000000005</v>
      </c>
      <c r="S123" s="219">
        <v>0</v>
      </c>
      <c r="T123" s="220">
        <f>S123*H123</f>
        <v>0</v>
      </c>
      <c r="AR123" s="17" t="s">
        <v>257</v>
      </c>
      <c r="AT123" s="17" t="s">
        <v>187</v>
      </c>
      <c r="AU123" s="17" t="s">
        <v>78</v>
      </c>
      <c r="AY123" s="17" t="s">
        <v>186</v>
      </c>
      <c r="BE123" s="221">
        <f>IF(N123="základní",J123,0)</f>
        <v>0</v>
      </c>
      <c r="BF123" s="221">
        <f>IF(N123="snížená",J123,0)</f>
        <v>0</v>
      </c>
      <c r="BG123" s="221">
        <f>IF(N123="zákl. přenesená",J123,0)</f>
        <v>0</v>
      </c>
      <c r="BH123" s="221">
        <f>IF(N123="sníž. přenesená",J123,0)</f>
        <v>0</v>
      </c>
      <c r="BI123" s="221">
        <f>IF(N123="nulová",J123,0)</f>
        <v>0</v>
      </c>
      <c r="BJ123" s="17" t="s">
        <v>76</v>
      </c>
      <c r="BK123" s="221">
        <f>ROUND(I123*H123,2)</f>
        <v>0</v>
      </c>
      <c r="BL123" s="17" t="s">
        <v>257</v>
      </c>
      <c r="BM123" s="17" t="s">
        <v>1635</v>
      </c>
    </row>
    <row r="124" s="1" customFormat="1" ht="16.5" customHeight="1">
      <c r="B124" s="38"/>
      <c r="C124" s="210" t="s">
        <v>291</v>
      </c>
      <c r="D124" s="210" t="s">
        <v>187</v>
      </c>
      <c r="E124" s="211" t="s">
        <v>1636</v>
      </c>
      <c r="F124" s="212" t="s">
        <v>1637</v>
      </c>
      <c r="G124" s="213" t="s">
        <v>364</v>
      </c>
      <c r="H124" s="214">
        <v>21</v>
      </c>
      <c r="I124" s="215"/>
      <c r="J124" s="216">
        <f>ROUND(I124*H124,2)</f>
        <v>0</v>
      </c>
      <c r="K124" s="212" t="s">
        <v>191</v>
      </c>
      <c r="L124" s="43"/>
      <c r="M124" s="217" t="s">
        <v>1</v>
      </c>
      <c r="N124" s="218" t="s">
        <v>40</v>
      </c>
      <c r="O124" s="79"/>
      <c r="P124" s="219">
        <f>O124*H124</f>
        <v>0</v>
      </c>
      <c r="Q124" s="219">
        <v>1.0000000000000001E-05</v>
      </c>
      <c r="R124" s="219">
        <f>Q124*H124</f>
        <v>0.00021000000000000001</v>
      </c>
      <c r="S124" s="219">
        <v>0</v>
      </c>
      <c r="T124" s="220">
        <f>S124*H124</f>
        <v>0</v>
      </c>
      <c r="AR124" s="17" t="s">
        <v>257</v>
      </c>
      <c r="AT124" s="17" t="s">
        <v>187</v>
      </c>
      <c r="AU124" s="17" t="s">
        <v>78</v>
      </c>
      <c r="AY124" s="17" t="s">
        <v>186</v>
      </c>
      <c r="BE124" s="221">
        <f>IF(N124="základní",J124,0)</f>
        <v>0</v>
      </c>
      <c r="BF124" s="221">
        <f>IF(N124="snížená",J124,0)</f>
        <v>0</v>
      </c>
      <c r="BG124" s="221">
        <f>IF(N124="zákl. přenesená",J124,0)</f>
        <v>0</v>
      </c>
      <c r="BH124" s="221">
        <f>IF(N124="sníž. přenesená",J124,0)</f>
        <v>0</v>
      </c>
      <c r="BI124" s="221">
        <f>IF(N124="nulová",J124,0)</f>
        <v>0</v>
      </c>
      <c r="BJ124" s="17" t="s">
        <v>76</v>
      </c>
      <c r="BK124" s="221">
        <f>ROUND(I124*H124,2)</f>
        <v>0</v>
      </c>
      <c r="BL124" s="17" t="s">
        <v>257</v>
      </c>
      <c r="BM124" s="17" t="s">
        <v>1638</v>
      </c>
    </row>
    <row r="125" s="1" customFormat="1" ht="16.5" customHeight="1">
      <c r="B125" s="38"/>
      <c r="C125" s="210" t="s">
        <v>297</v>
      </c>
      <c r="D125" s="210" t="s">
        <v>187</v>
      </c>
      <c r="E125" s="211" t="s">
        <v>1639</v>
      </c>
      <c r="F125" s="212" t="s">
        <v>1640</v>
      </c>
      <c r="G125" s="213" t="s">
        <v>277</v>
      </c>
      <c r="H125" s="214">
        <v>0.025999999999999999</v>
      </c>
      <c r="I125" s="215"/>
      <c r="J125" s="216">
        <f>ROUND(I125*H125,2)</f>
        <v>0</v>
      </c>
      <c r="K125" s="212" t="s">
        <v>191</v>
      </c>
      <c r="L125" s="43"/>
      <c r="M125" s="217" t="s">
        <v>1</v>
      </c>
      <c r="N125" s="218" t="s">
        <v>40</v>
      </c>
      <c r="O125" s="79"/>
      <c r="P125" s="219">
        <f>O125*H125</f>
        <v>0</v>
      </c>
      <c r="Q125" s="219">
        <v>0</v>
      </c>
      <c r="R125" s="219">
        <f>Q125*H125</f>
        <v>0</v>
      </c>
      <c r="S125" s="219">
        <v>0</v>
      </c>
      <c r="T125" s="220">
        <f>S125*H125</f>
        <v>0</v>
      </c>
      <c r="AR125" s="17" t="s">
        <v>257</v>
      </c>
      <c r="AT125" s="17" t="s">
        <v>187</v>
      </c>
      <c r="AU125" s="17" t="s">
        <v>78</v>
      </c>
      <c r="AY125" s="17" t="s">
        <v>186</v>
      </c>
      <c r="BE125" s="221">
        <f>IF(N125="základní",J125,0)</f>
        <v>0</v>
      </c>
      <c r="BF125" s="221">
        <f>IF(N125="snížená",J125,0)</f>
        <v>0</v>
      </c>
      <c r="BG125" s="221">
        <f>IF(N125="zákl. přenesená",J125,0)</f>
        <v>0</v>
      </c>
      <c r="BH125" s="221">
        <f>IF(N125="sníž. přenesená",J125,0)</f>
        <v>0</v>
      </c>
      <c r="BI125" s="221">
        <f>IF(N125="nulová",J125,0)</f>
        <v>0</v>
      </c>
      <c r="BJ125" s="17" t="s">
        <v>76</v>
      </c>
      <c r="BK125" s="221">
        <f>ROUND(I125*H125,2)</f>
        <v>0</v>
      </c>
      <c r="BL125" s="17" t="s">
        <v>257</v>
      </c>
      <c r="BM125" s="17" t="s">
        <v>1641</v>
      </c>
    </row>
    <row r="126" s="10" customFormat="1" ht="22.8" customHeight="1">
      <c r="B126" s="196"/>
      <c r="C126" s="197"/>
      <c r="D126" s="198" t="s">
        <v>68</v>
      </c>
      <c r="E126" s="290" t="s">
        <v>1642</v>
      </c>
      <c r="F126" s="290" t="s">
        <v>1643</v>
      </c>
      <c r="G126" s="197"/>
      <c r="H126" s="197"/>
      <c r="I126" s="200"/>
      <c r="J126" s="291">
        <f>BK126</f>
        <v>0</v>
      </c>
      <c r="K126" s="197"/>
      <c r="L126" s="202"/>
      <c r="M126" s="203"/>
      <c r="N126" s="204"/>
      <c r="O126" s="204"/>
      <c r="P126" s="205">
        <f>SUM(P127:P146)</f>
        <v>0</v>
      </c>
      <c r="Q126" s="204"/>
      <c r="R126" s="205">
        <f>SUM(R127:R146)</f>
        <v>0.088669999999999985</v>
      </c>
      <c r="S126" s="204"/>
      <c r="T126" s="206">
        <f>SUM(T127:T146)</f>
        <v>0</v>
      </c>
      <c r="AR126" s="207" t="s">
        <v>78</v>
      </c>
      <c r="AT126" s="208" t="s">
        <v>68</v>
      </c>
      <c r="AU126" s="208" t="s">
        <v>76</v>
      </c>
      <c r="AY126" s="207" t="s">
        <v>186</v>
      </c>
      <c r="BK126" s="209">
        <f>SUM(BK127:BK146)</f>
        <v>0</v>
      </c>
    </row>
    <row r="127" s="1" customFormat="1" ht="16.5" customHeight="1">
      <c r="B127" s="38"/>
      <c r="C127" s="210" t="s">
        <v>7</v>
      </c>
      <c r="D127" s="210" t="s">
        <v>187</v>
      </c>
      <c r="E127" s="211" t="s">
        <v>1644</v>
      </c>
      <c r="F127" s="212" t="s">
        <v>1645</v>
      </c>
      <c r="G127" s="213" t="s">
        <v>1646</v>
      </c>
      <c r="H127" s="214">
        <v>1</v>
      </c>
      <c r="I127" s="215"/>
      <c r="J127" s="216">
        <f>ROUND(I127*H127,2)</f>
        <v>0</v>
      </c>
      <c r="K127" s="212" t="s">
        <v>191</v>
      </c>
      <c r="L127" s="43"/>
      <c r="M127" s="217" t="s">
        <v>1</v>
      </c>
      <c r="N127" s="218" t="s">
        <v>40</v>
      </c>
      <c r="O127" s="79"/>
      <c r="P127" s="219">
        <f>O127*H127</f>
        <v>0</v>
      </c>
      <c r="Q127" s="219">
        <v>0.023199999999999998</v>
      </c>
      <c r="R127" s="219">
        <f>Q127*H127</f>
        <v>0.023199999999999998</v>
      </c>
      <c r="S127" s="219">
        <v>0</v>
      </c>
      <c r="T127" s="220">
        <f>S127*H127</f>
        <v>0</v>
      </c>
      <c r="AR127" s="17" t="s">
        <v>257</v>
      </c>
      <c r="AT127" s="17" t="s">
        <v>187</v>
      </c>
      <c r="AU127" s="17" t="s">
        <v>78</v>
      </c>
      <c r="AY127" s="17" t="s">
        <v>186</v>
      </c>
      <c r="BE127" s="221">
        <f>IF(N127="základní",J127,0)</f>
        <v>0</v>
      </c>
      <c r="BF127" s="221">
        <f>IF(N127="snížená",J127,0)</f>
        <v>0</v>
      </c>
      <c r="BG127" s="221">
        <f>IF(N127="zákl. přenesená",J127,0)</f>
        <v>0</v>
      </c>
      <c r="BH127" s="221">
        <f>IF(N127="sníž. přenesená",J127,0)</f>
        <v>0</v>
      </c>
      <c r="BI127" s="221">
        <f>IF(N127="nulová",J127,0)</f>
        <v>0</v>
      </c>
      <c r="BJ127" s="17" t="s">
        <v>76</v>
      </c>
      <c r="BK127" s="221">
        <f>ROUND(I127*H127,2)</f>
        <v>0</v>
      </c>
      <c r="BL127" s="17" t="s">
        <v>257</v>
      </c>
      <c r="BM127" s="17" t="s">
        <v>1647</v>
      </c>
    </row>
    <row r="128" s="1" customFormat="1" ht="16.5" customHeight="1">
      <c r="B128" s="38"/>
      <c r="C128" s="210" t="s">
        <v>306</v>
      </c>
      <c r="D128" s="210" t="s">
        <v>187</v>
      </c>
      <c r="E128" s="211" t="s">
        <v>1648</v>
      </c>
      <c r="F128" s="212" t="s">
        <v>1649</v>
      </c>
      <c r="G128" s="213" t="s">
        <v>1646</v>
      </c>
      <c r="H128" s="214">
        <v>1</v>
      </c>
      <c r="I128" s="215"/>
      <c r="J128" s="216">
        <f>ROUND(I128*H128,2)</f>
        <v>0</v>
      </c>
      <c r="K128" s="212" t="s">
        <v>191</v>
      </c>
      <c r="L128" s="43"/>
      <c r="M128" s="217" t="s">
        <v>1</v>
      </c>
      <c r="N128" s="218" t="s">
        <v>40</v>
      </c>
      <c r="O128" s="79"/>
      <c r="P128" s="219">
        <f>O128*H128</f>
        <v>0</v>
      </c>
      <c r="Q128" s="219">
        <v>0.014970000000000001</v>
      </c>
      <c r="R128" s="219">
        <f>Q128*H128</f>
        <v>0.014970000000000001</v>
      </c>
      <c r="S128" s="219">
        <v>0</v>
      </c>
      <c r="T128" s="220">
        <f>S128*H128</f>
        <v>0</v>
      </c>
      <c r="AR128" s="17" t="s">
        <v>257</v>
      </c>
      <c r="AT128" s="17" t="s">
        <v>187</v>
      </c>
      <c r="AU128" s="17" t="s">
        <v>78</v>
      </c>
      <c r="AY128" s="17" t="s">
        <v>186</v>
      </c>
      <c r="BE128" s="221">
        <f>IF(N128="základní",J128,0)</f>
        <v>0</v>
      </c>
      <c r="BF128" s="221">
        <f>IF(N128="snížená",J128,0)</f>
        <v>0</v>
      </c>
      <c r="BG128" s="221">
        <f>IF(N128="zákl. přenesená",J128,0)</f>
        <v>0</v>
      </c>
      <c r="BH128" s="221">
        <f>IF(N128="sníž. přenesená",J128,0)</f>
        <v>0</v>
      </c>
      <c r="BI128" s="221">
        <f>IF(N128="nulová",J128,0)</f>
        <v>0</v>
      </c>
      <c r="BJ128" s="17" t="s">
        <v>76</v>
      </c>
      <c r="BK128" s="221">
        <f>ROUND(I128*H128,2)</f>
        <v>0</v>
      </c>
      <c r="BL128" s="17" t="s">
        <v>257</v>
      </c>
      <c r="BM128" s="17" t="s">
        <v>1650</v>
      </c>
    </row>
    <row r="129" s="1" customFormat="1" ht="16.5" customHeight="1">
      <c r="B129" s="38"/>
      <c r="C129" s="210" t="s">
        <v>311</v>
      </c>
      <c r="D129" s="210" t="s">
        <v>187</v>
      </c>
      <c r="E129" s="211" t="s">
        <v>1651</v>
      </c>
      <c r="F129" s="212" t="s">
        <v>1652</v>
      </c>
      <c r="G129" s="213" t="s">
        <v>1646</v>
      </c>
      <c r="H129" s="214">
        <v>1</v>
      </c>
      <c r="I129" s="215"/>
      <c r="J129" s="216">
        <f>ROUND(I129*H129,2)</f>
        <v>0</v>
      </c>
      <c r="K129" s="212" t="s">
        <v>191</v>
      </c>
      <c r="L129" s="43"/>
      <c r="M129" s="217" t="s">
        <v>1</v>
      </c>
      <c r="N129" s="218" t="s">
        <v>40</v>
      </c>
      <c r="O129" s="79"/>
      <c r="P129" s="219">
        <f>O129*H129</f>
        <v>0</v>
      </c>
      <c r="Q129" s="219">
        <v>0.00051999999999999995</v>
      </c>
      <c r="R129" s="219">
        <f>Q129*H129</f>
        <v>0.00051999999999999995</v>
      </c>
      <c r="S129" s="219">
        <v>0</v>
      </c>
      <c r="T129" s="220">
        <f>S129*H129</f>
        <v>0</v>
      </c>
      <c r="AR129" s="17" t="s">
        <v>257</v>
      </c>
      <c r="AT129" s="17" t="s">
        <v>187</v>
      </c>
      <c r="AU129" s="17" t="s">
        <v>78</v>
      </c>
      <c r="AY129" s="17" t="s">
        <v>186</v>
      </c>
      <c r="BE129" s="221">
        <f>IF(N129="základní",J129,0)</f>
        <v>0</v>
      </c>
      <c r="BF129" s="221">
        <f>IF(N129="snížená",J129,0)</f>
        <v>0</v>
      </c>
      <c r="BG129" s="221">
        <f>IF(N129="zákl. přenesená",J129,0)</f>
        <v>0</v>
      </c>
      <c r="BH129" s="221">
        <f>IF(N129="sníž. přenesená",J129,0)</f>
        <v>0</v>
      </c>
      <c r="BI129" s="221">
        <f>IF(N129="nulová",J129,0)</f>
        <v>0</v>
      </c>
      <c r="BJ129" s="17" t="s">
        <v>76</v>
      </c>
      <c r="BK129" s="221">
        <f>ROUND(I129*H129,2)</f>
        <v>0</v>
      </c>
      <c r="BL129" s="17" t="s">
        <v>257</v>
      </c>
      <c r="BM129" s="17" t="s">
        <v>1653</v>
      </c>
    </row>
    <row r="130" s="1" customFormat="1" ht="16.5" customHeight="1">
      <c r="B130" s="38"/>
      <c r="C130" s="210" t="s">
        <v>316</v>
      </c>
      <c r="D130" s="210" t="s">
        <v>187</v>
      </c>
      <c r="E130" s="211" t="s">
        <v>1654</v>
      </c>
      <c r="F130" s="212" t="s">
        <v>1655</v>
      </c>
      <c r="G130" s="213" t="s">
        <v>1646</v>
      </c>
      <c r="H130" s="214">
        <v>1</v>
      </c>
      <c r="I130" s="215"/>
      <c r="J130" s="216">
        <f>ROUND(I130*H130,2)</f>
        <v>0</v>
      </c>
      <c r="K130" s="212" t="s">
        <v>191</v>
      </c>
      <c r="L130" s="43"/>
      <c r="M130" s="217" t="s">
        <v>1</v>
      </c>
      <c r="N130" s="218" t="s">
        <v>40</v>
      </c>
      <c r="O130" s="79"/>
      <c r="P130" s="219">
        <f>O130*H130</f>
        <v>0</v>
      </c>
      <c r="Q130" s="219">
        <v>0.00051999999999999995</v>
      </c>
      <c r="R130" s="219">
        <f>Q130*H130</f>
        <v>0.00051999999999999995</v>
      </c>
      <c r="S130" s="219">
        <v>0</v>
      </c>
      <c r="T130" s="220">
        <f>S130*H130</f>
        <v>0</v>
      </c>
      <c r="AR130" s="17" t="s">
        <v>257</v>
      </c>
      <c r="AT130" s="17" t="s">
        <v>187</v>
      </c>
      <c r="AU130" s="17" t="s">
        <v>78</v>
      </c>
      <c r="AY130" s="17" t="s">
        <v>186</v>
      </c>
      <c r="BE130" s="221">
        <f>IF(N130="základní",J130,0)</f>
        <v>0</v>
      </c>
      <c r="BF130" s="221">
        <f>IF(N130="snížená",J130,0)</f>
        <v>0</v>
      </c>
      <c r="BG130" s="221">
        <f>IF(N130="zákl. přenesená",J130,0)</f>
        <v>0</v>
      </c>
      <c r="BH130" s="221">
        <f>IF(N130="sníž. přenesená",J130,0)</f>
        <v>0</v>
      </c>
      <c r="BI130" s="221">
        <f>IF(N130="nulová",J130,0)</f>
        <v>0</v>
      </c>
      <c r="BJ130" s="17" t="s">
        <v>76</v>
      </c>
      <c r="BK130" s="221">
        <f>ROUND(I130*H130,2)</f>
        <v>0</v>
      </c>
      <c r="BL130" s="17" t="s">
        <v>257</v>
      </c>
      <c r="BM130" s="17" t="s">
        <v>1656</v>
      </c>
    </row>
    <row r="131" s="1" customFormat="1" ht="16.5" customHeight="1">
      <c r="B131" s="38"/>
      <c r="C131" s="210" t="s">
        <v>323</v>
      </c>
      <c r="D131" s="210" t="s">
        <v>187</v>
      </c>
      <c r="E131" s="211" t="s">
        <v>1657</v>
      </c>
      <c r="F131" s="212" t="s">
        <v>1658</v>
      </c>
      <c r="G131" s="213" t="s">
        <v>1646</v>
      </c>
      <c r="H131" s="214">
        <v>1</v>
      </c>
      <c r="I131" s="215"/>
      <c r="J131" s="216">
        <f>ROUND(I131*H131,2)</f>
        <v>0</v>
      </c>
      <c r="K131" s="212" t="s">
        <v>191</v>
      </c>
      <c r="L131" s="43"/>
      <c r="M131" s="217" t="s">
        <v>1</v>
      </c>
      <c r="N131" s="218" t="s">
        <v>40</v>
      </c>
      <c r="O131" s="79"/>
      <c r="P131" s="219">
        <f>O131*H131</f>
        <v>0</v>
      </c>
      <c r="Q131" s="219">
        <v>0.00051999999999999995</v>
      </c>
      <c r="R131" s="219">
        <f>Q131*H131</f>
        <v>0.00051999999999999995</v>
      </c>
      <c r="S131" s="219">
        <v>0</v>
      </c>
      <c r="T131" s="220">
        <f>S131*H131</f>
        <v>0</v>
      </c>
      <c r="AR131" s="17" t="s">
        <v>257</v>
      </c>
      <c r="AT131" s="17" t="s">
        <v>187</v>
      </c>
      <c r="AU131" s="17" t="s">
        <v>78</v>
      </c>
      <c r="AY131" s="17" t="s">
        <v>186</v>
      </c>
      <c r="BE131" s="221">
        <f>IF(N131="základní",J131,0)</f>
        <v>0</v>
      </c>
      <c r="BF131" s="221">
        <f>IF(N131="snížená",J131,0)</f>
        <v>0</v>
      </c>
      <c r="BG131" s="221">
        <f>IF(N131="zákl. přenesená",J131,0)</f>
        <v>0</v>
      </c>
      <c r="BH131" s="221">
        <f>IF(N131="sníž. přenesená",J131,0)</f>
        <v>0</v>
      </c>
      <c r="BI131" s="221">
        <f>IF(N131="nulová",J131,0)</f>
        <v>0</v>
      </c>
      <c r="BJ131" s="17" t="s">
        <v>76</v>
      </c>
      <c r="BK131" s="221">
        <f>ROUND(I131*H131,2)</f>
        <v>0</v>
      </c>
      <c r="BL131" s="17" t="s">
        <v>257</v>
      </c>
      <c r="BM131" s="17" t="s">
        <v>1659</v>
      </c>
    </row>
    <row r="132" s="1" customFormat="1" ht="16.5" customHeight="1">
      <c r="B132" s="38"/>
      <c r="C132" s="210" t="s">
        <v>330</v>
      </c>
      <c r="D132" s="210" t="s">
        <v>187</v>
      </c>
      <c r="E132" s="211" t="s">
        <v>1660</v>
      </c>
      <c r="F132" s="212" t="s">
        <v>1661</v>
      </c>
      <c r="G132" s="213" t="s">
        <v>1646</v>
      </c>
      <c r="H132" s="214">
        <v>1</v>
      </c>
      <c r="I132" s="215"/>
      <c r="J132" s="216">
        <f>ROUND(I132*H132,2)</f>
        <v>0</v>
      </c>
      <c r="K132" s="212" t="s">
        <v>191</v>
      </c>
      <c r="L132" s="43"/>
      <c r="M132" s="217" t="s">
        <v>1</v>
      </c>
      <c r="N132" s="218" t="s">
        <v>40</v>
      </c>
      <c r="O132" s="79"/>
      <c r="P132" s="219">
        <f>O132*H132</f>
        <v>0</v>
      </c>
      <c r="Q132" s="219">
        <v>0.00042999999999999999</v>
      </c>
      <c r="R132" s="219">
        <f>Q132*H132</f>
        <v>0.00042999999999999999</v>
      </c>
      <c r="S132" s="219">
        <v>0</v>
      </c>
      <c r="T132" s="220">
        <f>S132*H132</f>
        <v>0</v>
      </c>
      <c r="AR132" s="17" t="s">
        <v>257</v>
      </c>
      <c r="AT132" s="17" t="s">
        <v>187</v>
      </c>
      <c r="AU132" s="17" t="s">
        <v>78</v>
      </c>
      <c r="AY132" s="17" t="s">
        <v>186</v>
      </c>
      <c r="BE132" s="221">
        <f>IF(N132="základní",J132,0)</f>
        <v>0</v>
      </c>
      <c r="BF132" s="221">
        <f>IF(N132="snížená",J132,0)</f>
        <v>0</v>
      </c>
      <c r="BG132" s="221">
        <f>IF(N132="zákl. přenesená",J132,0)</f>
        <v>0</v>
      </c>
      <c r="BH132" s="221">
        <f>IF(N132="sníž. přenesená",J132,0)</f>
        <v>0</v>
      </c>
      <c r="BI132" s="221">
        <f>IF(N132="nulová",J132,0)</f>
        <v>0</v>
      </c>
      <c r="BJ132" s="17" t="s">
        <v>76</v>
      </c>
      <c r="BK132" s="221">
        <f>ROUND(I132*H132,2)</f>
        <v>0</v>
      </c>
      <c r="BL132" s="17" t="s">
        <v>257</v>
      </c>
      <c r="BM132" s="17" t="s">
        <v>1662</v>
      </c>
    </row>
    <row r="133" s="1" customFormat="1" ht="16.5" customHeight="1">
      <c r="B133" s="38"/>
      <c r="C133" s="266" t="s">
        <v>334</v>
      </c>
      <c r="D133" s="266" t="s">
        <v>356</v>
      </c>
      <c r="E133" s="267" t="s">
        <v>1663</v>
      </c>
      <c r="F133" s="268" t="s">
        <v>1664</v>
      </c>
      <c r="G133" s="269" t="s">
        <v>300</v>
      </c>
      <c r="H133" s="270">
        <v>1</v>
      </c>
      <c r="I133" s="271"/>
      <c r="J133" s="272">
        <f>ROUND(I133*H133,2)</f>
        <v>0</v>
      </c>
      <c r="K133" s="268" t="s">
        <v>191</v>
      </c>
      <c r="L133" s="273"/>
      <c r="M133" s="274" t="s">
        <v>1</v>
      </c>
      <c r="N133" s="275" t="s">
        <v>40</v>
      </c>
      <c r="O133" s="79"/>
      <c r="P133" s="219">
        <f>O133*H133</f>
        <v>0</v>
      </c>
      <c r="Q133" s="219">
        <v>0.017999999999999999</v>
      </c>
      <c r="R133" s="219">
        <f>Q133*H133</f>
        <v>0.017999999999999999</v>
      </c>
      <c r="S133" s="219">
        <v>0</v>
      </c>
      <c r="T133" s="220">
        <f>S133*H133</f>
        <v>0</v>
      </c>
      <c r="AR133" s="17" t="s">
        <v>355</v>
      </c>
      <c r="AT133" s="17" t="s">
        <v>356</v>
      </c>
      <c r="AU133" s="17" t="s">
        <v>78</v>
      </c>
      <c r="AY133" s="17" t="s">
        <v>186</v>
      </c>
      <c r="BE133" s="221">
        <f>IF(N133="základní",J133,0)</f>
        <v>0</v>
      </c>
      <c r="BF133" s="221">
        <f>IF(N133="snížená",J133,0)</f>
        <v>0</v>
      </c>
      <c r="BG133" s="221">
        <f>IF(N133="zákl. přenesená",J133,0)</f>
        <v>0</v>
      </c>
      <c r="BH133" s="221">
        <f>IF(N133="sníž. přenesená",J133,0)</f>
        <v>0</v>
      </c>
      <c r="BI133" s="221">
        <f>IF(N133="nulová",J133,0)</f>
        <v>0</v>
      </c>
      <c r="BJ133" s="17" t="s">
        <v>76</v>
      </c>
      <c r="BK133" s="221">
        <f>ROUND(I133*H133,2)</f>
        <v>0</v>
      </c>
      <c r="BL133" s="17" t="s">
        <v>257</v>
      </c>
      <c r="BM133" s="17" t="s">
        <v>1665</v>
      </c>
    </row>
    <row r="134" s="1" customFormat="1" ht="16.5" customHeight="1">
      <c r="B134" s="38"/>
      <c r="C134" s="210" t="s">
        <v>338</v>
      </c>
      <c r="D134" s="210" t="s">
        <v>187</v>
      </c>
      <c r="E134" s="211" t="s">
        <v>1666</v>
      </c>
      <c r="F134" s="212" t="s">
        <v>1667</v>
      </c>
      <c r="G134" s="213" t="s">
        <v>1646</v>
      </c>
      <c r="H134" s="214">
        <v>1</v>
      </c>
      <c r="I134" s="215"/>
      <c r="J134" s="216">
        <f>ROUND(I134*H134,2)</f>
        <v>0</v>
      </c>
      <c r="K134" s="212" t="s">
        <v>191</v>
      </c>
      <c r="L134" s="43"/>
      <c r="M134" s="217" t="s">
        <v>1</v>
      </c>
      <c r="N134" s="218" t="s">
        <v>40</v>
      </c>
      <c r="O134" s="79"/>
      <c r="P134" s="219">
        <f>O134*H134</f>
        <v>0</v>
      </c>
      <c r="Q134" s="219">
        <v>0.010659999999999999</v>
      </c>
      <c r="R134" s="219">
        <f>Q134*H134</f>
        <v>0.010659999999999999</v>
      </c>
      <c r="S134" s="219">
        <v>0</v>
      </c>
      <c r="T134" s="220">
        <f>S134*H134</f>
        <v>0</v>
      </c>
      <c r="AR134" s="17" t="s">
        <v>257</v>
      </c>
      <c r="AT134" s="17" t="s">
        <v>187</v>
      </c>
      <c r="AU134" s="17" t="s">
        <v>78</v>
      </c>
      <c r="AY134" s="17" t="s">
        <v>186</v>
      </c>
      <c r="BE134" s="221">
        <f>IF(N134="základní",J134,0)</f>
        <v>0</v>
      </c>
      <c r="BF134" s="221">
        <f>IF(N134="snížená",J134,0)</f>
        <v>0</v>
      </c>
      <c r="BG134" s="221">
        <f>IF(N134="zákl. přenesená",J134,0)</f>
        <v>0</v>
      </c>
      <c r="BH134" s="221">
        <f>IF(N134="sníž. přenesená",J134,0)</f>
        <v>0</v>
      </c>
      <c r="BI134" s="221">
        <f>IF(N134="nulová",J134,0)</f>
        <v>0</v>
      </c>
      <c r="BJ134" s="17" t="s">
        <v>76</v>
      </c>
      <c r="BK134" s="221">
        <f>ROUND(I134*H134,2)</f>
        <v>0</v>
      </c>
      <c r="BL134" s="17" t="s">
        <v>257</v>
      </c>
      <c r="BM134" s="17" t="s">
        <v>1668</v>
      </c>
    </row>
    <row r="135" s="1" customFormat="1">
      <c r="B135" s="38"/>
      <c r="C135" s="39"/>
      <c r="D135" s="224" t="s">
        <v>831</v>
      </c>
      <c r="E135" s="39"/>
      <c r="F135" s="276" t="s">
        <v>1669</v>
      </c>
      <c r="G135" s="39"/>
      <c r="H135" s="39"/>
      <c r="I135" s="144"/>
      <c r="J135" s="39"/>
      <c r="K135" s="39"/>
      <c r="L135" s="43"/>
      <c r="M135" s="277"/>
      <c r="N135" s="79"/>
      <c r="O135" s="79"/>
      <c r="P135" s="79"/>
      <c r="Q135" s="79"/>
      <c r="R135" s="79"/>
      <c r="S135" s="79"/>
      <c r="T135" s="80"/>
      <c r="AT135" s="17" t="s">
        <v>831</v>
      </c>
      <c r="AU135" s="17" t="s">
        <v>78</v>
      </c>
    </row>
    <row r="136" s="1" customFormat="1" ht="16.5" customHeight="1">
      <c r="B136" s="38"/>
      <c r="C136" s="210" t="s">
        <v>342</v>
      </c>
      <c r="D136" s="210" t="s">
        <v>187</v>
      </c>
      <c r="E136" s="211" t="s">
        <v>1670</v>
      </c>
      <c r="F136" s="212" t="s">
        <v>1671</v>
      </c>
      <c r="G136" s="213" t="s">
        <v>1646</v>
      </c>
      <c r="H136" s="214">
        <v>1</v>
      </c>
      <c r="I136" s="215"/>
      <c r="J136" s="216">
        <f>ROUND(I136*H136,2)</f>
        <v>0</v>
      </c>
      <c r="K136" s="212" t="s">
        <v>191</v>
      </c>
      <c r="L136" s="43"/>
      <c r="M136" s="217" t="s">
        <v>1</v>
      </c>
      <c r="N136" s="218" t="s">
        <v>40</v>
      </c>
      <c r="O136" s="79"/>
      <c r="P136" s="219">
        <f>O136*H136</f>
        <v>0</v>
      </c>
      <c r="Q136" s="219">
        <v>0.010659999999999999</v>
      </c>
      <c r="R136" s="219">
        <f>Q136*H136</f>
        <v>0.010659999999999999</v>
      </c>
      <c r="S136" s="219">
        <v>0</v>
      </c>
      <c r="T136" s="220">
        <f>S136*H136</f>
        <v>0</v>
      </c>
      <c r="AR136" s="17" t="s">
        <v>257</v>
      </c>
      <c r="AT136" s="17" t="s">
        <v>187</v>
      </c>
      <c r="AU136" s="17" t="s">
        <v>78</v>
      </c>
      <c r="AY136" s="17" t="s">
        <v>186</v>
      </c>
      <c r="BE136" s="221">
        <f>IF(N136="základní",J136,0)</f>
        <v>0</v>
      </c>
      <c r="BF136" s="221">
        <f>IF(N136="snížená",J136,0)</f>
        <v>0</v>
      </c>
      <c r="BG136" s="221">
        <f>IF(N136="zákl. přenesená",J136,0)</f>
        <v>0</v>
      </c>
      <c r="BH136" s="221">
        <f>IF(N136="sníž. přenesená",J136,0)</f>
        <v>0</v>
      </c>
      <c r="BI136" s="221">
        <f>IF(N136="nulová",J136,0)</f>
        <v>0</v>
      </c>
      <c r="BJ136" s="17" t="s">
        <v>76</v>
      </c>
      <c r="BK136" s="221">
        <f>ROUND(I136*H136,2)</f>
        <v>0</v>
      </c>
      <c r="BL136" s="17" t="s">
        <v>257</v>
      </c>
      <c r="BM136" s="17" t="s">
        <v>1672</v>
      </c>
    </row>
    <row r="137" s="1" customFormat="1">
      <c r="B137" s="38"/>
      <c r="C137" s="39"/>
      <c r="D137" s="224" t="s">
        <v>831</v>
      </c>
      <c r="E137" s="39"/>
      <c r="F137" s="276" t="s">
        <v>1669</v>
      </c>
      <c r="G137" s="39"/>
      <c r="H137" s="39"/>
      <c r="I137" s="144"/>
      <c r="J137" s="39"/>
      <c r="K137" s="39"/>
      <c r="L137" s="43"/>
      <c r="M137" s="277"/>
      <c r="N137" s="79"/>
      <c r="O137" s="79"/>
      <c r="P137" s="79"/>
      <c r="Q137" s="79"/>
      <c r="R137" s="79"/>
      <c r="S137" s="79"/>
      <c r="T137" s="80"/>
      <c r="AT137" s="17" t="s">
        <v>831</v>
      </c>
      <c r="AU137" s="17" t="s">
        <v>78</v>
      </c>
    </row>
    <row r="138" s="1" customFormat="1" ht="16.5" customHeight="1">
      <c r="B138" s="38"/>
      <c r="C138" s="210" t="s">
        <v>346</v>
      </c>
      <c r="D138" s="210" t="s">
        <v>187</v>
      </c>
      <c r="E138" s="211" t="s">
        <v>1673</v>
      </c>
      <c r="F138" s="212" t="s">
        <v>1674</v>
      </c>
      <c r="G138" s="213" t="s">
        <v>1646</v>
      </c>
      <c r="H138" s="214">
        <v>1</v>
      </c>
      <c r="I138" s="215"/>
      <c r="J138" s="216">
        <f>ROUND(I138*H138,2)</f>
        <v>0</v>
      </c>
      <c r="K138" s="212" t="s">
        <v>1</v>
      </c>
      <c r="L138" s="43"/>
      <c r="M138" s="217" t="s">
        <v>1</v>
      </c>
      <c r="N138" s="218" t="s">
        <v>40</v>
      </c>
      <c r="O138" s="79"/>
      <c r="P138" s="219">
        <f>O138*H138</f>
        <v>0</v>
      </c>
      <c r="Q138" s="219">
        <v>0.00189</v>
      </c>
      <c r="R138" s="219">
        <f>Q138*H138</f>
        <v>0.00189</v>
      </c>
      <c r="S138" s="219">
        <v>0</v>
      </c>
      <c r="T138" s="220">
        <f>S138*H138</f>
        <v>0</v>
      </c>
      <c r="AR138" s="17" t="s">
        <v>257</v>
      </c>
      <c r="AT138" s="17" t="s">
        <v>187</v>
      </c>
      <c r="AU138" s="17" t="s">
        <v>78</v>
      </c>
      <c r="AY138" s="17" t="s">
        <v>186</v>
      </c>
      <c r="BE138" s="221">
        <f>IF(N138="základní",J138,0)</f>
        <v>0</v>
      </c>
      <c r="BF138" s="221">
        <f>IF(N138="snížená",J138,0)</f>
        <v>0</v>
      </c>
      <c r="BG138" s="221">
        <f>IF(N138="zákl. přenesená",J138,0)</f>
        <v>0</v>
      </c>
      <c r="BH138" s="221">
        <f>IF(N138="sníž. přenesená",J138,0)</f>
        <v>0</v>
      </c>
      <c r="BI138" s="221">
        <f>IF(N138="nulová",J138,0)</f>
        <v>0</v>
      </c>
      <c r="BJ138" s="17" t="s">
        <v>76</v>
      </c>
      <c r="BK138" s="221">
        <f>ROUND(I138*H138,2)</f>
        <v>0</v>
      </c>
      <c r="BL138" s="17" t="s">
        <v>257</v>
      </c>
      <c r="BM138" s="17" t="s">
        <v>1675</v>
      </c>
    </row>
    <row r="139" s="1" customFormat="1" ht="16.5" customHeight="1">
      <c r="B139" s="38"/>
      <c r="C139" s="210" t="s">
        <v>350</v>
      </c>
      <c r="D139" s="210" t="s">
        <v>187</v>
      </c>
      <c r="E139" s="211" t="s">
        <v>1676</v>
      </c>
      <c r="F139" s="212" t="s">
        <v>1677</v>
      </c>
      <c r="G139" s="213" t="s">
        <v>1646</v>
      </c>
      <c r="H139" s="214">
        <v>1</v>
      </c>
      <c r="I139" s="215"/>
      <c r="J139" s="216">
        <f>ROUND(I139*H139,2)</f>
        <v>0</v>
      </c>
      <c r="K139" s="212" t="s">
        <v>1</v>
      </c>
      <c r="L139" s="43"/>
      <c r="M139" s="217" t="s">
        <v>1</v>
      </c>
      <c r="N139" s="218" t="s">
        <v>40</v>
      </c>
      <c r="O139" s="79"/>
      <c r="P139" s="219">
        <f>O139*H139</f>
        <v>0</v>
      </c>
      <c r="Q139" s="219">
        <v>0.00189</v>
      </c>
      <c r="R139" s="219">
        <f>Q139*H139</f>
        <v>0.00189</v>
      </c>
      <c r="S139" s="219">
        <v>0</v>
      </c>
      <c r="T139" s="220">
        <f>S139*H139</f>
        <v>0</v>
      </c>
      <c r="AR139" s="17" t="s">
        <v>257</v>
      </c>
      <c r="AT139" s="17" t="s">
        <v>187</v>
      </c>
      <c r="AU139" s="17" t="s">
        <v>78</v>
      </c>
      <c r="AY139" s="17" t="s">
        <v>186</v>
      </c>
      <c r="BE139" s="221">
        <f>IF(N139="základní",J139,0)</f>
        <v>0</v>
      </c>
      <c r="BF139" s="221">
        <f>IF(N139="snížená",J139,0)</f>
        <v>0</v>
      </c>
      <c r="BG139" s="221">
        <f>IF(N139="zákl. přenesená",J139,0)</f>
        <v>0</v>
      </c>
      <c r="BH139" s="221">
        <f>IF(N139="sníž. přenesená",J139,0)</f>
        <v>0</v>
      </c>
      <c r="BI139" s="221">
        <f>IF(N139="nulová",J139,0)</f>
        <v>0</v>
      </c>
      <c r="BJ139" s="17" t="s">
        <v>76</v>
      </c>
      <c r="BK139" s="221">
        <f>ROUND(I139*H139,2)</f>
        <v>0</v>
      </c>
      <c r="BL139" s="17" t="s">
        <v>257</v>
      </c>
      <c r="BM139" s="17" t="s">
        <v>1678</v>
      </c>
    </row>
    <row r="140" s="1" customFormat="1" ht="16.5" customHeight="1">
      <c r="B140" s="38"/>
      <c r="C140" s="210" t="s">
        <v>355</v>
      </c>
      <c r="D140" s="210" t="s">
        <v>187</v>
      </c>
      <c r="E140" s="211" t="s">
        <v>1679</v>
      </c>
      <c r="F140" s="212" t="s">
        <v>1680</v>
      </c>
      <c r="G140" s="213" t="s">
        <v>1646</v>
      </c>
      <c r="H140" s="214">
        <v>3</v>
      </c>
      <c r="I140" s="215"/>
      <c r="J140" s="216">
        <f>ROUND(I140*H140,2)</f>
        <v>0</v>
      </c>
      <c r="K140" s="212" t="s">
        <v>191</v>
      </c>
      <c r="L140" s="43"/>
      <c r="M140" s="217" t="s">
        <v>1</v>
      </c>
      <c r="N140" s="218" t="s">
        <v>40</v>
      </c>
      <c r="O140" s="79"/>
      <c r="P140" s="219">
        <f>O140*H140</f>
        <v>0</v>
      </c>
      <c r="Q140" s="219">
        <v>0.00029999999999999997</v>
      </c>
      <c r="R140" s="219">
        <f>Q140*H140</f>
        <v>0.00089999999999999998</v>
      </c>
      <c r="S140" s="219">
        <v>0</v>
      </c>
      <c r="T140" s="220">
        <f>S140*H140</f>
        <v>0</v>
      </c>
      <c r="AR140" s="17" t="s">
        <v>257</v>
      </c>
      <c r="AT140" s="17" t="s">
        <v>187</v>
      </c>
      <c r="AU140" s="17" t="s">
        <v>78</v>
      </c>
      <c r="AY140" s="17" t="s">
        <v>186</v>
      </c>
      <c r="BE140" s="221">
        <f>IF(N140="základní",J140,0)</f>
        <v>0</v>
      </c>
      <c r="BF140" s="221">
        <f>IF(N140="snížená",J140,0)</f>
        <v>0</v>
      </c>
      <c r="BG140" s="221">
        <f>IF(N140="zákl. přenesená",J140,0)</f>
        <v>0</v>
      </c>
      <c r="BH140" s="221">
        <f>IF(N140="sníž. přenesená",J140,0)</f>
        <v>0</v>
      </c>
      <c r="BI140" s="221">
        <f>IF(N140="nulová",J140,0)</f>
        <v>0</v>
      </c>
      <c r="BJ140" s="17" t="s">
        <v>76</v>
      </c>
      <c r="BK140" s="221">
        <f>ROUND(I140*H140,2)</f>
        <v>0</v>
      </c>
      <c r="BL140" s="17" t="s">
        <v>257</v>
      </c>
      <c r="BM140" s="17" t="s">
        <v>1681</v>
      </c>
    </row>
    <row r="141" s="1" customFormat="1" ht="16.5" customHeight="1">
      <c r="B141" s="38"/>
      <c r="C141" s="210" t="s">
        <v>367</v>
      </c>
      <c r="D141" s="210" t="s">
        <v>187</v>
      </c>
      <c r="E141" s="211" t="s">
        <v>1682</v>
      </c>
      <c r="F141" s="212" t="s">
        <v>1683</v>
      </c>
      <c r="G141" s="213" t="s">
        <v>1646</v>
      </c>
      <c r="H141" s="214">
        <v>1</v>
      </c>
      <c r="I141" s="215"/>
      <c r="J141" s="216">
        <f>ROUND(I141*H141,2)</f>
        <v>0</v>
      </c>
      <c r="K141" s="212" t="s">
        <v>191</v>
      </c>
      <c r="L141" s="43"/>
      <c r="M141" s="217" t="s">
        <v>1</v>
      </c>
      <c r="N141" s="218" t="s">
        <v>40</v>
      </c>
      <c r="O141" s="79"/>
      <c r="P141" s="219">
        <f>O141*H141</f>
        <v>0</v>
      </c>
      <c r="Q141" s="219">
        <v>0.0018</v>
      </c>
      <c r="R141" s="219">
        <f>Q141*H141</f>
        <v>0.0018</v>
      </c>
      <c r="S141" s="219">
        <v>0</v>
      </c>
      <c r="T141" s="220">
        <f>S141*H141</f>
        <v>0</v>
      </c>
      <c r="AR141" s="17" t="s">
        <v>257</v>
      </c>
      <c r="AT141" s="17" t="s">
        <v>187</v>
      </c>
      <c r="AU141" s="17" t="s">
        <v>78</v>
      </c>
      <c r="AY141" s="17" t="s">
        <v>186</v>
      </c>
      <c r="BE141" s="221">
        <f>IF(N141="základní",J141,0)</f>
        <v>0</v>
      </c>
      <c r="BF141" s="221">
        <f>IF(N141="snížená",J141,0)</f>
        <v>0</v>
      </c>
      <c r="BG141" s="221">
        <f>IF(N141="zákl. přenesená",J141,0)</f>
        <v>0</v>
      </c>
      <c r="BH141" s="221">
        <f>IF(N141="sníž. přenesená",J141,0)</f>
        <v>0</v>
      </c>
      <c r="BI141" s="221">
        <f>IF(N141="nulová",J141,0)</f>
        <v>0</v>
      </c>
      <c r="BJ141" s="17" t="s">
        <v>76</v>
      </c>
      <c r="BK141" s="221">
        <f>ROUND(I141*H141,2)</f>
        <v>0</v>
      </c>
      <c r="BL141" s="17" t="s">
        <v>257</v>
      </c>
      <c r="BM141" s="17" t="s">
        <v>1684</v>
      </c>
    </row>
    <row r="142" s="1" customFormat="1" ht="16.5" customHeight="1">
      <c r="B142" s="38"/>
      <c r="C142" s="210" t="s">
        <v>372</v>
      </c>
      <c r="D142" s="210" t="s">
        <v>187</v>
      </c>
      <c r="E142" s="211" t="s">
        <v>1685</v>
      </c>
      <c r="F142" s="212" t="s">
        <v>1686</v>
      </c>
      <c r="G142" s="213" t="s">
        <v>1646</v>
      </c>
      <c r="H142" s="214">
        <v>1</v>
      </c>
      <c r="I142" s="215"/>
      <c r="J142" s="216">
        <f>ROUND(I142*H142,2)</f>
        <v>0</v>
      </c>
      <c r="K142" s="212" t="s">
        <v>191</v>
      </c>
      <c r="L142" s="43"/>
      <c r="M142" s="217" t="s">
        <v>1</v>
      </c>
      <c r="N142" s="218" t="s">
        <v>40</v>
      </c>
      <c r="O142" s="79"/>
      <c r="P142" s="219">
        <f>O142*H142</f>
        <v>0</v>
      </c>
      <c r="Q142" s="219">
        <v>0.0018400000000000001</v>
      </c>
      <c r="R142" s="219">
        <f>Q142*H142</f>
        <v>0.0018400000000000001</v>
      </c>
      <c r="S142" s="219">
        <v>0</v>
      </c>
      <c r="T142" s="220">
        <f>S142*H142</f>
        <v>0</v>
      </c>
      <c r="AR142" s="17" t="s">
        <v>257</v>
      </c>
      <c r="AT142" s="17" t="s">
        <v>187</v>
      </c>
      <c r="AU142" s="17" t="s">
        <v>78</v>
      </c>
      <c r="AY142" s="17" t="s">
        <v>186</v>
      </c>
      <c r="BE142" s="221">
        <f>IF(N142="základní",J142,0)</f>
        <v>0</v>
      </c>
      <c r="BF142" s="221">
        <f>IF(N142="snížená",J142,0)</f>
        <v>0</v>
      </c>
      <c r="BG142" s="221">
        <f>IF(N142="zákl. přenesená",J142,0)</f>
        <v>0</v>
      </c>
      <c r="BH142" s="221">
        <f>IF(N142="sníž. přenesená",J142,0)</f>
        <v>0</v>
      </c>
      <c r="BI142" s="221">
        <f>IF(N142="nulová",J142,0)</f>
        <v>0</v>
      </c>
      <c r="BJ142" s="17" t="s">
        <v>76</v>
      </c>
      <c r="BK142" s="221">
        <f>ROUND(I142*H142,2)</f>
        <v>0</v>
      </c>
      <c r="BL142" s="17" t="s">
        <v>257</v>
      </c>
      <c r="BM142" s="17" t="s">
        <v>1687</v>
      </c>
    </row>
    <row r="143" s="1" customFormat="1" ht="16.5" customHeight="1">
      <c r="B143" s="38"/>
      <c r="C143" s="210" t="s">
        <v>378</v>
      </c>
      <c r="D143" s="210" t="s">
        <v>187</v>
      </c>
      <c r="E143" s="211" t="s">
        <v>1688</v>
      </c>
      <c r="F143" s="212" t="s">
        <v>1689</v>
      </c>
      <c r="G143" s="213" t="s">
        <v>300</v>
      </c>
      <c r="H143" s="214">
        <v>1</v>
      </c>
      <c r="I143" s="215"/>
      <c r="J143" s="216">
        <f>ROUND(I143*H143,2)</f>
        <v>0</v>
      </c>
      <c r="K143" s="212" t="s">
        <v>191</v>
      </c>
      <c r="L143" s="43"/>
      <c r="M143" s="217" t="s">
        <v>1</v>
      </c>
      <c r="N143" s="218" t="s">
        <v>40</v>
      </c>
      <c r="O143" s="79"/>
      <c r="P143" s="219">
        <f>O143*H143</f>
        <v>0</v>
      </c>
      <c r="Q143" s="219">
        <v>0.00036000000000000002</v>
      </c>
      <c r="R143" s="219">
        <f>Q143*H143</f>
        <v>0.00036000000000000002</v>
      </c>
      <c r="S143" s="219">
        <v>0</v>
      </c>
      <c r="T143" s="220">
        <f>S143*H143</f>
        <v>0</v>
      </c>
      <c r="AR143" s="17" t="s">
        <v>257</v>
      </c>
      <c r="AT143" s="17" t="s">
        <v>187</v>
      </c>
      <c r="AU143" s="17" t="s">
        <v>78</v>
      </c>
      <c r="AY143" s="17" t="s">
        <v>186</v>
      </c>
      <c r="BE143" s="221">
        <f>IF(N143="základní",J143,0)</f>
        <v>0</v>
      </c>
      <c r="BF143" s="221">
        <f>IF(N143="snížená",J143,0)</f>
        <v>0</v>
      </c>
      <c r="BG143" s="221">
        <f>IF(N143="zákl. přenesená",J143,0)</f>
        <v>0</v>
      </c>
      <c r="BH143" s="221">
        <f>IF(N143="sníž. přenesená",J143,0)</f>
        <v>0</v>
      </c>
      <c r="BI143" s="221">
        <f>IF(N143="nulová",J143,0)</f>
        <v>0</v>
      </c>
      <c r="BJ143" s="17" t="s">
        <v>76</v>
      </c>
      <c r="BK143" s="221">
        <f>ROUND(I143*H143,2)</f>
        <v>0</v>
      </c>
      <c r="BL143" s="17" t="s">
        <v>257</v>
      </c>
      <c r="BM143" s="17" t="s">
        <v>1690</v>
      </c>
    </row>
    <row r="144" s="1" customFormat="1" ht="16.5" customHeight="1">
      <c r="B144" s="38"/>
      <c r="C144" s="210" t="s">
        <v>361</v>
      </c>
      <c r="D144" s="210" t="s">
        <v>187</v>
      </c>
      <c r="E144" s="211" t="s">
        <v>1691</v>
      </c>
      <c r="F144" s="212" t="s">
        <v>1692</v>
      </c>
      <c r="G144" s="213" t="s">
        <v>300</v>
      </c>
      <c r="H144" s="214">
        <v>1</v>
      </c>
      <c r="I144" s="215"/>
      <c r="J144" s="216">
        <f>ROUND(I144*H144,2)</f>
        <v>0</v>
      </c>
      <c r="K144" s="212" t="s">
        <v>191</v>
      </c>
      <c r="L144" s="43"/>
      <c r="M144" s="217" t="s">
        <v>1</v>
      </c>
      <c r="N144" s="218" t="s">
        <v>40</v>
      </c>
      <c r="O144" s="79"/>
      <c r="P144" s="219">
        <f>O144*H144</f>
        <v>0</v>
      </c>
      <c r="Q144" s="219">
        <v>0.00023000000000000001</v>
      </c>
      <c r="R144" s="219">
        <f>Q144*H144</f>
        <v>0.00023000000000000001</v>
      </c>
      <c r="S144" s="219">
        <v>0</v>
      </c>
      <c r="T144" s="220">
        <f>S144*H144</f>
        <v>0</v>
      </c>
      <c r="AR144" s="17" t="s">
        <v>257</v>
      </c>
      <c r="AT144" s="17" t="s">
        <v>187</v>
      </c>
      <c r="AU144" s="17" t="s">
        <v>78</v>
      </c>
      <c r="AY144" s="17" t="s">
        <v>186</v>
      </c>
      <c r="BE144" s="221">
        <f>IF(N144="základní",J144,0)</f>
        <v>0</v>
      </c>
      <c r="BF144" s="221">
        <f>IF(N144="snížená",J144,0)</f>
        <v>0</v>
      </c>
      <c r="BG144" s="221">
        <f>IF(N144="zákl. přenesená",J144,0)</f>
        <v>0</v>
      </c>
      <c r="BH144" s="221">
        <f>IF(N144="sníž. přenesená",J144,0)</f>
        <v>0</v>
      </c>
      <c r="BI144" s="221">
        <f>IF(N144="nulová",J144,0)</f>
        <v>0</v>
      </c>
      <c r="BJ144" s="17" t="s">
        <v>76</v>
      </c>
      <c r="BK144" s="221">
        <f>ROUND(I144*H144,2)</f>
        <v>0</v>
      </c>
      <c r="BL144" s="17" t="s">
        <v>257</v>
      </c>
      <c r="BM144" s="17" t="s">
        <v>1693</v>
      </c>
    </row>
    <row r="145" s="1" customFormat="1" ht="16.5" customHeight="1">
      <c r="B145" s="38"/>
      <c r="C145" s="210" t="s">
        <v>412</v>
      </c>
      <c r="D145" s="210" t="s">
        <v>187</v>
      </c>
      <c r="E145" s="211" t="s">
        <v>1694</v>
      </c>
      <c r="F145" s="212" t="s">
        <v>1695</v>
      </c>
      <c r="G145" s="213" t="s">
        <v>300</v>
      </c>
      <c r="H145" s="214">
        <v>1</v>
      </c>
      <c r="I145" s="215"/>
      <c r="J145" s="216">
        <f>ROUND(I145*H145,2)</f>
        <v>0</v>
      </c>
      <c r="K145" s="212" t="s">
        <v>191</v>
      </c>
      <c r="L145" s="43"/>
      <c r="M145" s="217" t="s">
        <v>1</v>
      </c>
      <c r="N145" s="218" t="s">
        <v>40</v>
      </c>
      <c r="O145" s="79"/>
      <c r="P145" s="219">
        <f>O145*H145</f>
        <v>0</v>
      </c>
      <c r="Q145" s="219">
        <v>0.00027999999999999998</v>
      </c>
      <c r="R145" s="219">
        <f>Q145*H145</f>
        <v>0.00027999999999999998</v>
      </c>
      <c r="S145" s="219">
        <v>0</v>
      </c>
      <c r="T145" s="220">
        <f>S145*H145</f>
        <v>0</v>
      </c>
      <c r="AR145" s="17" t="s">
        <v>257</v>
      </c>
      <c r="AT145" s="17" t="s">
        <v>187</v>
      </c>
      <c r="AU145" s="17" t="s">
        <v>78</v>
      </c>
      <c r="AY145" s="17" t="s">
        <v>186</v>
      </c>
      <c r="BE145" s="221">
        <f>IF(N145="základní",J145,0)</f>
        <v>0</v>
      </c>
      <c r="BF145" s="221">
        <f>IF(N145="snížená",J145,0)</f>
        <v>0</v>
      </c>
      <c r="BG145" s="221">
        <f>IF(N145="zákl. přenesená",J145,0)</f>
        <v>0</v>
      </c>
      <c r="BH145" s="221">
        <f>IF(N145="sníž. přenesená",J145,0)</f>
        <v>0</v>
      </c>
      <c r="BI145" s="221">
        <f>IF(N145="nulová",J145,0)</f>
        <v>0</v>
      </c>
      <c r="BJ145" s="17" t="s">
        <v>76</v>
      </c>
      <c r="BK145" s="221">
        <f>ROUND(I145*H145,2)</f>
        <v>0</v>
      </c>
      <c r="BL145" s="17" t="s">
        <v>257</v>
      </c>
      <c r="BM145" s="17" t="s">
        <v>1696</v>
      </c>
    </row>
    <row r="146" s="1" customFormat="1" ht="16.5" customHeight="1">
      <c r="B146" s="38"/>
      <c r="C146" s="210" t="s">
        <v>383</v>
      </c>
      <c r="D146" s="210" t="s">
        <v>187</v>
      </c>
      <c r="E146" s="211" t="s">
        <v>1697</v>
      </c>
      <c r="F146" s="212" t="s">
        <v>1698</v>
      </c>
      <c r="G146" s="213" t="s">
        <v>277</v>
      </c>
      <c r="H146" s="214">
        <v>0.088999999999999996</v>
      </c>
      <c r="I146" s="215"/>
      <c r="J146" s="216">
        <f>ROUND(I146*H146,2)</f>
        <v>0</v>
      </c>
      <c r="K146" s="212" t="s">
        <v>191</v>
      </c>
      <c r="L146" s="43"/>
      <c r="M146" s="217" t="s">
        <v>1</v>
      </c>
      <c r="N146" s="218" t="s">
        <v>40</v>
      </c>
      <c r="O146" s="79"/>
      <c r="P146" s="219">
        <f>O146*H146</f>
        <v>0</v>
      </c>
      <c r="Q146" s="219">
        <v>0</v>
      </c>
      <c r="R146" s="219">
        <f>Q146*H146</f>
        <v>0</v>
      </c>
      <c r="S146" s="219">
        <v>0</v>
      </c>
      <c r="T146" s="220">
        <f>S146*H146</f>
        <v>0</v>
      </c>
      <c r="AR146" s="17" t="s">
        <v>257</v>
      </c>
      <c r="AT146" s="17" t="s">
        <v>187</v>
      </c>
      <c r="AU146" s="17" t="s">
        <v>78</v>
      </c>
      <c r="AY146" s="17" t="s">
        <v>186</v>
      </c>
      <c r="BE146" s="221">
        <f>IF(N146="základní",J146,0)</f>
        <v>0</v>
      </c>
      <c r="BF146" s="221">
        <f>IF(N146="snížená",J146,0)</f>
        <v>0</v>
      </c>
      <c r="BG146" s="221">
        <f>IF(N146="zákl. přenesená",J146,0)</f>
        <v>0</v>
      </c>
      <c r="BH146" s="221">
        <f>IF(N146="sníž. přenesená",J146,0)</f>
        <v>0</v>
      </c>
      <c r="BI146" s="221">
        <f>IF(N146="nulová",J146,0)</f>
        <v>0</v>
      </c>
      <c r="BJ146" s="17" t="s">
        <v>76</v>
      </c>
      <c r="BK146" s="221">
        <f>ROUND(I146*H146,2)</f>
        <v>0</v>
      </c>
      <c r="BL146" s="17" t="s">
        <v>257</v>
      </c>
      <c r="BM146" s="17" t="s">
        <v>1699</v>
      </c>
    </row>
    <row r="147" s="10" customFormat="1" ht="22.8" customHeight="1">
      <c r="B147" s="196"/>
      <c r="C147" s="197"/>
      <c r="D147" s="198" t="s">
        <v>68</v>
      </c>
      <c r="E147" s="290" t="s">
        <v>1700</v>
      </c>
      <c r="F147" s="290" t="s">
        <v>1701</v>
      </c>
      <c r="G147" s="197"/>
      <c r="H147" s="197"/>
      <c r="I147" s="200"/>
      <c r="J147" s="291">
        <f>BK147</f>
        <v>0</v>
      </c>
      <c r="K147" s="197"/>
      <c r="L147" s="202"/>
      <c r="M147" s="203"/>
      <c r="N147" s="204"/>
      <c r="O147" s="204"/>
      <c r="P147" s="205">
        <f>SUM(P148:P149)</f>
        <v>0</v>
      </c>
      <c r="Q147" s="204"/>
      <c r="R147" s="205">
        <f>SUM(R148:R149)</f>
        <v>0.00031</v>
      </c>
      <c r="S147" s="204"/>
      <c r="T147" s="206">
        <f>SUM(T148:T149)</f>
        <v>0</v>
      </c>
      <c r="AR147" s="207" t="s">
        <v>78</v>
      </c>
      <c r="AT147" s="208" t="s">
        <v>68</v>
      </c>
      <c r="AU147" s="208" t="s">
        <v>76</v>
      </c>
      <c r="AY147" s="207" t="s">
        <v>186</v>
      </c>
      <c r="BK147" s="209">
        <f>SUM(BK148:BK149)</f>
        <v>0</v>
      </c>
    </row>
    <row r="148" s="1" customFormat="1" ht="16.5" customHeight="1">
      <c r="B148" s="38"/>
      <c r="C148" s="210" t="s">
        <v>428</v>
      </c>
      <c r="D148" s="210" t="s">
        <v>187</v>
      </c>
      <c r="E148" s="211" t="s">
        <v>1702</v>
      </c>
      <c r="F148" s="212" t="s">
        <v>1703</v>
      </c>
      <c r="G148" s="213" t="s">
        <v>300</v>
      </c>
      <c r="H148" s="214">
        <v>1</v>
      </c>
      <c r="I148" s="215"/>
      <c r="J148" s="216">
        <f>ROUND(I148*H148,2)</f>
        <v>0</v>
      </c>
      <c r="K148" s="212" t="s">
        <v>191</v>
      </c>
      <c r="L148" s="43"/>
      <c r="M148" s="217" t="s">
        <v>1</v>
      </c>
      <c r="N148" s="218" t="s">
        <v>40</v>
      </c>
      <c r="O148" s="79"/>
      <c r="P148" s="219">
        <f>O148*H148</f>
        <v>0</v>
      </c>
      <c r="Q148" s="219">
        <v>0</v>
      </c>
      <c r="R148" s="219">
        <f>Q148*H148</f>
        <v>0</v>
      </c>
      <c r="S148" s="219">
        <v>0</v>
      </c>
      <c r="T148" s="220">
        <f>S148*H148</f>
        <v>0</v>
      </c>
      <c r="AR148" s="17" t="s">
        <v>257</v>
      </c>
      <c r="AT148" s="17" t="s">
        <v>187</v>
      </c>
      <c r="AU148" s="17" t="s">
        <v>78</v>
      </c>
      <c r="AY148" s="17" t="s">
        <v>186</v>
      </c>
      <c r="BE148" s="221">
        <f>IF(N148="základní",J148,0)</f>
        <v>0</v>
      </c>
      <c r="BF148" s="221">
        <f>IF(N148="snížená",J148,0)</f>
        <v>0</v>
      </c>
      <c r="BG148" s="221">
        <f>IF(N148="zákl. přenesená",J148,0)</f>
        <v>0</v>
      </c>
      <c r="BH148" s="221">
        <f>IF(N148="sníž. přenesená",J148,0)</f>
        <v>0</v>
      </c>
      <c r="BI148" s="221">
        <f>IF(N148="nulová",J148,0)</f>
        <v>0</v>
      </c>
      <c r="BJ148" s="17" t="s">
        <v>76</v>
      </c>
      <c r="BK148" s="221">
        <f>ROUND(I148*H148,2)</f>
        <v>0</v>
      </c>
      <c r="BL148" s="17" t="s">
        <v>257</v>
      </c>
      <c r="BM148" s="17" t="s">
        <v>1704</v>
      </c>
    </row>
    <row r="149" s="1" customFormat="1" ht="16.5" customHeight="1">
      <c r="B149" s="38"/>
      <c r="C149" s="266" t="s">
        <v>439</v>
      </c>
      <c r="D149" s="266" t="s">
        <v>356</v>
      </c>
      <c r="E149" s="267" t="s">
        <v>1705</v>
      </c>
      <c r="F149" s="268" t="s">
        <v>1706</v>
      </c>
      <c r="G149" s="269" t="s">
        <v>300</v>
      </c>
      <c r="H149" s="270">
        <v>1</v>
      </c>
      <c r="I149" s="271"/>
      <c r="J149" s="272">
        <f>ROUND(I149*H149,2)</f>
        <v>0</v>
      </c>
      <c r="K149" s="268" t="s">
        <v>191</v>
      </c>
      <c r="L149" s="273"/>
      <c r="M149" s="274" t="s">
        <v>1</v>
      </c>
      <c r="N149" s="275" t="s">
        <v>40</v>
      </c>
      <c r="O149" s="79"/>
      <c r="P149" s="219">
        <f>O149*H149</f>
        <v>0</v>
      </c>
      <c r="Q149" s="219">
        <v>0.00031</v>
      </c>
      <c r="R149" s="219">
        <f>Q149*H149</f>
        <v>0.00031</v>
      </c>
      <c r="S149" s="219">
        <v>0</v>
      </c>
      <c r="T149" s="220">
        <f>S149*H149</f>
        <v>0</v>
      </c>
      <c r="AR149" s="17" t="s">
        <v>355</v>
      </c>
      <c r="AT149" s="17" t="s">
        <v>356</v>
      </c>
      <c r="AU149" s="17" t="s">
        <v>78</v>
      </c>
      <c r="AY149" s="17" t="s">
        <v>186</v>
      </c>
      <c r="BE149" s="221">
        <f>IF(N149="základní",J149,0)</f>
        <v>0</v>
      </c>
      <c r="BF149" s="221">
        <f>IF(N149="snížená",J149,0)</f>
        <v>0</v>
      </c>
      <c r="BG149" s="221">
        <f>IF(N149="zákl. přenesená",J149,0)</f>
        <v>0</v>
      </c>
      <c r="BH149" s="221">
        <f>IF(N149="sníž. přenesená",J149,0)</f>
        <v>0</v>
      </c>
      <c r="BI149" s="221">
        <f>IF(N149="nulová",J149,0)</f>
        <v>0</v>
      </c>
      <c r="BJ149" s="17" t="s">
        <v>76</v>
      </c>
      <c r="BK149" s="221">
        <f>ROUND(I149*H149,2)</f>
        <v>0</v>
      </c>
      <c r="BL149" s="17" t="s">
        <v>257</v>
      </c>
      <c r="BM149" s="17" t="s">
        <v>1707</v>
      </c>
    </row>
    <row r="150" s="10" customFormat="1" ht="25.92" customHeight="1">
      <c r="B150" s="196"/>
      <c r="C150" s="197"/>
      <c r="D150" s="198" t="s">
        <v>68</v>
      </c>
      <c r="E150" s="199" t="s">
        <v>356</v>
      </c>
      <c r="F150" s="199" t="s">
        <v>1708</v>
      </c>
      <c r="G150" s="197"/>
      <c r="H150" s="197"/>
      <c r="I150" s="200"/>
      <c r="J150" s="201">
        <f>BK150</f>
        <v>0</v>
      </c>
      <c r="K150" s="197"/>
      <c r="L150" s="202"/>
      <c r="M150" s="203"/>
      <c r="N150" s="204"/>
      <c r="O150" s="204"/>
      <c r="P150" s="205">
        <f>P151</f>
        <v>0</v>
      </c>
      <c r="Q150" s="204"/>
      <c r="R150" s="205">
        <f>R151</f>
        <v>0</v>
      </c>
      <c r="S150" s="204"/>
      <c r="T150" s="206">
        <f>T151</f>
        <v>0</v>
      </c>
      <c r="AR150" s="207" t="s">
        <v>86</v>
      </c>
      <c r="AT150" s="208" t="s">
        <v>68</v>
      </c>
      <c r="AU150" s="208" t="s">
        <v>69</v>
      </c>
      <c r="AY150" s="207" t="s">
        <v>186</v>
      </c>
      <c r="BK150" s="209">
        <f>BK151</f>
        <v>0</v>
      </c>
    </row>
    <row r="151" s="10" customFormat="1" ht="22.8" customHeight="1">
      <c r="B151" s="196"/>
      <c r="C151" s="197"/>
      <c r="D151" s="198" t="s">
        <v>68</v>
      </c>
      <c r="E151" s="290" t="s">
        <v>1709</v>
      </c>
      <c r="F151" s="290" t="s">
        <v>1710</v>
      </c>
      <c r="G151" s="197"/>
      <c r="H151" s="197"/>
      <c r="I151" s="200"/>
      <c r="J151" s="291">
        <f>BK151</f>
        <v>0</v>
      </c>
      <c r="K151" s="197"/>
      <c r="L151" s="202"/>
      <c r="M151" s="203"/>
      <c r="N151" s="204"/>
      <c r="O151" s="204"/>
      <c r="P151" s="205">
        <f>SUM(P152:P154)</f>
        <v>0</v>
      </c>
      <c r="Q151" s="204"/>
      <c r="R151" s="205">
        <f>SUM(R152:R154)</f>
        <v>0</v>
      </c>
      <c r="S151" s="204"/>
      <c r="T151" s="206">
        <f>SUM(T152:T154)</f>
        <v>0</v>
      </c>
      <c r="AR151" s="207" t="s">
        <v>86</v>
      </c>
      <c r="AT151" s="208" t="s">
        <v>68</v>
      </c>
      <c r="AU151" s="208" t="s">
        <v>76</v>
      </c>
      <c r="AY151" s="207" t="s">
        <v>186</v>
      </c>
      <c r="BK151" s="209">
        <f>SUM(BK152:BK154)</f>
        <v>0</v>
      </c>
    </row>
    <row r="152" s="1" customFormat="1" ht="16.5" customHeight="1">
      <c r="B152" s="38"/>
      <c r="C152" s="210" t="s">
        <v>462</v>
      </c>
      <c r="D152" s="210" t="s">
        <v>187</v>
      </c>
      <c r="E152" s="211" t="s">
        <v>1711</v>
      </c>
      <c r="F152" s="212" t="s">
        <v>1712</v>
      </c>
      <c r="G152" s="213" t="s">
        <v>364</v>
      </c>
      <c r="H152" s="214">
        <v>2</v>
      </c>
      <c r="I152" s="215"/>
      <c r="J152" s="216">
        <f>ROUND(I152*H152,2)</f>
        <v>0</v>
      </c>
      <c r="K152" s="212" t="s">
        <v>191</v>
      </c>
      <c r="L152" s="43"/>
      <c r="M152" s="217" t="s">
        <v>1</v>
      </c>
      <c r="N152" s="218" t="s">
        <v>40</v>
      </c>
      <c r="O152" s="79"/>
      <c r="P152" s="219">
        <f>O152*H152</f>
        <v>0</v>
      </c>
      <c r="Q152" s="219">
        <v>0</v>
      </c>
      <c r="R152" s="219">
        <f>Q152*H152</f>
        <v>0</v>
      </c>
      <c r="S152" s="219">
        <v>0</v>
      </c>
      <c r="T152" s="220">
        <f>S152*H152</f>
        <v>0</v>
      </c>
      <c r="AR152" s="17" t="s">
        <v>545</v>
      </c>
      <c r="AT152" s="17" t="s">
        <v>187</v>
      </c>
      <c r="AU152" s="17" t="s">
        <v>78</v>
      </c>
      <c r="AY152" s="17" t="s">
        <v>186</v>
      </c>
      <c r="BE152" s="221">
        <f>IF(N152="základní",J152,0)</f>
        <v>0</v>
      </c>
      <c r="BF152" s="221">
        <f>IF(N152="snížená",J152,0)</f>
        <v>0</v>
      </c>
      <c r="BG152" s="221">
        <f>IF(N152="zákl. přenesená",J152,0)</f>
        <v>0</v>
      </c>
      <c r="BH152" s="221">
        <f>IF(N152="sníž. přenesená",J152,0)</f>
        <v>0</v>
      </c>
      <c r="BI152" s="221">
        <f>IF(N152="nulová",J152,0)</f>
        <v>0</v>
      </c>
      <c r="BJ152" s="17" t="s">
        <v>76</v>
      </c>
      <c r="BK152" s="221">
        <f>ROUND(I152*H152,2)</f>
        <v>0</v>
      </c>
      <c r="BL152" s="17" t="s">
        <v>545</v>
      </c>
      <c r="BM152" s="17" t="s">
        <v>1713</v>
      </c>
    </row>
    <row r="153" s="1" customFormat="1" ht="16.5" customHeight="1">
      <c r="B153" s="38"/>
      <c r="C153" s="210" t="s">
        <v>466</v>
      </c>
      <c r="D153" s="210" t="s">
        <v>187</v>
      </c>
      <c r="E153" s="211" t="s">
        <v>1714</v>
      </c>
      <c r="F153" s="212" t="s">
        <v>1715</v>
      </c>
      <c r="G153" s="213" t="s">
        <v>300</v>
      </c>
      <c r="H153" s="214">
        <v>1</v>
      </c>
      <c r="I153" s="215"/>
      <c r="J153" s="216">
        <f>ROUND(I153*H153,2)</f>
        <v>0</v>
      </c>
      <c r="K153" s="212" t="s">
        <v>191</v>
      </c>
      <c r="L153" s="43"/>
      <c r="M153" s="217" t="s">
        <v>1</v>
      </c>
      <c r="N153" s="218" t="s">
        <v>40</v>
      </c>
      <c r="O153" s="79"/>
      <c r="P153" s="219">
        <f>O153*H153</f>
        <v>0</v>
      </c>
      <c r="Q153" s="219">
        <v>0</v>
      </c>
      <c r="R153" s="219">
        <f>Q153*H153</f>
        <v>0</v>
      </c>
      <c r="S153" s="219">
        <v>0</v>
      </c>
      <c r="T153" s="220">
        <f>S153*H153</f>
        <v>0</v>
      </c>
      <c r="AR153" s="17" t="s">
        <v>545</v>
      </c>
      <c r="AT153" s="17" t="s">
        <v>187</v>
      </c>
      <c r="AU153" s="17" t="s">
        <v>78</v>
      </c>
      <c r="AY153" s="17" t="s">
        <v>186</v>
      </c>
      <c r="BE153" s="221">
        <f>IF(N153="základní",J153,0)</f>
        <v>0</v>
      </c>
      <c r="BF153" s="221">
        <f>IF(N153="snížená",J153,0)</f>
        <v>0</v>
      </c>
      <c r="BG153" s="221">
        <f>IF(N153="zákl. přenesená",J153,0)</f>
        <v>0</v>
      </c>
      <c r="BH153" s="221">
        <f>IF(N153="sníž. přenesená",J153,0)</f>
        <v>0</v>
      </c>
      <c r="BI153" s="221">
        <f>IF(N153="nulová",J153,0)</f>
        <v>0</v>
      </c>
      <c r="BJ153" s="17" t="s">
        <v>76</v>
      </c>
      <c r="BK153" s="221">
        <f>ROUND(I153*H153,2)</f>
        <v>0</v>
      </c>
      <c r="BL153" s="17" t="s">
        <v>545</v>
      </c>
      <c r="BM153" s="17" t="s">
        <v>1716</v>
      </c>
    </row>
    <row r="154" s="1" customFormat="1">
      <c r="B154" s="38"/>
      <c r="C154" s="39"/>
      <c r="D154" s="224" t="s">
        <v>831</v>
      </c>
      <c r="E154" s="39"/>
      <c r="F154" s="276" t="s">
        <v>1717</v>
      </c>
      <c r="G154" s="39"/>
      <c r="H154" s="39"/>
      <c r="I154" s="144"/>
      <c r="J154" s="39"/>
      <c r="K154" s="39"/>
      <c r="L154" s="43"/>
      <c r="M154" s="292"/>
      <c r="N154" s="281"/>
      <c r="O154" s="281"/>
      <c r="P154" s="281"/>
      <c r="Q154" s="281"/>
      <c r="R154" s="281"/>
      <c r="S154" s="281"/>
      <c r="T154" s="293"/>
      <c r="AT154" s="17" t="s">
        <v>831</v>
      </c>
      <c r="AU154" s="17" t="s">
        <v>78</v>
      </c>
    </row>
    <row r="155" s="1" customFormat="1" ht="6.96" customHeight="1">
      <c r="B155" s="57"/>
      <c r="C155" s="58"/>
      <c r="D155" s="58"/>
      <c r="E155" s="58"/>
      <c r="F155" s="58"/>
      <c r="G155" s="58"/>
      <c r="H155" s="58"/>
      <c r="I155" s="168"/>
      <c r="J155" s="58"/>
      <c r="K155" s="58"/>
      <c r="L155" s="43"/>
    </row>
  </sheetData>
  <sheetProtection sheet="1" autoFilter="0" formatColumns="0" formatRows="0" objects="1" scenarios="1" spinCount="100000" saltValue="ytZH5bCtyw6HxNIIUFqKGj+sfxHLHQOT638vJKd91+WxTWEFivfTrIw22qOidVkhH6vF7kMM8/XekRH8wTQt8Q==" hashValue="dLp3tw6fB4JgAZDV+EJSK8nw8uK7/uE9jfcfH9CIiFXmAP2OpFvPOdnrSGbXS97iVlDyMp+2FXkBYTxkGeXvRg==" algorithmName="SHA-512" password="CC35"/>
  <autoFilter ref="C99:K154"/>
  <mergeCells count="15">
    <mergeCell ref="E7:H7"/>
    <mergeCell ref="E11:H11"/>
    <mergeCell ref="E9:H9"/>
    <mergeCell ref="E13:H13"/>
    <mergeCell ref="E22:H22"/>
    <mergeCell ref="E31:H31"/>
    <mergeCell ref="E52:H52"/>
    <mergeCell ref="E56:H56"/>
    <mergeCell ref="E54:H54"/>
    <mergeCell ref="E58:H58"/>
    <mergeCell ref="E86:H86"/>
    <mergeCell ref="E90:H90"/>
    <mergeCell ref="E88:H88"/>
    <mergeCell ref="E92:H9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96</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c r="B8" s="20"/>
      <c r="D8" s="142" t="s">
        <v>132</v>
      </c>
      <c r="L8" s="20"/>
    </row>
    <row r="9" ht="16.5" customHeight="1">
      <c r="B9" s="20"/>
      <c r="E9" s="143" t="s">
        <v>133</v>
      </c>
      <c r="L9" s="20"/>
    </row>
    <row r="10" ht="12" customHeight="1">
      <c r="B10" s="20"/>
      <c r="D10" s="142" t="s">
        <v>134</v>
      </c>
      <c r="L10" s="20"/>
    </row>
    <row r="11" s="1" customFormat="1" ht="16.5" customHeight="1">
      <c r="B11" s="43"/>
      <c r="E11" s="142" t="s">
        <v>135</v>
      </c>
      <c r="F11" s="1"/>
      <c r="G11" s="1"/>
      <c r="H11" s="1"/>
      <c r="I11" s="144"/>
      <c r="L11" s="43"/>
    </row>
    <row r="12" s="1" customFormat="1" ht="12" customHeight="1">
      <c r="B12" s="43"/>
      <c r="D12" s="142" t="s">
        <v>136</v>
      </c>
      <c r="I12" s="144"/>
      <c r="L12" s="43"/>
    </row>
    <row r="13" s="1" customFormat="1" ht="36.96" customHeight="1">
      <c r="B13" s="43"/>
      <c r="E13" s="145" t="s">
        <v>1718</v>
      </c>
      <c r="F13" s="1"/>
      <c r="G13" s="1"/>
      <c r="H13" s="1"/>
      <c r="I13" s="144"/>
      <c r="L13" s="43"/>
    </row>
    <row r="14" s="1" customFormat="1">
      <c r="B14" s="43"/>
      <c r="I14" s="144"/>
      <c r="L14" s="43"/>
    </row>
    <row r="15" s="1" customFormat="1" ht="12" customHeight="1">
      <c r="B15" s="43"/>
      <c r="D15" s="142" t="s">
        <v>18</v>
      </c>
      <c r="F15" s="17" t="s">
        <v>1</v>
      </c>
      <c r="I15" s="146" t="s">
        <v>19</v>
      </c>
      <c r="J15" s="17" t="s">
        <v>1</v>
      </c>
      <c r="L15" s="43"/>
    </row>
    <row r="16" s="1" customFormat="1" ht="12" customHeight="1">
      <c r="B16" s="43"/>
      <c r="D16" s="142" t="s">
        <v>20</v>
      </c>
      <c r="F16" s="17" t="s">
        <v>21</v>
      </c>
      <c r="I16" s="146" t="s">
        <v>22</v>
      </c>
      <c r="J16" s="147" t="str">
        <f>'Rekapitulace stavby'!AN8</f>
        <v>15. 7. 2019</v>
      </c>
      <c r="L16" s="43"/>
    </row>
    <row r="17" s="1" customFormat="1" ht="10.8" customHeight="1">
      <c r="B17" s="43"/>
      <c r="I17" s="144"/>
      <c r="L17" s="43"/>
    </row>
    <row r="18" s="1" customFormat="1" ht="12" customHeight="1">
      <c r="B18" s="43"/>
      <c r="D18" s="142" t="s">
        <v>24</v>
      </c>
      <c r="I18" s="146" t="s">
        <v>25</v>
      </c>
      <c r="J18" s="17" t="s">
        <v>1</v>
      </c>
      <c r="L18" s="43"/>
    </row>
    <row r="19" s="1" customFormat="1" ht="18" customHeight="1">
      <c r="B19" s="43"/>
      <c r="E19" s="17" t="s">
        <v>26</v>
      </c>
      <c r="I19" s="146" t="s">
        <v>27</v>
      </c>
      <c r="J19" s="17" t="s">
        <v>1</v>
      </c>
      <c r="L19" s="43"/>
    </row>
    <row r="20" s="1" customFormat="1" ht="6.96" customHeight="1">
      <c r="B20" s="43"/>
      <c r="I20" s="144"/>
      <c r="L20" s="43"/>
    </row>
    <row r="21" s="1" customFormat="1" ht="12" customHeight="1">
      <c r="B21" s="43"/>
      <c r="D21" s="142" t="s">
        <v>28</v>
      </c>
      <c r="I21" s="146" t="s">
        <v>25</v>
      </c>
      <c r="J21" s="33" t="str">
        <f>'Rekapitulace stavby'!AN13</f>
        <v>Vyplň údaj</v>
      </c>
      <c r="L21" s="43"/>
    </row>
    <row r="22" s="1" customFormat="1" ht="18" customHeight="1">
      <c r="B22" s="43"/>
      <c r="E22" s="33" t="str">
        <f>'Rekapitulace stavby'!E14</f>
        <v>Vyplň údaj</v>
      </c>
      <c r="F22" s="17"/>
      <c r="G22" s="17"/>
      <c r="H22" s="17"/>
      <c r="I22" s="146" t="s">
        <v>27</v>
      </c>
      <c r="J22" s="33" t="str">
        <f>'Rekapitulace stavby'!AN14</f>
        <v>Vyplň údaj</v>
      </c>
      <c r="L22" s="43"/>
    </row>
    <row r="23" s="1" customFormat="1" ht="6.96" customHeight="1">
      <c r="B23" s="43"/>
      <c r="I23" s="144"/>
      <c r="L23" s="43"/>
    </row>
    <row r="24" s="1" customFormat="1" ht="12" customHeight="1">
      <c r="B24" s="43"/>
      <c r="D24" s="142" t="s">
        <v>30</v>
      </c>
      <c r="I24" s="146" t="s">
        <v>25</v>
      </c>
      <c r="J24" s="17" t="s">
        <v>1</v>
      </c>
      <c r="L24" s="43"/>
    </row>
    <row r="25" s="1" customFormat="1" ht="18" customHeight="1">
      <c r="B25" s="43"/>
      <c r="E25" s="17" t="s">
        <v>31</v>
      </c>
      <c r="I25" s="146" t="s">
        <v>27</v>
      </c>
      <c r="J25" s="17" t="s">
        <v>1</v>
      </c>
      <c r="L25" s="43"/>
    </row>
    <row r="26" s="1" customFormat="1" ht="6.96" customHeight="1">
      <c r="B26" s="43"/>
      <c r="I26" s="144"/>
      <c r="L26" s="43"/>
    </row>
    <row r="27" s="1" customFormat="1" ht="12" customHeight="1">
      <c r="B27" s="43"/>
      <c r="D27" s="142" t="s">
        <v>33</v>
      </c>
      <c r="I27" s="146" t="s">
        <v>25</v>
      </c>
      <c r="J27" s="17" t="s">
        <v>1</v>
      </c>
      <c r="L27" s="43"/>
    </row>
    <row r="28" s="1" customFormat="1" ht="18" customHeight="1">
      <c r="B28" s="43"/>
      <c r="E28" s="17" t="s">
        <v>31</v>
      </c>
      <c r="I28" s="146" t="s">
        <v>27</v>
      </c>
      <c r="J28" s="17" t="s">
        <v>1</v>
      </c>
      <c r="L28" s="43"/>
    </row>
    <row r="29" s="1" customFormat="1" ht="6.96" customHeight="1">
      <c r="B29" s="43"/>
      <c r="I29" s="144"/>
      <c r="L29" s="43"/>
    </row>
    <row r="30" s="1" customFormat="1" ht="12" customHeight="1">
      <c r="B30" s="43"/>
      <c r="D30" s="142" t="s">
        <v>34</v>
      </c>
      <c r="I30" s="144"/>
      <c r="L30" s="43"/>
    </row>
    <row r="31" s="7" customFormat="1" ht="16.5" customHeight="1">
      <c r="B31" s="148"/>
      <c r="E31" s="149" t="s">
        <v>1</v>
      </c>
      <c r="F31" s="149"/>
      <c r="G31" s="149"/>
      <c r="H31" s="149"/>
      <c r="I31" s="150"/>
      <c r="L31" s="148"/>
    </row>
    <row r="32" s="1" customFormat="1" ht="6.96" customHeight="1">
      <c r="B32" s="43"/>
      <c r="I32" s="144"/>
      <c r="L32" s="43"/>
    </row>
    <row r="33" s="1" customFormat="1" ht="6.96" customHeight="1">
      <c r="B33" s="43"/>
      <c r="D33" s="71"/>
      <c r="E33" s="71"/>
      <c r="F33" s="71"/>
      <c r="G33" s="71"/>
      <c r="H33" s="71"/>
      <c r="I33" s="151"/>
      <c r="J33" s="71"/>
      <c r="K33" s="71"/>
      <c r="L33" s="43"/>
    </row>
    <row r="34" s="1" customFormat="1" ht="25.44" customHeight="1">
      <c r="B34" s="43"/>
      <c r="D34" s="152" t="s">
        <v>35</v>
      </c>
      <c r="I34" s="144"/>
      <c r="J34" s="153">
        <f>ROUND(J96, 2)</f>
        <v>0</v>
      </c>
      <c r="L34" s="43"/>
    </row>
    <row r="35" s="1" customFormat="1" ht="6.96" customHeight="1">
      <c r="B35" s="43"/>
      <c r="D35" s="71"/>
      <c r="E35" s="71"/>
      <c r="F35" s="71"/>
      <c r="G35" s="71"/>
      <c r="H35" s="71"/>
      <c r="I35" s="151"/>
      <c r="J35" s="71"/>
      <c r="K35" s="71"/>
      <c r="L35" s="43"/>
    </row>
    <row r="36" s="1" customFormat="1" ht="14.4" customHeight="1">
      <c r="B36" s="43"/>
      <c r="F36" s="154" t="s">
        <v>37</v>
      </c>
      <c r="I36" s="155" t="s">
        <v>36</v>
      </c>
      <c r="J36" s="154" t="s">
        <v>38</v>
      </c>
      <c r="L36" s="43"/>
    </row>
    <row r="37" s="1" customFormat="1" ht="14.4" customHeight="1">
      <c r="B37" s="43"/>
      <c r="D37" s="142" t="s">
        <v>39</v>
      </c>
      <c r="E37" s="142" t="s">
        <v>40</v>
      </c>
      <c r="F37" s="156">
        <f>ROUND((SUM(BE96:BE231)),  2)</f>
        <v>0</v>
      </c>
      <c r="I37" s="157">
        <v>0.20999999999999999</v>
      </c>
      <c r="J37" s="156">
        <f>ROUND(((SUM(BE96:BE231))*I37),  2)</f>
        <v>0</v>
      </c>
      <c r="L37" s="43"/>
    </row>
    <row r="38" s="1" customFormat="1" ht="14.4" customHeight="1">
      <c r="B38" s="43"/>
      <c r="E38" s="142" t="s">
        <v>41</v>
      </c>
      <c r="F38" s="156">
        <f>ROUND((SUM(BF96:BF231)),  2)</f>
        <v>0</v>
      </c>
      <c r="I38" s="157">
        <v>0.14999999999999999</v>
      </c>
      <c r="J38" s="156">
        <f>ROUND(((SUM(BF96:BF231))*I38),  2)</f>
        <v>0</v>
      </c>
      <c r="L38" s="43"/>
    </row>
    <row r="39" hidden="1" s="1" customFormat="1" ht="14.4" customHeight="1">
      <c r="B39" s="43"/>
      <c r="E39" s="142" t="s">
        <v>42</v>
      </c>
      <c r="F39" s="156">
        <f>ROUND((SUM(BG96:BG231)),  2)</f>
        <v>0</v>
      </c>
      <c r="I39" s="157">
        <v>0.20999999999999999</v>
      </c>
      <c r="J39" s="156">
        <f>0</f>
        <v>0</v>
      </c>
      <c r="L39" s="43"/>
    </row>
    <row r="40" hidden="1" s="1" customFormat="1" ht="14.4" customHeight="1">
      <c r="B40" s="43"/>
      <c r="E40" s="142" t="s">
        <v>43</v>
      </c>
      <c r="F40" s="156">
        <f>ROUND((SUM(BH96:BH231)),  2)</f>
        <v>0</v>
      </c>
      <c r="I40" s="157">
        <v>0.14999999999999999</v>
      </c>
      <c r="J40" s="156">
        <f>0</f>
        <v>0</v>
      </c>
      <c r="L40" s="43"/>
    </row>
    <row r="41" hidden="1" s="1" customFormat="1" ht="14.4" customHeight="1">
      <c r="B41" s="43"/>
      <c r="E41" s="142" t="s">
        <v>44</v>
      </c>
      <c r="F41" s="156">
        <f>ROUND((SUM(BI96:BI231)),  2)</f>
        <v>0</v>
      </c>
      <c r="I41" s="157">
        <v>0</v>
      </c>
      <c r="J41" s="156">
        <f>0</f>
        <v>0</v>
      </c>
      <c r="L41" s="43"/>
    </row>
    <row r="42" s="1" customFormat="1" ht="6.96" customHeight="1">
      <c r="B42" s="43"/>
      <c r="I42" s="144"/>
      <c r="L42" s="43"/>
    </row>
    <row r="43" s="1" customFormat="1" ht="25.44" customHeight="1">
      <c r="B43" s="43"/>
      <c r="C43" s="158"/>
      <c r="D43" s="159" t="s">
        <v>45</v>
      </c>
      <c r="E43" s="160"/>
      <c r="F43" s="160"/>
      <c r="G43" s="161" t="s">
        <v>46</v>
      </c>
      <c r="H43" s="162" t="s">
        <v>47</v>
      </c>
      <c r="I43" s="163"/>
      <c r="J43" s="164">
        <f>SUM(J34:J41)</f>
        <v>0</v>
      </c>
      <c r="K43" s="165"/>
      <c r="L43" s="43"/>
    </row>
    <row r="44" s="1" customFormat="1" ht="14.4" customHeight="1">
      <c r="B44" s="166"/>
      <c r="C44" s="167"/>
      <c r="D44" s="167"/>
      <c r="E44" s="167"/>
      <c r="F44" s="167"/>
      <c r="G44" s="167"/>
      <c r="H44" s="167"/>
      <c r="I44" s="168"/>
      <c r="J44" s="167"/>
      <c r="K44" s="167"/>
      <c r="L44" s="43"/>
    </row>
    <row r="48" hidden="1" s="1" customFormat="1" ht="6.96" customHeight="1">
      <c r="B48" s="169"/>
      <c r="C48" s="170"/>
      <c r="D48" s="170"/>
      <c r="E48" s="170"/>
      <c r="F48" s="170"/>
      <c r="G48" s="170"/>
      <c r="H48" s="170"/>
      <c r="I48" s="171"/>
      <c r="J48" s="170"/>
      <c r="K48" s="170"/>
      <c r="L48" s="43"/>
    </row>
    <row r="49" hidden="1" s="1" customFormat="1" ht="24.96" customHeight="1">
      <c r="B49" s="38"/>
      <c r="C49" s="23" t="s">
        <v>138</v>
      </c>
      <c r="D49" s="39"/>
      <c r="E49" s="39"/>
      <c r="F49" s="39"/>
      <c r="G49" s="39"/>
      <c r="H49" s="39"/>
      <c r="I49" s="144"/>
      <c r="J49" s="39"/>
      <c r="K49" s="39"/>
      <c r="L49" s="43"/>
    </row>
    <row r="50" hidden="1" s="1" customFormat="1" ht="6.96" customHeight="1">
      <c r="B50" s="38"/>
      <c r="C50" s="39"/>
      <c r="D50" s="39"/>
      <c r="E50" s="39"/>
      <c r="F50" s="39"/>
      <c r="G50" s="39"/>
      <c r="H50" s="39"/>
      <c r="I50" s="144"/>
      <c r="J50" s="39"/>
      <c r="K50" s="39"/>
      <c r="L50" s="43"/>
    </row>
    <row r="51" hidden="1" s="1" customFormat="1" ht="12" customHeight="1">
      <c r="B51" s="38"/>
      <c r="C51" s="32" t="s">
        <v>16</v>
      </c>
      <c r="D51" s="39"/>
      <c r="E51" s="39"/>
      <c r="F51" s="39"/>
      <c r="G51" s="39"/>
      <c r="H51" s="39"/>
      <c r="I51" s="144"/>
      <c r="J51" s="39"/>
      <c r="K51" s="39"/>
      <c r="L51" s="43"/>
    </row>
    <row r="52" hidden="1" s="1" customFormat="1" ht="16.5" customHeight="1">
      <c r="B52" s="38"/>
      <c r="C52" s="39"/>
      <c r="D52" s="39"/>
      <c r="E52" s="172" t="str">
        <f>E7</f>
        <v>000035_KČOV-Modlíkov</v>
      </c>
      <c r="F52" s="32"/>
      <c r="G52" s="32"/>
      <c r="H52" s="32"/>
      <c r="I52" s="144"/>
      <c r="J52" s="39"/>
      <c r="K52" s="39"/>
      <c r="L52" s="43"/>
    </row>
    <row r="53" hidden="1" ht="12" customHeight="1">
      <c r="B53" s="21"/>
      <c r="C53" s="32" t="s">
        <v>132</v>
      </c>
      <c r="D53" s="22"/>
      <c r="E53" s="22"/>
      <c r="F53" s="22"/>
      <c r="G53" s="22"/>
      <c r="H53" s="22"/>
      <c r="I53" s="137"/>
      <c r="J53" s="22"/>
      <c r="K53" s="22"/>
      <c r="L53" s="20"/>
    </row>
    <row r="54" hidden="1" ht="16.5" customHeight="1">
      <c r="B54" s="21"/>
      <c r="C54" s="22"/>
      <c r="D54" s="22"/>
      <c r="E54" s="172" t="s">
        <v>133</v>
      </c>
      <c r="F54" s="22"/>
      <c r="G54" s="22"/>
      <c r="H54" s="22"/>
      <c r="I54" s="137"/>
      <c r="J54" s="22"/>
      <c r="K54" s="22"/>
      <c r="L54" s="20"/>
    </row>
    <row r="55" hidden="1" ht="12" customHeight="1">
      <c r="B55" s="21"/>
      <c r="C55" s="32" t="s">
        <v>134</v>
      </c>
      <c r="D55" s="22"/>
      <c r="E55" s="22"/>
      <c r="F55" s="22"/>
      <c r="G55" s="22"/>
      <c r="H55" s="22"/>
      <c r="I55" s="137"/>
      <c r="J55" s="22"/>
      <c r="K55" s="22"/>
      <c r="L55" s="20"/>
    </row>
    <row r="56" hidden="1" s="1" customFormat="1" ht="16.5" customHeight="1">
      <c r="B56" s="38"/>
      <c r="C56" s="39"/>
      <c r="D56" s="39"/>
      <c r="E56" s="32" t="s">
        <v>135</v>
      </c>
      <c r="F56" s="39"/>
      <c r="G56" s="39"/>
      <c r="H56" s="39"/>
      <c r="I56" s="144"/>
      <c r="J56" s="39"/>
      <c r="K56" s="39"/>
      <c r="L56" s="43"/>
    </row>
    <row r="57" hidden="1" s="1" customFormat="1" ht="12" customHeight="1">
      <c r="B57" s="38"/>
      <c r="C57" s="32" t="s">
        <v>136</v>
      </c>
      <c r="D57" s="39"/>
      <c r="E57" s="39"/>
      <c r="F57" s="39"/>
      <c r="G57" s="39"/>
      <c r="H57" s="39"/>
      <c r="I57" s="144"/>
      <c r="J57" s="39"/>
      <c r="K57" s="39"/>
      <c r="L57" s="43"/>
    </row>
    <row r="58" hidden="1" s="1" customFormat="1" ht="16.5" customHeight="1">
      <c r="B58" s="38"/>
      <c r="C58" s="39"/>
      <c r="D58" s="39"/>
      <c r="E58" s="64" t="str">
        <f>E13</f>
        <v>D1.1.4B - Silnoproud+bleskosvod</v>
      </c>
      <c r="F58" s="39"/>
      <c r="G58" s="39"/>
      <c r="H58" s="39"/>
      <c r="I58" s="144"/>
      <c r="J58" s="39"/>
      <c r="K58" s="39"/>
      <c r="L58" s="43"/>
    </row>
    <row r="59" hidden="1" s="1" customFormat="1" ht="6.96" customHeight="1">
      <c r="B59" s="38"/>
      <c r="C59" s="39"/>
      <c r="D59" s="39"/>
      <c r="E59" s="39"/>
      <c r="F59" s="39"/>
      <c r="G59" s="39"/>
      <c r="H59" s="39"/>
      <c r="I59" s="144"/>
      <c r="J59" s="39"/>
      <c r="K59" s="39"/>
      <c r="L59" s="43"/>
    </row>
    <row r="60" hidden="1" s="1" customFormat="1" ht="12" customHeight="1">
      <c r="B60" s="38"/>
      <c r="C60" s="32" t="s">
        <v>20</v>
      </c>
      <c r="D60" s="39"/>
      <c r="E60" s="39"/>
      <c r="F60" s="27" t="str">
        <f>F16</f>
        <v>Modlíkov</v>
      </c>
      <c r="G60" s="39"/>
      <c r="H60" s="39"/>
      <c r="I60" s="146" t="s">
        <v>22</v>
      </c>
      <c r="J60" s="67" t="str">
        <f>IF(J16="","",J16)</f>
        <v>15. 7. 2019</v>
      </c>
      <c r="K60" s="39"/>
      <c r="L60" s="43"/>
    </row>
    <row r="61" hidden="1" s="1" customFormat="1" ht="6.96" customHeight="1">
      <c r="B61" s="38"/>
      <c r="C61" s="39"/>
      <c r="D61" s="39"/>
      <c r="E61" s="39"/>
      <c r="F61" s="39"/>
      <c r="G61" s="39"/>
      <c r="H61" s="39"/>
      <c r="I61" s="144"/>
      <c r="J61" s="39"/>
      <c r="K61" s="39"/>
      <c r="L61" s="43"/>
    </row>
    <row r="62" hidden="1" s="1" customFormat="1" ht="13.65" customHeight="1">
      <c r="B62" s="38"/>
      <c r="C62" s="32" t="s">
        <v>24</v>
      </c>
      <c r="D62" s="39"/>
      <c r="E62" s="39"/>
      <c r="F62" s="27" t="str">
        <f>E19</f>
        <v>OBEC MODLÍKOV, MODLÍKOV 60 582 22 PŘIB.</v>
      </c>
      <c r="G62" s="39"/>
      <c r="H62" s="39"/>
      <c r="I62" s="146" t="s">
        <v>30</v>
      </c>
      <c r="J62" s="36" t="str">
        <f>E25</f>
        <v>PROfi</v>
      </c>
      <c r="K62" s="39"/>
      <c r="L62" s="43"/>
    </row>
    <row r="63" hidden="1" s="1" customFormat="1" ht="13.65" customHeight="1">
      <c r="B63" s="38"/>
      <c r="C63" s="32" t="s">
        <v>28</v>
      </c>
      <c r="D63" s="39"/>
      <c r="E63" s="39"/>
      <c r="F63" s="27" t="str">
        <f>IF(E22="","",E22)</f>
        <v>Vyplň údaj</v>
      </c>
      <c r="G63" s="39"/>
      <c r="H63" s="39"/>
      <c r="I63" s="146" t="s">
        <v>33</v>
      </c>
      <c r="J63" s="36" t="str">
        <f>E28</f>
        <v>PROfi</v>
      </c>
      <c r="K63" s="39"/>
      <c r="L63" s="43"/>
    </row>
    <row r="64" hidden="1" s="1" customFormat="1" ht="10.32" customHeight="1">
      <c r="B64" s="38"/>
      <c r="C64" s="39"/>
      <c r="D64" s="39"/>
      <c r="E64" s="39"/>
      <c r="F64" s="39"/>
      <c r="G64" s="39"/>
      <c r="H64" s="39"/>
      <c r="I64" s="144"/>
      <c r="J64" s="39"/>
      <c r="K64" s="39"/>
      <c r="L64" s="43"/>
    </row>
    <row r="65" hidden="1" s="1" customFormat="1" ht="29.28" customHeight="1">
      <c r="B65" s="38"/>
      <c r="C65" s="173" t="s">
        <v>139</v>
      </c>
      <c r="D65" s="174"/>
      <c r="E65" s="174"/>
      <c r="F65" s="174"/>
      <c r="G65" s="174"/>
      <c r="H65" s="174"/>
      <c r="I65" s="175"/>
      <c r="J65" s="176" t="s">
        <v>140</v>
      </c>
      <c r="K65" s="174"/>
      <c r="L65" s="43"/>
    </row>
    <row r="66" hidden="1" s="1" customFormat="1" ht="10.32" customHeight="1">
      <c r="B66" s="38"/>
      <c r="C66" s="39"/>
      <c r="D66" s="39"/>
      <c r="E66" s="39"/>
      <c r="F66" s="39"/>
      <c r="G66" s="39"/>
      <c r="H66" s="39"/>
      <c r="I66" s="144"/>
      <c r="J66" s="39"/>
      <c r="K66" s="39"/>
      <c r="L66" s="43"/>
    </row>
    <row r="67" hidden="1" s="1" customFormat="1" ht="22.8" customHeight="1">
      <c r="B67" s="38"/>
      <c r="C67" s="177" t="s">
        <v>141</v>
      </c>
      <c r="D67" s="39"/>
      <c r="E67" s="39"/>
      <c r="F67" s="39"/>
      <c r="G67" s="39"/>
      <c r="H67" s="39"/>
      <c r="I67" s="144"/>
      <c r="J67" s="98">
        <f>J96</f>
        <v>0</v>
      </c>
      <c r="K67" s="39"/>
      <c r="L67" s="43"/>
      <c r="AU67" s="17" t="s">
        <v>142</v>
      </c>
    </row>
    <row r="68" hidden="1" s="8" customFormat="1" ht="24.96" customHeight="1">
      <c r="B68" s="178"/>
      <c r="C68" s="179"/>
      <c r="D68" s="180" t="s">
        <v>1719</v>
      </c>
      <c r="E68" s="181"/>
      <c r="F68" s="181"/>
      <c r="G68" s="181"/>
      <c r="H68" s="181"/>
      <c r="I68" s="182"/>
      <c r="J68" s="183">
        <f>J99</f>
        <v>0</v>
      </c>
      <c r="K68" s="179"/>
      <c r="L68" s="184"/>
    </row>
    <row r="69" hidden="1" s="8" customFormat="1" ht="24.96" customHeight="1">
      <c r="B69" s="178"/>
      <c r="C69" s="179"/>
      <c r="D69" s="180" t="s">
        <v>1720</v>
      </c>
      <c r="E69" s="181"/>
      <c r="F69" s="181"/>
      <c r="G69" s="181"/>
      <c r="H69" s="181"/>
      <c r="I69" s="182"/>
      <c r="J69" s="183">
        <f>J116</f>
        <v>0</v>
      </c>
      <c r="K69" s="179"/>
      <c r="L69" s="184"/>
    </row>
    <row r="70" hidden="1" s="15" customFormat="1" ht="19.92" customHeight="1">
      <c r="B70" s="284"/>
      <c r="C70" s="121"/>
      <c r="D70" s="285" t="s">
        <v>1721</v>
      </c>
      <c r="E70" s="286"/>
      <c r="F70" s="286"/>
      <c r="G70" s="286"/>
      <c r="H70" s="286"/>
      <c r="I70" s="287"/>
      <c r="J70" s="288">
        <f>J117</f>
        <v>0</v>
      </c>
      <c r="K70" s="121"/>
      <c r="L70" s="289"/>
    </row>
    <row r="71" hidden="1" s="15" customFormat="1" ht="19.92" customHeight="1">
      <c r="B71" s="284"/>
      <c r="C71" s="121"/>
      <c r="D71" s="285" t="s">
        <v>1722</v>
      </c>
      <c r="E71" s="286"/>
      <c r="F71" s="286"/>
      <c r="G71" s="286"/>
      <c r="H71" s="286"/>
      <c r="I71" s="287"/>
      <c r="J71" s="288">
        <f>J194</f>
        <v>0</v>
      </c>
      <c r="K71" s="121"/>
      <c r="L71" s="289"/>
    </row>
    <row r="72" hidden="1" s="8" customFormat="1" ht="24.96" customHeight="1">
      <c r="B72" s="178"/>
      <c r="C72" s="179"/>
      <c r="D72" s="180" t="s">
        <v>1723</v>
      </c>
      <c r="E72" s="181"/>
      <c r="F72" s="181"/>
      <c r="G72" s="181"/>
      <c r="H72" s="181"/>
      <c r="I72" s="182"/>
      <c r="J72" s="183">
        <f>J231</f>
        <v>0</v>
      </c>
      <c r="K72" s="179"/>
      <c r="L72" s="184"/>
    </row>
    <row r="73" hidden="1" s="1" customFormat="1" ht="21.84" customHeight="1">
      <c r="B73" s="38"/>
      <c r="C73" s="39"/>
      <c r="D73" s="39"/>
      <c r="E73" s="39"/>
      <c r="F73" s="39"/>
      <c r="G73" s="39"/>
      <c r="H73" s="39"/>
      <c r="I73" s="144"/>
      <c r="J73" s="39"/>
      <c r="K73" s="39"/>
      <c r="L73" s="43"/>
    </row>
    <row r="74" hidden="1" s="1" customFormat="1" ht="6.96" customHeight="1">
      <c r="B74" s="57"/>
      <c r="C74" s="58"/>
      <c r="D74" s="58"/>
      <c r="E74" s="58"/>
      <c r="F74" s="58"/>
      <c r="G74" s="58"/>
      <c r="H74" s="58"/>
      <c r="I74" s="168"/>
      <c r="J74" s="58"/>
      <c r="K74" s="58"/>
      <c r="L74" s="43"/>
    </row>
    <row r="75" hidden="1"/>
    <row r="76" hidden="1"/>
    <row r="77" hidden="1"/>
    <row r="78" s="1" customFormat="1" ht="6.96" customHeight="1">
      <c r="B78" s="59"/>
      <c r="C78" s="60"/>
      <c r="D78" s="60"/>
      <c r="E78" s="60"/>
      <c r="F78" s="60"/>
      <c r="G78" s="60"/>
      <c r="H78" s="60"/>
      <c r="I78" s="171"/>
      <c r="J78" s="60"/>
      <c r="K78" s="60"/>
      <c r="L78" s="43"/>
    </row>
    <row r="79" s="1" customFormat="1" ht="24.96" customHeight="1">
      <c r="B79" s="38"/>
      <c r="C79" s="23" t="s">
        <v>172</v>
      </c>
      <c r="D79" s="39"/>
      <c r="E79" s="39"/>
      <c r="F79" s="39"/>
      <c r="G79" s="39"/>
      <c r="H79" s="39"/>
      <c r="I79" s="144"/>
      <c r="J79" s="39"/>
      <c r="K79" s="39"/>
      <c r="L79" s="43"/>
    </row>
    <row r="80" s="1" customFormat="1" ht="6.96" customHeight="1">
      <c r="B80" s="38"/>
      <c r="C80" s="39"/>
      <c r="D80" s="39"/>
      <c r="E80" s="39"/>
      <c r="F80" s="39"/>
      <c r="G80" s="39"/>
      <c r="H80" s="39"/>
      <c r="I80" s="144"/>
      <c r="J80" s="39"/>
      <c r="K80" s="39"/>
      <c r="L80" s="43"/>
    </row>
    <row r="81" s="1" customFormat="1" ht="12" customHeight="1">
      <c r="B81" s="38"/>
      <c r="C81" s="32" t="s">
        <v>16</v>
      </c>
      <c r="D81" s="39"/>
      <c r="E81" s="39"/>
      <c r="F81" s="39"/>
      <c r="G81" s="39"/>
      <c r="H81" s="39"/>
      <c r="I81" s="144"/>
      <c r="J81" s="39"/>
      <c r="K81" s="39"/>
      <c r="L81" s="43"/>
    </row>
    <row r="82" s="1" customFormat="1" ht="16.5" customHeight="1">
      <c r="B82" s="38"/>
      <c r="C82" s="39"/>
      <c r="D82" s="39"/>
      <c r="E82" s="172" t="str">
        <f>E7</f>
        <v>000035_KČOV-Modlíkov</v>
      </c>
      <c r="F82" s="32"/>
      <c r="G82" s="32"/>
      <c r="H82" s="32"/>
      <c r="I82" s="144"/>
      <c r="J82" s="39"/>
      <c r="K82" s="39"/>
      <c r="L82" s="43"/>
    </row>
    <row r="83" ht="12" customHeight="1">
      <c r="B83" s="21"/>
      <c r="C83" s="32" t="s">
        <v>132</v>
      </c>
      <c r="D83" s="22"/>
      <c r="E83" s="22"/>
      <c r="F83" s="22"/>
      <c r="G83" s="22"/>
      <c r="H83" s="22"/>
      <c r="I83" s="137"/>
      <c r="J83" s="22"/>
      <c r="K83" s="22"/>
      <c r="L83" s="20"/>
    </row>
    <row r="84" ht="16.5" customHeight="1">
      <c r="B84" s="21"/>
      <c r="C84" s="22"/>
      <c r="D84" s="22"/>
      <c r="E84" s="172" t="s">
        <v>133</v>
      </c>
      <c r="F84" s="22"/>
      <c r="G84" s="22"/>
      <c r="H84" s="22"/>
      <c r="I84" s="137"/>
      <c r="J84" s="22"/>
      <c r="K84" s="22"/>
      <c r="L84" s="20"/>
    </row>
    <row r="85" ht="12" customHeight="1">
      <c r="B85" s="21"/>
      <c r="C85" s="32" t="s">
        <v>134</v>
      </c>
      <c r="D85" s="22"/>
      <c r="E85" s="22"/>
      <c r="F85" s="22"/>
      <c r="G85" s="22"/>
      <c r="H85" s="22"/>
      <c r="I85" s="137"/>
      <c r="J85" s="22"/>
      <c r="K85" s="22"/>
      <c r="L85" s="20"/>
    </row>
    <row r="86" s="1" customFormat="1" ht="16.5" customHeight="1">
      <c r="B86" s="38"/>
      <c r="C86" s="39"/>
      <c r="D86" s="39"/>
      <c r="E86" s="32" t="s">
        <v>135</v>
      </c>
      <c r="F86" s="39"/>
      <c r="G86" s="39"/>
      <c r="H86" s="39"/>
      <c r="I86" s="144"/>
      <c r="J86" s="39"/>
      <c r="K86" s="39"/>
      <c r="L86" s="43"/>
    </row>
    <row r="87" s="1" customFormat="1" ht="12" customHeight="1">
      <c r="B87" s="38"/>
      <c r="C87" s="32" t="s">
        <v>136</v>
      </c>
      <c r="D87" s="39"/>
      <c r="E87" s="39"/>
      <c r="F87" s="39"/>
      <c r="G87" s="39"/>
      <c r="H87" s="39"/>
      <c r="I87" s="144"/>
      <c r="J87" s="39"/>
      <c r="K87" s="39"/>
      <c r="L87" s="43"/>
    </row>
    <row r="88" s="1" customFormat="1" ht="16.5" customHeight="1">
      <c r="B88" s="38"/>
      <c r="C88" s="39"/>
      <c r="D88" s="39"/>
      <c r="E88" s="64" t="str">
        <f>E13</f>
        <v>D1.1.4B - Silnoproud+bleskosvod</v>
      </c>
      <c r="F88" s="39"/>
      <c r="G88" s="39"/>
      <c r="H88" s="39"/>
      <c r="I88" s="144"/>
      <c r="J88" s="39"/>
      <c r="K88" s="39"/>
      <c r="L88" s="43"/>
    </row>
    <row r="89" s="1" customFormat="1" ht="6.96" customHeight="1">
      <c r="B89" s="38"/>
      <c r="C89" s="39"/>
      <c r="D89" s="39"/>
      <c r="E89" s="39"/>
      <c r="F89" s="39"/>
      <c r="G89" s="39"/>
      <c r="H89" s="39"/>
      <c r="I89" s="144"/>
      <c r="J89" s="39"/>
      <c r="K89" s="39"/>
      <c r="L89" s="43"/>
    </row>
    <row r="90" s="1" customFormat="1" ht="12" customHeight="1">
      <c r="B90" s="38"/>
      <c r="C90" s="32" t="s">
        <v>20</v>
      </c>
      <c r="D90" s="39"/>
      <c r="E90" s="39"/>
      <c r="F90" s="27" t="str">
        <f>F16</f>
        <v>Modlíkov</v>
      </c>
      <c r="G90" s="39"/>
      <c r="H90" s="39"/>
      <c r="I90" s="146" t="s">
        <v>22</v>
      </c>
      <c r="J90" s="67" t="str">
        <f>IF(J16="","",J16)</f>
        <v>15. 7. 2019</v>
      </c>
      <c r="K90" s="39"/>
      <c r="L90" s="43"/>
    </row>
    <row r="91" s="1" customFormat="1" ht="6.96" customHeight="1">
      <c r="B91" s="38"/>
      <c r="C91" s="39"/>
      <c r="D91" s="39"/>
      <c r="E91" s="39"/>
      <c r="F91" s="39"/>
      <c r="G91" s="39"/>
      <c r="H91" s="39"/>
      <c r="I91" s="144"/>
      <c r="J91" s="39"/>
      <c r="K91" s="39"/>
      <c r="L91" s="43"/>
    </row>
    <row r="92" s="1" customFormat="1" ht="13.65" customHeight="1">
      <c r="B92" s="38"/>
      <c r="C92" s="32" t="s">
        <v>24</v>
      </c>
      <c r="D92" s="39"/>
      <c r="E92" s="39"/>
      <c r="F92" s="27" t="str">
        <f>E19</f>
        <v>OBEC MODLÍKOV, MODLÍKOV 60 582 22 PŘIB.</v>
      </c>
      <c r="G92" s="39"/>
      <c r="H92" s="39"/>
      <c r="I92" s="146" t="s">
        <v>30</v>
      </c>
      <c r="J92" s="36" t="str">
        <f>E25</f>
        <v>PROfi</v>
      </c>
      <c r="K92" s="39"/>
      <c r="L92" s="43"/>
    </row>
    <row r="93" s="1" customFormat="1" ht="13.65" customHeight="1">
      <c r="B93" s="38"/>
      <c r="C93" s="32" t="s">
        <v>28</v>
      </c>
      <c r="D93" s="39"/>
      <c r="E93" s="39"/>
      <c r="F93" s="27" t="str">
        <f>IF(E22="","",E22)</f>
        <v>Vyplň údaj</v>
      </c>
      <c r="G93" s="39"/>
      <c r="H93" s="39"/>
      <c r="I93" s="146" t="s">
        <v>33</v>
      </c>
      <c r="J93" s="36" t="str">
        <f>E28</f>
        <v>PROfi</v>
      </c>
      <c r="K93" s="39"/>
      <c r="L93" s="43"/>
    </row>
    <row r="94" s="1" customFormat="1" ht="10.32" customHeight="1">
      <c r="B94" s="38"/>
      <c r="C94" s="39"/>
      <c r="D94" s="39"/>
      <c r="E94" s="39"/>
      <c r="F94" s="39"/>
      <c r="G94" s="39"/>
      <c r="H94" s="39"/>
      <c r="I94" s="144"/>
      <c r="J94" s="39"/>
      <c r="K94" s="39"/>
      <c r="L94" s="43"/>
    </row>
    <row r="95" s="9" customFormat="1" ht="29.28" customHeight="1">
      <c r="B95" s="185"/>
      <c r="C95" s="186" t="s">
        <v>173</v>
      </c>
      <c r="D95" s="187" t="s">
        <v>54</v>
      </c>
      <c r="E95" s="187" t="s">
        <v>50</v>
      </c>
      <c r="F95" s="187" t="s">
        <v>51</v>
      </c>
      <c r="G95" s="187" t="s">
        <v>174</v>
      </c>
      <c r="H95" s="187" t="s">
        <v>175</v>
      </c>
      <c r="I95" s="188" t="s">
        <v>176</v>
      </c>
      <c r="J95" s="189" t="s">
        <v>140</v>
      </c>
      <c r="K95" s="190" t="s">
        <v>177</v>
      </c>
      <c r="L95" s="191"/>
      <c r="M95" s="88" t="s">
        <v>1</v>
      </c>
      <c r="N95" s="89" t="s">
        <v>39</v>
      </c>
      <c r="O95" s="89" t="s">
        <v>178</v>
      </c>
      <c r="P95" s="89" t="s">
        <v>179</v>
      </c>
      <c r="Q95" s="89" t="s">
        <v>180</v>
      </c>
      <c r="R95" s="89" t="s">
        <v>181</v>
      </c>
      <c r="S95" s="89" t="s">
        <v>182</v>
      </c>
      <c r="T95" s="90" t="s">
        <v>183</v>
      </c>
    </row>
    <row r="96" s="1" customFormat="1" ht="22.8" customHeight="1">
      <c r="B96" s="38"/>
      <c r="C96" s="95" t="s">
        <v>184</v>
      </c>
      <c r="D96" s="39"/>
      <c r="E96" s="39"/>
      <c r="F96" s="39"/>
      <c r="G96" s="39"/>
      <c r="H96" s="39"/>
      <c r="I96" s="144"/>
      <c r="J96" s="192">
        <f>BK96</f>
        <v>0</v>
      </c>
      <c r="K96" s="39"/>
      <c r="L96" s="43"/>
      <c r="M96" s="91"/>
      <c r="N96" s="92"/>
      <c r="O96" s="92"/>
      <c r="P96" s="193">
        <f>P97+P98+P99+P116+P231</f>
        <v>0</v>
      </c>
      <c r="Q96" s="92"/>
      <c r="R96" s="193">
        <f>R97+R98+R99+R116+R231</f>
        <v>0</v>
      </c>
      <c r="S96" s="92"/>
      <c r="T96" s="194">
        <f>T97+T98+T99+T116+T231</f>
        <v>0</v>
      </c>
      <c r="AT96" s="17" t="s">
        <v>68</v>
      </c>
      <c r="AU96" s="17" t="s">
        <v>142</v>
      </c>
      <c r="BK96" s="195">
        <f>BK97+BK98+BK99+BK116+BK231</f>
        <v>0</v>
      </c>
    </row>
    <row r="97" s="1" customFormat="1" ht="16.5" customHeight="1">
      <c r="B97" s="38"/>
      <c r="C97" s="210" t="s">
        <v>69</v>
      </c>
      <c r="D97" s="210" t="s">
        <v>187</v>
      </c>
      <c r="E97" s="211" t="s">
        <v>1724</v>
      </c>
      <c r="F97" s="212" t="s">
        <v>1725</v>
      </c>
      <c r="G97" s="213" t="s">
        <v>1726</v>
      </c>
      <c r="H97" s="214">
        <v>0</v>
      </c>
      <c r="I97" s="215"/>
      <c r="J97" s="216">
        <f>ROUND(I97*H97,2)</f>
        <v>0</v>
      </c>
      <c r="K97" s="212" t="s">
        <v>1</v>
      </c>
      <c r="L97" s="43"/>
      <c r="M97" s="217" t="s">
        <v>1</v>
      </c>
      <c r="N97" s="218" t="s">
        <v>40</v>
      </c>
      <c r="O97" s="79"/>
      <c r="P97" s="219">
        <f>O97*H97</f>
        <v>0</v>
      </c>
      <c r="Q97" s="219">
        <v>0</v>
      </c>
      <c r="R97" s="219">
        <f>Q97*H97</f>
        <v>0</v>
      </c>
      <c r="S97" s="219">
        <v>0</v>
      </c>
      <c r="T97" s="220">
        <f>S97*H97</f>
        <v>0</v>
      </c>
      <c r="AR97" s="17" t="s">
        <v>192</v>
      </c>
      <c r="AT97" s="17" t="s">
        <v>187</v>
      </c>
      <c r="AU97" s="17" t="s">
        <v>69</v>
      </c>
      <c r="AY97" s="17" t="s">
        <v>186</v>
      </c>
      <c r="BE97" s="221">
        <f>IF(N97="základní",J97,0)</f>
        <v>0</v>
      </c>
      <c r="BF97" s="221">
        <f>IF(N97="snížená",J97,0)</f>
        <v>0</v>
      </c>
      <c r="BG97" s="221">
        <f>IF(N97="zákl. přenesená",J97,0)</f>
        <v>0</v>
      </c>
      <c r="BH97" s="221">
        <f>IF(N97="sníž. přenesená",J97,0)</f>
        <v>0</v>
      </c>
      <c r="BI97" s="221">
        <f>IF(N97="nulová",J97,0)</f>
        <v>0</v>
      </c>
      <c r="BJ97" s="17" t="s">
        <v>76</v>
      </c>
      <c r="BK97" s="221">
        <f>ROUND(I97*H97,2)</f>
        <v>0</v>
      </c>
      <c r="BL97" s="17" t="s">
        <v>192</v>
      </c>
      <c r="BM97" s="17" t="s">
        <v>78</v>
      </c>
    </row>
    <row r="98" s="1" customFormat="1">
      <c r="B98" s="38"/>
      <c r="C98" s="39"/>
      <c r="D98" s="224" t="s">
        <v>831</v>
      </c>
      <c r="E98" s="39"/>
      <c r="F98" s="276" t="s">
        <v>1727</v>
      </c>
      <c r="G98" s="39"/>
      <c r="H98" s="39"/>
      <c r="I98" s="144"/>
      <c r="J98" s="39"/>
      <c r="K98" s="39"/>
      <c r="L98" s="43"/>
      <c r="M98" s="277"/>
      <c r="N98" s="79"/>
      <c r="O98" s="79"/>
      <c r="P98" s="79"/>
      <c r="Q98" s="79"/>
      <c r="R98" s="79"/>
      <c r="S98" s="79"/>
      <c r="T98" s="80"/>
      <c r="AT98" s="17" t="s">
        <v>831</v>
      </c>
      <c r="AU98" s="17" t="s">
        <v>69</v>
      </c>
    </row>
    <row r="99" s="10" customFormat="1" ht="25.92" customHeight="1">
      <c r="B99" s="196"/>
      <c r="C99" s="197"/>
      <c r="D99" s="198" t="s">
        <v>68</v>
      </c>
      <c r="E99" s="199" t="s">
        <v>73</v>
      </c>
      <c r="F99" s="199" t="s">
        <v>1728</v>
      </c>
      <c r="G99" s="197"/>
      <c r="H99" s="197"/>
      <c r="I99" s="200"/>
      <c r="J99" s="201">
        <f>BK99</f>
        <v>0</v>
      </c>
      <c r="K99" s="197"/>
      <c r="L99" s="202"/>
      <c r="M99" s="203"/>
      <c r="N99" s="204"/>
      <c r="O99" s="204"/>
      <c r="P99" s="205">
        <f>SUM(P100:P115)</f>
        <v>0</v>
      </c>
      <c r="Q99" s="204"/>
      <c r="R99" s="205">
        <f>SUM(R100:R115)</f>
        <v>0</v>
      </c>
      <c r="S99" s="204"/>
      <c r="T99" s="206">
        <f>SUM(T100:T115)</f>
        <v>0</v>
      </c>
      <c r="AR99" s="207" t="s">
        <v>76</v>
      </c>
      <c r="AT99" s="208" t="s">
        <v>68</v>
      </c>
      <c r="AU99" s="208" t="s">
        <v>69</v>
      </c>
      <c r="AY99" s="207" t="s">
        <v>186</v>
      </c>
      <c r="BK99" s="209">
        <f>SUM(BK100:BK115)</f>
        <v>0</v>
      </c>
    </row>
    <row r="100" s="1" customFormat="1" ht="16.5" customHeight="1">
      <c r="B100" s="38"/>
      <c r="C100" s="210" t="s">
        <v>69</v>
      </c>
      <c r="D100" s="210" t="s">
        <v>187</v>
      </c>
      <c r="E100" s="211" t="s">
        <v>1729</v>
      </c>
      <c r="F100" s="212" t="s">
        <v>1730</v>
      </c>
      <c r="G100" s="213" t="s">
        <v>1731</v>
      </c>
      <c r="H100" s="214">
        <v>1</v>
      </c>
      <c r="I100" s="215"/>
      <c r="J100" s="216">
        <f>ROUND(I100*H100,2)</f>
        <v>0</v>
      </c>
      <c r="K100" s="212" t="s">
        <v>1</v>
      </c>
      <c r="L100" s="43"/>
      <c r="M100" s="217" t="s">
        <v>1</v>
      </c>
      <c r="N100" s="218" t="s">
        <v>40</v>
      </c>
      <c r="O100" s="79"/>
      <c r="P100" s="219">
        <f>O100*H100</f>
        <v>0</v>
      </c>
      <c r="Q100" s="219">
        <v>0</v>
      </c>
      <c r="R100" s="219">
        <f>Q100*H100</f>
        <v>0</v>
      </c>
      <c r="S100" s="219">
        <v>0</v>
      </c>
      <c r="T100" s="220">
        <f>S100*H100</f>
        <v>0</v>
      </c>
      <c r="AR100" s="17" t="s">
        <v>192</v>
      </c>
      <c r="AT100" s="17" t="s">
        <v>187</v>
      </c>
      <c r="AU100" s="17" t="s">
        <v>76</v>
      </c>
      <c r="AY100" s="17" t="s">
        <v>186</v>
      </c>
      <c r="BE100" s="221">
        <f>IF(N100="základní",J100,0)</f>
        <v>0</v>
      </c>
      <c r="BF100" s="221">
        <f>IF(N100="snížená",J100,0)</f>
        <v>0</v>
      </c>
      <c r="BG100" s="221">
        <f>IF(N100="zákl. přenesená",J100,0)</f>
        <v>0</v>
      </c>
      <c r="BH100" s="221">
        <f>IF(N100="sníž. přenesená",J100,0)</f>
        <v>0</v>
      </c>
      <c r="BI100" s="221">
        <f>IF(N100="nulová",J100,0)</f>
        <v>0</v>
      </c>
      <c r="BJ100" s="17" t="s">
        <v>76</v>
      </c>
      <c r="BK100" s="221">
        <f>ROUND(I100*H100,2)</f>
        <v>0</v>
      </c>
      <c r="BL100" s="17" t="s">
        <v>192</v>
      </c>
      <c r="BM100" s="17" t="s">
        <v>192</v>
      </c>
    </row>
    <row r="101" s="1" customFormat="1">
      <c r="B101" s="38"/>
      <c r="C101" s="39"/>
      <c r="D101" s="224" t="s">
        <v>831</v>
      </c>
      <c r="E101" s="39"/>
      <c r="F101" s="276" t="s">
        <v>1732</v>
      </c>
      <c r="G101" s="39"/>
      <c r="H101" s="39"/>
      <c r="I101" s="144"/>
      <c r="J101" s="39"/>
      <c r="K101" s="39"/>
      <c r="L101" s="43"/>
      <c r="M101" s="277"/>
      <c r="N101" s="79"/>
      <c r="O101" s="79"/>
      <c r="P101" s="79"/>
      <c r="Q101" s="79"/>
      <c r="R101" s="79"/>
      <c r="S101" s="79"/>
      <c r="T101" s="80"/>
      <c r="AT101" s="17" t="s">
        <v>831</v>
      </c>
      <c r="AU101" s="17" t="s">
        <v>76</v>
      </c>
    </row>
    <row r="102" s="1" customFormat="1" ht="16.5" customHeight="1">
      <c r="B102" s="38"/>
      <c r="C102" s="210" t="s">
        <v>69</v>
      </c>
      <c r="D102" s="210" t="s">
        <v>187</v>
      </c>
      <c r="E102" s="211" t="s">
        <v>1733</v>
      </c>
      <c r="F102" s="212" t="s">
        <v>1734</v>
      </c>
      <c r="G102" s="213" t="s">
        <v>1731</v>
      </c>
      <c r="H102" s="214">
        <v>1</v>
      </c>
      <c r="I102" s="215"/>
      <c r="J102" s="216">
        <f>ROUND(I102*H102,2)</f>
        <v>0</v>
      </c>
      <c r="K102" s="212" t="s">
        <v>1</v>
      </c>
      <c r="L102" s="43"/>
      <c r="M102" s="217" t="s">
        <v>1</v>
      </c>
      <c r="N102" s="218" t="s">
        <v>40</v>
      </c>
      <c r="O102" s="79"/>
      <c r="P102" s="219">
        <f>O102*H102</f>
        <v>0</v>
      </c>
      <c r="Q102" s="219">
        <v>0</v>
      </c>
      <c r="R102" s="219">
        <f>Q102*H102</f>
        <v>0</v>
      </c>
      <c r="S102" s="219">
        <v>0</v>
      </c>
      <c r="T102" s="220">
        <f>S102*H102</f>
        <v>0</v>
      </c>
      <c r="AR102" s="17" t="s">
        <v>192</v>
      </c>
      <c r="AT102" s="17" t="s">
        <v>187</v>
      </c>
      <c r="AU102" s="17" t="s">
        <v>76</v>
      </c>
      <c r="AY102" s="17" t="s">
        <v>186</v>
      </c>
      <c r="BE102" s="221">
        <f>IF(N102="základní",J102,0)</f>
        <v>0</v>
      </c>
      <c r="BF102" s="221">
        <f>IF(N102="snížená",J102,0)</f>
        <v>0</v>
      </c>
      <c r="BG102" s="221">
        <f>IF(N102="zákl. přenesená",J102,0)</f>
        <v>0</v>
      </c>
      <c r="BH102" s="221">
        <f>IF(N102="sníž. přenesená",J102,0)</f>
        <v>0</v>
      </c>
      <c r="BI102" s="221">
        <f>IF(N102="nulová",J102,0)</f>
        <v>0</v>
      </c>
      <c r="BJ102" s="17" t="s">
        <v>76</v>
      </c>
      <c r="BK102" s="221">
        <f>ROUND(I102*H102,2)</f>
        <v>0</v>
      </c>
      <c r="BL102" s="17" t="s">
        <v>192</v>
      </c>
      <c r="BM102" s="17" t="s">
        <v>217</v>
      </c>
    </row>
    <row r="103" s="1" customFormat="1">
      <c r="B103" s="38"/>
      <c r="C103" s="39"/>
      <c r="D103" s="224" t="s">
        <v>831</v>
      </c>
      <c r="E103" s="39"/>
      <c r="F103" s="276" t="s">
        <v>1732</v>
      </c>
      <c r="G103" s="39"/>
      <c r="H103" s="39"/>
      <c r="I103" s="144"/>
      <c r="J103" s="39"/>
      <c r="K103" s="39"/>
      <c r="L103" s="43"/>
      <c r="M103" s="277"/>
      <c r="N103" s="79"/>
      <c r="O103" s="79"/>
      <c r="P103" s="79"/>
      <c r="Q103" s="79"/>
      <c r="R103" s="79"/>
      <c r="S103" s="79"/>
      <c r="T103" s="80"/>
      <c r="AT103" s="17" t="s">
        <v>831</v>
      </c>
      <c r="AU103" s="17" t="s">
        <v>76</v>
      </c>
    </row>
    <row r="104" s="1" customFormat="1" ht="16.5" customHeight="1">
      <c r="B104" s="38"/>
      <c r="C104" s="210" t="s">
        <v>69</v>
      </c>
      <c r="D104" s="210" t="s">
        <v>187</v>
      </c>
      <c r="E104" s="211" t="s">
        <v>1735</v>
      </c>
      <c r="F104" s="212" t="s">
        <v>1736</v>
      </c>
      <c r="G104" s="213" t="s">
        <v>1731</v>
      </c>
      <c r="H104" s="214">
        <v>1</v>
      </c>
      <c r="I104" s="215"/>
      <c r="J104" s="216">
        <f>ROUND(I104*H104,2)</f>
        <v>0</v>
      </c>
      <c r="K104" s="212" t="s">
        <v>1</v>
      </c>
      <c r="L104" s="43"/>
      <c r="M104" s="217" t="s">
        <v>1</v>
      </c>
      <c r="N104" s="218" t="s">
        <v>40</v>
      </c>
      <c r="O104" s="79"/>
      <c r="P104" s="219">
        <f>O104*H104</f>
        <v>0</v>
      </c>
      <c r="Q104" s="219">
        <v>0</v>
      </c>
      <c r="R104" s="219">
        <f>Q104*H104</f>
        <v>0</v>
      </c>
      <c r="S104" s="219">
        <v>0</v>
      </c>
      <c r="T104" s="220">
        <f>S104*H104</f>
        <v>0</v>
      </c>
      <c r="AR104" s="17" t="s">
        <v>192</v>
      </c>
      <c r="AT104" s="17" t="s">
        <v>187</v>
      </c>
      <c r="AU104" s="17" t="s">
        <v>76</v>
      </c>
      <c r="AY104" s="17" t="s">
        <v>186</v>
      </c>
      <c r="BE104" s="221">
        <f>IF(N104="základní",J104,0)</f>
        <v>0</v>
      </c>
      <c r="BF104" s="221">
        <f>IF(N104="snížená",J104,0)</f>
        <v>0</v>
      </c>
      <c r="BG104" s="221">
        <f>IF(N104="zákl. přenesená",J104,0)</f>
        <v>0</v>
      </c>
      <c r="BH104" s="221">
        <f>IF(N104="sníž. přenesená",J104,0)</f>
        <v>0</v>
      </c>
      <c r="BI104" s="221">
        <f>IF(N104="nulová",J104,0)</f>
        <v>0</v>
      </c>
      <c r="BJ104" s="17" t="s">
        <v>76</v>
      </c>
      <c r="BK104" s="221">
        <f>ROUND(I104*H104,2)</f>
        <v>0</v>
      </c>
      <c r="BL104" s="17" t="s">
        <v>192</v>
      </c>
      <c r="BM104" s="17" t="s">
        <v>225</v>
      </c>
    </row>
    <row r="105" s="1" customFormat="1">
      <c r="B105" s="38"/>
      <c r="C105" s="39"/>
      <c r="D105" s="224" t="s">
        <v>831</v>
      </c>
      <c r="E105" s="39"/>
      <c r="F105" s="276" t="s">
        <v>1732</v>
      </c>
      <c r="G105" s="39"/>
      <c r="H105" s="39"/>
      <c r="I105" s="144"/>
      <c r="J105" s="39"/>
      <c r="K105" s="39"/>
      <c r="L105" s="43"/>
      <c r="M105" s="277"/>
      <c r="N105" s="79"/>
      <c r="O105" s="79"/>
      <c r="P105" s="79"/>
      <c r="Q105" s="79"/>
      <c r="R105" s="79"/>
      <c r="S105" s="79"/>
      <c r="T105" s="80"/>
      <c r="AT105" s="17" t="s">
        <v>831</v>
      </c>
      <c r="AU105" s="17" t="s">
        <v>76</v>
      </c>
    </row>
    <row r="106" s="1" customFormat="1" ht="16.5" customHeight="1">
      <c r="B106" s="38"/>
      <c r="C106" s="210" t="s">
        <v>69</v>
      </c>
      <c r="D106" s="210" t="s">
        <v>187</v>
      </c>
      <c r="E106" s="211" t="s">
        <v>1737</v>
      </c>
      <c r="F106" s="212" t="s">
        <v>1738</v>
      </c>
      <c r="G106" s="213" t="s">
        <v>1731</v>
      </c>
      <c r="H106" s="214">
        <v>1</v>
      </c>
      <c r="I106" s="215"/>
      <c r="J106" s="216">
        <f>ROUND(I106*H106,2)</f>
        <v>0</v>
      </c>
      <c r="K106" s="212" t="s">
        <v>1</v>
      </c>
      <c r="L106" s="43"/>
      <c r="M106" s="217" t="s">
        <v>1</v>
      </c>
      <c r="N106" s="218" t="s">
        <v>40</v>
      </c>
      <c r="O106" s="79"/>
      <c r="P106" s="219">
        <f>O106*H106</f>
        <v>0</v>
      </c>
      <c r="Q106" s="219">
        <v>0</v>
      </c>
      <c r="R106" s="219">
        <f>Q106*H106</f>
        <v>0</v>
      </c>
      <c r="S106" s="219">
        <v>0</v>
      </c>
      <c r="T106" s="220">
        <f>S106*H106</f>
        <v>0</v>
      </c>
      <c r="AR106" s="17" t="s">
        <v>192</v>
      </c>
      <c r="AT106" s="17" t="s">
        <v>187</v>
      </c>
      <c r="AU106" s="17" t="s">
        <v>76</v>
      </c>
      <c r="AY106" s="17" t="s">
        <v>186</v>
      </c>
      <c r="BE106" s="221">
        <f>IF(N106="základní",J106,0)</f>
        <v>0</v>
      </c>
      <c r="BF106" s="221">
        <f>IF(N106="snížená",J106,0)</f>
        <v>0</v>
      </c>
      <c r="BG106" s="221">
        <f>IF(N106="zákl. přenesená",J106,0)</f>
        <v>0</v>
      </c>
      <c r="BH106" s="221">
        <f>IF(N106="sníž. přenesená",J106,0)</f>
        <v>0</v>
      </c>
      <c r="BI106" s="221">
        <f>IF(N106="nulová",J106,0)</f>
        <v>0</v>
      </c>
      <c r="BJ106" s="17" t="s">
        <v>76</v>
      </c>
      <c r="BK106" s="221">
        <f>ROUND(I106*H106,2)</f>
        <v>0</v>
      </c>
      <c r="BL106" s="17" t="s">
        <v>192</v>
      </c>
      <c r="BM106" s="17" t="s">
        <v>237</v>
      </c>
    </row>
    <row r="107" s="1" customFormat="1">
      <c r="B107" s="38"/>
      <c r="C107" s="39"/>
      <c r="D107" s="224" t="s">
        <v>831</v>
      </c>
      <c r="E107" s="39"/>
      <c r="F107" s="276" t="s">
        <v>1732</v>
      </c>
      <c r="G107" s="39"/>
      <c r="H107" s="39"/>
      <c r="I107" s="144"/>
      <c r="J107" s="39"/>
      <c r="K107" s="39"/>
      <c r="L107" s="43"/>
      <c r="M107" s="277"/>
      <c r="N107" s="79"/>
      <c r="O107" s="79"/>
      <c r="P107" s="79"/>
      <c r="Q107" s="79"/>
      <c r="R107" s="79"/>
      <c r="S107" s="79"/>
      <c r="T107" s="80"/>
      <c r="AT107" s="17" t="s">
        <v>831</v>
      </c>
      <c r="AU107" s="17" t="s">
        <v>76</v>
      </c>
    </row>
    <row r="108" s="1" customFormat="1" ht="16.5" customHeight="1">
      <c r="B108" s="38"/>
      <c r="C108" s="210" t="s">
        <v>69</v>
      </c>
      <c r="D108" s="210" t="s">
        <v>187</v>
      </c>
      <c r="E108" s="211" t="s">
        <v>1739</v>
      </c>
      <c r="F108" s="212" t="s">
        <v>1740</v>
      </c>
      <c r="G108" s="213" t="s">
        <v>1731</v>
      </c>
      <c r="H108" s="214">
        <v>1</v>
      </c>
      <c r="I108" s="215"/>
      <c r="J108" s="216">
        <f>ROUND(I108*H108,2)</f>
        <v>0</v>
      </c>
      <c r="K108" s="212" t="s">
        <v>1</v>
      </c>
      <c r="L108" s="43"/>
      <c r="M108" s="217" t="s">
        <v>1</v>
      </c>
      <c r="N108" s="218" t="s">
        <v>40</v>
      </c>
      <c r="O108" s="79"/>
      <c r="P108" s="219">
        <f>O108*H108</f>
        <v>0</v>
      </c>
      <c r="Q108" s="219">
        <v>0</v>
      </c>
      <c r="R108" s="219">
        <f>Q108*H108</f>
        <v>0</v>
      </c>
      <c r="S108" s="219">
        <v>0</v>
      </c>
      <c r="T108" s="220">
        <f>S108*H108</f>
        <v>0</v>
      </c>
      <c r="AR108" s="17" t="s">
        <v>192</v>
      </c>
      <c r="AT108" s="17" t="s">
        <v>187</v>
      </c>
      <c r="AU108" s="17" t="s">
        <v>76</v>
      </c>
      <c r="AY108" s="17" t="s">
        <v>186</v>
      </c>
      <c r="BE108" s="221">
        <f>IF(N108="základní",J108,0)</f>
        <v>0</v>
      </c>
      <c r="BF108" s="221">
        <f>IF(N108="snížená",J108,0)</f>
        <v>0</v>
      </c>
      <c r="BG108" s="221">
        <f>IF(N108="zákl. přenesená",J108,0)</f>
        <v>0</v>
      </c>
      <c r="BH108" s="221">
        <f>IF(N108="sníž. přenesená",J108,0)</f>
        <v>0</v>
      </c>
      <c r="BI108" s="221">
        <f>IF(N108="nulová",J108,0)</f>
        <v>0</v>
      </c>
      <c r="BJ108" s="17" t="s">
        <v>76</v>
      </c>
      <c r="BK108" s="221">
        <f>ROUND(I108*H108,2)</f>
        <v>0</v>
      </c>
      <c r="BL108" s="17" t="s">
        <v>192</v>
      </c>
      <c r="BM108" s="17" t="s">
        <v>280</v>
      </c>
    </row>
    <row r="109" s="1" customFormat="1">
      <c r="B109" s="38"/>
      <c r="C109" s="39"/>
      <c r="D109" s="224" t="s">
        <v>831</v>
      </c>
      <c r="E109" s="39"/>
      <c r="F109" s="276" t="s">
        <v>1732</v>
      </c>
      <c r="G109" s="39"/>
      <c r="H109" s="39"/>
      <c r="I109" s="144"/>
      <c r="J109" s="39"/>
      <c r="K109" s="39"/>
      <c r="L109" s="43"/>
      <c r="M109" s="277"/>
      <c r="N109" s="79"/>
      <c r="O109" s="79"/>
      <c r="P109" s="79"/>
      <c r="Q109" s="79"/>
      <c r="R109" s="79"/>
      <c r="S109" s="79"/>
      <c r="T109" s="80"/>
      <c r="AT109" s="17" t="s">
        <v>831</v>
      </c>
      <c r="AU109" s="17" t="s">
        <v>76</v>
      </c>
    </row>
    <row r="110" s="1" customFormat="1" ht="16.5" customHeight="1">
      <c r="B110" s="38"/>
      <c r="C110" s="210" t="s">
        <v>69</v>
      </c>
      <c r="D110" s="210" t="s">
        <v>187</v>
      </c>
      <c r="E110" s="211" t="s">
        <v>1741</v>
      </c>
      <c r="F110" s="212" t="s">
        <v>1742</v>
      </c>
      <c r="G110" s="213" t="s">
        <v>1731</v>
      </c>
      <c r="H110" s="214">
        <v>5</v>
      </c>
      <c r="I110" s="215"/>
      <c r="J110" s="216">
        <f>ROUND(I110*H110,2)</f>
        <v>0</v>
      </c>
      <c r="K110" s="212" t="s">
        <v>1</v>
      </c>
      <c r="L110" s="43"/>
      <c r="M110" s="217" t="s">
        <v>1</v>
      </c>
      <c r="N110" s="218" t="s">
        <v>40</v>
      </c>
      <c r="O110" s="79"/>
      <c r="P110" s="219">
        <f>O110*H110</f>
        <v>0</v>
      </c>
      <c r="Q110" s="219">
        <v>0</v>
      </c>
      <c r="R110" s="219">
        <f>Q110*H110</f>
        <v>0</v>
      </c>
      <c r="S110" s="219">
        <v>0</v>
      </c>
      <c r="T110" s="220">
        <f>S110*H110</f>
        <v>0</v>
      </c>
      <c r="AR110" s="17" t="s">
        <v>192</v>
      </c>
      <c r="AT110" s="17" t="s">
        <v>187</v>
      </c>
      <c r="AU110" s="17" t="s">
        <v>76</v>
      </c>
      <c r="AY110" s="17" t="s">
        <v>186</v>
      </c>
      <c r="BE110" s="221">
        <f>IF(N110="základní",J110,0)</f>
        <v>0</v>
      </c>
      <c r="BF110" s="221">
        <f>IF(N110="snížená",J110,0)</f>
        <v>0</v>
      </c>
      <c r="BG110" s="221">
        <f>IF(N110="zákl. přenesená",J110,0)</f>
        <v>0</v>
      </c>
      <c r="BH110" s="221">
        <f>IF(N110="sníž. přenesená",J110,0)</f>
        <v>0</v>
      </c>
      <c r="BI110" s="221">
        <f>IF(N110="nulová",J110,0)</f>
        <v>0</v>
      </c>
      <c r="BJ110" s="17" t="s">
        <v>76</v>
      </c>
      <c r="BK110" s="221">
        <f>ROUND(I110*H110,2)</f>
        <v>0</v>
      </c>
      <c r="BL110" s="17" t="s">
        <v>192</v>
      </c>
      <c r="BM110" s="17" t="s">
        <v>266</v>
      </c>
    </row>
    <row r="111" s="1" customFormat="1">
      <c r="B111" s="38"/>
      <c r="C111" s="39"/>
      <c r="D111" s="224" t="s">
        <v>831</v>
      </c>
      <c r="E111" s="39"/>
      <c r="F111" s="276" t="s">
        <v>1743</v>
      </c>
      <c r="G111" s="39"/>
      <c r="H111" s="39"/>
      <c r="I111" s="144"/>
      <c r="J111" s="39"/>
      <c r="K111" s="39"/>
      <c r="L111" s="43"/>
      <c r="M111" s="277"/>
      <c r="N111" s="79"/>
      <c r="O111" s="79"/>
      <c r="P111" s="79"/>
      <c r="Q111" s="79"/>
      <c r="R111" s="79"/>
      <c r="S111" s="79"/>
      <c r="T111" s="80"/>
      <c r="AT111" s="17" t="s">
        <v>831</v>
      </c>
      <c r="AU111" s="17" t="s">
        <v>76</v>
      </c>
    </row>
    <row r="112" s="1" customFormat="1" ht="16.5" customHeight="1">
      <c r="B112" s="38"/>
      <c r="C112" s="210" t="s">
        <v>69</v>
      </c>
      <c r="D112" s="210" t="s">
        <v>187</v>
      </c>
      <c r="E112" s="211" t="s">
        <v>1744</v>
      </c>
      <c r="F112" s="212" t="s">
        <v>1745</v>
      </c>
      <c r="G112" s="213" t="s">
        <v>1731</v>
      </c>
      <c r="H112" s="214">
        <v>1</v>
      </c>
      <c r="I112" s="215"/>
      <c r="J112" s="216">
        <f>ROUND(I112*H112,2)</f>
        <v>0</v>
      </c>
      <c r="K112" s="212" t="s">
        <v>1</v>
      </c>
      <c r="L112" s="43"/>
      <c r="M112" s="217" t="s">
        <v>1</v>
      </c>
      <c r="N112" s="218" t="s">
        <v>40</v>
      </c>
      <c r="O112" s="79"/>
      <c r="P112" s="219">
        <f>O112*H112</f>
        <v>0</v>
      </c>
      <c r="Q112" s="219">
        <v>0</v>
      </c>
      <c r="R112" s="219">
        <f>Q112*H112</f>
        <v>0</v>
      </c>
      <c r="S112" s="219">
        <v>0</v>
      </c>
      <c r="T112" s="220">
        <f>S112*H112</f>
        <v>0</v>
      </c>
      <c r="AR112" s="17" t="s">
        <v>192</v>
      </c>
      <c r="AT112" s="17" t="s">
        <v>187</v>
      </c>
      <c r="AU112" s="17" t="s">
        <v>76</v>
      </c>
      <c r="AY112" s="17" t="s">
        <v>186</v>
      </c>
      <c r="BE112" s="221">
        <f>IF(N112="základní",J112,0)</f>
        <v>0</v>
      </c>
      <c r="BF112" s="221">
        <f>IF(N112="snížená",J112,0)</f>
        <v>0</v>
      </c>
      <c r="BG112" s="221">
        <f>IF(N112="zákl. přenesená",J112,0)</f>
        <v>0</v>
      </c>
      <c r="BH112" s="221">
        <f>IF(N112="sníž. přenesená",J112,0)</f>
        <v>0</v>
      </c>
      <c r="BI112" s="221">
        <f>IF(N112="nulová",J112,0)</f>
        <v>0</v>
      </c>
      <c r="BJ112" s="17" t="s">
        <v>76</v>
      </c>
      <c r="BK112" s="221">
        <f>ROUND(I112*H112,2)</f>
        <v>0</v>
      </c>
      <c r="BL112" s="17" t="s">
        <v>192</v>
      </c>
      <c r="BM112" s="17" t="s">
        <v>257</v>
      </c>
    </row>
    <row r="113" s="1" customFormat="1">
      <c r="B113" s="38"/>
      <c r="C113" s="39"/>
      <c r="D113" s="224" t="s">
        <v>831</v>
      </c>
      <c r="E113" s="39"/>
      <c r="F113" s="276" t="s">
        <v>1732</v>
      </c>
      <c r="G113" s="39"/>
      <c r="H113" s="39"/>
      <c r="I113" s="144"/>
      <c r="J113" s="39"/>
      <c r="K113" s="39"/>
      <c r="L113" s="43"/>
      <c r="M113" s="277"/>
      <c r="N113" s="79"/>
      <c r="O113" s="79"/>
      <c r="P113" s="79"/>
      <c r="Q113" s="79"/>
      <c r="R113" s="79"/>
      <c r="S113" s="79"/>
      <c r="T113" s="80"/>
      <c r="AT113" s="17" t="s">
        <v>831</v>
      </c>
      <c r="AU113" s="17" t="s">
        <v>76</v>
      </c>
    </row>
    <row r="114" s="1" customFormat="1" ht="16.5" customHeight="1">
      <c r="B114" s="38"/>
      <c r="C114" s="210" t="s">
        <v>69</v>
      </c>
      <c r="D114" s="210" t="s">
        <v>187</v>
      </c>
      <c r="E114" s="211" t="s">
        <v>1746</v>
      </c>
      <c r="F114" s="212" t="s">
        <v>1747</v>
      </c>
      <c r="G114" s="213" t="s">
        <v>1731</v>
      </c>
      <c r="H114" s="214">
        <v>1</v>
      </c>
      <c r="I114" s="215"/>
      <c r="J114" s="216">
        <f>ROUND(I114*H114,2)</f>
        <v>0</v>
      </c>
      <c r="K114" s="212" t="s">
        <v>1</v>
      </c>
      <c r="L114" s="43"/>
      <c r="M114" s="217" t="s">
        <v>1</v>
      </c>
      <c r="N114" s="218" t="s">
        <v>40</v>
      </c>
      <c r="O114" s="79"/>
      <c r="P114" s="219">
        <f>O114*H114</f>
        <v>0</v>
      </c>
      <c r="Q114" s="219">
        <v>0</v>
      </c>
      <c r="R114" s="219">
        <f>Q114*H114</f>
        <v>0</v>
      </c>
      <c r="S114" s="219">
        <v>0</v>
      </c>
      <c r="T114" s="220">
        <f>S114*H114</f>
        <v>0</v>
      </c>
      <c r="AR114" s="17" t="s">
        <v>192</v>
      </c>
      <c r="AT114" s="17" t="s">
        <v>187</v>
      </c>
      <c r="AU114" s="17" t="s">
        <v>76</v>
      </c>
      <c r="AY114" s="17" t="s">
        <v>186</v>
      </c>
      <c r="BE114" s="221">
        <f>IF(N114="základní",J114,0)</f>
        <v>0</v>
      </c>
      <c r="BF114" s="221">
        <f>IF(N114="snížená",J114,0)</f>
        <v>0</v>
      </c>
      <c r="BG114" s="221">
        <f>IF(N114="zákl. přenesená",J114,0)</f>
        <v>0</v>
      </c>
      <c r="BH114" s="221">
        <f>IF(N114="sníž. přenesená",J114,0)</f>
        <v>0</v>
      </c>
      <c r="BI114" s="221">
        <f>IF(N114="nulová",J114,0)</f>
        <v>0</v>
      </c>
      <c r="BJ114" s="17" t="s">
        <v>76</v>
      </c>
      <c r="BK114" s="221">
        <f>ROUND(I114*H114,2)</f>
        <v>0</v>
      </c>
      <c r="BL114" s="17" t="s">
        <v>192</v>
      </c>
      <c r="BM114" s="17" t="s">
        <v>274</v>
      </c>
    </row>
    <row r="115" s="1" customFormat="1">
      <c r="B115" s="38"/>
      <c r="C115" s="39"/>
      <c r="D115" s="224" t="s">
        <v>831</v>
      </c>
      <c r="E115" s="39"/>
      <c r="F115" s="276" t="s">
        <v>1732</v>
      </c>
      <c r="G115" s="39"/>
      <c r="H115" s="39"/>
      <c r="I115" s="144"/>
      <c r="J115" s="39"/>
      <c r="K115" s="39"/>
      <c r="L115" s="43"/>
      <c r="M115" s="277"/>
      <c r="N115" s="79"/>
      <c r="O115" s="79"/>
      <c r="P115" s="79"/>
      <c r="Q115" s="79"/>
      <c r="R115" s="79"/>
      <c r="S115" s="79"/>
      <c r="T115" s="80"/>
      <c r="AT115" s="17" t="s">
        <v>831</v>
      </c>
      <c r="AU115" s="17" t="s">
        <v>76</v>
      </c>
    </row>
    <row r="116" s="10" customFormat="1" ht="25.92" customHeight="1">
      <c r="B116" s="196"/>
      <c r="C116" s="197"/>
      <c r="D116" s="198" t="s">
        <v>68</v>
      </c>
      <c r="E116" s="199" t="s">
        <v>112</v>
      </c>
      <c r="F116" s="199" t="s">
        <v>1748</v>
      </c>
      <c r="G116" s="197"/>
      <c r="H116" s="197"/>
      <c r="I116" s="200"/>
      <c r="J116" s="201">
        <f>BK116</f>
        <v>0</v>
      </c>
      <c r="K116" s="197"/>
      <c r="L116" s="202"/>
      <c r="M116" s="203"/>
      <c r="N116" s="204"/>
      <c r="O116" s="204"/>
      <c r="P116" s="205">
        <f>P117+P194</f>
        <v>0</v>
      </c>
      <c r="Q116" s="204"/>
      <c r="R116" s="205">
        <f>R117+R194</f>
        <v>0</v>
      </c>
      <c r="S116" s="204"/>
      <c r="T116" s="206">
        <f>T117+T194</f>
        <v>0</v>
      </c>
      <c r="AR116" s="207" t="s">
        <v>76</v>
      </c>
      <c r="AT116" s="208" t="s">
        <v>68</v>
      </c>
      <c r="AU116" s="208" t="s">
        <v>69</v>
      </c>
      <c r="AY116" s="207" t="s">
        <v>186</v>
      </c>
      <c r="BK116" s="209">
        <f>BK117+BK194</f>
        <v>0</v>
      </c>
    </row>
    <row r="117" s="10" customFormat="1" ht="22.8" customHeight="1">
      <c r="B117" s="196"/>
      <c r="C117" s="197"/>
      <c r="D117" s="198" t="s">
        <v>68</v>
      </c>
      <c r="E117" s="290" t="s">
        <v>115</v>
      </c>
      <c r="F117" s="290" t="s">
        <v>1749</v>
      </c>
      <c r="G117" s="197"/>
      <c r="H117" s="197"/>
      <c r="I117" s="200"/>
      <c r="J117" s="291">
        <f>BK117</f>
        <v>0</v>
      </c>
      <c r="K117" s="197"/>
      <c r="L117" s="202"/>
      <c r="M117" s="203"/>
      <c r="N117" s="204"/>
      <c r="O117" s="204"/>
      <c r="P117" s="205">
        <f>SUM(P118:P193)</f>
        <v>0</v>
      </c>
      <c r="Q117" s="204"/>
      <c r="R117" s="205">
        <f>SUM(R118:R193)</f>
        <v>0</v>
      </c>
      <c r="S117" s="204"/>
      <c r="T117" s="206">
        <f>SUM(T118:T193)</f>
        <v>0</v>
      </c>
      <c r="AR117" s="207" t="s">
        <v>76</v>
      </c>
      <c r="AT117" s="208" t="s">
        <v>68</v>
      </c>
      <c r="AU117" s="208" t="s">
        <v>76</v>
      </c>
      <c r="AY117" s="207" t="s">
        <v>186</v>
      </c>
      <c r="BK117" s="209">
        <f>SUM(BK118:BK193)</f>
        <v>0</v>
      </c>
    </row>
    <row r="118" s="1" customFormat="1" ht="16.5" customHeight="1">
      <c r="B118" s="38"/>
      <c r="C118" s="210" t="s">
        <v>69</v>
      </c>
      <c r="D118" s="210" t="s">
        <v>187</v>
      </c>
      <c r="E118" s="211" t="s">
        <v>1750</v>
      </c>
      <c r="F118" s="212" t="s">
        <v>1751</v>
      </c>
      <c r="G118" s="213" t="s">
        <v>1752</v>
      </c>
      <c r="H118" s="214">
        <v>1</v>
      </c>
      <c r="I118" s="215"/>
      <c r="J118" s="216">
        <f>ROUND(I118*H118,2)</f>
        <v>0</v>
      </c>
      <c r="K118" s="212" t="s">
        <v>1</v>
      </c>
      <c r="L118" s="43"/>
      <c r="M118" s="217" t="s">
        <v>1</v>
      </c>
      <c r="N118" s="218" t="s">
        <v>40</v>
      </c>
      <c r="O118" s="79"/>
      <c r="P118" s="219">
        <f>O118*H118</f>
        <v>0</v>
      </c>
      <c r="Q118" s="219">
        <v>0</v>
      </c>
      <c r="R118" s="219">
        <f>Q118*H118</f>
        <v>0</v>
      </c>
      <c r="S118" s="219">
        <v>0</v>
      </c>
      <c r="T118" s="220">
        <f>S118*H118</f>
        <v>0</v>
      </c>
      <c r="AR118" s="17" t="s">
        <v>192</v>
      </c>
      <c r="AT118" s="17" t="s">
        <v>187</v>
      </c>
      <c r="AU118" s="17" t="s">
        <v>78</v>
      </c>
      <c r="AY118" s="17" t="s">
        <v>186</v>
      </c>
      <c r="BE118" s="221">
        <f>IF(N118="základní",J118,0)</f>
        <v>0</v>
      </c>
      <c r="BF118" s="221">
        <f>IF(N118="snížená",J118,0)</f>
        <v>0</v>
      </c>
      <c r="BG118" s="221">
        <f>IF(N118="zákl. přenesená",J118,0)</f>
        <v>0</v>
      </c>
      <c r="BH118" s="221">
        <f>IF(N118="sníž. přenesená",J118,0)</f>
        <v>0</v>
      </c>
      <c r="BI118" s="221">
        <f>IF(N118="nulová",J118,0)</f>
        <v>0</v>
      </c>
      <c r="BJ118" s="17" t="s">
        <v>76</v>
      </c>
      <c r="BK118" s="221">
        <f>ROUND(I118*H118,2)</f>
        <v>0</v>
      </c>
      <c r="BL118" s="17" t="s">
        <v>192</v>
      </c>
      <c r="BM118" s="17" t="s">
        <v>306</v>
      </c>
    </row>
    <row r="119" s="1" customFormat="1">
      <c r="B119" s="38"/>
      <c r="C119" s="39"/>
      <c r="D119" s="224" t="s">
        <v>831</v>
      </c>
      <c r="E119" s="39"/>
      <c r="F119" s="276" t="s">
        <v>1732</v>
      </c>
      <c r="G119" s="39"/>
      <c r="H119" s="39"/>
      <c r="I119" s="144"/>
      <c r="J119" s="39"/>
      <c r="K119" s="39"/>
      <c r="L119" s="43"/>
      <c r="M119" s="277"/>
      <c r="N119" s="79"/>
      <c r="O119" s="79"/>
      <c r="P119" s="79"/>
      <c r="Q119" s="79"/>
      <c r="R119" s="79"/>
      <c r="S119" s="79"/>
      <c r="T119" s="80"/>
      <c r="AT119" s="17" t="s">
        <v>831</v>
      </c>
      <c r="AU119" s="17" t="s">
        <v>78</v>
      </c>
    </row>
    <row r="120" s="1" customFormat="1" ht="16.5" customHeight="1">
      <c r="B120" s="38"/>
      <c r="C120" s="210" t="s">
        <v>69</v>
      </c>
      <c r="D120" s="210" t="s">
        <v>187</v>
      </c>
      <c r="E120" s="211" t="s">
        <v>1753</v>
      </c>
      <c r="F120" s="212" t="s">
        <v>1754</v>
      </c>
      <c r="G120" s="213" t="s">
        <v>1752</v>
      </c>
      <c r="H120" s="214">
        <v>12</v>
      </c>
      <c r="I120" s="215"/>
      <c r="J120" s="216">
        <f>ROUND(I120*H120,2)</f>
        <v>0</v>
      </c>
      <c r="K120" s="212" t="s">
        <v>1</v>
      </c>
      <c r="L120" s="43"/>
      <c r="M120" s="217" t="s">
        <v>1</v>
      </c>
      <c r="N120" s="218" t="s">
        <v>40</v>
      </c>
      <c r="O120" s="79"/>
      <c r="P120" s="219">
        <f>O120*H120</f>
        <v>0</v>
      </c>
      <c r="Q120" s="219">
        <v>0</v>
      </c>
      <c r="R120" s="219">
        <f>Q120*H120</f>
        <v>0</v>
      </c>
      <c r="S120" s="219">
        <v>0</v>
      </c>
      <c r="T120" s="220">
        <f>S120*H120</f>
        <v>0</v>
      </c>
      <c r="AR120" s="17" t="s">
        <v>192</v>
      </c>
      <c r="AT120" s="17" t="s">
        <v>187</v>
      </c>
      <c r="AU120" s="17" t="s">
        <v>78</v>
      </c>
      <c r="AY120" s="17" t="s">
        <v>186</v>
      </c>
      <c r="BE120" s="221">
        <f>IF(N120="základní",J120,0)</f>
        <v>0</v>
      </c>
      <c r="BF120" s="221">
        <f>IF(N120="snížená",J120,0)</f>
        <v>0</v>
      </c>
      <c r="BG120" s="221">
        <f>IF(N120="zákl. přenesená",J120,0)</f>
        <v>0</v>
      </c>
      <c r="BH120" s="221">
        <f>IF(N120="sníž. přenesená",J120,0)</f>
        <v>0</v>
      </c>
      <c r="BI120" s="221">
        <f>IF(N120="nulová",J120,0)</f>
        <v>0</v>
      </c>
      <c r="BJ120" s="17" t="s">
        <v>76</v>
      </c>
      <c r="BK120" s="221">
        <f>ROUND(I120*H120,2)</f>
        <v>0</v>
      </c>
      <c r="BL120" s="17" t="s">
        <v>192</v>
      </c>
      <c r="BM120" s="17" t="s">
        <v>316</v>
      </c>
    </row>
    <row r="121" s="1" customFormat="1">
      <c r="B121" s="38"/>
      <c r="C121" s="39"/>
      <c r="D121" s="224" t="s">
        <v>831</v>
      </c>
      <c r="E121" s="39"/>
      <c r="F121" s="276" t="s">
        <v>1755</v>
      </c>
      <c r="G121" s="39"/>
      <c r="H121" s="39"/>
      <c r="I121" s="144"/>
      <c r="J121" s="39"/>
      <c r="K121" s="39"/>
      <c r="L121" s="43"/>
      <c r="M121" s="277"/>
      <c r="N121" s="79"/>
      <c r="O121" s="79"/>
      <c r="P121" s="79"/>
      <c r="Q121" s="79"/>
      <c r="R121" s="79"/>
      <c r="S121" s="79"/>
      <c r="T121" s="80"/>
      <c r="AT121" s="17" t="s">
        <v>831</v>
      </c>
      <c r="AU121" s="17" t="s">
        <v>78</v>
      </c>
    </row>
    <row r="122" s="1" customFormat="1" ht="16.5" customHeight="1">
      <c r="B122" s="38"/>
      <c r="C122" s="210" t="s">
        <v>69</v>
      </c>
      <c r="D122" s="210" t="s">
        <v>187</v>
      </c>
      <c r="E122" s="211" t="s">
        <v>1756</v>
      </c>
      <c r="F122" s="212" t="s">
        <v>1757</v>
      </c>
      <c r="G122" s="213" t="s">
        <v>1752</v>
      </c>
      <c r="H122" s="214">
        <v>3</v>
      </c>
      <c r="I122" s="215"/>
      <c r="J122" s="216">
        <f>ROUND(I122*H122,2)</f>
        <v>0</v>
      </c>
      <c r="K122" s="212" t="s">
        <v>1</v>
      </c>
      <c r="L122" s="43"/>
      <c r="M122" s="217" t="s">
        <v>1</v>
      </c>
      <c r="N122" s="218" t="s">
        <v>40</v>
      </c>
      <c r="O122" s="79"/>
      <c r="P122" s="219">
        <f>O122*H122</f>
        <v>0</v>
      </c>
      <c r="Q122" s="219">
        <v>0</v>
      </c>
      <c r="R122" s="219">
        <f>Q122*H122</f>
        <v>0</v>
      </c>
      <c r="S122" s="219">
        <v>0</v>
      </c>
      <c r="T122" s="220">
        <f>S122*H122</f>
        <v>0</v>
      </c>
      <c r="AR122" s="17" t="s">
        <v>192</v>
      </c>
      <c r="AT122" s="17" t="s">
        <v>187</v>
      </c>
      <c r="AU122" s="17" t="s">
        <v>78</v>
      </c>
      <c r="AY122" s="17" t="s">
        <v>186</v>
      </c>
      <c r="BE122" s="221">
        <f>IF(N122="základní",J122,0)</f>
        <v>0</v>
      </c>
      <c r="BF122" s="221">
        <f>IF(N122="snížená",J122,0)</f>
        <v>0</v>
      </c>
      <c r="BG122" s="221">
        <f>IF(N122="zákl. přenesená",J122,0)</f>
        <v>0</v>
      </c>
      <c r="BH122" s="221">
        <f>IF(N122="sníž. přenesená",J122,0)</f>
        <v>0</v>
      </c>
      <c r="BI122" s="221">
        <f>IF(N122="nulová",J122,0)</f>
        <v>0</v>
      </c>
      <c r="BJ122" s="17" t="s">
        <v>76</v>
      </c>
      <c r="BK122" s="221">
        <f>ROUND(I122*H122,2)</f>
        <v>0</v>
      </c>
      <c r="BL122" s="17" t="s">
        <v>192</v>
      </c>
      <c r="BM122" s="17" t="s">
        <v>330</v>
      </c>
    </row>
    <row r="123" s="1" customFormat="1">
      <c r="B123" s="38"/>
      <c r="C123" s="39"/>
      <c r="D123" s="224" t="s">
        <v>831</v>
      </c>
      <c r="E123" s="39"/>
      <c r="F123" s="276" t="s">
        <v>1758</v>
      </c>
      <c r="G123" s="39"/>
      <c r="H123" s="39"/>
      <c r="I123" s="144"/>
      <c r="J123" s="39"/>
      <c r="K123" s="39"/>
      <c r="L123" s="43"/>
      <c r="M123" s="277"/>
      <c r="N123" s="79"/>
      <c r="O123" s="79"/>
      <c r="P123" s="79"/>
      <c r="Q123" s="79"/>
      <c r="R123" s="79"/>
      <c r="S123" s="79"/>
      <c r="T123" s="80"/>
      <c r="AT123" s="17" t="s">
        <v>831</v>
      </c>
      <c r="AU123" s="17" t="s">
        <v>78</v>
      </c>
    </row>
    <row r="124" s="1" customFormat="1" ht="16.5" customHeight="1">
      <c r="B124" s="38"/>
      <c r="C124" s="210" t="s">
        <v>69</v>
      </c>
      <c r="D124" s="210" t="s">
        <v>187</v>
      </c>
      <c r="E124" s="211" t="s">
        <v>1759</v>
      </c>
      <c r="F124" s="212" t="s">
        <v>1760</v>
      </c>
      <c r="G124" s="213" t="s">
        <v>1752</v>
      </c>
      <c r="H124" s="214">
        <v>3</v>
      </c>
      <c r="I124" s="215"/>
      <c r="J124" s="216">
        <f>ROUND(I124*H124,2)</f>
        <v>0</v>
      </c>
      <c r="K124" s="212" t="s">
        <v>1</v>
      </c>
      <c r="L124" s="43"/>
      <c r="M124" s="217" t="s">
        <v>1</v>
      </c>
      <c r="N124" s="218" t="s">
        <v>40</v>
      </c>
      <c r="O124" s="79"/>
      <c r="P124" s="219">
        <f>O124*H124</f>
        <v>0</v>
      </c>
      <c r="Q124" s="219">
        <v>0</v>
      </c>
      <c r="R124" s="219">
        <f>Q124*H124</f>
        <v>0</v>
      </c>
      <c r="S124" s="219">
        <v>0</v>
      </c>
      <c r="T124" s="220">
        <f>S124*H124</f>
        <v>0</v>
      </c>
      <c r="AR124" s="17" t="s">
        <v>192</v>
      </c>
      <c r="AT124" s="17" t="s">
        <v>187</v>
      </c>
      <c r="AU124" s="17" t="s">
        <v>78</v>
      </c>
      <c r="AY124" s="17" t="s">
        <v>186</v>
      </c>
      <c r="BE124" s="221">
        <f>IF(N124="základní",J124,0)</f>
        <v>0</v>
      </c>
      <c r="BF124" s="221">
        <f>IF(N124="snížená",J124,0)</f>
        <v>0</v>
      </c>
      <c r="BG124" s="221">
        <f>IF(N124="zákl. přenesená",J124,0)</f>
        <v>0</v>
      </c>
      <c r="BH124" s="221">
        <f>IF(N124="sníž. přenesená",J124,0)</f>
        <v>0</v>
      </c>
      <c r="BI124" s="221">
        <f>IF(N124="nulová",J124,0)</f>
        <v>0</v>
      </c>
      <c r="BJ124" s="17" t="s">
        <v>76</v>
      </c>
      <c r="BK124" s="221">
        <f>ROUND(I124*H124,2)</f>
        <v>0</v>
      </c>
      <c r="BL124" s="17" t="s">
        <v>192</v>
      </c>
      <c r="BM124" s="17" t="s">
        <v>338</v>
      </c>
    </row>
    <row r="125" s="1" customFormat="1">
      <c r="B125" s="38"/>
      <c r="C125" s="39"/>
      <c r="D125" s="224" t="s">
        <v>831</v>
      </c>
      <c r="E125" s="39"/>
      <c r="F125" s="276" t="s">
        <v>1758</v>
      </c>
      <c r="G125" s="39"/>
      <c r="H125" s="39"/>
      <c r="I125" s="144"/>
      <c r="J125" s="39"/>
      <c r="K125" s="39"/>
      <c r="L125" s="43"/>
      <c r="M125" s="277"/>
      <c r="N125" s="79"/>
      <c r="O125" s="79"/>
      <c r="P125" s="79"/>
      <c r="Q125" s="79"/>
      <c r="R125" s="79"/>
      <c r="S125" s="79"/>
      <c r="T125" s="80"/>
      <c r="AT125" s="17" t="s">
        <v>831</v>
      </c>
      <c r="AU125" s="17" t="s">
        <v>78</v>
      </c>
    </row>
    <row r="126" s="1" customFormat="1" ht="16.5" customHeight="1">
      <c r="B126" s="38"/>
      <c r="C126" s="210" t="s">
        <v>69</v>
      </c>
      <c r="D126" s="210" t="s">
        <v>187</v>
      </c>
      <c r="E126" s="211" t="s">
        <v>1761</v>
      </c>
      <c r="F126" s="212" t="s">
        <v>1762</v>
      </c>
      <c r="G126" s="213" t="s">
        <v>1752</v>
      </c>
      <c r="H126" s="214">
        <v>3</v>
      </c>
      <c r="I126" s="215"/>
      <c r="J126" s="216">
        <f>ROUND(I126*H126,2)</f>
        <v>0</v>
      </c>
      <c r="K126" s="212" t="s">
        <v>1</v>
      </c>
      <c r="L126" s="43"/>
      <c r="M126" s="217" t="s">
        <v>1</v>
      </c>
      <c r="N126" s="218" t="s">
        <v>40</v>
      </c>
      <c r="O126" s="79"/>
      <c r="P126" s="219">
        <f>O126*H126</f>
        <v>0</v>
      </c>
      <c r="Q126" s="219">
        <v>0</v>
      </c>
      <c r="R126" s="219">
        <f>Q126*H126</f>
        <v>0</v>
      </c>
      <c r="S126" s="219">
        <v>0</v>
      </c>
      <c r="T126" s="220">
        <f>S126*H126</f>
        <v>0</v>
      </c>
      <c r="AR126" s="17" t="s">
        <v>192</v>
      </c>
      <c r="AT126" s="17" t="s">
        <v>187</v>
      </c>
      <c r="AU126" s="17" t="s">
        <v>78</v>
      </c>
      <c r="AY126" s="17" t="s">
        <v>186</v>
      </c>
      <c r="BE126" s="221">
        <f>IF(N126="základní",J126,0)</f>
        <v>0</v>
      </c>
      <c r="BF126" s="221">
        <f>IF(N126="snížená",J126,0)</f>
        <v>0</v>
      </c>
      <c r="BG126" s="221">
        <f>IF(N126="zákl. přenesená",J126,0)</f>
        <v>0</v>
      </c>
      <c r="BH126" s="221">
        <f>IF(N126="sníž. přenesená",J126,0)</f>
        <v>0</v>
      </c>
      <c r="BI126" s="221">
        <f>IF(N126="nulová",J126,0)</f>
        <v>0</v>
      </c>
      <c r="BJ126" s="17" t="s">
        <v>76</v>
      </c>
      <c r="BK126" s="221">
        <f>ROUND(I126*H126,2)</f>
        <v>0</v>
      </c>
      <c r="BL126" s="17" t="s">
        <v>192</v>
      </c>
      <c r="BM126" s="17" t="s">
        <v>346</v>
      </c>
    </row>
    <row r="127" s="1" customFormat="1">
      <c r="B127" s="38"/>
      <c r="C127" s="39"/>
      <c r="D127" s="224" t="s">
        <v>831</v>
      </c>
      <c r="E127" s="39"/>
      <c r="F127" s="276" t="s">
        <v>1758</v>
      </c>
      <c r="G127" s="39"/>
      <c r="H127" s="39"/>
      <c r="I127" s="144"/>
      <c r="J127" s="39"/>
      <c r="K127" s="39"/>
      <c r="L127" s="43"/>
      <c r="M127" s="277"/>
      <c r="N127" s="79"/>
      <c r="O127" s="79"/>
      <c r="P127" s="79"/>
      <c r="Q127" s="79"/>
      <c r="R127" s="79"/>
      <c r="S127" s="79"/>
      <c r="T127" s="80"/>
      <c r="AT127" s="17" t="s">
        <v>831</v>
      </c>
      <c r="AU127" s="17" t="s">
        <v>78</v>
      </c>
    </row>
    <row r="128" s="1" customFormat="1" ht="16.5" customHeight="1">
      <c r="B128" s="38"/>
      <c r="C128" s="210" t="s">
        <v>69</v>
      </c>
      <c r="D128" s="210" t="s">
        <v>187</v>
      </c>
      <c r="E128" s="211" t="s">
        <v>1763</v>
      </c>
      <c r="F128" s="212" t="s">
        <v>1764</v>
      </c>
      <c r="G128" s="213" t="s">
        <v>1752</v>
      </c>
      <c r="H128" s="214">
        <v>15</v>
      </c>
      <c r="I128" s="215"/>
      <c r="J128" s="216">
        <f>ROUND(I128*H128,2)</f>
        <v>0</v>
      </c>
      <c r="K128" s="212" t="s">
        <v>1</v>
      </c>
      <c r="L128" s="43"/>
      <c r="M128" s="217" t="s">
        <v>1</v>
      </c>
      <c r="N128" s="218" t="s">
        <v>40</v>
      </c>
      <c r="O128" s="79"/>
      <c r="P128" s="219">
        <f>O128*H128</f>
        <v>0</v>
      </c>
      <c r="Q128" s="219">
        <v>0</v>
      </c>
      <c r="R128" s="219">
        <f>Q128*H128</f>
        <v>0</v>
      </c>
      <c r="S128" s="219">
        <v>0</v>
      </c>
      <c r="T128" s="220">
        <f>S128*H128</f>
        <v>0</v>
      </c>
      <c r="AR128" s="17" t="s">
        <v>192</v>
      </c>
      <c r="AT128" s="17" t="s">
        <v>187</v>
      </c>
      <c r="AU128" s="17" t="s">
        <v>78</v>
      </c>
      <c r="AY128" s="17" t="s">
        <v>186</v>
      </c>
      <c r="BE128" s="221">
        <f>IF(N128="základní",J128,0)</f>
        <v>0</v>
      </c>
      <c r="BF128" s="221">
        <f>IF(N128="snížená",J128,0)</f>
        <v>0</v>
      </c>
      <c r="BG128" s="221">
        <f>IF(N128="zákl. přenesená",J128,0)</f>
        <v>0</v>
      </c>
      <c r="BH128" s="221">
        <f>IF(N128="sníž. přenesená",J128,0)</f>
        <v>0</v>
      </c>
      <c r="BI128" s="221">
        <f>IF(N128="nulová",J128,0)</f>
        <v>0</v>
      </c>
      <c r="BJ128" s="17" t="s">
        <v>76</v>
      </c>
      <c r="BK128" s="221">
        <f>ROUND(I128*H128,2)</f>
        <v>0</v>
      </c>
      <c r="BL128" s="17" t="s">
        <v>192</v>
      </c>
      <c r="BM128" s="17" t="s">
        <v>355</v>
      </c>
    </row>
    <row r="129" s="1" customFormat="1">
      <c r="B129" s="38"/>
      <c r="C129" s="39"/>
      <c r="D129" s="224" t="s">
        <v>831</v>
      </c>
      <c r="E129" s="39"/>
      <c r="F129" s="276" t="s">
        <v>1765</v>
      </c>
      <c r="G129" s="39"/>
      <c r="H129" s="39"/>
      <c r="I129" s="144"/>
      <c r="J129" s="39"/>
      <c r="K129" s="39"/>
      <c r="L129" s="43"/>
      <c r="M129" s="277"/>
      <c r="N129" s="79"/>
      <c r="O129" s="79"/>
      <c r="P129" s="79"/>
      <c r="Q129" s="79"/>
      <c r="R129" s="79"/>
      <c r="S129" s="79"/>
      <c r="T129" s="80"/>
      <c r="AT129" s="17" t="s">
        <v>831</v>
      </c>
      <c r="AU129" s="17" t="s">
        <v>78</v>
      </c>
    </row>
    <row r="130" s="1" customFormat="1" ht="16.5" customHeight="1">
      <c r="B130" s="38"/>
      <c r="C130" s="210" t="s">
        <v>69</v>
      </c>
      <c r="D130" s="210" t="s">
        <v>187</v>
      </c>
      <c r="E130" s="211" t="s">
        <v>1766</v>
      </c>
      <c r="F130" s="212" t="s">
        <v>1767</v>
      </c>
      <c r="G130" s="213" t="s">
        <v>1752</v>
      </c>
      <c r="H130" s="214">
        <v>15</v>
      </c>
      <c r="I130" s="215"/>
      <c r="J130" s="216">
        <f>ROUND(I130*H130,2)</f>
        <v>0</v>
      </c>
      <c r="K130" s="212" t="s">
        <v>1</v>
      </c>
      <c r="L130" s="43"/>
      <c r="M130" s="217" t="s">
        <v>1</v>
      </c>
      <c r="N130" s="218" t="s">
        <v>40</v>
      </c>
      <c r="O130" s="79"/>
      <c r="P130" s="219">
        <f>O130*H130</f>
        <v>0</v>
      </c>
      <c r="Q130" s="219">
        <v>0</v>
      </c>
      <c r="R130" s="219">
        <f>Q130*H130</f>
        <v>0</v>
      </c>
      <c r="S130" s="219">
        <v>0</v>
      </c>
      <c r="T130" s="220">
        <f>S130*H130</f>
        <v>0</v>
      </c>
      <c r="AR130" s="17" t="s">
        <v>192</v>
      </c>
      <c r="AT130" s="17" t="s">
        <v>187</v>
      </c>
      <c r="AU130" s="17" t="s">
        <v>78</v>
      </c>
      <c r="AY130" s="17" t="s">
        <v>186</v>
      </c>
      <c r="BE130" s="221">
        <f>IF(N130="základní",J130,0)</f>
        <v>0</v>
      </c>
      <c r="BF130" s="221">
        <f>IF(N130="snížená",J130,0)</f>
        <v>0</v>
      </c>
      <c r="BG130" s="221">
        <f>IF(N130="zákl. přenesená",J130,0)</f>
        <v>0</v>
      </c>
      <c r="BH130" s="221">
        <f>IF(N130="sníž. přenesená",J130,0)</f>
        <v>0</v>
      </c>
      <c r="BI130" s="221">
        <f>IF(N130="nulová",J130,0)</f>
        <v>0</v>
      </c>
      <c r="BJ130" s="17" t="s">
        <v>76</v>
      </c>
      <c r="BK130" s="221">
        <f>ROUND(I130*H130,2)</f>
        <v>0</v>
      </c>
      <c r="BL130" s="17" t="s">
        <v>192</v>
      </c>
      <c r="BM130" s="17" t="s">
        <v>372</v>
      </c>
    </row>
    <row r="131" s="1" customFormat="1">
      <c r="B131" s="38"/>
      <c r="C131" s="39"/>
      <c r="D131" s="224" t="s">
        <v>831</v>
      </c>
      <c r="E131" s="39"/>
      <c r="F131" s="276" t="s">
        <v>1768</v>
      </c>
      <c r="G131" s="39"/>
      <c r="H131" s="39"/>
      <c r="I131" s="144"/>
      <c r="J131" s="39"/>
      <c r="K131" s="39"/>
      <c r="L131" s="43"/>
      <c r="M131" s="277"/>
      <c r="N131" s="79"/>
      <c r="O131" s="79"/>
      <c r="P131" s="79"/>
      <c r="Q131" s="79"/>
      <c r="R131" s="79"/>
      <c r="S131" s="79"/>
      <c r="T131" s="80"/>
      <c r="AT131" s="17" t="s">
        <v>831</v>
      </c>
      <c r="AU131" s="17" t="s">
        <v>78</v>
      </c>
    </row>
    <row r="132" s="1" customFormat="1" ht="16.5" customHeight="1">
      <c r="B132" s="38"/>
      <c r="C132" s="210" t="s">
        <v>69</v>
      </c>
      <c r="D132" s="210" t="s">
        <v>187</v>
      </c>
      <c r="E132" s="211" t="s">
        <v>1769</v>
      </c>
      <c r="F132" s="212" t="s">
        <v>1770</v>
      </c>
      <c r="G132" s="213" t="s">
        <v>1752</v>
      </c>
      <c r="H132" s="214">
        <v>15</v>
      </c>
      <c r="I132" s="215"/>
      <c r="J132" s="216">
        <f>ROUND(I132*H132,2)</f>
        <v>0</v>
      </c>
      <c r="K132" s="212" t="s">
        <v>1</v>
      </c>
      <c r="L132" s="43"/>
      <c r="M132" s="217" t="s">
        <v>1</v>
      </c>
      <c r="N132" s="218" t="s">
        <v>40</v>
      </c>
      <c r="O132" s="79"/>
      <c r="P132" s="219">
        <f>O132*H132</f>
        <v>0</v>
      </c>
      <c r="Q132" s="219">
        <v>0</v>
      </c>
      <c r="R132" s="219">
        <f>Q132*H132</f>
        <v>0</v>
      </c>
      <c r="S132" s="219">
        <v>0</v>
      </c>
      <c r="T132" s="220">
        <f>S132*H132</f>
        <v>0</v>
      </c>
      <c r="AR132" s="17" t="s">
        <v>192</v>
      </c>
      <c r="AT132" s="17" t="s">
        <v>187</v>
      </c>
      <c r="AU132" s="17" t="s">
        <v>78</v>
      </c>
      <c r="AY132" s="17" t="s">
        <v>186</v>
      </c>
      <c r="BE132" s="221">
        <f>IF(N132="základní",J132,0)</f>
        <v>0</v>
      </c>
      <c r="BF132" s="221">
        <f>IF(N132="snížená",J132,0)</f>
        <v>0</v>
      </c>
      <c r="BG132" s="221">
        <f>IF(N132="zákl. přenesená",J132,0)</f>
        <v>0</v>
      </c>
      <c r="BH132" s="221">
        <f>IF(N132="sníž. přenesená",J132,0)</f>
        <v>0</v>
      </c>
      <c r="BI132" s="221">
        <f>IF(N132="nulová",J132,0)</f>
        <v>0</v>
      </c>
      <c r="BJ132" s="17" t="s">
        <v>76</v>
      </c>
      <c r="BK132" s="221">
        <f>ROUND(I132*H132,2)</f>
        <v>0</v>
      </c>
      <c r="BL132" s="17" t="s">
        <v>192</v>
      </c>
      <c r="BM132" s="17" t="s">
        <v>361</v>
      </c>
    </row>
    <row r="133" s="1" customFormat="1">
      <c r="B133" s="38"/>
      <c r="C133" s="39"/>
      <c r="D133" s="224" t="s">
        <v>831</v>
      </c>
      <c r="E133" s="39"/>
      <c r="F133" s="276" t="s">
        <v>1768</v>
      </c>
      <c r="G133" s="39"/>
      <c r="H133" s="39"/>
      <c r="I133" s="144"/>
      <c r="J133" s="39"/>
      <c r="K133" s="39"/>
      <c r="L133" s="43"/>
      <c r="M133" s="277"/>
      <c r="N133" s="79"/>
      <c r="O133" s="79"/>
      <c r="P133" s="79"/>
      <c r="Q133" s="79"/>
      <c r="R133" s="79"/>
      <c r="S133" s="79"/>
      <c r="T133" s="80"/>
      <c r="AT133" s="17" t="s">
        <v>831</v>
      </c>
      <c r="AU133" s="17" t="s">
        <v>78</v>
      </c>
    </row>
    <row r="134" s="1" customFormat="1" ht="16.5" customHeight="1">
      <c r="B134" s="38"/>
      <c r="C134" s="210" t="s">
        <v>69</v>
      </c>
      <c r="D134" s="210" t="s">
        <v>187</v>
      </c>
      <c r="E134" s="211" t="s">
        <v>1771</v>
      </c>
      <c r="F134" s="212" t="s">
        <v>1772</v>
      </c>
      <c r="G134" s="213" t="s">
        <v>1752</v>
      </c>
      <c r="H134" s="214">
        <v>2</v>
      </c>
      <c r="I134" s="215"/>
      <c r="J134" s="216">
        <f>ROUND(I134*H134,2)</f>
        <v>0</v>
      </c>
      <c r="K134" s="212" t="s">
        <v>1</v>
      </c>
      <c r="L134" s="43"/>
      <c r="M134" s="217" t="s">
        <v>1</v>
      </c>
      <c r="N134" s="218" t="s">
        <v>40</v>
      </c>
      <c r="O134" s="79"/>
      <c r="P134" s="219">
        <f>O134*H134</f>
        <v>0</v>
      </c>
      <c r="Q134" s="219">
        <v>0</v>
      </c>
      <c r="R134" s="219">
        <f>Q134*H134</f>
        <v>0</v>
      </c>
      <c r="S134" s="219">
        <v>0</v>
      </c>
      <c r="T134" s="220">
        <f>S134*H134</f>
        <v>0</v>
      </c>
      <c r="AR134" s="17" t="s">
        <v>192</v>
      </c>
      <c r="AT134" s="17" t="s">
        <v>187</v>
      </c>
      <c r="AU134" s="17" t="s">
        <v>78</v>
      </c>
      <c r="AY134" s="17" t="s">
        <v>186</v>
      </c>
      <c r="BE134" s="221">
        <f>IF(N134="základní",J134,0)</f>
        <v>0</v>
      </c>
      <c r="BF134" s="221">
        <f>IF(N134="snížená",J134,0)</f>
        <v>0</v>
      </c>
      <c r="BG134" s="221">
        <f>IF(N134="zákl. přenesená",J134,0)</f>
        <v>0</v>
      </c>
      <c r="BH134" s="221">
        <f>IF(N134="sníž. přenesená",J134,0)</f>
        <v>0</v>
      </c>
      <c r="BI134" s="221">
        <f>IF(N134="nulová",J134,0)</f>
        <v>0</v>
      </c>
      <c r="BJ134" s="17" t="s">
        <v>76</v>
      </c>
      <c r="BK134" s="221">
        <f>ROUND(I134*H134,2)</f>
        <v>0</v>
      </c>
      <c r="BL134" s="17" t="s">
        <v>192</v>
      </c>
      <c r="BM134" s="17" t="s">
        <v>383</v>
      </c>
    </row>
    <row r="135" s="1" customFormat="1">
      <c r="B135" s="38"/>
      <c r="C135" s="39"/>
      <c r="D135" s="224" t="s">
        <v>831</v>
      </c>
      <c r="E135" s="39"/>
      <c r="F135" s="276" t="s">
        <v>1773</v>
      </c>
      <c r="G135" s="39"/>
      <c r="H135" s="39"/>
      <c r="I135" s="144"/>
      <c r="J135" s="39"/>
      <c r="K135" s="39"/>
      <c r="L135" s="43"/>
      <c r="M135" s="277"/>
      <c r="N135" s="79"/>
      <c r="O135" s="79"/>
      <c r="P135" s="79"/>
      <c r="Q135" s="79"/>
      <c r="R135" s="79"/>
      <c r="S135" s="79"/>
      <c r="T135" s="80"/>
      <c r="AT135" s="17" t="s">
        <v>831</v>
      </c>
      <c r="AU135" s="17" t="s">
        <v>78</v>
      </c>
    </row>
    <row r="136" s="1" customFormat="1" ht="16.5" customHeight="1">
      <c r="B136" s="38"/>
      <c r="C136" s="210" t="s">
        <v>69</v>
      </c>
      <c r="D136" s="210" t="s">
        <v>187</v>
      </c>
      <c r="E136" s="211" t="s">
        <v>1774</v>
      </c>
      <c r="F136" s="212" t="s">
        <v>1775</v>
      </c>
      <c r="G136" s="213" t="s">
        <v>1752</v>
      </c>
      <c r="H136" s="214">
        <v>6</v>
      </c>
      <c r="I136" s="215"/>
      <c r="J136" s="216">
        <f>ROUND(I136*H136,2)</f>
        <v>0</v>
      </c>
      <c r="K136" s="212" t="s">
        <v>1</v>
      </c>
      <c r="L136" s="43"/>
      <c r="M136" s="217" t="s">
        <v>1</v>
      </c>
      <c r="N136" s="218" t="s">
        <v>40</v>
      </c>
      <c r="O136" s="79"/>
      <c r="P136" s="219">
        <f>O136*H136</f>
        <v>0</v>
      </c>
      <c r="Q136" s="219">
        <v>0</v>
      </c>
      <c r="R136" s="219">
        <f>Q136*H136</f>
        <v>0</v>
      </c>
      <c r="S136" s="219">
        <v>0</v>
      </c>
      <c r="T136" s="220">
        <f>S136*H136</f>
        <v>0</v>
      </c>
      <c r="AR136" s="17" t="s">
        <v>192</v>
      </c>
      <c r="AT136" s="17" t="s">
        <v>187</v>
      </c>
      <c r="AU136" s="17" t="s">
        <v>78</v>
      </c>
      <c r="AY136" s="17" t="s">
        <v>186</v>
      </c>
      <c r="BE136" s="221">
        <f>IF(N136="základní",J136,0)</f>
        <v>0</v>
      </c>
      <c r="BF136" s="221">
        <f>IF(N136="snížená",J136,0)</f>
        <v>0</v>
      </c>
      <c r="BG136" s="221">
        <f>IF(N136="zákl. přenesená",J136,0)</f>
        <v>0</v>
      </c>
      <c r="BH136" s="221">
        <f>IF(N136="sníž. přenesená",J136,0)</f>
        <v>0</v>
      </c>
      <c r="BI136" s="221">
        <f>IF(N136="nulová",J136,0)</f>
        <v>0</v>
      </c>
      <c r="BJ136" s="17" t="s">
        <v>76</v>
      </c>
      <c r="BK136" s="221">
        <f>ROUND(I136*H136,2)</f>
        <v>0</v>
      </c>
      <c r="BL136" s="17" t="s">
        <v>192</v>
      </c>
      <c r="BM136" s="17" t="s">
        <v>439</v>
      </c>
    </row>
    <row r="137" s="1" customFormat="1">
      <c r="B137" s="38"/>
      <c r="C137" s="39"/>
      <c r="D137" s="224" t="s">
        <v>831</v>
      </c>
      <c r="E137" s="39"/>
      <c r="F137" s="276" t="s">
        <v>1776</v>
      </c>
      <c r="G137" s="39"/>
      <c r="H137" s="39"/>
      <c r="I137" s="144"/>
      <c r="J137" s="39"/>
      <c r="K137" s="39"/>
      <c r="L137" s="43"/>
      <c r="M137" s="277"/>
      <c r="N137" s="79"/>
      <c r="O137" s="79"/>
      <c r="P137" s="79"/>
      <c r="Q137" s="79"/>
      <c r="R137" s="79"/>
      <c r="S137" s="79"/>
      <c r="T137" s="80"/>
      <c r="AT137" s="17" t="s">
        <v>831</v>
      </c>
      <c r="AU137" s="17" t="s">
        <v>78</v>
      </c>
    </row>
    <row r="138" s="1" customFormat="1" ht="16.5" customHeight="1">
      <c r="B138" s="38"/>
      <c r="C138" s="210" t="s">
        <v>69</v>
      </c>
      <c r="D138" s="210" t="s">
        <v>187</v>
      </c>
      <c r="E138" s="211" t="s">
        <v>1777</v>
      </c>
      <c r="F138" s="212" t="s">
        <v>1778</v>
      </c>
      <c r="G138" s="213" t="s">
        <v>1752</v>
      </c>
      <c r="H138" s="214">
        <v>3</v>
      </c>
      <c r="I138" s="215"/>
      <c r="J138" s="216">
        <f>ROUND(I138*H138,2)</f>
        <v>0</v>
      </c>
      <c r="K138" s="212" t="s">
        <v>1</v>
      </c>
      <c r="L138" s="43"/>
      <c r="M138" s="217" t="s">
        <v>1</v>
      </c>
      <c r="N138" s="218" t="s">
        <v>40</v>
      </c>
      <c r="O138" s="79"/>
      <c r="P138" s="219">
        <f>O138*H138</f>
        <v>0</v>
      </c>
      <c r="Q138" s="219">
        <v>0</v>
      </c>
      <c r="R138" s="219">
        <f>Q138*H138</f>
        <v>0</v>
      </c>
      <c r="S138" s="219">
        <v>0</v>
      </c>
      <c r="T138" s="220">
        <f>S138*H138</f>
        <v>0</v>
      </c>
      <c r="AR138" s="17" t="s">
        <v>192</v>
      </c>
      <c r="AT138" s="17" t="s">
        <v>187</v>
      </c>
      <c r="AU138" s="17" t="s">
        <v>78</v>
      </c>
      <c r="AY138" s="17" t="s">
        <v>186</v>
      </c>
      <c r="BE138" s="221">
        <f>IF(N138="základní",J138,0)</f>
        <v>0</v>
      </c>
      <c r="BF138" s="221">
        <f>IF(N138="snížená",J138,0)</f>
        <v>0</v>
      </c>
      <c r="BG138" s="221">
        <f>IF(N138="zákl. přenesená",J138,0)</f>
        <v>0</v>
      </c>
      <c r="BH138" s="221">
        <f>IF(N138="sníž. přenesená",J138,0)</f>
        <v>0</v>
      </c>
      <c r="BI138" s="221">
        <f>IF(N138="nulová",J138,0)</f>
        <v>0</v>
      </c>
      <c r="BJ138" s="17" t="s">
        <v>76</v>
      </c>
      <c r="BK138" s="221">
        <f>ROUND(I138*H138,2)</f>
        <v>0</v>
      </c>
      <c r="BL138" s="17" t="s">
        <v>192</v>
      </c>
      <c r="BM138" s="17" t="s">
        <v>466</v>
      </c>
    </row>
    <row r="139" s="1" customFormat="1">
      <c r="B139" s="38"/>
      <c r="C139" s="39"/>
      <c r="D139" s="224" t="s">
        <v>831</v>
      </c>
      <c r="E139" s="39"/>
      <c r="F139" s="276" t="s">
        <v>1758</v>
      </c>
      <c r="G139" s="39"/>
      <c r="H139" s="39"/>
      <c r="I139" s="144"/>
      <c r="J139" s="39"/>
      <c r="K139" s="39"/>
      <c r="L139" s="43"/>
      <c r="M139" s="277"/>
      <c r="N139" s="79"/>
      <c r="O139" s="79"/>
      <c r="P139" s="79"/>
      <c r="Q139" s="79"/>
      <c r="R139" s="79"/>
      <c r="S139" s="79"/>
      <c r="T139" s="80"/>
      <c r="AT139" s="17" t="s">
        <v>831</v>
      </c>
      <c r="AU139" s="17" t="s">
        <v>78</v>
      </c>
    </row>
    <row r="140" s="1" customFormat="1" ht="16.5" customHeight="1">
      <c r="B140" s="38"/>
      <c r="C140" s="210" t="s">
        <v>69</v>
      </c>
      <c r="D140" s="210" t="s">
        <v>187</v>
      </c>
      <c r="E140" s="211" t="s">
        <v>1779</v>
      </c>
      <c r="F140" s="212" t="s">
        <v>1780</v>
      </c>
      <c r="G140" s="213" t="s">
        <v>1752</v>
      </c>
      <c r="H140" s="214">
        <v>3</v>
      </c>
      <c r="I140" s="215"/>
      <c r="J140" s="216">
        <f>ROUND(I140*H140,2)</f>
        <v>0</v>
      </c>
      <c r="K140" s="212" t="s">
        <v>1</v>
      </c>
      <c r="L140" s="43"/>
      <c r="M140" s="217" t="s">
        <v>1</v>
      </c>
      <c r="N140" s="218" t="s">
        <v>40</v>
      </c>
      <c r="O140" s="79"/>
      <c r="P140" s="219">
        <f>O140*H140</f>
        <v>0</v>
      </c>
      <c r="Q140" s="219">
        <v>0</v>
      </c>
      <c r="R140" s="219">
        <f>Q140*H140</f>
        <v>0</v>
      </c>
      <c r="S140" s="219">
        <v>0</v>
      </c>
      <c r="T140" s="220">
        <f>S140*H140</f>
        <v>0</v>
      </c>
      <c r="AR140" s="17" t="s">
        <v>192</v>
      </c>
      <c r="AT140" s="17" t="s">
        <v>187</v>
      </c>
      <c r="AU140" s="17" t="s">
        <v>78</v>
      </c>
      <c r="AY140" s="17" t="s">
        <v>186</v>
      </c>
      <c r="BE140" s="221">
        <f>IF(N140="základní",J140,0)</f>
        <v>0</v>
      </c>
      <c r="BF140" s="221">
        <f>IF(N140="snížená",J140,0)</f>
        <v>0</v>
      </c>
      <c r="BG140" s="221">
        <f>IF(N140="zákl. přenesená",J140,0)</f>
        <v>0</v>
      </c>
      <c r="BH140" s="221">
        <f>IF(N140="sníž. přenesená",J140,0)</f>
        <v>0</v>
      </c>
      <c r="BI140" s="221">
        <f>IF(N140="nulová",J140,0)</f>
        <v>0</v>
      </c>
      <c r="BJ140" s="17" t="s">
        <v>76</v>
      </c>
      <c r="BK140" s="221">
        <f>ROUND(I140*H140,2)</f>
        <v>0</v>
      </c>
      <c r="BL140" s="17" t="s">
        <v>192</v>
      </c>
      <c r="BM140" s="17" t="s">
        <v>385</v>
      </c>
    </row>
    <row r="141" s="1" customFormat="1">
      <c r="B141" s="38"/>
      <c r="C141" s="39"/>
      <c r="D141" s="224" t="s">
        <v>831</v>
      </c>
      <c r="E141" s="39"/>
      <c r="F141" s="276" t="s">
        <v>1758</v>
      </c>
      <c r="G141" s="39"/>
      <c r="H141" s="39"/>
      <c r="I141" s="144"/>
      <c r="J141" s="39"/>
      <c r="K141" s="39"/>
      <c r="L141" s="43"/>
      <c r="M141" s="277"/>
      <c r="N141" s="79"/>
      <c r="O141" s="79"/>
      <c r="P141" s="79"/>
      <c r="Q141" s="79"/>
      <c r="R141" s="79"/>
      <c r="S141" s="79"/>
      <c r="T141" s="80"/>
      <c r="AT141" s="17" t="s">
        <v>831</v>
      </c>
      <c r="AU141" s="17" t="s">
        <v>78</v>
      </c>
    </row>
    <row r="142" s="1" customFormat="1" ht="16.5" customHeight="1">
      <c r="B142" s="38"/>
      <c r="C142" s="210" t="s">
        <v>69</v>
      </c>
      <c r="D142" s="210" t="s">
        <v>187</v>
      </c>
      <c r="E142" s="211" t="s">
        <v>1781</v>
      </c>
      <c r="F142" s="212" t="s">
        <v>1782</v>
      </c>
      <c r="G142" s="213" t="s">
        <v>1752</v>
      </c>
      <c r="H142" s="214">
        <v>3</v>
      </c>
      <c r="I142" s="215"/>
      <c r="J142" s="216">
        <f>ROUND(I142*H142,2)</f>
        <v>0</v>
      </c>
      <c r="K142" s="212" t="s">
        <v>1</v>
      </c>
      <c r="L142" s="43"/>
      <c r="M142" s="217" t="s">
        <v>1</v>
      </c>
      <c r="N142" s="218" t="s">
        <v>40</v>
      </c>
      <c r="O142" s="79"/>
      <c r="P142" s="219">
        <f>O142*H142</f>
        <v>0</v>
      </c>
      <c r="Q142" s="219">
        <v>0</v>
      </c>
      <c r="R142" s="219">
        <f>Q142*H142</f>
        <v>0</v>
      </c>
      <c r="S142" s="219">
        <v>0</v>
      </c>
      <c r="T142" s="220">
        <f>S142*H142</f>
        <v>0</v>
      </c>
      <c r="AR142" s="17" t="s">
        <v>192</v>
      </c>
      <c r="AT142" s="17" t="s">
        <v>187</v>
      </c>
      <c r="AU142" s="17" t="s">
        <v>78</v>
      </c>
      <c r="AY142" s="17" t="s">
        <v>186</v>
      </c>
      <c r="BE142" s="221">
        <f>IF(N142="základní",J142,0)</f>
        <v>0</v>
      </c>
      <c r="BF142" s="221">
        <f>IF(N142="snížená",J142,0)</f>
        <v>0</v>
      </c>
      <c r="BG142" s="221">
        <f>IF(N142="zákl. přenesená",J142,0)</f>
        <v>0</v>
      </c>
      <c r="BH142" s="221">
        <f>IF(N142="sníž. přenesená",J142,0)</f>
        <v>0</v>
      </c>
      <c r="BI142" s="221">
        <f>IF(N142="nulová",J142,0)</f>
        <v>0</v>
      </c>
      <c r="BJ142" s="17" t="s">
        <v>76</v>
      </c>
      <c r="BK142" s="221">
        <f>ROUND(I142*H142,2)</f>
        <v>0</v>
      </c>
      <c r="BL142" s="17" t="s">
        <v>192</v>
      </c>
      <c r="BM142" s="17" t="s">
        <v>400</v>
      </c>
    </row>
    <row r="143" s="1" customFormat="1">
      <c r="B143" s="38"/>
      <c r="C143" s="39"/>
      <c r="D143" s="224" t="s">
        <v>831</v>
      </c>
      <c r="E143" s="39"/>
      <c r="F143" s="276" t="s">
        <v>1758</v>
      </c>
      <c r="G143" s="39"/>
      <c r="H143" s="39"/>
      <c r="I143" s="144"/>
      <c r="J143" s="39"/>
      <c r="K143" s="39"/>
      <c r="L143" s="43"/>
      <c r="M143" s="277"/>
      <c r="N143" s="79"/>
      <c r="O143" s="79"/>
      <c r="P143" s="79"/>
      <c r="Q143" s="79"/>
      <c r="R143" s="79"/>
      <c r="S143" s="79"/>
      <c r="T143" s="80"/>
      <c r="AT143" s="17" t="s">
        <v>831</v>
      </c>
      <c r="AU143" s="17" t="s">
        <v>78</v>
      </c>
    </row>
    <row r="144" s="1" customFormat="1" ht="16.5" customHeight="1">
      <c r="B144" s="38"/>
      <c r="C144" s="210" t="s">
        <v>69</v>
      </c>
      <c r="D144" s="210" t="s">
        <v>187</v>
      </c>
      <c r="E144" s="211" t="s">
        <v>1783</v>
      </c>
      <c r="F144" s="212" t="s">
        <v>1784</v>
      </c>
      <c r="G144" s="213" t="s">
        <v>1752</v>
      </c>
      <c r="H144" s="214">
        <v>7</v>
      </c>
      <c r="I144" s="215"/>
      <c r="J144" s="216">
        <f>ROUND(I144*H144,2)</f>
        <v>0</v>
      </c>
      <c r="K144" s="212" t="s">
        <v>1</v>
      </c>
      <c r="L144" s="43"/>
      <c r="M144" s="217" t="s">
        <v>1</v>
      </c>
      <c r="N144" s="218" t="s">
        <v>40</v>
      </c>
      <c r="O144" s="79"/>
      <c r="P144" s="219">
        <f>O144*H144</f>
        <v>0</v>
      </c>
      <c r="Q144" s="219">
        <v>0</v>
      </c>
      <c r="R144" s="219">
        <f>Q144*H144</f>
        <v>0</v>
      </c>
      <c r="S144" s="219">
        <v>0</v>
      </c>
      <c r="T144" s="220">
        <f>S144*H144</f>
        <v>0</v>
      </c>
      <c r="AR144" s="17" t="s">
        <v>192</v>
      </c>
      <c r="AT144" s="17" t="s">
        <v>187</v>
      </c>
      <c r="AU144" s="17" t="s">
        <v>78</v>
      </c>
      <c r="AY144" s="17" t="s">
        <v>186</v>
      </c>
      <c r="BE144" s="221">
        <f>IF(N144="základní",J144,0)</f>
        <v>0</v>
      </c>
      <c r="BF144" s="221">
        <f>IF(N144="snížená",J144,0)</f>
        <v>0</v>
      </c>
      <c r="BG144" s="221">
        <f>IF(N144="zákl. přenesená",J144,0)</f>
        <v>0</v>
      </c>
      <c r="BH144" s="221">
        <f>IF(N144="sníž. přenesená",J144,0)</f>
        <v>0</v>
      </c>
      <c r="BI144" s="221">
        <f>IF(N144="nulová",J144,0)</f>
        <v>0</v>
      </c>
      <c r="BJ144" s="17" t="s">
        <v>76</v>
      </c>
      <c r="BK144" s="221">
        <f>ROUND(I144*H144,2)</f>
        <v>0</v>
      </c>
      <c r="BL144" s="17" t="s">
        <v>192</v>
      </c>
      <c r="BM144" s="17" t="s">
        <v>470</v>
      </c>
    </row>
    <row r="145" s="1" customFormat="1">
      <c r="B145" s="38"/>
      <c r="C145" s="39"/>
      <c r="D145" s="224" t="s">
        <v>831</v>
      </c>
      <c r="E145" s="39"/>
      <c r="F145" s="276" t="s">
        <v>1785</v>
      </c>
      <c r="G145" s="39"/>
      <c r="H145" s="39"/>
      <c r="I145" s="144"/>
      <c r="J145" s="39"/>
      <c r="K145" s="39"/>
      <c r="L145" s="43"/>
      <c r="M145" s="277"/>
      <c r="N145" s="79"/>
      <c r="O145" s="79"/>
      <c r="P145" s="79"/>
      <c r="Q145" s="79"/>
      <c r="R145" s="79"/>
      <c r="S145" s="79"/>
      <c r="T145" s="80"/>
      <c r="AT145" s="17" t="s">
        <v>831</v>
      </c>
      <c r="AU145" s="17" t="s">
        <v>78</v>
      </c>
    </row>
    <row r="146" s="1" customFormat="1" ht="16.5" customHeight="1">
      <c r="B146" s="38"/>
      <c r="C146" s="210" t="s">
        <v>69</v>
      </c>
      <c r="D146" s="210" t="s">
        <v>187</v>
      </c>
      <c r="E146" s="211" t="s">
        <v>1786</v>
      </c>
      <c r="F146" s="212" t="s">
        <v>1787</v>
      </c>
      <c r="G146" s="213" t="s">
        <v>1752</v>
      </c>
      <c r="H146" s="214">
        <v>3</v>
      </c>
      <c r="I146" s="215"/>
      <c r="J146" s="216">
        <f>ROUND(I146*H146,2)</f>
        <v>0</v>
      </c>
      <c r="K146" s="212" t="s">
        <v>1</v>
      </c>
      <c r="L146" s="43"/>
      <c r="M146" s="217" t="s">
        <v>1</v>
      </c>
      <c r="N146" s="218" t="s">
        <v>40</v>
      </c>
      <c r="O146" s="79"/>
      <c r="P146" s="219">
        <f>O146*H146</f>
        <v>0</v>
      </c>
      <c r="Q146" s="219">
        <v>0</v>
      </c>
      <c r="R146" s="219">
        <f>Q146*H146</f>
        <v>0</v>
      </c>
      <c r="S146" s="219">
        <v>0</v>
      </c>
      <c r="T146" s="220">
        <f>S146*H146</f>
        <v>0</v>
      </c>
      <c r="AR146" s="17" t="s">
        <v>192</v>
      </c>
      <c r="AT146" s="17" t="s">
        <v>187</v>
      </c>
      <c r="AU146" s="17" t="s">
        <v>78</v>
      </c>
      <c r="AY146" s="17" t="s">
        <v>186</v>
      </c>
      <c r="BE146" s="221">
        <f>IF(N146="základní",J146,0)</f>
        <v>0</v>
      </c>
      <c r="BF146" s="221">
        <f>IF(N146="snížená",J146,0)</f>
        <v>0</v>
      </c>
      <c r="BG146" s="221">
        <f>IF(N146="zákl. přenesená",J146,0)</f>
        <v>0</v>
      </c>
      <c r="BH146" s="221">
        <f>IF(N146="sníž. přenesená",J146,0)</f>
        <v>0</v>
      </c>
      <c r="BI146" s="221">
        <f>IF(N146="nulová",J146,0)</f>
        <v>0</v>
      </c>
      <c r="BJ146" s="17" t="s">
        <v>76</v>
      </c>
      <c r="BK146" s="221">
        <f>ROUND(I146*H146,2)</f>
        <v>0</v>
      </c>
      <c r="BL146" s="17" t="s">
        <v>192</v>
      </c>
      <c r="BM146" s="17" t="s">
        <v>486</v>
      </c>
    </row>
    <row r="147" s="1" customFormat="1">
      <c r="B147" s="38"/>
      <c r="C147" s="39"/>
      <c r="D147" s="224" t="s">
        <v>831</v>
      </c>
      <c r="E147" s="39"/>
      <c r="F147" s="276" t="s">
        <v>1758</v>
      </c>
      <c r="G147" s="39"/>
      <c r="H147" s="39"/>
      <c r="I147" s="144"/>
      <c r="J147" s="39"/>
      <c r="K147" s="39"/>
      <c r="L147" s="43"/>
      <c r="M147" s="277"/>
      <c r="N147" s="79"/>
      <c r="O147" s="79"/>
      <c r="P147" s="79"/>
      <c r="Q147" s="79"/>
      <c r="R147" s="79"/>
      <c r="S147" s="79"/>
      <c r="T147" s="80"/>
      <c r="AT147" s="17" t="s">
        <v>831</v>
      </c>
      <c r="AU147" s="17" t="s">
        <v>78</v>
      </c>
    </row>
    <row r="148" s="1" customFormat="1" ht="16.5" customHeight="1">
      <c r="B148" s="38"/>
      <c r="C148" s="210" t="s">
        <v>69</v>
      </c>
      <c r="D148" s="210" t="s">
        <v>187</v>
      </c>
      <c r="E148" s="211" t="s">
        <v>1788</v>
      </c>
      <c r="F148" s="212" t="s">
        <v>1789</v>
      </c>
      <c r="G148" s="213" t="s">
        <v>1752</v>
      </c>
      <c r="H148" s="214">
        <v>1</v>
      </c>
      <c r="I148" s="215"/>
      <c r="J148" s="216">
        <f>ROUND(I148*H148,2)</f>
        <v>0</v>
      </c>
      <c r="K148" s="212" t="s">
        <v>1</v>
      </c>
      <c r="L148" s="43"/>
      <c r="M148" s="217" t="s">
        <v>1</v>
      </c>
      <c r="N148" s="218" t="s">
        <v>40</v>
      </c>
      <c r="O148" s="79"/>
      <c r="P148" s="219">
        <f>O148*H148</f>
        <v>0</v>
      </c>
      <c r="Q148" s="219">
        <v>0</v>
      </c>
      <c r="R148" s="219">
        <f>Q148*H148</f>
        <v>0</v>
      </c>
      <c r="S148" s="219">
        <v>0</v>
      </c>
      <c r="T148" s="220">
        <f>S148*H148</f>
        <v>0</v>
      </c>
      <c r="AR148" s="17" t="s">
        <v>192</v>
      </c>
      <c r="AT148" s="17" t="s">
        <v>187</v>
      </c>
      <c r="AU148" s="17" t="s">
        <v>78</v>
      </c>
      <c r="AY148" s="17" t="s">
        <v>186</v>
      </c>
      <c r="BE148" s="221">
        <f>IF(N148="základní",J148,0)</f>
        <v>0</v>
      </c>
      <c r="BF148" s="221">
        <f>IF(N148="snížená",J148,0)</f>
        <v>0</v>
      </c>
      <c r="BG148" s="221">
        <f>IF(N148="zákl. přenesená",J148,0)</f>
        <v>0</v>
      </c>
      <c r="BH148" s="221">
        <f>IF(N148="sníž. přenesená",J148,0)</f>
        <v>0</v>
      </c>
      <c r="BI148" s="221">
        <f>IF(N148="nulová",J148,0)</f>
        <v>0</v>
      </c>
      <c r="BJ148" s="17" t="s">
        <v>76</v>
      </c>
      <c r="BK148" s="221">
        <f>ROUND(I148*H148,2)</f>
        <v>0</v>
      </c>
      <c r="BL148" s="17" t="s">
        <v>192</v>
      </c>
      <c r="BM148" s="17" t="s">
        <v>496</v>
      </c>
    </row>
    <row r="149" s="1" customFormat="1">
      <c r="B149" s="38"/>
      <c r="C149" s="39"/>
      <c r="D149" s="224" t="s">
        <v>831</v>
      </c>
      <c r="E149" s="39"/>
      <c r="F149" s="276" t="s">
        <v>1732</v>
      </c>
      <c r="G149" s="39"/>
      <c r="H149" s="39"/>
      <c r="I149" s="144"/>
      <c r="J149" s="39"/>
      <c r="K149" s="39"/>
      <c r="L149" s="43"/>
      <c r="M149" s="277"/>
      <c r="N149" s="79"/>
      <c r="O149" s="79"/>
      <c r="P149" s="79"/>
      <c r="Q149" s="79"/>
      <c r="R149" s="79"/>
      <c r="S149" s="79"/>
      <c r="T149" s="80"/>
      <c r="AT149" s="17" t="s">
        <v>831</v>
      </c>
      <c r="AU149" s="17" t="s">
        <v>78</v>
      </c>
    </row>
    <row r="150" s="1" customFormat="1" ht="16.5" customHeight="1">
      <c r="B150" s="38"/>
      <c r="C150" s="210" t="s">
        <v>69</v>
      </c>
      <c r="D150" s="210" t="s">
        <v>187</v>
      </c>
      <c r="E150" s="211" t="s">
        <v>1790</v>
      </c>
      <c r="F150" s="212" t="s">
        <v>1791</v>
      </c>
      <c r="G150" s="213" t="s">
        <v>1752</v>
      </c>
      <c r="H150" s="214">
        <v>2</v>
      </c>
      <c r="I150" s="215"/>
      <c r="J150" s="216">
        <f>ROUND(I150*H150,2)</f>
        <v>0</v>
      </c>
      <c r="K150" s="212" t="s">
        <v>1</v>
      </c>
      <c r="L150" s="43"/>
      <c r="M150" s="217" t="s">
        <v>1</v>
      </c>
      <c r="N150" s="218" t="s">
        <v>40</v>
      </c>
      <c r="O150" s="79"/>
      <c r="P150" s="219">
        <f>O150*H150</f>
        <v>0</v>
      </c>
      <c r="Q150" s="219">
        <v>0</v>
      </c>
      <c r="R150" s="219">
        <f>Q150*H150</f>
        <v>0</v>
      </c>
      <c r="S150" s="219">
        <v>0</v>
      </c>
      <c r="T150" s="220">
        <f>S150*H150</f>
        <v>0</v>
      </c>
      <c r="AR150" s="17" t="s">
        <v>192</v>
      </c>
      <c r="AT150" s="17" t="s">
        <v>187</v>
      </c>
      <c r="AU150" s="17" t="s">
        <v>78</v>
      </c>
      <c r="AY150" s="17" t="s">
        <v>186</v>
      </c>
      <c r="BE150" s="221">
        <f>IF(N150="základní",J150,0)</f>
        <v>0</v>
      </c>
      <c r="BF150" s="221">
        <f>IF(N150="snížená",J150,0)</f>
        <v>0</v>
      </c>
      <c r="BG150" s="221">
        <f>IF(N150="zákl. přenesená",J150,0)</f>
        <v>0</v>
      </c>
      <c r="BH150" s="221">
        <f>IF(N150="sníž. přenesená",J150,0)</f>
        <v>0</v>
      </c>
      <c r="BI150" s="221">
        <f>IF(N150="nulová",J150,0)</f>
        <v>0</v>
      </c>
      <c r="BJ150" s="17" t="s">
        <v>76</v>
      </c>
      <c r="BK150" s="221">
        <f>ROUND(I150*H150,2)</f>
        <v>0</v>
      </c>
      <c r="BL150" s="17" t="s">
        <v>192</v>
      </c>
      <c r="BM150" s="17" t="s">
        <v>519</v>
      </c>
    </row>
    <row r="151" s="1" customFormat="1">
      <c r="B151" s="38"/>
      <c r="C151" s="39"/>
      <c r="D151" s="224" t="s">
        <v>831</v>
      </c>
      <c r="E151" s="39"/>
      <c r="F151" s="276" t="s">
        <v>1773</v>
      </c>
      <c r="G151" s="39"/>
      <c r="H151" s="39"/>
      <c r="I151" s="144"/>
      <c r="J151" s="39"/>
      <c r="K151" s="39"/>
      <c r="L151" s="43"/>
      <c r="M151" s="277"/>
      <c r="N151" s="79"/>
      <c r="O151" s="79"/>
      <c r="P151" s="79"/>
      <c r="Q151" s="79"/>
      <c r="R151" s="79"/>
      <c r="S151" s="79"/>
      <c r="T151" s="80"/>
      <c r="AT151" s="17" t="s">
        <v>831</v>
      </c>
      <c r="AU151" s="17" t="s">
        <v>78</v>
      </c>
    </row>
    <row r="152" s="1" customFormat="1" ht="16.5" customHeight="1">
      <c r="B152" s="38"/>
      <c r="C152" s="210" t="s">
        <v>69</v>
      </c>
      <c r="D152" s="210" t="s">
        <v>187</v>
      </c>
      <c r="E152" s="211" t="s">
        <v>1792</v>
      </c>
      <c r="F152" s="212" t="s">
        <v>1793</v>
      </c>
      <c r="G152" s="213" t="s">
        <v>1752</v>
      </c>
      <c r="H152" s="214">
        <v>5</v>
      </c>
      <c r="I152" s="215"/>
      <c r="J152" s="216">
        <f>ROUND(I152*H152,2)</f>
        <v>0</v>
      </c>
      <c r="K152" s="212" t="s">
        <v>1</v>
      </c>
      <c r="L152" s="43"/>
      <c r="M152" s="217" t="s">
        <v>1</v>
      </c>
      <c r="N152" s="218" t="s">
        <v>40</v>
      </c>
      <c r="O152" s="79"/>
      <c r="P152" s="219">
        <f>O152*H152</f>
        <v>0</v>
      </c>
      <c r="Q152" s="219">
        <v>0</v>
      </c>
      <c r="R152" s="219">
        <f>Q152*H152</f>
        <v>0</v>
      </c>
      <c r="S152" s="219">
        <v>0</v>
      </c>
      <c r="T152" s="220">
        <f>S152*H152</f>
        <v>0</v>
      </c>
      <c r="AR152" s="17" t="s">
        <v>192</v>
      </c>
      <c r="AT152" s="17" t="s">
        <v>187</v>
      </c>
      <c r="AU152" s="17" t="s">
        <v>78</v>
      </c>
      <c r="AY152" s="17" t="s">
        <v>186</v>
      </c>
      <c r="BE152" s="221">
        <f>IF(N152="základní",J152,0)</f>
        <v>0</v>
      </c>
      <c r="BF152" s="221">
        <f>IF(N152="snížená",J152,0)</f>
        <v>0</v>
      </c>
      <c r="BG152" s="221">
        <f>IF(N152="zákl. přenesená",J152,0)</f>
        <v>0</v>
      </c>
      <c r="BH152" s="221">
        <f>IF(N152="sníž. přenesená",J152,0)</f>
        <v>0</v>
      </c>
      <c r="BI152" s="221">
        <f>IF(N152="nulová",J152,0)</f>
        <v>0</v>
      </c>
      <c r="BJ152" s="17" t="s">
        <v>76</v>
      </c>
      <c r="BK152" s="221">
        <f>ROUND(I152*H152,2)</f>
        <v>0</v>
      </c>
      <c r="BL152" s="17" t="s">
        <v>192</v>
      </c>
      <c r="BM152" s="17" t="s">
        <v>508</v>
      </c>
    </row>
    <row r="153" s="1" customFormat="1">
      <c r="B153" s="38"/>
      <c r="C153" s="39"/>
      <c r="D153" s="224" t="s">
        <v>831</v>
      </c>
      <c r="E153" s="39"/>
      <c r="F153" s="276" t="s">
        <v>1743</v>
      </c>
      <c r="G153" s="39"/>
      <c r="H153" s="39"/>
      <c r="I153" s="144"/>
      <c r="J153" s="39"/>
      <c r="K153" s="39"/>
      <c r="L153" s="43"/>
      <c r="M153" s="277"/>
      <c r="N153" s="79"/>
      <c r="O153" s="79"/>
      <c r="P153" s="79"/>
      <c r="Q153" s="79"/>
      <c r="R153" s="79"/>
      <c r="S153" s="79"/>
      <c r="T153" s="80"/>
      <c r="AT153" s="17" t="s">
        <v>831</v>
      </c>
      <c r="AU153" s="17" t="s">
        <v>78</v>
      </c>
    </row>
    <row r="154" s="1" customFormat="1" ht="16.5" customHeight="1">
      <c r="B154" s="38"/>
      <c r="C154" s="210" t="s">
        <v>69</v>
      </c>
      <c r="D154" s="210" t="s">
        <v>187</v>
      </c>
      <c r="E154" s="211" t="s">
        <v>1794</v>
      </c>
      <c r="F154" s="212" t="s">
        <v>1795</v>
      </c>
      <c r="G154" s="213" t="s">
        <v>1752</v>
      </c>
      <c r="H154" s="214">
        <v>2</v>
      </c>
      <c r="I154" s="215"/>
      <c r="J154" s="216">
        <f>ROUND(I154*H154,2)</f>
        <v>0</v>
      </c>
      <c r="K154" s="212" t="s">
        <v>1</v>
      </c>
      <c r="L154" s="43"/>
      <c r="M154" s="217" t="s">
        <v>1</v>
      </c>
      <c r="N154" s="218" t="s">
        <v>40</v>
      </c>
      <c r="O154" s="79"/>
      <c r="P154" s="219">
        <f>O154*H154</f>
        <v>0</v>
      </c>
      <c r="Q154" s="219">
        <v>0</v>
      </c>
      <c r="R154" s="219">
        <f>Q154*H154</f>
        <v>0</v>
      </c>
      <c r="S154" s="219">
        <v>0</v>
      </c>
      <c r="T154" s="220">
        <f>S154*H154</f>
        <v>0</v>
      </c>
      <c r="AR154" s="17" t="s">
        <v>192</v>
      </c>
      <c r="AT154" s="17" t="s">
        <v>187</v>
      </c>
      <c r="AU154" s="17" t="s">
        <v>78</v>
      </c>
      <c r="AY154" s="17" t="s">
        <v>186</v>
      </c>
      <c r="BE154" s="221">
        <f>IF(N154="základní",J154,0)</f>
        <v>0</v>
      </c>
      <c r="BF154" s="221">
        <f>IF(N154="snížená",J154,0)</f>
        <v>0</v>
      </c>
      <c r="BG154" s="221">
        <f>IF(N154="zákl. přenesená",J154,0)</f>
        <v>0</v>
      </c>
      <c r="BH154" s="221">
        <f>IF(N154="sníž. přenesená",J154,0)</f>
        <v>0</v>
      </c>
      <c r="BI154" s="221">
        <f>IF(N154="nulová",J154,0)</f>
        <v>0</v>
      </c>
      <c r="BJ154" s="17" t="s">
        <v>76</v>
      </c>
      <c r="BK154" s="221">
        <f>ROUND(I154*H154,2)</f>
        <v>0</v>
      </c>
      <c r="BL154" s="17" t="s">
        <v>192</v>
      </c>
      <c r="BM154" s="17" t="s">
        <v>528</v>
      </c>
    </row>
    <row r="155" s="1" customFormat="1">
      <c r="B155" s="38"/>
      <c r="C155" s="39"/>
      <c r="D155" s="224" t="s">
        <v>831</v>
      </c>
      <c r="E155" s="39"/>
      <c r="F155" s="276" t="s">
        <v>1773</v>
      </c>
      <c r="G155" s="39"/>
      <c r="H155" s="39"/>
      <c r="I155" s="144"/>
      <c r="J155" s="39"/>
      <c r="K155" s="39"/>
      <c r="L155" s="43"/>
      <c r="M155" s="277"/>
      <c r="N155" s="79"/>
      <c r="O155" s="79"/>
      <c r="P155" s="79"/>
      <c r="Q155" s="79"/>
      <c r="R155" s="79"/>
      <c r="S155" s="79"/>
      <c r="T155" s="80"/>
      <c r="AT155" s="17" t="s">
        <v>831</v>
      </c>
      <c r="AU155" s="17" t="s">
        <v>78</v>
      </c>
    </row>
    <row r="156" s="1" customFormat="1" ht="16.5" customHeight="1">
      <c r="B156" s="38"/>
      <c r="C156" s="210" t="s">
        <v>69</v>
      </c>
      <c r="D156" s="210" t="s">
        <v>187</v>
      </c>
      <c r="E156" s="211" t="s">
        <v>1796</v>
      </c>
      <c r="F156" s="212" t="s">
        <v>1797</v>
      </c>
      <c r="G156" s="213" t="s">
        <v>1752</v>
      </c>
      <c r="H156" s="214">
        <v>2</v>
      </c>
      <c r="I156" s="215"/>
      <c r="J156" s="216">
        <f>ROUND(I156*H156,2)</f>
        <v>0</v>
      </c>
      <c r="K156" s="212" t="s">
        <v>1</v>
      </c>
      <c r="L156" s="43"/>
      <c r="M156" s="217" t="s">
        <v>1</v>
      </c>
      <c r="N156" s="218" t="s">
        <v>40</v>
      </c>
      <c r="O156" s="79"/>
      <c r="P156" s="219">
        <f>O156*H156</f>
        <v>0</v>
      </c>
      <c r="Q156" s="219">
        <v>0</v>
      </c>
      <c r="R156" s="219">
        <f>Q156*H156</f>
        <v>0</v>
      </c>
      <c r="S156" s="219">
        <v>0</v>
      </c>
      <c r="T156" s="220">
        <f>S156*H156</f>
        <v>0</v>
      </c>
      <c r="AR156" s="17" t="s">
        <v>192</v>
      </c>
      <c r="AT156" s="17" t="s">
        <v>187</v>
      </c>
      <c r="AU156" s="17" t="s">
        <v>78</v>
      </c>
      <c r="AY156" s="17" t="s">
        <v>186</v>
      </c>
      <c r="BE156" s="221">
        <f>IF(N156="základní",J156,0)</f>
        <v>0</v>
      </c>
      <c r="BF156" s="221">
        <f>IF(N156="snížená",J156,0)</f>
        <v>0</v>
      </c>
      <c r="BG156" s="221">
        <f>IF(N156="zákl. přenesená",J156,0)</f>
        <v>0</v>
      </c>
      <c r="BH156" s="221">
        <f>IF(N156="sníž. přenesená",J156,0)</f>
        <v>0</v>
      </c>
      <c r="BI156" s="221">
        <f>IF(N156="nulová",J156,0)</f>
        <v>0</v>
      </c>
      <c r="BJ156" s="17" t="s">
        <v>76</v>
      </c>
      <c r="BK156" s="221">
        <f>ROUND(I156*H156,2)</f>
        <v>0</v>
      </c>
      <c r="BL156" s="17" t="s">
        <v>192</v>
      </c>
      <c r="BM156" s="17" t="s">
        <v>540</v>
      </c>
    </row>
    <row r="157" s="1" customFormat="1">
      <c r="B157" s="38"/>
      <c r="C157" s="39"/>
      <c r="D157" s="224" t="s">
        <v>831</v>
      </c>
      <c r="E157" s="39"/>
      <c r="F157" s="276" t="s">
        <v>1773</v>
      </c>
      <c r="G157" s="39"/>
      <c r="H157" s="39"/>
      <c r="I157" s="144"/>
      <c r="J157" s="39"/>
      <c r="K157" s="39"/>
      <c r="L157" s="43"/>
      <c r="M157" s="277"/>
      <c r="N157" s="79"/>
      <c r="O157" s="79"/>
      <c r="P157" s="79"/>
      <c r="Q157" s="79"/>
      <c r="R157" s="79"/>
      <c r="S157" s="79"/>
      <c r="T157" s="80"/>
      <c r="AT157" s="17" t="s">
        <v>831</v>
      </c>
      <c r="AU157" s="17" t="s">
        <v>78</v>
      </c>
    </row>
    <row r="158" s="1" customFormat="1" ht="16.5" customHeight="1">
      <c r="B158" s="38"/>
      <c r="C158" s="210" t="s">
        <v>69</v>
      </c>
      <c r="D158" s="210" t="s">
        <v>187</v>
      </c>
      <c r="E158" s="211" t="s">
        <v>1798</v>
      </c>
      <c r="F158" s="212" t="s">
        <v>1799</v>
      </c>
      <c r="G158" s="213" t="s">
        <v>364</v>
      </c>
      <c r="H158" s="214">
        <v>80</v>
      </c>
      <c r="I158" s="215"/>
      <c r="J158" s="216">
        <f>ROUND(I158*H158,2)</f>
        <v>0</v>
      </c>
      <c r="K158" s="212" t="s">
        <v>1</v>
      </c>
      <c r="L158" s="43"/>
      <c r="M158" s="217" t="s">
        <v>1</v>
      </c>
      <c r="N158" s="218" t="s">
        <v>40</v>
      </c>
      <c r="O158" s="79"/>
      <c r="P158" s="219">
        <f>O158*H158</f>
        <v>0</v>
      </c>
      <c r="Q158" s="219">
        <v>0</v>
      </c>
      <c r="R158" s="219">
        <f>Q158*H158</f>
        <v>0</v>
      </c>
      <c r="S158" s="219">
        <v>0</v>
      </c>
      <c r="T158" s="220">
        <f>S158*H158</f>
        <v>0</v>
      </c>
      <c r="AR158" s="17" t="s">
        <v>192</v>
      </c>
      <c r="AT158" s="17" t="s">
        <v>187</v>
      </c>
      <c r="AU158" s="17" t="s">
        <v>78</v>
      </c>
      <c r="AY158" s="17" t="s">
        <v>186</v>
      </c>
      <c r="BE158" s="221">
        <f>IF(N158="základní",J158,0)</f>
        <v>0</v>
      </c>
      <c r="BF158" s="221">
        <f>IF(N158="snížená",J158,0)</f>
        <v>0</v>
      </c>
      <c r="BG158" s="221">
        <f>IF(N158="zákl. přenesená",J158,0)</f>
        <v>0</v>
      </c>
      <c r="BH158" s="221">
        <f>IF(N158="sníž. přenesená",J158,0)</f>
        <v>0</v>
      </c>
      <c r="BI158" s="221">
        <f>IF(N158="nulová",J158,0)</f>
        <v>0</v>
      </c>
      <c r="BJ158" s="17" t="s">
        <v>76</v>
      </c>
      <c r="BK158" s="221">
        <f>ROUND(I158*H158,2)</f>
        <v>0</v>
      </c>
      <c r="BL158" s="17" t="s">
        <v>192</v>
      </c>
      <c r="BM158" s="17" t="s">
        <v>556</v>
      </c>
    </row>
    <row r="159" s="1" customFormat="1">
      <c r="B159" s="38"/>
      <c r="C159" s="39"/>
      <c r="D159" s="224" t="s">
        <v>831</v>
      </c>
      <c r="E159" s="39"/>
      <c r="F159" s="276" t="s">
        <v>1800</v>
      </c>
      <c r="G159" s="39"/>
      <c r="H159" s="39"/>
      <c r="I159" s="144"/>
      <c r="J159" s="39"/>
      <c r="K159" s="39"/>
      <c r="L159" s="43"/>
      <c r="M159" s="277"/>
      <c r="N159" s="79"/>
      <c r="O159" s="79"/>
      <c r="P159" s="79"/>
      <c r="Q159" s="79"/>
      <c r="R159" s="79"/>
      <c r="S159" s="79"/>
      <c r="T159" s="80"/>
      <c r="AT159" s="17" t="s">
        <v>831</v>
      </c>
      <c r="AU159" s="17" t="s">
        <v>78</v>
      </c>
    </row>
    <row r="160" s="1" customFormat="1" ht="16.5" customHeight="1">
      <c r="B160" s="38"/>
      <c r="C160" s="210" t="s">
        <v>69</v>
      </c>
      <c r="D160" s="210" t="s">
        <v>187</v>
      </c>
      <c r="E160" s="211" t="s">
        <v>1801</v>
      </c>
      <c r="F160" s="212" t="s">
        <v>1802</v>
      </c>
      <c r="G160" s="213" t="s">
        <v>364</v>
      </c>
      <c r="H160" s="214">
        <v>40</v>
      </c>
      <c r="I160" s="215"/>
      <c r="J160" s="216">
        <f>ROUND(I160*H160,2)</f>
        <v>0</v>
      </c>
      <c r="K160" s="212" t="s">
        <v>1</v>
      </c>
      <c r="L160" s="43"/>
      <c r="M160" s="217" t="s">
        <v>1</v>
      </c>
      <c r="N160" s="218" t="s">
        <v>40</v>
      </c>
      <c r="O160" s="79"/>
      <c r="P160" s="219">
        <f>O160*H160</f>
        <v>0</v>
      </c>
      <c r="Q160" s="219">
        <v>0</v>
      </c>
      <c r="R160" s="219">
        <f>Q160*H160</f>
        <v>0</v>
      </c>
      <c r="S160" s="219">
        <v>0</v>
      </c>
      <c r="T160" s="220">
        <f>S160*H160</f>
        <v>0</v>
      </c>
      <c r="AR160" s="17" t="s">
        <v>192</v>
      </c>
      <c r="AT160" s="17" t="s">
        <v>187</v>
      </c>
      <c r="AU160" s="17" t="s">
        <v>78</v>
      </c>
      <c r="AY160" s="17" t="s">
        <v>186</v>
      </c>
      <c r="BE160" s="221">
        <f>IF(N160="základní",J160,0)</f>
        <v>0</v>
      </c>
      <c r="BF160" s="221">
        <f>IF(N160="snížená",J160,0)</f>
        <v>0</v>
      </c>
      <c r="BG160" s="221">
        <f>IF(N160="zákl. přenesená",J160,0)</f>
        <v>0</v>
      </c>
      <c r="BH160" s="221">
        <f>IF(N160="sníž. přenesená",J160,0)</f>
        <v>0</v>
      </c>
      <c r="BI160" s="221">
        <f>IF(N160="nulová",J160,0)</f>
        <v>0</v>
      </c>
      <c r="BJ160" s="17" t="s">
        <v>76</v>
      </c>
      <c r="BK160" s="221">
        <f>ROUND(I160*H160,2)</f>
        <v>0</v>
      </c>
      <c r="BL160" s="17" t="s">
        <v>192</v>
      </c>
      <c r="BM160" s="17" t="s">
        <v>545</v>
      </c>
    </row>
    <row r="161" s="1" customFormat="1">
      <c r="B161" s="38"/>
      <c r="C161" s="39"/>
      <c r="D161" s="224" t="s">
        <v>831</v>
      </c>
      <c r="E161" s="39"/>
      <c r="F161" s="276" t="s">
        <v>1803</v>
      </c>
      <c r="G161" s="39"/>
      <c r="H161" s="39"/>
      <c r="I161" s="144"/>
      <c r="J161" s="39"/>
      <c r="K161" s="39"/>
      <c r="L161" s="43"/>
      <c r="M161" s="277"/>
      <c r="N161" s="79"/>
      <c r="O161" s="79"/>
      <c r="P161" s="79"/>
      <c r="Q161" s="79"/>
      <c r="R161" s="79"/>
      <c r="S161" s="79"/>
      <c r="T161" s="80"/>
      <c r="AT161" s="17" t="s">
        <v>831</v>
      </c>
      <c r="AU161" s="17" t="s">
        <v>78</v>
      </c>
    </row>
    <row r="162" s="1" customFormat="1" ht="16.5" customHeight="1">
      <c r="B162" s="38"/>
      <c r="C162" s="210" t="s">
        <v>69</v>
      </c>
      <c r="D162" s="210" t="s">
        <v>187</v>
      </c>
      <c r="E162" s="211" t="s">
        <v>1804</v>
      </c>
      <c r="F162" s="212" t="s">
        <v>1805</v>
      </c>
      <c r="G162" s="213" t="s">
        <v>364</v>
      </c>
      <c r="H162" s="214">
        <v>150</v>
      </c>
      <c r="I162" s="215"/>
      <c r="J162" s="216">
        <f>ROUND(I162*H162,2)</f>
        <v>0</v>
      </c>
      <c r="K162" s="212" t="s">
        <v>1</v>
      </c>
      <c r="L162" s="43"/>
      <c r="M162" s="217" t="s">
        <v>1</v>
      </c>
      <c r="N162" s="218" t="s">
        <v>40</v>
      </c>
      <c r="O162" s="79"/>
      <c r="P162" s="219">
        <f>O162*H162</f>
        <v>0</v>
      </c>
      <c r="Q162" s="219">
        <v>0</v>
      </c>
      <c r="R162" s="219">
        <f>Q162*H162</f>
        <v>0</v>
      </c>
      <c r="S162" s="219">
        <v>0</v>
      </c>
      <c r="T162" s="220">
        <f>S162*H162</f>
        <v>0</v>
      </c>
      <c r="AR162" s="17" t="s">
        <v>192</v>
      </c>
      <c r="AT162" s="17" t="s">
        <v>187</v>
      </c>
      <c r="AU162" s="17" t="s">
        <v>78</v>
      </c>
      <c r="AY162" s="17" t="s">
        <v>186</v>
      </c>
      <c r="BE162" s="221">
        <f>IF(N162="základní",J162,0)</f>
        <v>0</v>
      </c>
      <c r="BF162" s="221">
        <f>IF(N162="snížená",J162,0)</f>
        <v>0</v>
      </c>
      <c r="BG162" s="221">
        <f>IF(N162="zákl. přenesená",J162,0)</f>
        <v>0</v>
      </c>
      <c r="BH162" s="221">
        <f>IF(N162="sníž. přenesená",J162,0)</f>
        <v>0</v>
      </c>
      <c r="BI162" s="221">
        <f>IF(N162="nulová",J162,0)</f>
        <v>0</v>
      </c>
      <c r="BJ162" s="17" t="s">
        <v>76</v>
      </c>
      <c r="BK162" s="221">
        <f>ROUND(I162*H162,2)</f>
        <v>0</v>
      </c>
      <c r="BL162" s="17" t="s">
        <v>192</v>
      </c>
      <c r="BM162" s="17" t="s">
        <v>594</v>
      </c>
    </row>
    <row r="163" s="1" customFormat="1">
      <c r="B163" s="38"/>
      <c r="C163" s="39"/>
      <c r="D163" s="224" t="s">
        <v>831</v>
      </c>
      <c r="E163" s="39"/>
      <c r="F163" s="276" t="s">
        <v>1806</v>
      </c>
      <c r="G163" s="39"/>
      <c r="H163" s="39"/>
      <c r="I163" s="144"/>
      <c r="J163" s="39"/>
      <c r="K163" s="39"/>
      <c r="L163" s="43"/>
      <c r="M163" s="277"/>
      <c r="N163" s="79"/>
      <c r="O163" s="79"/>
      <c r="P163" s="79"/>
      <c r="Q163" s="79"/>
      <c r="R163" s="79"/>
      <c r="S163" s="79"/>
      <c r="T163" s="80"/>
      <c r="AT163" s="17" t="s">
        <v>831</v>
      </c>
      <c r="AU163" s="17" t="s">
        <v>78</v>
      </c>
    </row>
    <row r="164" s="1" customFormat="1" ht="16.5" customHeight="1">
      <c r="B164" s="38"/>
      <c r="C164" s="210" t="s">
        <v>69</v>
      </c>
      <c r="D164" s="210" t="s">
        <v>187</v>
      </c>
      <c r="E164" s="211" t="s">
        <v>1807</v>
      </c>
      <c r="F164" s="212" t="s">
        <v>1808</v>
      </c>
      <c r="G164" s="213" t="s">
        <v>364</v>
      </c>
      <c r="H164" s="214">
        <v>80</v>
      </c>
      <c r="I164" s="215"/>
      <c r="J164" s="216">
        <f>ROUND(I164*H164,2)</f>
        <v>0</v>
      </c>
      <c r="K164" s="212" t="s">
        <v>1</v>
      </c>
      <c r="L164" s="43"/>
      <c r="M164" s="217" t="s">
        <v>1</v>
      </c>
      <c r="N164" s="218" t="s">
        <v>40</v>
      </c>
      <c r="O164" s="79"/>
      <c r="P164" s="219">
        <f>O164*H164</f>
        <v>0</v>
      </c>
      <c r="Q164" s="219">
        <v>0</v>
      </c>
      <c r="R164" s="219">
        <f>Q164*H164</f>
        <v>0</v>
      </c>
      <c r="S164" s="219">
        <v>0</v>
      </c>
      <c r="T164" s="220">
        <f>S164*H164</f>
        <v>0</v>
      </c>
      <c r="AR164" s="17" t="s">
        <v>192</v>
      </c>
      <c r="AT164" s="17" t="s">
        <v>187</v>
      </c>
      <c r="AU164" s="17" t="s">
        <v>78</v>
      </c>
      <c r="AY164" s="17" t="s">
        <v>186</v>
      </c>
      <c r="BE164" s="221">
        <f>IF(N164="základní",J164,0)</f>
        <v>0</v>
      </c>
      <c r="BF164" s="221">
        <f>IF(N164="snížená",J164,0)</f>
        <v>0</v>
      </c>
      <c r="BG164" s="221">
        <f>IF(N164="zákl. přenesená",J164,0)</f>
        <v>0</v>
      </c>
      <c r="BH164" s="221">
        <f>IF(N164="sníž. přenesená",J164,0)</f>
        <v>0</v>
      </c>
      <c r="BI164" s="221">
        <f>IF(N164="nulová",J164,0)</f>
        <v>0</v>
      </c>
      <c r="BJ164" s="17" t="s">
        <v>76</v>
      </c>
      <c r="BK164" s="221">
        <f>ROUND(I164*H164,2)</f>
        <v>0</v>
      </c>
      <c r="BL164" s="17" t="s">
        <v>192</v>
      </c>
      <c r="BM164" s="17" t="s">
        <v>599</v>
      </c>
    </row>
    <row r="165" s="1" customFormat="1">
      <c r="B165" s="38"/>
      <c r="C165" s="39"/>
      <c r="D165" s="224" t="s">
        <v>831</v>
      </c>
      <c r="E165" s="39"/>
      <c r="F165" s="276" t="s">
        <v>1800</v>
      </c>
      <c r="G165" s="39"/>
      <c r="H165" s="39"/>
      <c r="I165" s="144"/>
      <c r="J165" s="39"/>
      <c r="K165" s="39"/>
      <c r="L165" s="43"/>
      <c r="M165" s="277"/>
      <c r="N165" s="79"/>
      <c r="O165" s="79"/>
      <c r="P165" s="79"/>
      <c r="Q165" s="79"/>
      <c r="R165" s="79"/>
      <c r="S165" s="79"/>
      <c r="T165" s="80"/>
      <c r="AT165" s="17" t="s">
        <v>831</v>
      </c>
      <c r="AU165" s="17" t="s">
        <v>78</v>
      </c>
    </row>
    <row r="166" s="1" customFormat="1" ht="16.5" customHeight="1">
      <c r="B166" s="38"/>
      <c r="C166" s="210" t="s">
        <v>69</v>
      </c>
      <c r="D166" s="210" t="s">
        <v>187</v>
      </c>
      <c r="E166" s="211" t="s">
        <v>1809</v>
      </c>
      <c r="F166" s="212" t="s">
        <v>1810</v>
      </c>
      <c r="G166" s="213" t="s">
        <v>364</v>
      </c>
      <c r="H166" s="214">
        <v>100</v>
      </c>
      <c r="I166" s="215"/>
      <c r="J166" s="216">
        <f>ROUND(I166*H166,2)</f>
        <v>0</v>
      </c>
      <c r="K166" s="212" t="s">
        <v>1</v>
      </c>
      <c r="L166" s="43"/>
      <c r="M166" s="217" t="s">
        <v>1</v>
      </c>
      <c r="N166" s="218" t="s">
        <v>40</v>
      </c>
      <c r="O166" s="79"/>
      <c r="P166" s="219">
        <f>O166*H166</f>
        <v>0</v>
      </c>
      <c r="Q166" s="219">
        <v>0</v>
      </c>
      <c r="R166" s="219">
        <f>Q166*H166</f>
        <v>0</v>
      </c>
      <c r="S166" s="219">
        <v>0</v>
      </c>
      <c r="T166" s="220">
        <f>S166*H166</f>
        <v>0</v>
      </c>
      <c r="AR166" s="17" t="s">
        <v>192</v>
      </c>
      <c r="AT166" s="17" t="s">
        <v>187</v>
      </c>
      <c r="AU166" s="17" t="s">
        <v>78</v>
      </c>
      <c r="AY166" s="17" t="s">
        <v>186</v>
      </c>
      <c r="BE166" s="221">
        <f>IF(N166="základní",J166,0)</f>
        <v>0</v>
      </c>
      <c r="BF166" s="221">
        <f>IF(N166="snížená",J166,0)</f>
        <v>0</v>
      </c>
      <c r="BG166" s="221">
        <f>IF(N166="zákl. přenesená",J166,0)</f>
        <v>0</v>
      </c>
      <c r="BH166" s="221">
        <f>IF(N166="sníž. přenesená",J166,0)</f>
        <v>0</v>
      </c>
      <c r="BI166" s="221">
        <f>IF(N166="nulová",J166,0)</f>
        <v>0</v>
      </c>
      <c r="BJ166" s="17" t="s">
        <v>76</v>
      </c>
      <c r="BK166" s="221">
        <f>ROUND(I166*H166,2)</f>
        <v>0</v>
      </c>
      <c r="BL166" s="17" t="s">
        <v>192</v>
      </c>
      <c r="BM166" s="17" t="s">
        <v>625</v>
      </c>
    </row>
    <row r="167" s="1" customFormat="1">
      <c r="B167" s="38"/>
      <c r="C167" s="39"/>
      <c r="D167" s="224" t="s">
        <v>831</v>
      </c>
      <c r="E167" s="39"/>
      <c r="F167" s="276" t="s">
        <v>1811</v>
      </c>
      <c r="G167" s="39"/>
      <c r="H167" s="39"/>
      <c r="I167" s="144"/>
      <c r="J167" s="39"/>
      <c r="K167" s="39"/>
      <c r="L167" s="43"/>
      <c r="M167" s="277"/>
      <c r="N167" s="79"/>
      <c r="O167" s="79"/>
      <c r="P167" s="79"/>
      <c r="Q167" s="79"/>
      <c r="R167" s="79"/>
      <c r="S167" s="79"/>
      <c r="T167" s="80"/>
      <c r="AT167" s="17" t="s">
        <v>831</v>
      </c>
      <c r="AU167" s="17" t="s">
        <v>78</v>
      </c>
    </row>
    <row r="168" s="1" customFormat="1" ht="16.5" customHeight="1">
      <c r="B168" s="38"/>
      <c r="C168" s="210" t="s">
        <v>69</v>
      </c>
      <c r="D168" s="210" t="s">
        <v>187</v>
      </c>
      <c r="E168" s="211" t="s">
        <v>1812</v>
      </c>
      <c r="F168" s="212" t="s">
        <v>1813</v>
      </c>
      <c r="G168" s="213" t="s">
        <v>364</v>
      </c>
      <c r="H168" s="214">
        <v>250</v>
      </c>
      <c r="I168" s="215"/>
      <c r="J168" s="216">
        <f>ROUND(I168*H168,2)</f>
        <v>0</v>
      </c>
      <c r="K168" s="212" t="s">
        <v>1</v>
      </c>
      <c r="L168" s="43"/>
      <c r="M168" s="217" t="s">
        <v>1</v>
      </c>
      <c r="N168" s="218" t="s">
        <v>40</v>
      </c>
      <c r="O168" s="79"/>
      <c r="P168" s="219">
        <f>O168*H168</f>
        <v>0</v>
      </c>
      <c r="Q168" s="219">
        <v>0</v>
      </c>
      <c r="R168" s="219">
        <f>Q168*H168</f>
        <v>0</v>
      </c>
      <c r="S168" s="219">
        <v>0</v>
      </c>
      <c r="T168" s="220">
        <f>S168*H168</f>
        <v>0</v>
      </c>
      <c r="AR168" s="17" t="s">
        <v>192</v>
      </c>
      <c r="AT168" s="17" t="s">
        <v>187</v>
      </c>
      <c r="AU168" s="17" t="s">
        <v>78</v>
      </c>
      <c r="AY168" s="17" t="s">
        <v>186</v>
      </c>
      <c r="BE168" s="221">
        <f>IF(N168="základní",J168,0)</f>
        <v>0</v>
      </c>
      <c r="BF168" s="221">
        <f>IF(N168="snížená",J168,0)</f>
        <v>0</v>
      </c>
      <c r="BG168" s="221">
        <f>IF(N168="zákl. přenesená",J168,0)</f>
        <v>0</v>
      </c>
      <c r="BH168" s="221">
        <f>IF(N168="sníž. přenesená",J168,0)</f>
        <v>0</v>
      </c>
      <c r="BI168" s="221">
        <f>IF(N168="nulová",J168,0)</f>
        <v>0</v>
      </c>
      <c r="BJ168" s="17" t="s">
        <v>76</v>
      </c>
      <c r="BK168" s="221">
        <f>ROUND(I168*H168,2)</f>
        <v>0</v>
      </c>
      <c r="BL168" s="17" t="s">
        <v>192</v>
      </c>
      <c r="BM168" s="17" t="s">
        <v>575</v>
      </c>
    </row>
    <row r="169" s="1" customFormat="1">
      <c r="B169" s="38"/>
      <c r="C169" s="39"/>
      <c r="D169" s="224" t="s">
        <v>831</v>
      </c>
      <c r="E169" s="39"/>
      <c r="F169" s="276" t="s">
        <v>1814</v>
      </c>
      <c r="G169" s="39"/>
      <c r="H169" s="39"/>
      <c r="I169" s="144"/>
      <c r="J169" s="39"/>
      <c r="K169" s="39"/>
      <c r="L169" s="43"/>
      <c r="M169" s="277"/>
      <c r="N169" s="79"/>
      <c r="O169" s="79"/>
      <c r="P169" s="79"/>
      <c r="Q169" s="79"/>
      <c r="R169" s="79"/>
      <c r="S169" s="79"/>
      <c r="T169" s="80"/>
      <c r="AT169" s="17" t="s">
        <v>831</v>
      </c>
      <c r="AU169" s="17" t="s">
        <v>78</v>
      </c>
    </row>
    <row r="170" s="1" customFormat="1" ht="16.5" customHeight="1">
      <c r="B170" s="38"/>
      <c r="C170" s="210" t="s">
        <v>69</v>
      </c>
      <c r="D170" s="210" t="s">
        <v>187</v>
      </c>
      <c r="E170" s="211" t="s">
        <v>1815</v>
      </c>
      <c r="F170" s="212" t="s">
        <v>1816</v>
      </c>
      <c r="G170" s="213" t="s">
        <v>364</v>
      </c>
      <c r="H170" s="214">
        <v>50</v>
      </c>
      <c r="I170" s="215"/>
      <c r="J170" s="216">
        <f>ROUND(I170*H170,2)</f>
        <v>0</v>
      </c>
      <c r="K170" s="212" t="s">
        <v>1</v>
      </c>
      <c r="L170" s="43"/>
      <c r="M170" s="217" t="s">
        <v>1</v>
      </c>
      <c r="N170" s="218" t="s">
        <v>40</v>
      </c>
      <c r="O170" s="79"/>
      <c r="P170" s="219">
        <f>O170*H170</f>
        <v>0</v>
      </c>
      <c r="Q170" s="219">
        <v>0</v>
      </c>
      <c r="R170" s="219">
        <f>Q170*H170</f>
        <v>0</v>
      </c>
      <c r="S170" s="219">
        <v>0</v>
      </c>
      <c r="T170" s="220">
        <f>S170*H170</f>
        <v>0</v>
      </c>
      <c r="AR170" s="17" t="s">
        <v>192</v>
      </c>
      <c r="AT170" s="17" t="s">
        <v>187</v>
      </c>
      <c r="AU170" s="17" t="s">
        <v>78</v>
      </c>
      <c r="AY170" s="17" t="s">
        <v>186</v>
      </c>
      <c r="BE170" s="221">
        <f>IF(N170="základní",J170,0)</f>
        <v>0</v>
      </c>
      <c r="BF170" s="221">
        <f>IF(N170="snížená",J170,0)</f>
        <v>0</v>
      </c>
      <c r="BG170" s="221">
        <f>IF(N170="zákl. přenesená",J170,0)</f>
        <v>0</v>
      </c>
      <c r="BH170" s="221">
        <f>IF(N170="sníž. přenesená",J170,0)</f>
        <v>0</v>
      </c>
      <c r="BI170" s="221">
        <f>IF(N170="nulová",J170,0)</f>
        <v>0</v>
      </c>
      <c r="BJ170" s="17" t="s">
        <v>76</v>
      </c>
      <c r="BK170" s="221">
        <f>ROUND(I170*H170,2)</f>
        <v>0</v>
      </c>
      <c r="BL170" s="17" t="s">
        <v>192</v>
      </c>
      <c r="BM170" s="17" t="s">
        <v>638</v>
      </c>
    </row>
    <row r="171" s="1" customFormat="1">
      <c r="B171" s="38"/>
      <c r="C171" s="39"/>
      <c r="D171" s="224" t="s">
        <v>831</v>
      </c>
      <c r="E171" s="39"/>
      <c r="F171" s="276" t="s">
        <v>1817</v>
      </c>
      <c r="G171" s="39"/>
      <c r="H171" s="39"/>
      <c r="I171" s="144"/>
      <c r="J171" s="39"/>
      <c r="K171" s="39"/>
      <c r="L171" s="43"/>
      <c r="M171" s="277"/>
      <c r="N171" s="79"/>
      <c r="O171" s="79"/>
      <c r="P171" s="79"/>
      <c r="Q171" s="79"/>
      <c r="R171" s="79"/>
      <c r="S171" s="79"/>
      <c r="T171" s="80"/>
      <c r="AT171" s="17" t="s">
        <v>831</v>
      </c>
      <c r="AU171" s="17" t="s">
        <v>78</v>
      </c>
    </row>
    <row r="172" s="1" customFormat="1" ht="16.5" customHeight="1">
      <c r="B172" s="38"/>
      <c r="C172" s="210" t="s">
        <v>69</v>
      </c>
      <c r="D172" s="210" t="s">
        <v>187</v>
      </c>
      <c r="E172" s="211" t="s">
        <v>1818</v>
      </c>
      <c r="F172" s="212" t="s">
        <v>1819</v>
      </c>
      <c r="G172" s="213" t="s">
        <v>364</v>
      </c>
      <c r="H172" s="214">
        <v>60</v>
      </c>
      <c r="I172" s="215"/>
      <c r="J172" s="216">
        <f>ROUND(I172*H172,2)</f>
        <v>0</v>
      </c>
      <c r="K172" s="212" t="s">
        <v>1</v>
      </c>
      <c r="L172" s="43"/>
      <c r="M172" s="217" t="s">
        <v>1</v>
      </c>
      <c r="N172" s="218" t="s">
        <v>40</v>
      </c>
      <c r="O172" s="79"/>
      <c r="P172" s="219">
        <f>O172*H172</f>
        <v>0</v>
      </c>
      <c r="Q172" s="219">
        <v>0</v>
      </c>
      <c r="R172" s="219">
        <f>Q172*H172</f>
        <v>0</v>
      </c>
      <c r="S172" s="219">
        <v>0</v>
      </c>
      <c r="T172" s="220">
        <f>S172*H172</f>
        <v>0</v>
      </c>
      <c r="AR172" s="17" t="s">
        <v>192</v>
      </c>
      <c r="AT172" s="17" t="s">
        <v>187</v>
      </c>
      <c r="AU172" s="17" t="s">
        <v>78</v>
      </c>
      <c r="AY172" s="17" t="s">
        <v>186</v>
      </c>
      <c r="BE172" s="221">
        <f>IF(N172="základní",J172,0)</f>
        <v>0</v>
      </c>
      <c r="BF172" s="221">
        <f>IF(N172="snížená",J172,0)</f>
        <v>0</v>
      </c>
      <c r="BG172" s="221">
        <f>IF(N172="zákl. přenesená",J172,0)</f>
        <v>0</v>
      </c>
      <c r="BH172" s="221">
        <f>IF(N172="sníž. přenesená",J172,0)</f>
        <v>0</v>
      </c>
      <c r="BI172" s="221">
        <f>IF(N172="nulová",J172,0)</f>
        <v>0</v>
      </c>
      <c r="BJ172" s="17" t="s">
        <v>76</v>
      </c>
      <c r="BK172" s="221">
        <f>ROUND(I172*H172,2)</f>
        <v>0</v>
      </c>
      <c r="BL172" s="17" t="s">
        <v>192</v>
      </c>
      <c r="BM172" s="17" t="s">
        <v>645</v>
      </c>
    </row>
    <row r="173" s="1" customFormat="1">
      <c r="B173" s="38"/>
      <c r="C173" s="39"/>
      <c r="D173" s="224" t="s">
        <v>831</v>
      </c>
      <c r="E173" s="39"/>
      <c r="F173" s="276" t="s">
        <v>1820</v>
      </c>
      <c r="G173" s="39"/>
      <c r="H173" s="39"/>
      <c r="I173" s="144"/>
      <c r="J173" s="39"/>
      <c r="K173" s="39"/>
      <c r="L173" s="43"/>
      <c r="M173" s="277"/>
      <c r="N173" s="79"/>
      <c r="O173" s="79"/>
      <c r="P173" s="79"/>
      <c r="Q173" s="79"/>
      <c r="R173" s="79"/>
      <c r="S173" s="79"/>
      <c r="T173" s="80"/>
      <c r="AT173" s="17" t="s">
        <v>831</v>
      </c>
      <c r="AU173" s="17" t="s">
        <v>78</v>
      </c>
    </row>
    <row r="174" s="1" customFormat="1" ht="16.5" customHeight="1">
      <c r="B174" s="38"/>
      <c r="C174" s="210" t="s">
        <v>69</v>
      </c>
      <c r="D174" s="210" t="s">
        <v>187</v>
      </c>
      <c r="E174" s="211" t="s">
        <v>1821</v>
      </c>
      <c r="F174" s="212" t="s">
        <v>1822</v>
      </c>
      <c r="G174" s="213" t="s">
        <v>1752</v>
      </c>
      <c r="H174" s="214">
        <v>1</v>
      </c>
      <c r="I174" s="215"/>
      <c r="J174" s="216">
        <f>ROUND(I174*H174,2)</f>
        <v>0</v>
      </c>
      <c r="K174" s="212" t="s">
        <v>1</v>
      </c>
      <c r="L174" s="43"/>
      <c r="M174" s="217" t="s">
        <v>1</v>
      </c>
      <c r="N174" s="218" t="s">
        <v>40</v>
      </c>
      <c r="O174" s="79"/>
      <c r="P174" s="219">
        <f>O174*H174</f>
        <v>0</v>
      </c>
      <c r="Q174" s="219">
        <v>0</v>
      </c>
      <c r="R174" s="219">
        <f>Q174*H174</f>
        <v>0</v>
      </c>
      <c r="S174" s="219">
        <v>0</v>
      </c>
      <c r="T174" s="220">
        <f>S174*H174</f>
        <v>0</v>
      </c>
      <c r="AR174" s="17" t="s">
        <v>192</v>
      </c>
      <c r="AT174" s="17" t="s">
        <v>187</v>
      </c>
      <c r="AU174" s="17" t="s">
        <v>78</v>
      </c>
      <c r="AY174" s="17" t="s">
        <v>186</v>
      </c>
      <c r="BE174" s="221">
        <f>IF(N174="základní",J174,0)</f>
        <v>0</v>
      </c>
      <c r="BF174" s="221">
        <f>IF(N174="snížená",J174,0)</f>
        <v>0</v>
      </c>
      <c r="BG174" s="221">
        <f>IF(N174="zákl. přenesená",J174,0)</f>
        <v>0</v>
      </c>
      <c r="BH174" s="221">
        <f>IF(N174="sníž. přenesená",J174,0)</f>
        <v>0</v>
      </c>
      <c r="BI174" s="221">
        <f>IF(N174="nulová",J174,0)</f>
        <v>0</v>
      </c>
      <c r="BJ174" s="17" t="s">
        <v>76</v>
      </c>
      <c r="BK174" s="221">
        <f>ROUND(I174*H174,2)</f>
        <v>0</v>
      </c>
      <c r="BL174" s="17" t="s">
        <v>192</v>
      </c>
      <c r="BM174" s="17" t="s">
        <v>654</v>
      </c>
    </row>
    <row r="175" s="1" customFormat="1">
      <c r="B175" s="38"/>
      <c r="C175" s="39"/>
      <c r="D175" s="224" t="s">
        <v>831</v>
      </c>
      <c r="E175" s="39"/>
      <c r="F175" s="276" t="s">
        <v>1732</v>
      </c>
      <c r="G175" s="39"/>
      <c r="H175" s="39"/>
      <c r="I175" s="144"/>
      <c r="J175" s="39"/>
      <c r="K175" s="39"/>
      <c r="L175" s="43"/>
      <c r="M175" s="277"/>
      <c r="N175" s="79"/>
      <c r="O175" s="79"/>
      <c r="P175" s="79"/>
      <c r="Q175" s="79"/>
      <c r="R175" s="79"/>
      <c r="S175" s="79"/>
      <c r="T175" s="80"/>
      <c r="AT175" s="17" t="s">
        <v>831</v>
      </c>
      <c r="AU175" s="17" t="s">
        <v>78</v>
      </c>
    </row>
    <row r="176" s="1" customFormat="1" ht="16.5" customHeight="1">
      <c r="B176" s="38"/>
      <c r="C176" s="210" t="s">
        <v>69</v>
      </c>
      <c r="D176" s="210" t="s">
        <v>187</v>
      </c>
      <c r="E176" s="211" t="s">
        <v>1823</v>
      </c>
      <c r="F176" s="212" t="s">
        <v>1824</v>
      </c>
      <c r="G176" s="213" t="s">
        <v>1752</v>
      </c>
      <c r="H176" s="214">
        <v>1</v>
      </c>
      <c r="I176" s="215"/>
      <c r="J176" s="216">
        <f>ROUND(I176*H176,2)</f>
        <v>0</v>
      </c>
      <c r="K176" s="212" t="s">
        <v>1</v>
      </c>
      <c r="L176" s="43"/>
      <c r="M176" s="217" t="s">
        <v>1</v>
      </c>
      <c r="N176" s="218" t="s">
        <v>40</v>
      </c>
      <c r="O176" s="79"/>
      <c r="P176" s="219">
        <f>O176*H176</f>
        <v>0</v>
      </c>
      <c r="Q176" s="219">
        <v>0</v>
      </c>
      <c r="R176" s="219">
        <f>Q176*H176</f>
        <v>0</v>
      </c>
      <c r="S176" s="219">
        <v>0</v>
      </c>
      <c r="T176" s="220">
        <f>S176*H176</f>
        <v>0</v>
      </c>
      <c r="AR176" s="17" t="s">
        <v>192</v>
      </c>
      <c r="AT176" s="17" t="s">
        <v>187</v>
      </c>
      <c r="AU176" s="17" t="s">
        <v>78</v>
      </c>
      <c r="AY176" s="17" t="s">
        <v>186</v>
      </c>
      <c r="BE176" s="221">
        <f>IF(N176="základní",J176,0)</f>
        <v>0</v>
      </c>
      <c r="BF176" s="221">
        <f>IF(N176="snížená",J176,0)</f>
        <v>0</v>
      </c>
      <c r="BG176" s="221">
        <f>IF(N176="zákl. přenesená",J176,0)</f>
        <v>0</v>
      </c>
      <c r="BH176" s="221">
        <f>IF(N176="sníž. přenesená",J176,0)</f>
        <v>0</v>
      </c>
      <c r="BI176" s="221">
        <f>IF(N176="nulová",J176,0)</f>
        <v>0</v>
      </c>
      <c r="BJ176" s="17" t="s">
        <v>76</v>
      </c>
      <c r="BK176" s="221">
        <f>ROUND(I176*H176,2)</f>
        <v>0</v>
      </c>
      <c r="BL176" s="17" t="s">
        <v>192</v>
      </c>
      <c r="BM176" s="17" t="s">
        <v>663</v>
      </c>
    </row>
    <row r="177" s="1" customFormat="1">
      <c r="B177" s="38"/>
      <c r="C177" s="39"/>
      <c r="D177" s="224" t="s">
        <v>831</v>
      </c>
      <c r="E177" s="39"/>
      <c r="F177" s="276" t="s">
        <v>1732</v>
      </c>
      <c r="G177" s="39"/>
      <c r="H177" s="39"/>
      <c r="I177" s="144"/>
      <c r="J177" s="39"/>
      <c r="K177" s="39"/>
      <c r="L177" s="43"/>
      <c r="M177" s="277"/>
      <c r="N177" s="79"/>
      <c r="O177" s="79"/>
      <c r="P177" s="79"/>
      <c r="Q177" s="79"/>
      <c r="R177" s="79"/>
      <c r="S177" s="79"/>
      <c r="T177" s="80"/>
      <c r="AT177" s="17" t="s">
        <v>831</v>
      </c>
      <c r="AU177" s="17" t="s">
        <v>78</v>
      </c>
    </row>
    <row r="178" s="1" customFormat="1" ht="16.5" customHeight="1">
      <c r="B178" s="38"/>
      <c r="C178" s="210" t="s">
        <v>69</v>
      </c>
      <c r="D178" s="210" t="s">
        <v>187</v>
      </c>
      <c r="E178" s="211" t="s">
        <v>1825</v>
      </c>
      <c r="F178" s="212" t="s">
        <v>1826</v>
      </c>
      <c r="G178" s="213" t="s">
        <v>1752</v>
      </c>
      <c r="H178" s="214">
        <v>1</v>
      </c>
      <c r="I178" s="215"/>
      <c r="J178" s="216">
        <f>ROUND(I178*H178,2)</f>
        <v>0</v>
      </c>
      <c r="K178" s="212" t="s">
        <v>1</v>
      </c>
      <c r="L178" s="43"/>
      <c r="M178" s="217" t="s">
        <v>1</v>
      </c>
      <c r="N178" s="218" t="s">
        <v>40</v>
      </c>
      <c r="O178" s="79"/>
      <c r="P178" s="219">
        <f>O178*H178</f>
        <v>0</v>
      </c>
      <c r="Q178" s="219">
        <v>0</v>
      </c>
      <c r="R178" s="219">
        <f>Q178*H178</f>
        <v>0</v>
      </c>
      <c r="S178" s="219">
        <v>0</v>
      </c>
      <c r="T178" s="220">
        <f>S178*H178</f>
        <v>0</v>
      </c>
      <c r="AR178" s="17" t="s">
        <v>192</v>
      </c>
      <c r="AT178" s="17" t="s">
        <v>187</v>
      </c>
      <c r="AU178" s="17" t="s">
        <v>78</v>
      </c>
      <c r="AY178" s="17" t="s">
        <v>186</v>
      </c>
      <c r="BE178" s="221">
        <f>IF(N178="základní",J178,0)</f>
        <v>0</v>
      </c>
      <c r="BF178" s="221">
        <f>IF(N178="snížená",J178,0)</f>
        <v>0</v>
      </c>
      <c r="BG178" s="221">
        <f>IF(N178="zákl. přenesená",J178,0)</f>
        <v>0</v>
      </c>
      <c r="BH178" s="221">
        <f>IF(N178="sníž. přenesená",J178,0)</f>
        <v>0</v>
      </c>
      <c r="BI178" s="221">
        <f>IF(N178="nulová",J178,0)</f>
        <v>0</v>
      </c>
      <c r="BJ178" s="17" t="s">
        <v>76</v>
      </c>
      <c r="BK178" s="221">
        <f>ROUND(I178*H178,2)</f>
        <v>0</v>
      </c>
      <c r="BL178" s="17" t="s">
        <v>192</v>
      </c>
      <c r="BM178" s="17" t="s">
        <v>673</v>
      </c>
    </row>
    <row r="179" s="1" customFormat="1">
      <c r="B179" s="38"/>
      <c r="C179" s="39"/>
      <c r="D179" s="224" t="s">
        <v>831</v>
      </c>
      <c r="E179" s="39"/>
      <c r="F179" s="276" t="s">
        <v>1732</v>
      </c>
      <c r="G179" s="39"/>
      <c r="H179" s="39"/>
      <c r="I179" s="144"/>
      <c r="J179" s="39"/>
      <c r="K179" s="39"/>
      <c r="L179" s="43"/>
      <c r="M179" s="277"/>
      <c r="N179" s="79"/>
      <c r="O179" s="79"/>
      <c r="P179" s="79"/>
      <c r="Q179" s="79"/>
      <c r="R179" s="79"/>
      <c r="S179" s="79"/>
      <c r="T179" s="80"/>
      <c r="AT179" s="17" t="s">
        <v>831</v>
      </c>
      <c r="AU179" s="17" t="s">
        <v>78</v>
      </c>
    </row>
    <row r="180" s="1" customFormat="1" ht="16.5" customHeight="1">
      <c r="B180" s="38"/>
      <c r="C180" s="210" t="s">
        <v>69</v>
      </c>
      <c r="D180" s="210" t="s">
        <v>187</v>
      </c>
      <c r="E180" s="211" t="s">
        <v>1827</v>
      </c>
      <c r="F180" s="212" t="s">
        <v>1828</v>
      </c>
      <c r="G180" s="213" t="s">
        <v>1752</v>
      </c>
      <c r="H180" s="214">
        <v>1</v>
      </c>
      <c r="I180" s="215"/>
      <c r="J180" s="216">
        <f>ROUND(I180*H180,2)</f>
        <v>0</v>
      </c>
      <c r="K180" s="212" t="s">
        <v>1</v>
      </c>
      <c r="L180" s="43"/>
      <c r="M180" s="217" t="s">
        <v>1</v>
      </c>
      <c r="N180" s="218" t="s">
        <v>40</v>
      </c>
      <c r="O180" s="79"/>
      <c r="P180" s="219">
        <f>O180*H180</f>
        <v>0</v>
      </c>
      <c r="Q180" s="219">
        <v>0</v>
      </c>
      <c r="R180" s="219">
        <f>Q180*H180</f>
        <v>0</v>
      </c>
      <c r="S180" s="219">
        <v>0</v>
      </c>
      <c r="T180" s="220">
        <f>S180*H180</f>
        <v>0</v>
      </c>
      <c r="AR180" s="17" t="s">
        <v>192</v>
      </c>
      <c r="AT180" s="17" t="s">
        <v>187</v>
      </c>
      <c r="AU180" s="17" t="s">
        <v>78</v>
      </c>
      <c r="AY180" s="17" t="s">
        <v>186</v>
      </c>
      <c r="BE180" s="221">
        <f>IF(N180="základní",J180,0)</f>
        <v>0</v>
      </c>
      <c r="BF180" s="221">
        <f>IF(N180="snížená",J180,0)</f>
        <v>0</v>
      </c>
      <c r="BG180" s="221">
        <f>IF(N180="zákl. přenesená",J180,0)</f>
        <v>0</v>
      </c>
      <c r="BH180" s="221">
        <f>IF(N180="sníž. přenesená",J180,0)</f>
        <v>0</v>
      </c>
      <c r="BI180" s="221">
        <f>IF(N180="nulová",J180,0)</f>
        <v>0</v>
      </c>
      <c r="BJ180" s="17" t="s">
        <v>76</v>
      </c>
      <c r="BK180" s="221">
        <f>ROUND(I180*H180,2)</f>
        <v>0</v>
      </c>
      <c r="BL180" s="17" t="s">
        <v>192</v>
      </c>
      <c r="BM180" s="17" t="s">
        <v>681</v>
      </c>
    </row>
    <row r="181" s="1" customFormat="1">
      <c r="B181" s="38"/>
      <c r="C181" s="39"/>
      <c r="D181" s="224" t="s">
        <v>831</v>
      </c>
      <c r="E181" s="39"/>
      <c r="F181" s="276" t="s">
        <v>1732</v>
      </c>
      <c r="G181" s="39"/>
      <c r="H181" s="39"/>
      <c r="I181" s="144"/>
      <c r="J181" s="39"/>
      <c r="K181" s="39"/>
      <c r="L181" s="43"/>
      <c r="M181" s="277"/>
      <c r="N181" s="79"/>
      <c r="O181" s="79"/>
      <c r="P181" s="79"/>
      <c r="Q181" s="79"/>
      <c r="R181" s="79"/>
      <c r="S181" s="79"/>
      <c r="T181" s="80"/>
      <c r="AT181" s="17" t="s">
        <v>831</v>
      </c>
      <c r="AU181" s="17" t="s">
        <v>78</v>
      </c>
    </row>
    <row r="182" s="1" customFormat="1" ht="16.5" customHeight="1">
      <c r="B182" s="38"/>
      <c r="C182" s="210" t="s">
        <v>69</v>
      </c>
      <c r="D182" s="210" t="s">
        <v>187</v>
      </c>
      <c r="E182" s="211" t="s">
        <v>1829</v>
      </c>
      <c r="F182" s="212" t="s">
        <v>1830</v>
      </c>
      <c r="G182" s="213" t="s">
        <v>1752</v>
      </c>
      <c r="H182" s="214">
        <v>1</v>
      </c>
      <c r="I182" s="215"/>
      <c r="J182" s="216">
        <f>ROUND(I182*H182,2)</f>
        <v>0</v>
      </c>
      <c r="K182" s="212" t="s">
        <v>1</v>
      </c>
      <c r="L182" s="43"/>
      <c r="M182" s="217" t="s">
        <v>1</v>
      </c>
      <c r="N182" s="218" t="s">
        <v>40</v>
      </c>
      <c r="O182" s="79"/>
      <c r="P182" s="219">
        <f>O182*H182</f>
        <v>0</v>
      </c>
      <c r="Q182" s="219">
        <v>0</v>
      </c>
      <c r="R182" s="219">
        <f>Q182*H182</f>
        <v>0</v>
      </c>
      <c r="S182" s="219">
        <v>0</v>
      </c>
      <c r="T182" s="220">
        <f>S182*H182</f>
        <v>0</v>
      </c>
      <c r="AR182" s="17" t="s">
        <v>192</v>
      </c>
      <c r="AT182" s="17" t="s">
        <v>187</v>
      </c>
      <c r="AU182" s="17" t="s">
        <v>78</v>
      </c>
      <c r="AY182" s="17" t="s">
        <v>186</v>
      </c>
      <c r="BE182" s="221">
        <f>IF(N182="základní",J182,0)</f>
        <v>0</v>
      </c>
      <c r="BF182" s="221">
        <f>IF(N182="snížená",J182,0)</f>
        <v>0</v>
      </c>
      <c r="BG182" s="221">
        <f>IF(N182="zákl. přenesená",J182,0)</f>
        <v>0</v>
      </c>
      <c r="BH182" s="221">
        <f>IF(N182="sníž. přenesená",J182,0)</f>
        <v>0</v>
      </c>
      <c r="BI182" s="221">
        <f>IF(N182="nulová",J182,0)</f>
        <v>0</v>
      </c>
      <c r="BJ182" s="17" t="s">
        <v>76</v>
      </c>
      <c r="BK182" s="221">
        <f>ROUND(I182*H182,2)</f>
        <v>0</v>
      </c>
      <c r="BL182" s="17" t="s">
        <v>192</v>
      </c>
      <c r="BM182" s="17" t="s">
        <v>730</v>
      </c>
    </row>
    <row r="183" s="1" customFormat="1">
      <c r="B183" s="38"/>
      <c r="C183" s="39"/>
      <c r="D183" s="224" t="s">
        <v>831</v>
      </c>
      <c r="E183" s="39"/>
      <c r="F183" s="276" t="s">
        <v>1732</v>
      </c>
      <c r="G183" s="39"/>
      <c r="H183" s="39"/>
      <c r="I183" s="144"/>
      <c r="J183" s="39"/>
      <c r="K183" s="39"/>
      <c r="L183" s="43"/>
      <c r="M183" s="277"/>
      <c r="N183" s="79"/>
      <c r="O183" s="79"/>
      <c r="P183" s="79"/>
      <c r="Q183" s="79"/>
      <c r="R183" s="79"/>
      <c r="S183" s="79"/>
      <c r="T183" s="80"/>
      <c r="AT183" s="17" t="s">
        <v>831</v>
      </c>
      <c r="AU183" s="17" t="s">
        <v>78</v>
      </c>
    </row>
    <row r="184" s="1" customFormat="1" ht="16.5" customHeight="1">
      <c r="B184" s="38"/>
      <c r="C184" s="210" t="s">
        <v>69</v>
      </c>
      <c r="D184" s="210" t="s">
        <v>187</v>
      </c>
      <c r="E184" s="211" t="s">
        <v>1831</v>
      </c>
      <c r="F184" s="212" t="s">
        <v>1832</v>
      </c>
      <c r="G184" s="213" t="s">
        <v>1731</v>
      </c>
      <c r="H184" s="214">
        <v>6</v>
      </c>
      <c r="I184" s="215"/>
      <c r="J184" s="216">
        <f>ROUND(I184*H184,2)</f>
        <v>0</v>
      </c>
      <c r="K184" s="212" t="s">
        <v>1</v>
      </c>
      <c r="L184" s="43"/>
      <c r="M184" s="217" t="s">
        <v>1</v>
      </c>
      <c r="N184" s="218" t="s">
        <v>40</v>
      </c>
      <c r="O184" s="79"/>
      <c r="P184" s="219">
        <f>O184*H184</f>
        <v>0</v>
      </c>
      <c r="Q184" s="219">
        <v>0</v>
      </c>
      <c r="R184" s="219">
        <f>Q184*H184</f>
        <v>0</v>
      </c>
      <c r="S184" s="219">
        <v>0</v>
      </c>
      <c r="T184" s="220">
        <f>S184*H184</f>
        <v>0</v>
      </c>
      <c r="AR184" s="17" t="s">
        <v>192</v>
      </c>
      <c r="AT184" s="17" t="s">
        <v>187</v>
      </c>
      <c r="AU184" s="17" t="s">
        <v>78</v>
      </c>
      <c r="AY184" s="17" t="s">
        <v>186</v>
      </c>
      <c r="BE184" s="221">
        <f>IF(N184="základní",J184,0)</f>
        <v>0</v>
      </c>
      <c r="BF184" s="221">
        <f>IF(N184="snížená",J184,0)</f>
        <v>0</v>
      </c>
      <c r="BG184" s="221">
        <f>IF(N184="zákl. přenesená",J184,0)</f>
        <v>0</v>
      </c>
      <c r="BH184" s="221">
        <f>IF(N184="sníž. přenesená",J184,0)</f>
        <v>0</v>
      </c>
      <c r="BI184" s="221">
        <f>IF(N184="nulová",J184,0)</f>
        <v>0</v>
      </c>
      <c r="BJ184" s="17" t="s">
        <v>76</v>
      </c>
      <c r="BK184" s="221">
        <f>ROUND(I184*H184,2)</f>
        <v>0</v>
      </c>
      <c r="BL184" s="17" t="s">
        <v>192</v>
      </c>
      <c r="BM184" s="17" t="s">
        <v>753</v>
      </c>
    </row>
    <row r="185" s="1" customFormat="1">
      <c r="B185" s="38"/>
      <c r="C185" s="39"/>
      <c r="D185" s="224" t="s">
        <v>831</v>
      </c>
      <c r="E185" s="39"/>
      <c r="F185" s="276" t="s">
        <v>1833</v>
      </c>
      <c r="G185" s="39"/>
      <c r="H185" s="39"/>
      <c r="I185" s="144"/>
      <c r="J185" s="39"/>
      <c r="K185" s="39"/>
      <c r="L185" s="43"/>
      <c r="M185" s="277"/>
      <c r="N185" s="79"/>
      <c r="O185" s="79"/>
      <c r="P185" s="79"/>
      <c r="Q185" s="79"/>
      <c r="R185" s="79"/>
      <c r="S185" s="79"/>
      <c r="T185" s="80"/>
      <c r="AT185" s="17" t="s">
        <v>831</v>
      </c>
      <c r="AU185" s="17" t="s">
        <v>78</v>
      </c>
    </row>
    <row r="186" s="1" customFormat="1" ht="16.5" customHeight="1">
      <c r="B186" s="38"/>
      <c r="C186" s="210" t="s">
        <v>69</v>
      </c>
      <c r="D186" s="210" t="s">
        <v>187</v>
      </c>
      <c r="E186" s="211" t="s">
        <v>1834</v>
      </c>
      <c r="F186" s="212" t="s">
        <v>1835</v>
      </c>
      <c r="G186" s="213" t="s">
        <v>1752</v>
      </c>
      <c r="H186" s="214">
        <v>3</v>
      </c>
      <c r="I186" s="215"/>
      <c r="J186" s="216">
        <f>ROUND(I186*H186,2)</f>
        <v>0</v>
      </c>
      <c r="K186" s="212" t="s">
        <v>1</v>
      </c>
      <c r="L186" s="43"/>
      <c r="M186" s="217" t="s">
        <v>1</v>
      </c>
      <c r="N186" s="218" t="s">
        <v>40</v>
      </c>
      <c r="O186" s="79"/>
      <c r="P186" s="219">
        <f>O186*H186</f>
        <v>0</v>
      </c>
      <c r="Q186" s="219">
        <v>0</v>
      </c>
      <c r="R186" s="219">
        <f>Q186*H186</f>
        <v>0</v>
      </c>
      <c r="S186" s="219">
        <v>0</v>
      </c>
      <c r="T186" s="220">
        <f>S186*H186</f>
        <v>0</v>
      </c>
      <c r="AR186" s="17" t="s">
        <v>192</v>
      </c>
      <c r="AT186" s="17" t="s">
        <v>187</v>
      </c>
      <c r="AU186" s="17" t="s">
        <v>78</v>
      </c>
      <c r="AY186" s="17" t="s">
        <v>186</v>
      </c>
      <c r="BE186" s="221">
        <f>IF(N186="základní",J186,0)</f>
        <v>0</v>
      </c>
      <c r="BF186" s="221">
        <f>IF(N186="snížená",J186,0)</f>
        <v>0</v>
      </c>
      <c r="BG186" s="221">
        <f>IF(N186="zákl. přenesená",J186,0)</f>
        <v>0</v>
      </c>
      <c r="BH186" s="221">
        <f>IF(N186="sníž. přenesená",J186,0)</f>
        <v>0</v>
      </c>
      <c r="BI186" s="221">
        <f>IF(N186="nulová",J186,0)</f>
        <v>0</v>
      </c>
      <c r="BJ186" s="17" t="s">
        <v>76</v>
      </c>
      <c r="BK186" s="221">
        <f>ROUND(I186*H186,2)</f>
        <v>0</v>
      </c>
      <c r="BL186" s="17" t="s">
        <v>192</v>
      </c>
      <c r="BM186" s="17" t="s">
        <v>765</v>
      </c>
    </row>
    <row r="187" s="1" customFormat="1">
      <c r="B187" s="38"/>
      <c r="C187" s="39"/>
      <c r="D187" s="224" t="s">
        <v>831</v>
      </c>
      <c r="E187" s="39"/>
      <c r="F187" s="276" t="s">
        <v>1758</v>
      </c>
      <c r="G187" s="39"/>
      <c r="H187" s="39"/>
      <c r="I187" s="144"/>
      <c r="J187" s="39"/>
      <c r="K187" s="39"/>
      <c r="L187" s="43"/>
      <c r="M187" s="277"/>
      <c r="N187" s="79"/>
      <c r="O187" s="79"/>
      <c r="P187" s="79"/>
      <c r="Q187" s="79"/>
      <c r="R187" s="79"/>
      <c r="S187" s="79"/>
      <c r="T187" s="80"/>
      <c r="AT187" s="17" t="s">
        <v>831</v>
      </c>
      <c r="AU187" s="17" t="s">
        <v>78</v>
      </c>
    </row>
    <row r="188" s="1" customFormat="1" ht="16.5" customHeight="1">
      <c r="B188" s="38"/>
      <c r="C188" s="210" t="s">
        <v>69</v>
      </c>
      <c r="D188" s="210" t="s">
        <v>187</v>
      </c>
      <c r="E188" s="211" t="s">
        <v>1836</v>
      </c>
      <c r="F188" s="212" t="s">
        <v>1837</v>
      </c>
      <c r="G188" s="213" t="s">
        <v>1838</v>
      </c>
      <c r="H188" s="214">
        <v>42</v>
      </c>
      <c r="I188" s="215"/>
      <c r="J188" s="216">
        <f>ROUND(I188*H188,2)</f>
        <v>0</v>
      </c>
      <c r="K188" s="212" t="s">
        <v>1</v>
      </c>
      <c r="L188" s="43"/>
      <c r="M188" s="217" t="s">
        <v>1</v>
      </c>
      <c r="N188" s="218" t="s">
        <v>40</v>
      </c>
      <c r="O188" s="79"/>
      <c r="P188" s="219">
        <f>O188*H188</f>
        <v>0</v>
      </c>
      <c r="Q188" s="219">
        <v>0</v>
      </c>
      <c r="R188" s="219">
        <f>Q188*H188</f>
        <v>0</v>
      </c>
      <c r="S188" s="219">
        <v>0</v>
      </c>
      <c r="T188" s="220">
        <f>S188*H188</f>
        <v>0</v>
      </c>
      <c r="AR188" s="17" t="s">
        <v>192</v>
      </c>
      <c r="AT188" s="17" t="s">
        <v>187</v>
      </c>
      <c r="AU188" s="17" t="s">
        <v>78</v>
      </c>
      <c r="AY188" s="17" t="s">
        <v>186</v>
      </c>
      <c r="BE188" s="221">
        <f>IF(N188="základní",J188,0)</f>
        <v>0</v>
      </c>
      <c r="BF188" s="221">
        <f>IF(N188="snížená",J188,0)</f>
        <v>0</v>
      </c>
      <c r="BG188" s="221">
        <f>IF(N188="zákl. přenesená",J188,0)</f>
        <v>0</v>
      </c>
      <c r="BH188" s="221">
        <f>IF(N188="sníž. přenesená",J188,0)</f>
        <v>0</v>
      </c>
      <c r="BI188" s="221">
        <f>IF(N188="nulová",J188,0)</f>
        <v>0</v>
      </c>
      <c r="BJ188" s="17" t="s">
        <v>76</v>
      </c>
      <c r="BK188" s="221">
        <f>ROUND(I188*H188,2)</f>
        <v>0</v>
      </c>
      <c r="BL188" s="17" t="s">
        <v>192</v>
      </c>
      <c r="BM188" s="17" t="s">
        <v>776</v>
      </c>
    </row>
    <row r="189" s="1" customFormat="1">
      <c r="B189" s="38"/>
      <c r="C189" s="39"/>
      <c r="D189" s="224" t="s">
        <v>831</v>
      </c>
      <c r="E189" s="39"/>
      <c r="F189" s="276" t="s">
        <v>1839</v>
      </c>
      <c r="G189" s="39"/>
      <c r="H189" s="39"/>
      <c r="I189" s="144"/>
      <c r="J189" s="39"/>
      <c r="K189" s="39"/>
      <c r="L189" s="43"/>
      <c r="M189" s="277"/>
      <c r="N189" s="79"/>
      <c r="O189" s="79"/>
      <c r="P189" s="79"/>
      <c r="Q189" s="79"/>
      <c r="R189" s="79"/>
      <c r="S189" s="79"/>
      <c r="T189" s="80"/>
      <c r="AT189" s="17" t="s">
        <v>831</v>
      </c>
      <c r="AU189" s="17" t="s">
        <v>78</v>
      </c>
    </row>
    <row r="190" s="1" customFormat="1" ht="16.5" customHeight="1">
      <c r="B190" s="38"/>
      <c r="C190" s="210" t="s">
        <v>69</v>
      </c>
      <c r="D190" s="210" t="s">
        <v>187</v>
      </c>
      <c r="E190" s="211" t="s">
        <v>1840</v>
      </c>
      <c r="F190" s="212" t="s">
        <v>1841</v>
      </c>
      <c r="G190" s="213" t="s">
        <v>1838</v>
      </c>
      <c r="H190" s="214">
        <v>20</v>
      </c>
      <c r="I190" s="215"/>
      <c r="J190" s="216">
        <f>ROUND(I190*H190,2)</f>
        <v>0</v>
      </c>
      <c r="K190" s="212" t="s">
        <v>1</v>
      </c>
      <c r="L190" s="43"/>
      <c r="M190" s="217" t="s">
        <v>1</v>
      </c>
      <c r="N190" s="218" t="s">
        <v>40</v>
      </c>
      <c r="O190" s="79"/>
      <c r="P190" s="219">
        <f>O190*H190</f>
        <v>0</v>
      </c>
      <c r="Q190" s="219">
        <v>0</v>
      </c>
      <c r="R190" s="219">
        <f>Q190*H190</f>
        <v>0</v>
      </c>
      <c r="S190" s="219">
        <v>0</v>
      </c>
      <c r="T190" s="220">
        <f>S190*H190</f>
        <v>0</v>
      </c>
      <c r="AR190" s="17" t="s">
        <v>192</v>
      </c>
      <c r="AT190" s="17" t="s">
        <v>187</v>
      </c>
      <c r="AU190" s="17" t="s">
        <v>78</v>
      </c>
      <c r="AY190" s="17" t="s">
        <v>186</v>
      </c>
      <c r="BE190" s="221">
        <f>IF(N190="základní",J190,0)</f>
        <v>0</v>
      </c>
      <c r="BF190" s="221">
        <f>IF(N190="snížená",J190,0)</f>
        <v>0</v>
      </c>
      <c r="BG190" s="221">
        <f>IF(N190="zákl. přenesená",J190,0)</f>
        <v>0</v>
      </c>
      <c r="BH190" s="221">
        <f>IF(N190="sníž. přenesená",J190,0)</f>
        <v>0</v>
      </c>
      <c r="BI190" s="221">
        <f>IF(N190="nulová",J190,0)</f>
        <v>0</v>
      </c>
      <c r="BJ190" s="17" t="s">
        <v>76</v>
      </c>
      <c r="BK190" s="221">
        <f>ROUND(I190*H190,2)</f>
        <v>0</v>
      </c>
      <c r="BL190" s="17" t="s">
        <v>192</v>
      </c>
      <c r="BM190" s="17" t="s">
        <v>722</v>
      </c>
    </row>
    <row r="191" s="1" customFormat="1">
      <c r="B191" s="38"/>
      <c r="C191" s="39"/>
      <c r="D191" s="224" t="s">
        <v>831</v>
      </c>
      <c r="E191" s="39"/>
      <c r="F191" s="276" t="s">
        <v>1842</v>
      </c>
      <c r="G191" s="39"/>
      <c r="H191" s="39"/>
      <c r="I191" s="144"/>
      <c r="J191" s="39"/>
      <c r="K191" s="39"/>
      <c r="L191" s="43"/>
      <c r="M191" s="277"/>
      <c r="N191" s="79"/>
      <c r="O191" s="79"/>
      <c r="P191" s="79"/>
      <c r="Q191" s="79"/>
      <c r="R191" s="79"/>
      <c r="S191" s="79"/>
      <c r="T191" s="80"/>
      <c r="AT191" s="17" t="s">
        <v>831</v>
      </c>
      <c r="AU191" s="17" t="s">
        <v>78</v>
      </c>
    </row>
    <row r="192" s="1" customFormat="1" ht="16.5" customHeight="1">
      <c r="B192" s="38"/>
      <c r="C192" s="210" t="s">
        <v>69</v>
      </c>
      <c r="D192" s="210" t="s">
        <v>187</v>
      </c>
      <c r="E192" s="211" t="s">
        <v>1843</v>
      </c>
      <c r="F192" s="212" t="s">
        <v>1844</v>
      </c>
      <c r="G192" s="213" t="s">
        <v>1845</v>
      </c>
      <c r="H192" s="214">
        <v>1</v>
      </c>
      <c r="I192" s="215"/>
      <c r="J192" s="216">
        <f>ROUND(I192*H192,2)</f>
        <v>0</v>
      </c>
      <c r="K192" s="212" t="s">
        <v>1</v>
      </c>
      <c r="L192" s="43"/>
      <c r="M192" s="217" t="s">
        <v>1</v>
      </c>
      <c r="N192" s="218" t="s">
        <v>40</v>
      </c>
      <c r="O192" s="79"/>
      <c r="P192" s="219">
        <f>O192*H192</f>
        <v>0</v>
      </c>
      <c r="Q192" s="219">
        <v>0</v>
      </c>
      <c r="R192" s="219">
        <f>Q192*H192</f>
        <v>0</v>
      </c>
      <c r="S192" s="219">
        <v>0</v>
      </c>
      <c r="T192" s="220">
        <f>S192*H192</f>
        <v>0</v>
      </c>
      <c r="AR192" s="17" t="s">
        <v>192</v>
      </c>
      <c r="AT192" s="17" t="s">
        <v>187</v>
      </c>
      <c r="AU192" s="17" t="s">
        <v>78</v>
      </c>
      <c r="AY192" s="17" t="s">
        <v>186</v>
      </c>
      <c r="BE192" s="221">
        <f>IF(N192="základní",J192,0)</f>
        <v>0</v>
      </c>
      <c r="BF192" s="221">
        <f>IF(N192="snížená",J192,0)</f>
        <v>0</v>
      </c>
      <c r="BG192" s="221">
        <f>IF(N192="zákl. přenesená",J192,0)</f>
        <v>0</v>
      </c>
      <c r="BH192" s="221">
        <f>IF(N192="sníž. přenesená",J192,0)</f>
        <v>0</v>
      </c>
      <c r="BI192" s="221">
        <f>IF(N192="nulová",J192,0)</f>
        <v>0</v>
      </c>
      <c r="BJ192" s="17" t="s">
        <v>76</v>
      </c>
      <c r="BK192" s="221">
        <f>ROUND(I192*H192,2)</f>
        <v>0</v>
      </c>
      <c r="BL192" s="17" t="s">
        <v>192</v>
      </c>
      <c r="BM192" s="17" t="s">
        <v>698</v>
      </c>
    </row>
    <row r="193" s="1" customFormat="1">
      <c r="B193" s="38"/>
      <c r="C193" s="39"/>
      <c r="D193" s="224" t="s">
        <v>831</v>
      </c>
      <c r="E193" s="39"/>
      <c r="F193" s="276" t="s">
        <v>1732</v>
      </c>
      <c r="G193" s="39"/>
      <c r="H193" s="39"/>
      <c r="I193" s="144"/>
      <c r="J193" s="39"/>
      <c r="K193" s="39"/>
      <c r="L193" s="43"/>
      <c r="M193" s="277"/>
      <c r="N193" s="79"/>
      <c r="O193" s="79"/>
      <c r="P193" s="79"/>
      <c r="Q193" s="79"/>
      <c r="R193" s="79"/>
      <c r="S193" s="79"/>
      <c r="T193" s="80"/>
      <c r="AT193" s="17" t="s">
        <v>831</v>
      </c>
      <c r="AU193" s="17" t="s">
        <v>78</v>
      </c>
    </row>
    <row r="194" s="10" customFormat="1" ht="22.8" customHeight="1">
      <c r="B194" s="196"/>
      <c r="C194" s="197"/>
      <c r="D194" s="198" t="s">
        <v>68</v>
      </c>
      <c r="E194" s="290" t="s">
        <v>1846</v>
      </c>
      <c r="F194" s="290" t="s">
        <v>1847</v>
      </c>
      <c r="G194" s="197"/>
      <c r="H194" s="197"/>
      <c r="I194" s="200"/>
      <c r="J194" s="291">
        <f>BK194</f>
        <v>0</v>
      </c>
      <c r="K194" s="197"/>
      <c r="L194" s="202"/>
      <c r="M194" s="203"/>
      <c r="N194" s="204"/>
      <c r="O194" s="204"/>
      <c r="P194" s="205">
        <f>SUM(P195:P230)</f>
        <v>0</v>
      </c>
      <c r="Q194" s="204"/>
      <c r="R194" s="205">
        <f>SUM(R195:R230)</f>
        <v>0</v>
      </c>
      <c r="S194" s="204"/>
      <c r="T194" s="206">
        <f>SUM(T195:T230)</f>
        <v>0</v>
      </c>
      <c r="AR194" s="207" t="s">
        <v>76</v>
      </c>
      <c r="AT194" s="208" t="s">
        <v>68</v>
      </c>
      <c r="AU194" s="208" t="s">
        <v>76</v>
      </c>
      <c r="AY194" s="207" t="s">
        <v>186</v>
      </c>
      <c r="BK194" s="209">
        <f>SUM(BK195:BK230)</f>
        <v>0</v>
      </c>
    </row>
    <row r="195" s="1" customFormat="1" ht="16.5" customHeight="1">
      <c r="B195" s="38"/>
      <c r="C195" s="210" t="s">
        <v>69</v>
      </c>
      <c r="D195" s="210" t="s">
        <v>187</v>
      </c>
      <c r="E195" s="211" t="s">
        <v>1848</v>
      </c>
      <c r="F195" s="212" t="s">
        <v>1849</v>
      </c>
      <c r="G195" s="213" t="s">
        <v>364</v>
      </c>
      <c r="H195" s="214">
        <v>50</v>
      </c>
      <c r="I195" s="215"/>
      <c r="J195" s="216">
        <f>ROUND(I195*H195,2)</f>
        <v>0</v>
      </c>
      <c r="K195" s="212" t="s">
        <v>1</v>
      </c>
      <c r="L195" s="43"/>
      <c r="M195" s="217" t="s">
        <v>1</v>
      </c>
      <c r="N195" s="218" t="s">
        <v>40</v>
      </c>
      <c r="O195" s="79"/>
      <c r="P195" s="219">
        <f>O195*H195</f>
        <v>0</v>
      </c>
      <c r="Q195" s="219">
        <v>0</v>
      </c>
      <c r="R195" s="219">
        <f>Q195*H195</f>
        <v>0</v>
      </c>
      <c r="S195" s="219">
        <v>0</v>
      </c>
      <c r="T195" s="220">
        <f>S195*H195</f>
        <v>0</v>
      </c>
      <c r="AR195" s="17" t="s">
        <v>192</v>
      </c>
      <c r="AT195" s="17" t="s">
        <v>187</v>
      </c>
      <c r="AU195" s="17" t="s">
        <v>78</v>
      </c>
      <c r="AY195" s="17" t="s">
        <v>186</v>
      </c>
      <c r="BE195" s="221">
        <f>IF(N195="základní",J195,0)</f>
        <v>0</v>
      </c>
      <c r="BF195" s="221">
        <f>IF(N195="snížená",J195,0)</f>
        <v>0</v>
      </c>
      <c r="BG195" s="221">
        <f>IF(N195="zákl. přenesená",J195,0)</f>
        <v>0</v>
      </c>
      <c r="BH195" s="221">
        <f>IF(N195="sníž. přenesená",J195,0)</f>
        <v>0</v>
      </c>
      <c r="BI195" s="221">
        <f>IF(N195="nulová",J195,0)</f>
        <v>0</v>
      </c>
      <c r="BJ195" s="17" t="s">
        <v>76</v>
      </c>
      <c r="BK195" s="221">
        <f>ROUND(I195*H195,2)</f>
        <v>0</v>
      </c>
      <c r="BL195" s="17" t="s">
        <v>192</v>
      </c>
      <c r="BM195" s="17" t="s">
        <v>708</v>
      </c>
    </row>
    <row r="196" s="1" customFormat="1">
      <c r="B196" s="38"/>
      <c r="C196" s="39"/>
      <c r="D196" s="224" t="s">
        <v>831</v>
      </c>
      <c r="E196" s="39"/>
      <c r="F196" s="276" t="s">
        <v>1817</v>
      </c>
      <c r="G196" s="39"/>
      <c r="H196" s="39"/>
      <c r="I196" s="144"/>
      <c r="J196" s="39"/>
      <c r="K196" s="39"/>
      <c r="L196" s="43"/>
      <c r="M196" s="277"/>
      <c r="N196" s="79"/>
      <c r="O196" s="79"/>
      <c r="P196" s="79"/>
      <c r="Q196" s="79"/>
      <c r="R196" s="79"/>
      <c r="S196" s="79"/>
      <c r="T196" s="80"/>
      <c r="AT196" s="17" t="s">
        <v>831</v>
      </c>
      <c r="AU196" s="17" t="s">
        <v>78</v>
      </c>
    </row>
    <row r="197" s="1" customFormat="1" ht="16.5" customHeight="1">
      <c r="B197" s="38"/>
      <c r="C197" s="210" t="s">
        <v>69</v>
      </c>
      <c r="D197" s="210" t="s">
        <v>187</v>
      </c>
      <c r="E197" s="211" t="s">
        <v>1850</v>
      </c>
      <c r="F197" s="212" t="s">
        <v>1851</v>
      </c>
      <c r="G197" s="213" t="s">
        <v>364</v>
      </c>
      <c r="H197" s="214">
        <v>15</v>
      </c>
      <c r="I197" s="215"/>
      <c r="J197" s="216">
        <f>ROUND(I197*H197,2)</f>
        <v>0</v>
      </c>
      <c r="K197" s="212" t="s">
        <v>1</v>
      </c>
      <c r="L197" s="43"/>
      <c r="M197" s="217" t="s">
        <v>1</v>
      </c>
      <c r="N197" s="218" t="s">
        <v>40</v>
      </c>
      <c r="O197" s="79"/>
      <c r="P197" s="219">
        <f>O197*H197</f>
        <v>0</v>
      </c>
      <c r="Q197" s="219">
        <v>0</v>
      </c>
      <c r="R197" s="219">
        <f>Q197*H197</f>
        <v>0</v>
      </c>
      <c r="S197" s="219">
        <v>0</v>
      </c>
      <c r="T197" s="220">
        <f>S197*H197</f>
        <v>0</v>
      </c>
      <c r="AR197" s="17" t="s">
        <v>192</v>
      </c>
      <c r="AT197" s="17" t="s">
        <v>187</v>
      </c>
      <c r="AU197" s="17" t="s">
        <v>78</v>
      </c>
      <c r="AY197" s="17" t="s">
        <v>186</v>
      </c>
      <c r="BE197" s="221">
        <f>IF(N197="základní",J197,0)</f>
        <v>0</v>
      </c>
      <c r="BF197" s="221">
        <f>IF(N197="snížená",J197,0)</f>
        <v>0</v>
      </c>
      <c r="BG197" s="221">
        <f>IF(N197="zákl. přenesená",J197,0)</f>
        <v>0</v>
      </c>
      <c r="BH197" s="221">
        <f>IF(N197="sníž. přenesená",J197,0)</f>
        <v>0</v>
      </c>
      <c r="BI197" s="221">
        <f>IF(N197="nulová",J197,0)</f>
        <v>0</v>
      </c>
      <c r="BJ197" s="17" t="s">
        <v>76</v>
      </c>
      <c r="BK197" s="221">
        <f>ROUND(I197*H197,2)</f>
        <v>0</v>
      </c>
      <c r="BL197" s="17" t="s">
        <v>192</v>
      </c>
      <c r="BM197" s="17" t="s">
        <v>687</v>
      </c>
    </row>
    <row r="198" s="1" customFormat="1">
      <c r="B198" s="38"/>
      <c r="C198" s="39"/>
      <c r="D198" s="224" t="s">
        <v>831</v>
      </c>
      <c r="E198" s="39"/>
      <c r="F198" s="276" t="s">
        <v>1852</v>
      </c>
      <c r="G198" s="39"/>
      <c r="H198" s="39"/>
      <c r="I198" s="144"/>
      <c r="J198" s="39"/>
      <c r="K198" s="39"/>
      <c r="L198" s="43"/>
      <c r="M198" s="277"/>
      <c r="N198" s="79"/>
      <c r="O198" s="79"/>
      <c r="P198" s="79"/>
      <c r="Q198" s="79"/>
      <c r="R198" s="79"/>
      <c r="S198" s="79"/>
      <c r="T198" s="80"/>
      <c r="AT198" s="17" t="s">
        <v>831</v>
      </c>
      <c r="AU198" s="17" t="s">
        <v>78</v>
      </c>
    </row>
    <row r="199" s="1" customFormat="1" ht="16.5" customHeight="1">
      <c r="B199" s="38"/>
      <c r="C199" s="210" t="s">
        <v>69</v>
      </c>
      <c r="D199" s="210" t="s">
        <v>187</v>
      </c>
      <c r="E199" s="211" t="s">
        <v>1853</v>
      </c>
      <c r="F199" s="212" t="s">
        <v>1854</v>
      </c>
      <c r="G199" s="213" t="s">
        <v>364</v>
      </c>
      <c r="H199" s="214">
        <v>42</v>
      </c>
      <c r="I199" s="215"/>
      <c r="J199" s="216">
        <f>ROUND(I199*H199,2)</f>
        <v>0</v>
      </c>
      <c r="K199" s="212" t="s">
        <v>1</v>
      </c>
      <c r="L199" s="43"/>
      <c r="M199" s="217" t="s">
        <v>1</v>
      </c>
      <c r="N199" s="218" t="s">
        <v>40</v>
      </c>
      <c r="O199" s="79"/>
      <c r="P199" s="219">
        <f>O199*H199</f>
        <v>0</v>
      </c>
      <c r="Q199" s="219">
        <v>0</v>
      </c>
      <c r="R199" s="219">
        <f>Q199*H199</f>
        <v>0</v>
      </c>
      <c r="S199" s="219">
        <v>0</v>
      </c>
      <c r="T199" s="220">
        <f>S199*H199</f>
        <v>0</v>
      </c>
      <c r="AR199" s="17" t="s">
        <v>192</v>
      </c>
      <c r="AT199" s="17" t="s">
        <v>187</v>
      </c>
      <c r="AU199" s="17" t="s">
        <v>78</v>
      </c>
      <c r="AY199" s="17" t="s">
        <v>186</v>
      </c>
      <c r="BE199" s="221">
        <f>IF(N199="základní",J199,0)</f>
        <v>0</v>
      </c>
      <c r="BF199" s="221">
        <f>IF(N199="snížená",J199,0)</f>
        <v>0</v>
      </c>
      <c r="BG199" s="221">
        <f>IF(N199="zákl. přenesená",J199,0)</f>
        <v>0</v>
      </c>
      <c r="BH199" s="221">
        <f>IF(N199="sníž. přenesená",J199,0)</f>
        <v>0</v>
      </c>
      <c r="BI199" s="221">
        <f>IF(N199="nulová",J199,0)</f>
        <v>0</v>
      </c>
      <c r="BJ199" s="17" t="s">
        <v>76</v>
      </c>
      <c r="BK199" s="221">
        <f>ROUND(I199*H199,2)</f>
        <v>0</v>
      </c>
      <c r="BL199" s="17" t="s">
        <v>192</v>
      </c>
      <c r="BM199" s="17" t="s">
        <v>781</v>
      </c>
    </row>
    <row r="200" s="1" customFormat="1">
      <c r="B200" s="38"/>
      <c r="C200" s="39"/>
      <c r="D200" s="224" t="s">
        <v>831</v>
      </c>
      <c r="E200" s="39"/>
      <c r="F200" s="276" t="s">
        <v>1855</v>
      </c>
      <c r="G200" s="39"/>
      <c r="H200" s="39"/>
      <c r="I200" s="144"/>
      <c r="J200" s="39"/>
      <c r="K200" s="39"/>
      <c r="L200" s="43"/>
      <c r="M200" s="277"/>
      <c r="N200" s="79"/>
      <c r="O200" s="79"/>
      <c r="P200" s="79"/>
      <c r="Q200" s="79"/>
      <c r="R200" s="79"/>
      <c r="S200" s="79"/>
      <c r="T200" s="80"/>
      <c r="AT200" s="17" t="s">
        <v>831</v>
      </c>
      <c r="AU200" s="17" t="s">
        <v>78</v>
      </c>
    </row>
    <row r="201" s="1" customFormat="1" ht="16.5" customHeight="1">
      <c r="B201" s="38"/>
      <c r="C201" s="210" t="s">
        <v>69</v>
      </c>
      <c r="D201" s="210" t="s">
        <v>187</v>
      </c>
      <c r="E201" s="211" t="s">
        <v>1856</v>
      </c>
      <c r="F201" s="212" t="s">
        <v>1857</v>
      </c>
      <c r="G201" s="213" t="s">
        <v>1752</v>
      </c>
      <c r="H201" s="214">
        <v>8</v>
      </c>
      <c r="I201" s="215"/>
      <c r="J201" s="216">
        <f>ROUND(I201*H201,2)</f>
        <v>0</v>
      </c>
      <c r="K201" s="212" t="s">
        <v>1</v>
      </c>
      <c r="L201" s="43"/>
      <c r="M201" s="217" t="s">
        <v>1</v>
      </c>
      <c r="N201" s="218" t="s">
        <v>40</v>
      </c>
      <c r="O201" s="79"/>
      <c r="P201" s="219">
        <f>O201*H201</f>
        <v>0</v>
      </c>
      <c r="Q201" s="219">
        <v>0</v>
      </c>
      <c r="R201" s="219">
        <f>Q201*H201</f>
        <v>0</v>
      </c>
      <c r="S201" s="219">
        <v>0</v>
      </c>
      <c r="T201" s="220">
        <f>S201*H201</f>
        <v>0</v>
      </c>
      <c r="AR201" s="17" t="s">
        <v>192</v>
      </c>
      <c r="AT201" s="17" t="s">
        <v>187</v>
      </c>
      <c r="AU201" s="17" t="s">
        <v>78</v>
      </c>
      <c r="AY201" s="17" t="s">
        <v>186</v>
      </c>
      <c r="BE201" s="221">
        <f>IF(N201="základní",J201,0)</f>
        <v>0</v>
      </c>
      <c r="BF201" s="221">
        <f>IF(N201="snížená",J201,0)</f>
        <v>0</v>
      </c>
      <c r="BG201" s="221">
        <f>IF(N201="zákl. přenesená",J201,0)</f>
        <v>0</v>
      </c>
      <c r="BH201" s="221">
        <f>IF(N201="sníž. přenesená",J201,0)</f>
        <v>0</v>
      </c>
      <c r="BI201" s="221">
        <f>IF(N201="nulová",J201,0)</f>
        <v>0</v>
      </c>
      <c r="BJ201" s="17" t="s">
        <v>76</v>
      </c>
      <c r="BK201" s="221">
        <f>ROUND(I201*H201,2)</f>
        <v>0</v>
      </c>
      <c r="BL201" s="17" t="s">
        <v>192</v>
      </c>
      <c r="BM201" s="17" t="s">
        <v>791</v>
      </c>
    </row>
    <row r="202" s="1" customFormat="1">
      <c r="B202" s="38"/>
      <c r="C202" s="39"/>
      <c r="D202" s="224" t="s">
        <v>831</v>
      </c>
      <c r="E202" s="39"/>
      <c r="F202" s="276" t="s">
        <v>1858</v>
      </c>
      <c r="G202" s="39"/>
      <c r="H202" s="39"/>
      <c r="I202" s="144"/>
      <c r="J202" s="39"/>
      <c r="K202" s="39"/>
      <c r="L202" s="43"/>
      <c r="M202" s="277"/>
      <c r="N202" s="79"/>
      <c r="O202" s="79"/>
      <c r="P202" s="79"/>
      <c r="Q202" s="79"/>
      <c r="R202" s="79"/>
      <c r="S202" s="79"/>
      <c r="T202" s="80"/>
      <c r="AT202" s="17" t="s">
        <v>831</v>
      </c>
      <c r="AU202" s="17" t="s">
        <v>78</v>
      </c>
    </row>
    <row r="203" s="1" customFormat="1" ht="16.5" customHeight="1">
      <c r="B203" s="38"/>
      <c r="C203" s="210" t="s">
        <v>69</v>
      </c>
      <c r="D203" s="210" t="s">
        <v>187</v>
      </c>
      <c r="E203" s="211" t="s">
        <v>1859</v>
      </c>
      <c r="F203" s="212" t="s">
        <v>1860</v>
      </c>
      <c r="G203" s="213" t="s">
        <v>1752</v>
      </c>
      <c r="H203" s="214">
        <v>14</v>
      </c>
      <c r="I203" s="215"/>
      <c r="J203" s="216">
        <f>ROUND(I203*H203,2)</f>
        <v>0</v>
      </c>
      <c r="K203" s="212" t="s">
        <v>1</v>
      </c>
      <c r="L203" s="43"/>
      <c r="M203" s="217" t="s">
        <v>1</v>
      </c>
      <c r="N203" s="218" t="s">
        <v>40</v>
      </c>
      <c r="O203" s="79"/>
      <c r="P203" s="219">
        <f>O203*H203</f>
        <v>0</v>
      </c>
      <c r="Q203" s="219">
        <v>0</v>
      </c>
      <c r="R203" s="219">
        <f>Q203*H203</f>
        <v>0</v>
      </c>
      <c r="S203" s="219">
        <v>0</v>
      </c>
      <c r="T203" s="220">
        <f>S203*H203</f>
        <v>0</v>
      </c>
      <c r="AR203" s="17" t="s">
        <v>192</v>
      </c>
      <c r="AT203" s="17" t="s">
        <v>187</v>
      </c>
      <c r="AU203" s="17" t="s">
        <v>78</v>
      </c>
      <c r="AY203" s="17" t="s">
        <v>186</v>
      </c>
      <c r="BE203" s="221">
        <f>IF(N203="základní",J203,0)</f>
        <v>0</v>
      </c>
      <c r="BF203" s="221">
        <f>IF(N203="snížená",J203,0)</f>
        <v>0</v>
      </c>
      <c r="BG203" s="221">
        <f>IF(N203="zákl. přenesená",J203,0)</f>
        <v>0</v>
      </c>
      <c r="BH203" s="221">
        <f>IF(N203="sníž. přenesená",J203,0)</f>
        <v>0</v>
      </c>
      <c r="BI203" s="221">
        <f>IF(N203="nulová",J203,0)</f>
        <v>0</v>
      </c>
      <c r="BJ203" s="17" t="s">
        <v>76</v>
      </c>
      <c r="BK203" s="221">
        <f>ROUND(I203*H203,2)</f>
        <v>0</v>
      </c>
      <c r="BL203" s="17" t="s">
        <v>192</v>
      </c>
      <c r="BM203" s="17" t="s">
        <v>809</v>
      </c>
    </row>
    <row r="204" s="1" customFormat="1">
      <c r="B204" s="38"/>
      <c r="C204" s="39"/>
      <c r="D204" s="224" t="s">
        <v>831</v>
      </c>
      <c r="E204" s="39"/>
      <c r="F204" s="276" t="s">
        <v>1861</v>
      </c>
      <c r="G204" s="39"/>
      <c r="H204" s="39"/>
      <c r="I204" s="144"/>
      <c r="J204" s="39"/>
      <c r="K204" s="39"/>
      <c r="L204" s="43"/>
      <c r="M204" s="277"/>
      <c r="N204" s="79"/>
      <c r="O204" s="79"/>
      <c r="P204" s="79"/>
      <c r="Q204" s="79"/>
      <c r="R204" s="79"/>
      <c r="S204" s="79"/>
      <c r="T204" s="80"/>
      <c r="AT204" s="17" t="s">
        <v>831</v>
      </c>
      <c r="AU204" s="17" t="s">
        <v>78</v>
      </c>
    </row>
    <row r="205" s="1" customFormat="1" ht="16.5" customHeight="1">
      <c r="B205" s="38"/>
      <c r="C205" s="210" t="s">
        <v>69</v>
      </c>
      <c r="D205" s="210" t="s">
        <v>187</v>
      </c>
      <c r="E205" s="211" t="s">
        <v>1862</v>
      </c>
      <c r="F205" s="212" t="s">
        <v>1863</v>
      </c>
      <c r="G205" s="213" t="s">
        <v>1752</v>
      </c>
      <c r="H205" s="214">
        <v>24</v>
      </c>
      <c r="I205" s="215"/>
      <c r="J205" s="216">
        <f>ROUND(I205*H205,2)</f>
        <v>0</v>
      </c>
      <c r="K205" s="212" t="s">
        <v>1</v>
      </c>
      <c r="L205" s="43"/>
      <c r="M205" s="217" t="s">
        <v>1</v>
      </c>
      <c r="N205" s="218" t="s">
        <v>40</v>
      </c>
      <c r="O205" s="79"/>
      <c r="P205" s="219">
        <f>O205*H205</f>
        <v>0</v>
      </c>
      <c r="Q205" s="219">
        <v>0</v>
      </c>
      <c r="R205" s="219">
        <f>Q205*H205</f>
        <v>0</v>
      </c>
      <c r="S205" s="219">
        <v>0</v>
      </c>
      <c r="T205" s="220">
        <f>S205*H205</f>
        <v>0</v>
      </c>
      <c r="AR205" s="17" t="s">
        <v>192</v>
      </c>
      <c r="AT205" s="17" t="s">
        <v>187</v>
      </c>
      <c r="AU205" s="17" t="s">
        <v>78</v>
      </c>
      <c r="AY205" s="17" t="s">
        <v>186</v>
      </c>
      <c r="BE205" s="221">
        <f>IF(N205="základní",J205,0)</f>
        <v>0</v>
      </c>
      <c r="BF205" s="221">
        <f>IF(N205="snížená",J205,0)</f>
        <v>0</v>
      </c>
      <c r="BG205" s="221">
        <f>IF(N205="zákl. přenesená",J205,0)</f>
        <v>0</v>
      </c>
      <c r="BH205" s="221">
        <f>IF(N205="sníž. přenesená",J205,0)</f>
        <v>0</v>
      </c>
      <c r="BI205" s="221">
        <f>IF(N205="nulová",J205,0)</f>
        <v>0</v>
      </c>
      <c r="BJ205" s="17" t="s">
        <v>76</v>
      </c>
      <c r="BK205" s="221">
        <f>ROUND(I205*H205,2)</f>
        <v>0</v>
      </c>
      <c r="BL205" s="17" t="s">
        <v>192</v>
      </c>
      <c r="BM205" s="17" t="s">
        <v>799</v>
      </c>
    </row>
    <row r="206" s="1" customFormat="1">
      <c r="B206" s="38"/>
      <c r="C206" s="39"/>
      <c r="D206" s="224" t="s">
        <v>831</v>
      </c>
      <c r="E206" s="39"/>
      <c r="F206" s="276" t="s">
        <v>1864</v>
      </c>
      <c r="G206" s="39"/>
      <c r="H206" s="39"/>
      <c r="I206" s="144"/>
      <c r="J206" s="39"/>
      <c r="K206" s="39"/>
      <c r="L206" s="43"/>
      <c r="M206" s="277"/>
      <c r="N206" s="79"/>
      <c r="O206" s="79"/>
      <c r="P206" s="79"/>
      <c r="Q206" s="79"/>
      <c r="R206" s="79"/>
      <c r="S206" s="79"/>
      <c r="T206" s="80"/>
      <c r="AT206" s="17" t="s">
        <v>831</v>
      </c>
      <c r="AU206" s="17" t="s">
        <v>78</v>
      </c>
    </row>
    <row r="207" s="1" customFormat="1" ht="16.5" customHeight="1">
      <c r="B207" s="38"/>
      <c r="C207" s="210" t="s">
        <v>69</v>
      </c>
      <c r="D207" s="210" t="s">
        <v>187</v>
      </c>
      <c r="E207" s="211" t="s">
        <v>1865</v>
      </c>
      <c r="F207" s="212" t="s">
        <v>1866</v>
      </c>
      <c r="G207" s="213" t="s">
        <v>1752</v>
      </c>
      <c r="H207" s="214">
        <v>3</v>
      </c>
      <c r="I207" s="215"/>
      <c r="J207" s="216">
        <f>ROUND(I207*H207,2)</f>
        <v>0</v>
      </c>
      <c r="K207" s="212" t="s">
        <v>1</v>
      </c>
      <c r="L207" s="43"/>
      <c r="M207" s="217" t="s">
        <v>1</v>
      </c>
      <c r="N207" s="218" t="s">
        <v>40</v>
      </c>
      <c r="O207" s="79"/>
      <c r="P207" s="219">
        <f>O207*H207</f>
        <v>0</v>
      </c>
      <c r="Q207" s="219">
        <v>0</v>
      </c>
      <c r="R207" s="219">
        <f>Q207*H207</f>
        <v>0</v>
      </c>
      <c r="S207" s="219">
        <v>0</v>
      </c>
      <c r="T207" s="220">
        <f>S207*H207</f>
        <v>0</v>
      </c>
      <c r="AR207" s="17" t="s">
        <v>192</v>
      </c>
      <c r="AT207" s="17" t="s">
        <v>187</v>
      </c>
      <c r="AU207" s="17" t="s">
        <v>78</v>
      </c>
      <c r="AY207" s="17" t="s">
        <v>186</v>
      </c>
      <c r="BE207" s="221">
        <f>IF(N207="základní",J207,0)</f>
        <v>0</v>
      </c>
      <c r="BF207" s="221">
        <f>IF(N207="snížená",J207,0)</f>
        <v>0</v>
      </c>
      <c r="BG207" s="221">
        <f>IF(N207="zákl. přenesená",J207,0)</f>
        <v>0</v>
      </c>
      <c r="BH207" s="221">
        <f>IF(N207="sníž. přenesená",J207,0)</f>
        <v>0</v>
      </c>
      <c r="BI207" s="221">
        <f>IF(N207="nulová",J207,0)</f>
        <v>0</v>
      </c>
      <c r="BJ207" s="17" t="s">
        <v>76</v>
      </c>
      <c r="BK207" s="221">
        <f>ROUND(I207*H207,2)</f>
        <v>0</v>
      </c>
      <c r="BL207" s="17" t="s">
        <v>192</v>
      </c>
      <c r="BM207" s="17" t="s">
        <v>821</v>
      </c>
    </row>
    <row r="208" s="1" customFormat="1">
      <c r="B208" s="38"/>
      <c r="C208" s="39"/>
      <c r="D208" s="224" t="s">
        <v>831</v>
      </c>
      <c r="E208" s="39"/>
      <c r="F208" s="276" t="s">
        <v>1758</v>
      </c>
      <c r="G208" s="39"/>
      <c r="H208" s="39"/>
      <c r="I208" s="144"/>
      <c r="J208" s="39"/>
      <c r="K208" s="39"/>
      <c r="L208" s="43"/>
      <c r="M208" s="277"/>
      <c r="N208" s="79"/>
      <c r="O208" s="79"/>
      <c r="P208" s="79"/>
      <c r="Q208" s="79"/>
      <c r="R208" s="79"/>
      <c r="S208" s="79"/>
      <c r="T208" s="80"/>
      <c r="AT208" s="17" t="s">
        <v>831</v>
      </c>
      <c r="AU208" s="17" t="s">
        <v>78</v>
      </c>
    </row>
    <row r="209" s="1" customFormat="1" ht="16.5" customHeight="1">
      <c r="B209" s="38"/>
      <c r="C209" s="210" t="s">
        <v>69</v>
      </c>
      <c r="D209" s="210" t="s">
        <v>187</v>
      </c>
      <c r="E209" s="211" t="s">
        <v>1867</v>
      </c>
      <c r="F209" s="212" t="s">
        <v>1868</v>
      </c>
      <c r="G209" s="213" t="s">
        <v>1752</v>
      </c>
      <c r="H209" s="214">
        <v>4</v>
      </c>
      <c r="I209" s="215"/>
      <c r="J209" s="216">
        <f>ROUND(I209*H209,2)</f>
        <v>0</v>
      </c>
      <c r="K209" s="212" t="s">
        <v>1</v>
      </c>
      <c r="L209" s="43"/>
      <c r="M209" s="217" t="s">
        <v>1</v>
      </c>
      <c r="N209" s="218" t="s">
        <v>40</v>
      </c>
      <c r="O209" s="79"/>
      <c r="P209" s="219">
        <f>O209*H209</f>
        <v>0</v>
      </c>
      <c r="Q209" s="219">
        <v>0</v>
      </c>
      <c r="R209" s="219">
        <f>Q209*H209</f>
        <v>0</v>
      </c>
      <c r="S209" s="219">
        <v>0</v>
      </c>
      <c r="T209" s="220">
        <f>S209*H209</f>
        <v>0</v>
      </c>
      <c r="AR209" s="17" t="s">
        <v>192</v>
      </c>
      <c r="AT209" s="17" t="s">
        <v>187</v>
      </c>
      <c r="AU209" s="17" t="s">
        <v>78</v>
      </c>
      <c r="AY209" s="17" t="s">
        <v>186</v>
      </c>
      <c r="BE209" s="221">
        <f>IF(N209="základní",J209,0)</f>
        <v>0</v>
      </c>
      <c r="BF209" s="221">
        <f>IF(N209="snížená",J209,0)</f>
        <v>0</v>
      </c>
      <c r="BG209" s="221">
        <f>IF(N209="zákl. přenesená",J209,0)</f>
        <v>0</v>
      </c>
      <c r="BH209" s="221">
        <f>IF(N209="sníž. přenesená",J209,0)</f>
        <v>0</v>
      </c>
      <c r="BI209" s="221">
        <f>IF(N209="nulová",J209,0)</f>
        <v>0</v>
      </c>
      <c r="BJ209" s="17" t="s">
        <v>76</v>
      </c>
      <c r="BK209" s="221">
        <f>ROUND(I209*H209,2)</f>
        <v>0</v>
      </c>
      <c r="BL209" s="17" t="s">
        <v>192</v>
      </c>
      <c r="BM209" s="17" t="s">
        <v>840</v>
      </c>
    </row>
    <row r="210" s="1" customFormat="1">
      <c r="B210" s="38"/>
      <c r="C210" s="39"/>
      <c r="D210" s="224" t="s">
        <v>831</v>
      </c>
      <c r="E210" s="39"/>
      <c r="F210" s="276" t="s">
        <v>1869</v>
      </c>
      <c r="G210" s="39"/>
      <c r="H210" s="39"/>
      <c r="I210" s="144"/>
      <c r="J210" s="39"/>
      <c r="K210" s="39"/>
      <c r="L210" s="43"/>
      <c r="M210" s="277"/>
      <c r="N210" s="79"/>
      <c r="O210" s="79"/>
      <c r="P210" s="79"/>
      <c r="Q210" s="79"/>
      <c r="R210" s="79"/>
      <c r="S210" s="79"/>
      <c r="T210" s="80"/>
      <c r="AT210" s="17" t="s">
        <v>831</v>
      </c>
      <c r="AU210" s="17" t="s">
        <v>78</v>
      </c>
    </row>
    <row r="211" s="1" customFormat="1" ht="16.5" customHeight="1">
      <c r="B211" s="38"/>
      <c r="C211" s="210" t="s">
        <v>69</v>
      </c>
      <c r="D211" s="210" t="s">
        <v>187</v>
      </c>
      <c r="E211" s="211" t="s">
        <v>1870</v>
      </c>
      <c r="F211" s="212" t="s">
        <v>1871</v>
      </c>
      <c r="G211" s="213" t="s">
        <v>1752</v>
      </c>
      <c r="H211" s="214">
        <v>8</v>
      </c>
      <c r="I211" s="215"/>
      <c r="J211" s="216">
        <f>ROUND(I211*H211,2)</f>
        <v>0</v>
      </c>
      <c r="K211" s="212" t="s">
        <v>1</v>
      </c>
      <c r="L211" s="43"/>
      <c r="M211" s="217" t="s">
        <v>1</v>
      </c>
      <c r="N211" s="218" t="s">
        <v>40</v>
      </c>
      <c r="O211" s="79"/>
      <c r="P211" s="219">
        <f>O211*H211</f>
        <v>0</v>
      </c>
      <c r="Q211" s="219">
        <v>0</v>
      </c>
      <c r="R211" s="219">
        <f>Q211*H211</f>
        <v>0</v>
      </c>
      <c r="S211" s="219">
        <v>0</v>
      </c>
      <c r="T211" s="220">
        <f>S211*H211</f>
        <v>0</v>
      </c>
      <c r="AR211" s="17" t="s">
        <v>192</v>
      </c>
      <c r="AT211" s="17" t="s">
        <v>187</v>
      </c>
      <c r="AU211" s="17" t="s">
        <v>78</v>
      </c>
      <c r="AY211" s="17" t="s">
        <v>186</v>
      </c>
      <c r="BE211" s="221">
        <f>IF(N211="základní",J211,0)</f>
        <v>0</v>
      </c>
      <c r="BF211" s="221">
        <f>IF(N211="snížená",J211,0)</f>
        <v>0</v>
      </c>
      <c r="BG211" s="221">
        <f>IF(N211="zákl. přenesená",J211,0)</f>
        <v>0</v>
      </c>
      <c r="BH211" s="221">
        <f>IF(N211="sníž. přenesená",J211,0)</f>
        <v>0</v>
      </c>
      <c r="BI211" s="221">
        <f>IF(N211="nulová",J211,0)</f>
        <v>0</v>
      </c>
      <c r="BJ211" s="17" t="s">
        <v>76</v>
      </c>
      <c r="BK211" s="221">
        <f>ROUND(I211*H211,2)</f>
        <v>0</v>
      </c>
      <c r="BL211" s="17" t="s">
        <v>192</v>
      </c>
      <c r="BM211" s="17" t="s">
        <v>850</v>
      </c>
    </row>
    <row r="212" s="1" customFormat="1">
      <c r="B212" s="38"/>
      <c r="C212" s="39"/>
      <c r="D212" s="224" t="s">
        <v>831</v>
      </c>
      <c r="E212" s="39"/>
      <c r="F212" s="276" t="s">
        <v>1872</v>
      </c>
      <c r="G212" s="39"/>
      <c r="H212" s="39"/>
      <c r="I212" s="144"/>
      <c r="J212" s="39"/>
      <c r="K212" s="39"/>
      <c r="L212" s="43"/>
      <c r="M212" s="277"/>
      <c r="N212" s="79"/>
      <c r="O212" s="79"/>
      <c r="P212" s="79"/>
      <c r="Q212" s="79"/>
      <c r="R212" s="79"/>
      <c r="S212" s="79"/>
      <c r="T212" s="80"/>
      <c r="AT212" s="17" t="s">
        <v>831</v>
      </c>
      <c r="AU212" s="17" t="s">
        <v>78</v>
      </c>
    </row>
    <row r="213" s="1" customFormat="1" ht="16.5" customHeight="1">
      <c r="B213" s="38"/>
      <c r="C213" s="210" t="s">
        <v>69</v>
      </c>
      <c r="D213" s="210" t="s">
        <v>187</v>
      </c>
      <c r="E213" s="211" t="s">
        <v>1873</v>
      </c>
      <c r="F213" s="212" t="s">
        <v>1874</v>
      </c>
      <c r="G213" s="213" t="s">
        <v>1752</v>
      </c>
      <c r="H213" s="214">
        <v>4</v>
      </c>
      <c r="I213" s="215"/>
      <c r="J213" s="216">
        <f>ROUND(I213*H213,2)</f>
        <v>0</v>
      </c>
      <c r="K213" s="212" t="s">
        <v>1</v>
      </c>
      <c r="L213" s="43"/>
      <c r="M213" s="217" t="s">
        <v>1</v>
      </c>
      <c r="N213" s="218" t="s">
        <v>40</v>
      </c>
      <c r="O213" s="79"/>
      <c r="P213" s="219">
        <f>O213*H213</f>
        <v>0</v>
      </c>
      <c r="Q213" s="219">
        <v>0</v>
      </c>
      <c r="R213" s="219">
        <f>Q213*H213</f>
        <v>0</v>
      </c>
      <c r="S213" s="219">
        <v>0</v>
      </c>
      <c r="T213" s="220">
        <f>S213*H213</f>
        <v>0</v>
      </c>
      <c r="AR213" s="17" t="s">
        <v>192</v>
      </c>
      <c r="AT213" s="17" t="s">
        <v>187</v>
      </c>
      <c r="AU213" s="17" t="s">
        <v>78</v>
      </c>
      <c r="AY213" s="17" t="s">
        <v>186</v>
      </c>
      <c r="BE213" s="221">
        <f>IF(N213="základní",J213,0)</f>
        <v>0</v>
      </c>
      <c r="BF213" s="221">
        <f>IF(N213="snížená",J213,0)</f>
        <v>0</v>
      </c>
      <c r="BG213" s="221">
        <f>IF(N213="zákl. přenesená",J213,0)</f>
        <v>0</v>
      </c>
      <c r="BH213" s="221">
        <f>IF(N213="sníž. přenesená",J213,0)</f>
        <v>0</v>
      </c>
      <c r="BI213" s="221">
        <f>IF(N213="nulová",J213,0)</f>
        <v>0</v>
      </c>
      <c r="BJ213" s="17" t="s">
        <v>76</v>
      </c>
      <c r="BK213" s="221">
        <f>ROUND(I213*H213,2)</f>
        <v>0</v>
      </c>
      <c r="BL213" s="17" t="s">
        <v>192</v>
      </c>
      <c r="BM213" s="17" t="s">
        <v>858</v>
      </c>
    </row>
    <row r="214" s="1" customFormat="1">
      <c r="B214" s="38"/>
      <c r="C214" s="39"/>
      <c r="D214" s="224" t="s">
        <v>831</v>
      </c>
      <c r="E214" s="39"/>
      <c r="F214" s="276" t="s">
        <v>1869</v>
      </c>
      <c r="G214" s="39"/>
      <c r="H214" s="39"/>
      <c r="I214" s="144"/>
      <c r="J214" s="39"/>
      <c r="K214" s="39"/>
      <c r="L214" s="43"/>
      <c r="M214" s="277"/>
      <c r="N214" s="79"/>
      <c r="O214" s="79"/>
      <c r="P214" s="79"/>
      <c r="Q214" s="79"/>
      <c r="R214" s="79"/>
      <c r="S214" s="79"/>
      <c r="T214" s="80"/>
      <c r="AT214" s="17" t="s">
        <v>831</v>
      </c>
      <c r="AU214" s="17" t="s">
        <v>78</v>
      </c>
    </row>
    <row r="215" s="1" customFormat="1" ht="16.5" customHeight="1">
      <c r="B215" s="38"/>
      <c r="C215" s="210" t="s">
        <v>69</v>
      </c>
      <c r="D215" s="210" t="s">
        <v>187</v>
      </c>
      <c r="E215" s="211" t="s">
        <v>1875</v>
      </c>
      <c r="F215" s="212" t="s">
        <v>1876</v>
      </c>
      <c r="G215" s="213" t="s">
        <v>1752</v>
      </c>
      <c r="H215" s="214">
        <v>4</v>
      </c>
      <c r="I215" s="215"/>
      <c r="J215" s="216">
        <f>ROUND(I215*H215,2)</f>
        <v>0</v>
      </c>
      <c r="K215" s="212" t="s">
        <v>1</v>
      </c>
      <c r="L215" s="43"/>
      <c r="M215" s="217" t="s">
        <v>1</v>
      </c>
      <c r="N215" s="218" t="s">
        <v>40</v>
      </c>
      <c r="O215" s="79"/>
      <c r="P215" s="219">
        <f>O215*H215</f>
        <v>0</v>
      </c>
      <c r="Q215" s="219">
        <v>0</v>
      </c>
      <c r="R215" s="219">
        <f>Q215*H215</f>
        <v>0</v>
      </c>
      <c r="S215" s="219">
        <v>0</v>
      </c>
      <c r="T215" s="220">
        <f>S215*H215</f>
        <v>0</v>
      </c>
      <c r="AR215" s="17" t="s">
        <v>192</v>
      </c>
      <c r="AT215" s="17" t="s">
        <v>187</v>
      </c>
      <c r="AU215" s="17" t="s">
        <v>78</v>
      </c>
      <c r="AY215" s="17" t="s">
        <v>186</v>
      </c>
      <c r="BE215" s="221">
        <f>IF(N215="základní",J215,0)</f>
        <v>0</v>
      </c>
      <c r="BF215" s="221">
        <f>IF(N215="snížená",J215,0)</f>
        <v>0</v>
      </c>
      <c r="BG215" s="221">
        <f>IF(N215="zákl. přenesená",J215,0)</f>
        <v>0</v>
      </c>
      <c r="BH215" s="221">
        <f>IF(N215="sníž. přenesená",J215,0)</f>
        <v>0</v>
      </c>
      <c r="BI215" s="221">
        <f>IF(N215="nulová",J215,0)</f>
        <v>0</v>
      </c>
      <c r="BJ215" s="17" t="s">
        <v>76</v>
      </c>
      <c r="BK215" s="221">
        <f>ROUND(I215*H215,2)</f>
        <v>0</v>
      </c>
      <c r="BL215" s="17" t="s">
        <v>192</v>
      </c>
      <c r="BM215" s="17" t="s">
        <v>867</v>
      </c>
    </row>
    <row r="216" s="1" customFormat="1">
      <c r="B216" s="38"/>
      <c r="C216" s="39"/>
      <c r="D216" s="224" t="s">
        <v>831</v>
      </c>
      <c r="E216" s="39"/>
      <c r="F216" s="276" t="s">
        <v>1869</v>
      </c>
      <c r="G216" s="39"/>
      <c r="H216" s="39"/>
      <c r="I216" s="144"/>
      <c r="J216" s="39"/>
      <c r="K216" s="39"/>
      <c r="L216" s="43"/>
      <c r="M216" s="277"/>
      <c r="N216" s="79"/>
      <c r="O216" s="79"/>
      <c r="P216" s="79"/>
      <c r="Q216" s="79"/>
      <c r="R216" s="79"/>
      <c r="S216" s="79"/>
      <c r="T216" s="80"/>
      <c r="AT216" s="17" t="s">
        <v>831</v>
      </c>
      <c r="AU216" s="17" t="s">
        <v>78</v>
      </c>
    </row>
    <row r="217" s="1" customFormat="1" ht="16.5" customHeight="1">
      <c r="B217" s="38"/>
      <c r="C217" s="210" t="s">
        <v>69</v>
      </c>
      <c r="D217" s="210" t="s">
        <v>187</v>
      </c>
      <c r="E217" s="211" t="s">
        <v>1877</v>
      </c>
      <c r="F217" s="212" t="s">
        <v>1878</v>
      </c>
      <c r="G217" s="213" t="s">
        <v>1752</v>
      </c>
      <c r="H217" s="214">
        <v>4</v>
      </c>
      <c r="I217" s="215"/>
      <c r="J217" s="216">
        <f>ROUND(I217*H217,2)</f>
        <v>0</v>
      </c>
      <c r="K217" s="212" t="s">
        <v>1</v>
      </c>
      <c r="L217" s="43"/>
      <c r="M217" s="217" t="s">
        <v>1</v>
      </c>
      <c r="N217" s="218" t="s">
        <v>40</v>
      </c>
      <c r="O217" s="79"/>
      <c r="P217" s="219">
        <f>O217*H217</f>
        <v>0</v>
      </c>
      <c r="Q217" s="219">
        <v>0</v>
      </c>
      <c r="R217" s="219">
        <f>Q217*H217</f>
        <v>0</v>
      </c>
      <c r="S217" s="219">
        <v>0</v>
      </c>
      <c r="T217" s="220">
        <f>S217*H217</f>
        <v>0</v>
      </c>
      <c r="AR217" s="17" t="s">
        <v>192</v>
      </c>
      <c r="AT217" s="17" t="s">
        <v>187</v>
      </c>
      <c r="AU217" s="17" t="s">
        <v>78</v>
      </c>
      <c r="AY217" s="17" t="s">
        <v>186</v>
      </c>
      <c r="BE217" s="221">
        <f>IF(N217="základní",J217,0)</f>
        <v>0</v>
      </c>
      <c r="BF217" s="221">
        <f>IF(N217="snížená",J217,0)</f>
        <v>0</v>
      </c>
      <c r="BG217" s="221">
        <f>IF(N217="zákl. přenesená",J217,0)</f>
        <v>0</v>
      </c>
      <c r="BH217" s="221">
        <f>IF(N217="sníž. přenesená",J217,0)</f>
        <v>0</v>
      </c>
      <c r="BI217" s="221">
        <f>IF(N217="nulová",J217,0)</f>
        <v>0</v>
      </c>
      <c r="BJ217" s="17" t="s">
        <v>76</v>
      </c>
      <c r="BK217" s="221">
        <f>ROUND(I217*H217,2)</f>
        <v>0</v>
      </c>
      <c r="BL217" s="17" t="s">
        <v>192</v>
      </c>
      <c r="BM217" s="17" t="s">
        <v>875</v>
      </c>
    </row>
    <row r="218" s="1" customFormat="1">
      <c r="B218" s="38"/>
      <c r="C218" s="39"/>
      <c r="D218" s="224" t="s">
        <v>831</v>
      </c>
      <c r="E218" s="39"/>
      <c r="F218" s="276" t="s">
        <v>1869</v>
      </c>
      <c r="G218" s="39"/>
      <c r="H218" s="39"/>
      <c r="I218" s="144"/>
      <c r="J218" s="39"/>
      <c r="K218" s="39"/>
      <c r="L218" s="43"/>
      <c r="M218" s="277"/>
      <c r="N218" s="79"/>
      <c r="O218" s="79"/>
      <c r="P218" s="79"/>
      <c r="Q218" s="79"/>
      <c r="R218" s="79"/>
      <c r="S218" s="79"/>
      <c r="T218" s="80"/>
      <c r="AT218" s="17" t="s">
        <v>831</v>
      </c>
      <c r="AU218" s="17" t="s">
        <v>78</v>
      </c>
    </row>
    <row r="219" s="1" customFormat="1" ht="16.5" customHeight="1">
      <c r="B219" s="38"/>
      <c r="C219" s="210" t="s">
        <v>69</v>
      </c>
      <c r="D219" s="210" t="s">
        <v>187</v>
      </c>
      <c r="E219" s="211" t="s">
        <v>1879</v>
      </c>
      <c r="F219" s="212" t="s">
        <v>1880</v>
      </c>
      <c r="G219" s="213" t="s">
        <v>1752</v>
      </c>
      <c r="H219" s="214">
        <v>10</v>
      </c>
      <c r="I219" s="215"/>
      <c r="J219" s="216">
        <f>ROUND(I219*H219,2)</f>
        <v>0</v>
      </c>
      <c r="K219" s="212" t="s">
        <v>1</v>
      </c>
      <c r="L219" s="43"/>
      <c r="M219" s="217" t="s">
        <v>1</v>
      </c>
      <c r="N219" s="218" t="s">
        <v>40</v>
      </c>
      <c r="O219" s="79"/>
      <c r="P219" s="219">
        <f>O219*H219</f>
        <v>0</v>
      </c>
      <c r="Q219" s="219">
        <v>0</v>
      </c>
      <c r="R219" s="219">
        <f>Q219*H219</f>
        <v>0</v>
      </c>
      <c r="S219" s="219">
        <v>0</v>
      </c>
      <c r="T219" s="220">
        <f>S219*H219</f>
        <v>0</v>
      </c>
      <c r="AR219" s="17" t="s">
        <v>192</v>
      </c>
      <c r="AT219" s="17" t="s">
        <v>187</v>
      </c>
      <c r="AU219" s="17" t="s">
        <v>78</v>
      </c>
      <c r="AY219" s="17" t="s">
        <v>186</v>
      </c>
      <c r="BE219" s="221">
        <f>IF(N219="základní",J219,0)</f>
        <v>0</v>
      </c>
      <c r="BF219" s="221">
        <f>IF(N219="snížená",J219,0)</f>
        <v>0</v>
      </c>
      <c r="BG219" s="221">
        <f>IF(N219="zákl. přenesená",J219,0)</f>
        <v>0</v>
      </c>
      <c r="BH219" s="221">
        <f>IF(N219="sníž. přenesená",J219,0)</f>
        <v>0</v>
      </c>
      <c r="BI219" s="221">
        <f>IF(N219="nulová",J219,0)</f>
        <v>0</v>
      </c>
      <c r="BJ219" s="17" t="s">
        <v>76</v>
      </c>
      <c r="BK219" s="221">
        <f>ROUND(I219*H219,2)</f>
        <v>0</v>
      </c>
      <c r="BL219" s="17" t="s">
        <v>192</v>
      </c>
      <c r="BM219" s="17" t="s">
        <v>894</v>
      </c>
    </row>
    <row r="220" s="1" customFormat="1">
      <c r="B220" s="38"/>
      <c r="C220" s="39"/>
      <c r="D220" s="224" t="s">
        <v>831</v>
      </c>
      <c r="E220" s="39"/>
      <c r="F220" s="276" t="s">
        <v>1881</v>
      </c>
      <c r="G220" s="39"/>
      <c r="H220" s="39"/>
      <c r="I220" s="144"/>
      <c r="J220" s="39"/>
      <c r="K220" s="39"/>
      <c r="L220" s="43"/>
      <c r="M220" s="277"/>
      <c r="N220" s="79"/>
      <c r="O220" s="79"/>
      <c r="P220" s="79"/>
      <c r="Q220" s="79"/>
      <c r="R220" s="79"/>
      <c r="S220" s="79"/>
      <c r="T220" s="80"/>
      <c r="AT220" s="17" t="s">
        <v>831</v>
      </c>
      <c r="AU220" s="17" t="s">
        <v>78</v>
      </c>
    </row>
    <row r="221" s="1" customFormat="1" ht="16.5" customHeight="1">
      <c r="B221" s="38"/>
      <c r="C221" s="210" t="s">
        <v>69</v>
      </c>
      <c r="D221" s="210" t="s">
        <v>187</v>
      </c>
      <c r="E221" s="211" t="s">
        <v>1882</v>
      </c>
      <c r="F221" s="212" t="s">
        <v>1883</v>
      </c>
      <c r="G221" s="213" t="s">
        <v>1752</v>
      </c>
      <c r="H221" s="214">
        <v>9</v>
      </c>
      <c r="I221" s="215"/>
      <c r="J221" s="216">
        <f>ROUND(I221*H221,2)</f>
        <v>0</v>
      </c>
      <c r="K221" s="212" t="s">
        <v>1</v>
      </c>
      <c r="L221" s="43"/>
      <c r="M221" s="217" t="s">
        <v>1</v>
      </c>
      <c r="N221" s="218" t="s">
        <v>40</v>
      </c>
      <c r="O221" s="79"/>
      <c r="P221" s="219">
        <f>O221*H221</f>
        <v>0</v>
      </c>
      <c r="Q221" s="219">
        <v>0</v>
      </c>
      <c r="R221" s="219">
        <f>Q221*H221</f>
        <v>0</v>
      </c>
      <c r="S221" s="219">
        <v>0</v>
      </c>
      <c r="T221" s="220">
        <f>S221*H221</f>
        <v>0</v>
      </c>
      <c r="AR221" s="17" t="s">
        <v>192</v>
      </c>
      <c r="AT221" s="17" t="s">
        <v>187</v>
      </c>
      <c r="AU221" s="17" t="s">
        <v>78</v>
      </c>
      <c r="AY221" s="17" t="s">
        <v>186</v>
      </c>
      <c r="BE221" s="221">
        <f>IF(N221="základní",J221,0)</f>
        <v>0</v>
      </c>
      <c r="BF221" s="221">
        <f>IF(N221="snížená",J221,0)</f>
        <v>0</v>
      </c>
      <c r="BG221" s="221">
        <f>IF(N221="zákl. přenesená",J221,0)</f>
        <v>0</v>
      </c>
      <c r="BH221" s="221">
        <f>IF(N221="sníž. přenesená",J221,0)</f>
        <v>0</v>
      </c>
      <c r="BI221" s="221">
        <f>IF(N221="nulová",J221,0)</f>
        <v>0</v>
      </c>
      <c r="BJ221" s="17" t="s">
        <v>76</v>
      </c>
      <c r="BK221" s="221">
        <f>ROUND(I221*H221,2)</f>
        <v>0</v>
      </c>
      <c r="BL221" s="17" t="s">
        <v>192</v>
      </c>
      <c r="BM221" s="17" t="s">
        <v>886</v>
      </c>
    </row>
    <row r="222" s="1" customFormat="1">
      <c r="B222" s="38"/>
      <c r="C222" s="39"/>
      <c r="D222" s="224" t="s">
        <v>831</v>
      </c>
      <c r="E222" s="39"/>
      <c r="F222" s="276" t="s">
        <v>1884</v>
      </c>
      <c r="G222" s="39"/>
      <c r="H222" s="39"/>
      <c r="I222" s="144"/>
      <c r="J222" s="39"/>
      <c r="K222" s="39"/>
      <c r="L222" s="43"/>
      <c r="M222" s="277"/>
      <c r="N222" s="79"/>
      <c r="O222" s="79"/>
      <c r="P222" s="79"/>
      <c r="Q222" s="79"/>
      <c r="R222" s="79"/>
      <c r="S222" s="79"/>
      <c r="T222" s="80"/>
      <c r="AT222" s="17" t="s">
        <v>831</v>
      </c>
      <c r="AU222" s="17" t="s">
        <v>78</v>
      </c>
    </row>
    <row r="223" s="1" customFormat="1" ht="16.5" customHeight="1">
      <c r="B223" s="38"/>
      <c r="C223" s="210" t="s">
        <v>69</v>
      </c>
      <c r="D223" s="210" t="s">
        <v>187</v>
      </c>
      <c r="E223" s="211" t="s">
        <v>1885</v>
      </c>
      <c r="F223" s="212" t="s">
        <v>1886</v>
      </c>
      <c r="G223" s="213" t="s">
        <v>1752</v>
      </c>
      <c r="H223" s="214">
        <v>5</v>
      </c>
      <c r="I223" s="215"/>
      <c r="J223" s="216">
        <f>ROUND(I223*H223,2)</f>
        <v>0</v>
      </c>
      <c r="K223" s="212" t="s">
        <v>1</v>
      </c>
      <c r="L223" s="43"/>
      <c r="M223" s="217" t="s">
        <v>1</v>
      </c>
      <c r="N223" s="218" t="s">
        <v>40</v>
      </c>
      <c r="O223" s="79"/>
      <c r="P223" s="219">
        <f>O223*H223</f>
        <v>0</v>
      </c>
      <c r="Q223" s="219">
        <v>0</v>
      </c>
      <c r="R223" s="219">
        <f>Q223*H223</f>
        <v>0</v>
      </c>
      <c r="S223" s="219">
        <v>0</v>
      </c>
      <c r="T223" s="220">
        <f>S223*H223</f>
        <v>0</v>
      </c>
      <c r="AR223" s="17" t="s">
        <v>192</v>
      </c>
      <c r="AT223" s="17" t="s">
        <v>187</v>
      </c>
      <c r="AU223" s="17" t="s">
        <v>78</v>
      </c>
      <c r="AY223" s="17" t="s">
        <v>186</v>
      </c>
      <c r="BE223" s="221">
        <f>IF(N223="základní",J223,0)</f>
        <v>0</v>
      </c>
      <c r="BF223" s="221">
        <f>IF(N223="snížená",J223,0)</f>
        <v>0</v>
      </c>
      <c r="BG223" s="221">
        <f>IF(N223="zákl. přenesená",J223,0)</f>
        <v>0</v>
      </c>
      <c r="BH223" s="221">
        <f>IF(N223="sníž. přenesená",J223,0)</f>
        <v>0</v>
      </c>
      <c r="BI223" s="221">
        <f>IF(N223="nulová",J223,0)</f>
        <v>0</v>
      </c>
      <c r="BJ223" s="17" t="s">
        <v>76</v>
      </c>
      <c r="BK223" s="221">
        <f>ROUND(I223*H223,2)</f>
        <v>0</v>
      </c>
      <c r="BL223" s="17" t="s">
        <v>192</v>
      </c>
      <c r="BM223" s="17" t="s">
        <v>912</v>
      </c>
    </row>
    <row r="224" s="1" customFormat="1">
      <c r="B224" s="38"/>
      <c r="C224" s="39"/>
      <c r="D224" s="224" t="s">
        <v>831</v>
      </c>
      <c r="E224" s="39"/>
      <c r="F224" s="276" t="s">
        <v>1887</v>
      </c>
      <c r="G224" s="39"/>
      <c r="H224" s="39"/>
      <c r="I224" s="144"/>
      <c r="J224" s="39"/>
      <c r="K224" s="39"/>
      <c r="L224" s="43"/>
      <c r="M224" s="277"/>
      <c r="N224" s="79"/>
      <c r="O224" s="79"/>
      <c r="P224" s="79"/>
      <c r="Q224" s="79"/>
      <c r="R224" s="79"/>
      <c r="S224" s="79"/>
      <c r="T224" s="80"/>
      <c r="AT224" s="17" t="s">
        <v>831</v>
      </c>
      <c r="AU224" s="17" t="s">
        <v>78</v>
      </c>
    </row>
    <row r="225" s="1" customFormat="1" ht="16.5" customHeight="1">
      <c r="B225" s="38"/>
      <c r="C225" s="210" t="s">
        <v>69</v>
      </c>
      <c r="D225" s="210" t="s">
        <v>187</v>
      </c>
      <c r="E225" s="211" t="s">
        <v>1888</v>
      </c>
      <c r="F225" s="212" t="s">
        <v>1889</v>
      </c>
      <c r="G225" s="213" t="s">
        <v>1752</v>
      </c>
      <c r="H225" s="214">
        <v>12</v>
      </c>
      <c r="I225" s="215"/>
      <c r="J225" s="216">
        <f>ROUND(I225*H225,2)</f>
        <v>0</v>
      </c>
      <c r="K225" s="212" t="s">
        <v>1</v>
      </c>
      <c r="L225" s="43"/>
      <c r="M225" s="217" t="s">
        <v>1</v>
      </c>
      <c r="N225" s="218" t="s">
        <v>40</v>
      </c>
      <c r="O225" s="79"/>
      <c r="P225" s="219">
        <f>O225*H225</f>
        <v>0</v>
      </c>
      <c r="Q225" s="219">
        <v>0</v>
      </c>
      <c r="R225" s="219">
        <f>Q225*H225</f>
        <v>0</v>
      </c>
      <c r="S225" s="219">
        <v>0</v>
      </c>
      <c r="T225" s="220">
        <f>S225*H225</f>
        <v>0</v>
      </c>
      <c r="AR225" s="17" t="s">
        <v>192</v>
      </c>
      <c r="AT225" s="17" t="s">
        <v>187</v>
      </c>
      <c r="AU225" s="17" t="s">
        <v>78</v>
      </c>
      <c r="AY225" s="17" t="s">
        <v>186</v>
      </c>
      <c r="BE225" s="221">
        <f>IF(N225="základní",J225,0)</f>
        <v>0</v>
      </c>
      <c r="BF225" s="221">
        <f>IF(N225="snížená",J225,0)</f>
        <v>0</v>
      </c>
      <c r="BG225" s="221">
        <f>IF(N225="zákl. přenesená",J225,0)</f>
        <v>0</v>
      </c>
      <c r="BH225" s="221">
        <f>IF(N225="sníž. přenesená",J225,0)</f>
        <v>0</v>
      </c>
      <c r="BI225" s="221">
        <f>IF(N225="nulová",J225,0)</f>
        <v>0</v>
      </c>
      <c r="BJ225" s="17" t="s">
        <v>76</v>
      </c>
      <c r="BK225" s="221">
        <f>ROUND(I225*H225,2)</f>
        <v>0</v>
      </c>
      <c r="BL225" s="17" t="s">
        <v>192</v>
      </c>
      <c r="BM225" s="17" t="s">
        <v>923</v>
      </c>
    </row>
    <row r="226" s="1" customFormat="1">
      <c r="B226" s="38"/>
      <c r="C226" s="39"/>
      <c r="D226" s="224" t="s">
        <v>831</v>
      </c>
      <c r="E226" s="39"/>
      <c r="F226" s="276" t="s">
        <v>1890</v>
      </c>
      <c r="G226" s="39"/>
      <c r="H226" s="39"/>
      <c r="I226" s="144"/>
      <c r="J226" s="39"/>
      <c r="K226" s="39"/>
      <c r="L226" s="43"/>
      <c r="M226" s="277"/>
      <c r="N226" s="79"/>
      <c r="O226" s="79"/>
      <c r="P226" s="79"/>
      <c r="Q226" s="79"/>
      <c r="R226" s="79"/>
      <c r="S226" s="79"/>
      <c r="T226" s="80"/>
      <c r="AT226" s="17" t="s">
        <v>831</v>
      </c>
      <c r="AU226" s="17" t="s">
        <v>78</v>
      </c>
    </row>
    <row r="227" s="1" customFormat="1" ht="16.5" customHeight="1">
      <c r="B227" s="38"/>
      <c r="C227" s="210" t="s">
        <v>69</v>
      </c>
      <c r="D227" s="210" t="s">
        <v>187</v>
      </c>
      <c r="E227" s="211" t="s">
        <v>1891</v>
      </c>
      <c r="F227" s="212" t="s">
        <v>1892</v>
      </c>
      <c r="G227" s="213" t="s">
        <v>1752</v>
      </c>
      <c r="H227" s="214">
        <v>36</v>
      </c>
      <c r="I227" s="215"/>
      <c r="J227" s="216">
        <f>ROUND(I227*H227,2)</f>
        <v>0</v>
      </c>
      <c r="K227" s="212" t="s">
        <v>1</v>
      </c>
      <c r="L227" s="43"/>
      <c r="M227" s="217" t="s">
        <v>1</v>
      </c>
      <c r="N227" s="218" t="s">
        <v>40</v>
      </c>
      <c r="O227" s="79"/>
      <c r="P227" s="219">
        <f>O227*H227</f>
        <v>0</v>
      </c>
      <c r="Q227" s="219">
        <v>0</v>
      </c>
      <c r="R227" s="219">
        <f>Q227*H227</f>
        <v>0</v>
      </c>
      <c r="S227" s="219">
        <v>0</v>
      </c>
      <c r="T227" s="220">
        <f>S227*H227</f>
        <v>0</v>
      </c>
      <c r="AR227" s="17" t="s">
        <v>192</v>
      </c>
      <c r="AT227" s="17" t="s">
        <v>187</v>
      </c>
      <c r="AU227" s="17" t="s">
        <v>78</v>
      </c>
      <c r="AY227" s="17" t="s">
        <v>186</v>
      </c>
      <c r="BE227" s="221">
        <f>IF(N227="základní",J227,0)</f>
        <v>0</v>
      </c>
      <c r="BF227" s="221">
        <f>IF(N227="snížená",J227,0)</f>
        <v>0</v>
      </c>
      <c r="BG227" s="221">
        <f>IF(N227="zákl. přenesená",J227,0)</f>
        <v>0</v>
      </c>
      <c r="BH227" s="221">
        <f>IF(N227="sníž. přenesená",J227,0)</f>
        <v>0</v>
      </c>
      <c r="BI227" s="221">
        <f>IF(N227="nulová",J227,0)</f>
        <v>0</v>
      </c>
      <c r="BJ227" s="17" t="s">
        <v>76</v>
      </c>
      <c r="BK227" s="221">
        <f>ROUND(I227*H227,2)</f>
        <v>0</v>
      </c>
      <c r="BL227" s="17" t="s">
        <v>192</v>
      </c>
      <c r="BM227" s="17" t="s">
        <v>933</v>
      </c>
    </row>
    <row r="228" s="1" customFormat="1">
      <c r="B228" s="38"/>
      <c r="C228" s="39"/>
      <c r="D228" s="224" t="s">
        <v>831</v>
      </c>
      <c r="E228" s="39"/>
      <c r="F228" s="276" t="s">
        <v>1893</v>
      </c>
      <c r="G228" s="39"/>
      <c r="H228" s="39"/>
      <c r="I228" s="144"/>
      <c r="J228" s="39"/>
      <c r="K228" s="39"/>
      <c r="L228" s="43"/>
      <c r="M228" s="277"/>
      <c r="N228" s="79"/>
      <c r="O228" s="79"/>
      <c r="P228" s="79"/>
      <c r="Q228" s="79"/>
      <c r="R228" s="79"/>
      <c r="S228" s="79"/>
      <c r="T228" s="80"/>
      <c r="AT228" s="17" t="s">
        <v>831</v>
      </c>
      <c r="AU228" s="17" t="s">
        <v>78</v>
      </c>
    </row>
    <row r="229" s="1" customFormat="1" ht="16.5" customHeight="1">
      <c r="B229" s="38"/>
      <c r="C229" s="210" t="s">
        <v>69</v>
      </c>
      <c r="D229" s="210" t="s">
        <v>187</v>
      </c>
      <c r="E229" s="211" t="s">
        <v>1840</v>
      </c>
      <c r="F229" s="212" t="s">
        <v>1841</v>
      </c>
      <c r="G229" s="213" t="s">
        <v>1838</v>
      </c>
      <c r="H229" s="214">
        <v>12</v>
      </c>
      <c r="I229" s="215"/>
      <c r="J229" s="216">
        <f>ROUND(I229*H229,2)</f>
        <v>0</v>
      </c>
      <c r="K229" s="212" t="s">
        <v>1</v>
      </c>
      <c r="L229" s="43"/>
      <c r="M229" s="217" t="s">
        <v>1</v>
      </c>
      <c r="N229" s="218" t="s">
        <v>40</v>
      </c>
      <c r="O229" s="79"/>
      <c r="P229" s="219">
        <f>O229*H229</f>
        <v>0</v>
      </c>
      <c r="Q229" s="219">
        <v>0</v>
      </c>
      <c r="R229" s="219">
        <f>Q229*H229</f>
        <v>0</v>
      </c>
      <c r="S229" s="219">
        <v>0</v>
      </c>
      <c r="T229" s="220">
        <f>S229*H229</f>
        <v>0</v>
      </c>
      <c r="AR229" s="17" t="s">
        <v>192</v>
      </c>
      <c r="AT229" s="17" t="s">
        <v>187</v>
      </c>
      <c r="AU229" s="17" t="s">
        <v>78</v>
      </c>
      <c r="AY229" s="17" t="s">
        <v>186</v>
      </c>
      <c r="BE229" s="221">
        <f>IF(N229="základní",J229,0)</f>
        <v>0</v>
      </c>
      <c r="BF229" s="221">
        <f>IF(N229="snížená",J229,0)</f>
        <v>0</v>
      </c>
      <c r="BG229" s="221">
        <f>IF(N229="zákl. přenesená",J229,0)</f>
        <v>0</v>
      </c>
      <c r="BH229" s="221">
        <f>IF(N229="sníž. přenesená",J229,0)</f>
        <v>0</v>
      </c>
      <c r="BI229" s="221">
        <f>IF(N229="nulová",J229,0)</f>
        <v>0</v>
      </c>
      <c r="BJ229" s="17" t="s">
        <v>76</v>
      </c>
      <c r="BK229" s="221">
        <f>ROUND(I229*H229,2)</f>
        <v>0</v>
      </c>
      <c r="BL229" s="17" t="s">
        <v>192</v>
      </c>
      <c r="BM229" s="17" t="s">
        <v>943</v>
      </c>
    </row>
    <row r="230" s="1" customFormat="1">
      <c r="B230" s="38"/>
      <c r="C230" s="39"/>
      <c r="D230" s="224" t="s">
        <v>831</v>
      </c>
      <c r="E230" s="39"/>
      <c r="F230" s="276" t="s">
        <v>1894</v>
      </c>
      <c r="G230" s="39"/>
      <c r="H230" s="39"/>
      <c r="I230" s="144"/>
      <c r="J230" s="39"/>
      <c r="K230" s="39"/>
      <c r="L230" s="43"/>
      <c r="M230" s="277"/>
      <c r="N230" s="79"/>
      <c r="O230" s="79"/>
      <c r="P230" s="79"/>
      <c r="Q230" s="79"/>
      <c r="R230" s="79"/>
      <c r="S230" s="79"/>
      <c r="T230" s="80"/>
      <c r="AT230" s="17" t="s">
        <v>831</v>
      </c>
      <c r="AU230" s="17" t="s">
        <v>78</v>
      </c>
    </row>
    <row r="231" s="10" customFormat="1" ht="25.92" customHeight="1">
      <c r="B231" s="196"/>
      <c r="C231" s="197"/>
      <c r="D231" s="198" t="s">
        <v>68</v>
      </c>
      <c r="E231" s="199" t="s">
        <v>1895</v>
      </c>
      <c r="F231" s="199" t="s">
        <v>1896</v>
      </c>
      <c r="G231" s="197"/>
      <c r="H231" s="197"/>
      <c r="I231" s="200"/>
      <c r="J231" s="201">
        <f>BK231</f>
        <v>0</v>
      </c>
      <c r="K231" s="197"/>
      <c r="L231" s="202"/>
      <c r="M231" s="294"/>
      <c r="N231" s="295"/>
      <c r="O231" s="295"/>
      <c r="P231" s="296">
        <v>0</v>
      </c>
      <c r="Q231" s="295"/>
      <c r="R231" s="296">
        <v>0</v>
      </c>
      <c r="S231" s="295"/>
      <c r="T231" s="297">
        <v>0</v>
      </c>
      <c r="AR231" s="207" t="s">
        <v>76</v>
      </c>
      <c r="AT231" s="208" t="s">
        <v>68</v>
      </c>
      <c r="AU231" s="208" t="s">
        <v>69</v>
      </c>
      <c r="AY231" s="207" t="s">
        <v>186</v>
      </c>
      <c r="BK231" s="209">
        <v>0</v>
      </c>
    </row>
    <row r="232" s="1" customFormat="1" ht="6.96" customHeight="1">
      <c r="B232" s="57"/>
      <c r="C232" s="58"/>
      <c r="D232" s="58"/>
      <c r="E232" s="58"/>
      <c r="F232" s="58"/>
      <c r="G232" s="58"/>
      <c r="H232" s="58"/>
      <c r="I232" s="168"/>
      <c r="J232" s="58"/>
      <c r="K232" s="58"/>
      <c r="L232" s="43"/>
    </row>
  </sheetData>
  <sheetProtection sheet="1" autoFilter="0" formatColumns="0" formatRows="0" objects="1" scenarios="1" spinCount="100000" saltValue="fq9BT1/0t5tScJJuGccIeC5MpS4Tp/okyocFsWCQO7hMDhRAysbqBhx6PRW5hFddnHGYy40prxL/07zYDBhFuw==" hashValue="FPTltAvc0gDb5zar1MEnAhJfDdl3zx4h7A2TkiIwUnmK80j8e5tHzuJ/RrMCk+txoHku9XNgAbB146hYtUiNqA==" algorithmName="SHA-512" password="CC35"/>
  <autoFilter ref="C95:K231"/>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99</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c r="B8" s="20"/>
      <c r="D8" s="142" t="s">
        <v>132</v>
      </c>
      <c r="L8" s="20"/>
    </row>
    <row r="9" ht="16.5" customHeight="1">
      <c r="B9" s="20"/>
      <c r="E9" s="143" t="s">
        <v>133</v>
      </c>
      <c r="L9" s="20"/>
    </row>
    <row r="10" ht="12" customHeight="1">
      <c r="B10" s="20"/>
      <c r="D10" s="142" t="s">
        <v>134</v>
      </c>
      <c r="L10" s="20"/>
    </row>
    <row r="11" s="1" customFormat="1" ht="16.5" customHeight="1">
      <c r="B11" s="43"/>
      <c r="E11" s="142" t="s">
        <v>135</v>
      </c>
      <c r="F11" s="1"/>
      <c r="G11" s="1"/>
      <c r="H11" s="1"/>
      <c r="I11" s="144"/>
      <c r="L11" s="43"/>
    </row>
    <row r="12" s="1" customFormat="1" ht="12" customHeight="1">
      <c r="B12" s="43"/>
      <c r="D12" s="142" t="s">
        <v>136</v>
      </c>
      <c r="I12" s="144"/>
      <c r="L12" s="43"/>
    </row>
    <row r="13" s="1" customFormat="1" ht="36.96" customHeight="1">
      <c r="B13" s="43"/>
      <c r="E13" s="145" t="s">
        <v>1897</v>
      </c>
      <c r="F13" s="1"/>
      <c r="G13" s="1"/>
      <c r="H13" s="1"/>
      <c r="I13" s="144"/>
      <c r="L13" s="43"/>
    </row>
    <row r="14" s="1" customFormat="1">
      <c r="B14" s="43"/>
      <c r="I14" s="144"/>
      <c r="L14" s="43"/>
    </row>
    <row r="15" s="1" customFormat="1" ht="12" customHeight="1">
      <c r="B15" s="43"/>
      <c r="D15" s="142" t="s">
        <v>18</v>
      </c>
      <c r="F15" s="17" t="s">
        <v>1</v>
      </c>
      <c r="I15" s="146" t="s">
        <v>19</v>
      </c>
      <c r="J15" s="17" t="s">
        <v>1</v>
      </c>
      <c r="L15" s="43"/>
    </row>
    <row r="16" s="1" customFormat="1" ht="12" customHeight="1">
      <c r="B16" s="43"/>
      <c r="D16" s="142" t="s">
        <v>20</v>
      </c>
      <c r="F16" s="17" t="s">
        <v>21</v>
      </c>
      <c r="I16" s="146" t="s">
        <v>22</v>
      </c>
      <c r="J16" s="147" t="str">
        <f>'Rekapitulace stavby'!AN8</f>
        <v>15. 7. 2019</v>
      </c>
      <c r="L16" s="43"/>
    </row>
    <row r="17" s="1" customFormat="1" ht="10.8" customHeight="1">
      <c r="B17" s="43"/>
      <c r="I17" s="144"/>
      <c r="L17" s="43"/>
    </row>
    <row r="18" s="1" customFormat="1" ht="12" customHeight="1">
      <c r="B18" s="43"/>
      <c r="D18" s="142" t="s">
        <v>24</v>
      </c>
      <c r="I18" s="146" t="s">
        <v>25</v>
      </c>
      <c r="J18" s="17" t="s">
        <v>1</v>
      </c>
      <c r="L18" s="43"/>
    </row>
    <row r="19" s="1" customFormat="1" ht="18" customHeight="1">
      <c r="B19" s="43"/>
      <c r="E19" s="17" t="s">
        <v>26</v>
      </c>
      <c r="I19" s="146" t="s">
        <v>27</v>
      </c>
      <c r="J19" s="17" t="s">
        <v>1</v>
      </c>
      <c r="L19" s="43"/>
    </row>
    <row r="20" s="1" customFormat="1" ht="6.96" customHeight="1">
      <c r="B20" s="43"/>
      <c r="I20" s="144"/>
      <c r="L20" s="43"/>
    </row>
    <row r="21" s="1" customFormat="1" ht="12" customHeight="1">
      <c r="B21" s="43"/>
      <c r="D21" s="142" t="s">
        <v>28</v>
      </c>
      <c r="I21" s="146" t="s">
        <v>25</v>
      </c>
      <c r="J21" s="33" t="str">
        <f>'Rekapitulace stavby'!AN13</f>
        <v>Vyplň údaj</v>
      </c>
      <c r="L21" s="43"/>
    </row>
    <row r="22" s="1" customFormat="1" ht="18" customHeight="1">
      <c r="B22" s="43"/>
      <c r="E22" s="33" t="str">
        <f>'Rekapitulace stavby'!E14</f>
        <v>Vyplň údaj</v>
      </c>
      <c r="F22" s="17"/>
      <c r="G22" s="17"/>
      <c r="H22" s="17"/>
      <c r="I22" s="146" t="s">
        <v>27</v>
      </c>
      <c r="J22" s="33" t="str">
        <f>'Rekapitulace stavby'!AN14</f>
        <v>Vyplň údaj</v>
      </c>
      <c r="L22" s="43"/>
    </row>
    <row r="23" s="1" customFormat="1" ht="6.96" customHeight="1">
      <c r="B23" s="43"/>
      <c r="I23" s="144"/>
      <c r="L23" s="43"/>
    </row>
    <row r="24" s="1" customFormat="1" ht="12" customHeight="1">
      <c r="B24" s="43"/>
      <c r="D24" s="142" t="s">
        <v>30</v>
      </c>
      <c r="I24" s="146" t="s">
        <v>25</v>
      </c>
      <c r="J24" s="17" t="s">
        <v>1</v>
      </c>
      <c r="L24" s="43"/>
    </row>
    <row r="25" s="1" customFormat="1" ht="18" customHeight="1">
      <c r="B25" s="43"/>
      <c r="E25" s="17" t="s">
        <v>31</v>
      </c>
      <c r="I25" s="146" t="s">
        <v>27</v>
      </c>
      <c r="J25" s="17" t="s">
        <v>1</v>
      </c>
      <c r="L25" s="43"/>
    </row>
    <row r="26" s="1" customFormat="1" ht="6.96" customHeight="1">
      <c r="B26" s="43"/>
      <c r="I26" s="144"/>
      <c r="L26" s="43"/>
    </row>
    <row r="27" s="1" customFormat="1" ht="12" customHeight="1">
      <c r="B27" s="43"/>
      <c r="D27" s="142" t="s">
        <v>33</v>
      </c>
      <c r="I27" s="146" t="s">
        <v>25</v>
      </c>
      <c r="J27" s="17" t="s">
        <v>1</v>
      </c>
      <c r="L27" s="43"/>
    </row>
    <row r="28" s="1" customFormat="1" ht="18" customHeight="1">
      <c r="B28" s="43"/>
      <c r="E28" s="17" t="s">
        <v>31</v>
      </c>
      <c r="I28" s="146" t="s">
        <v>27</v>
      </c>
      <c r="J28" s="17" t="s">
        <v>1</v>
      </c>
      <c r="L28" s="43"/>
    </row>
    <row r="29" s="1" customFormat="1" ht="6.96" customHeight="1">
      <c r="B29" s="43"/>
      <c r="I29" s="144"/>
      <c r="L29" s="43"/>
    </row>
    <row r="30" s="1" customFormat="1" ht="12" customHeight="1">
      <c r="B30" s="43"/>
      <c r="D30" s="142" t="s">
        <v>34</v>
      </c>
      <c r="I30" s="144"/>
      <c r="L30" s="43"/>
    </row>
    <row r="31" s="7" customFormat="1" ht="16.5" customHeight="1">
      <c r="B31" s="148"/>
      <c r="E31" s="149" t="s">
        <v>1</v>
      </c>
      <c r="F31" s="149"/>
      <c r="G31" s="149"/>
      <c r="H31" s="149"/>
      <c r="I31" s="150"/>
      <c r="L31" s="148"/>
    </row>
    <row r="32" s="1" customFormat="1" ht="6.96" customHeight="1">
      <c r="B32" s="43"/>
      <c r="I32" s="144"/>
      <c r="L32" s="43"/>
    </row>
    <row r="33" s="1" customFormat="1" ht="6.96" customHeight="1">
      <c r="B33" s="43"/>
      <c r="D33" s="71"/>
      <c r="E33" s="71"/>
      <c r="F33" s="71"/>
      <c r="G33" s="71"/>
      <c r="H33" s="71"/>
      <c r="I33" s="151"/>
      <c r="J33" s="71"/>
      <c r="K33" s="71"/>
      <c r="L33" s="43"/>
    </row>
    <row r="34" s="1" customFormat="1" ht="25.44" customHeight="1">
      <c r="B34" s="43"/>
      <c r="D34" s="152" t="s">
        <v>35</v>
      </c>
      <c r="I34" s="144"/>
      <c r="J34" s="153">
        <f>ROUND(J94, 2)</f>
        <v>0</v>
      </c>
      <c r="L34" s="43"/>
    </row>
    <row r="35" s="1" customFormat="1" ht="6.96" customHeight="1">
      <c r="B35" s="43"/>
      <c r="D35" s="71"/>
      <c r="E35" s="71"/>
      <c r="F35" s="71"/>
      <c r="G35" s="71"/>
      <c r="H35" s="71"/>
      <c r="I35" s="151"/>
      <c r="J35" s="71"/>
      <c r="K35" s="71"/>
      <c r="L35" s="43"/>
    </row>
    <row r="36" s="1" customFormat="1" ht="14.4" customHeight="1">
      <c r="B36" s="43"/>
      <c r="F36" s="154" t="s">
        <v>37</v>
      </c>
      <c r="I36" s="155" t="s">
        <v>36</v>
      </c>
      <c r="J36" s="154" t="s">
        <v>38</v>
      </c>
      <c r="L36" s="43"/>
    </row>
    <row r="37" s="1" customFormat="1" ht="14.4" customHeight="1">
      <c r="B37" s="43"/>
      <c r="D37" s="142" t="s">
        <v>39</v>
      </c>
      <c r="E37" s="142" t="s">
        <v>40</v>
      </c>
      <c r="F37" s="156">
        <f>ROUND((SUM(BE94:BE117)),  2)</f>
        <v>0</v>
      </c>
      <c r="I37" s="157">
        <v>0.20999999999999999</v>
      </c>
      <c r="J37" s="156">
        <f>ROUND(((SUM(BE94:BE117))*I37),  2)</f>
        <v>0</v>
      </c>
      <c r="L37" s="43"/>
    </row>
    <row r="38" s="1" customFormat="1" ht="14.4" customHeight="1">
      <c r="B38" s="43"/>
      <c r="E38" s="142" t="s">
        <v>41</v>
      </c>
      <c r="F38" s="156">
        <f>ROUND((SUM(BF94:BF117)),  2)</f>
        <v>0</v>
      </c>
      <c r="I38" s="157">
        <v>0.14999999999999999</v>
      </c>
      <c r="J38" s="156">
        <f>ROUND(((SUM(BF94:BF117))*I38),  2)</f>
        <v>0</v>
      </c>
      <c r="L38" s="43"/>
    </row>
    <row r="39" hidden="1" s="1" customFormat="1" ht="14.4" customHeight="1">
      <c r="B39" s="43"/>
      <c r="E39" s="142" t="s">
        <v>42</v>
      </c>
      <c r="F39" s="156">
        <f>ROUND((SUM(BG94:BG117)),  2)</f>
        <v>0</v>
      </c>
      <c r="I39" s="157">
        <v>0.20999999999999999</v>
      </c>
      <c r="J39" s="156">
        <f>0</f>
        <v>0</v>
      </c>
      <c r="L39" s="43"/>
    </row>
    <row r="40" hidden="1" s="1" customFormat="1" ht="14.4" customHeight="1">
      <c r="B40" s="43"/>
      <c r="E40" s="142" t="s">
        <v>43</v>
      </c>
      <c r="F40" s="156">
        <f>ROUND((SUM(BH94:BH117)),  2)</f>
        <v>0</v>
      </c>
      <c r="I40" s="157">
        <v>0.14999999999999999</v>
      </c>
      <c r="J40" s="156">
        <f>0</f>
        <v>0</v>
      </c>
      <c r="L40" s="43"/>
    </row>
    <row r="41" hidden="1" s="1" customFormat="1" ht="14.4" customHeight="1">
      <c r="B41" s="43"/>
      <c r="E41" s="142" t="s">
        <v>44</v>
      </c>
      <c r="F41" s="156">
        <f>ROUND((SUM(BI94:BI117)),  2)</f>
        <v>0</v>
      </c>
      <c r="I41" s="157">
        <v>0</v>
      </c>
      <c r="J41" s="156">
        <f>0</f>
        <v>0</v>
      </c>
      <c r="L41" s="43"/>
    </row>
    <row r="42" s="1" customFormat="1" ht="6.96" customHeight="1">
      <c r="B42" s="43"/>
      <c r="I42" s="144"/>
      <c r="L42" s="43"/>
    </row>
    <row r="43" s="1" customFormat="1" ht="25.44" customHeight="1">
      <c r="B43" s="43"/>
      <c r="C43" s="158"/>
      <c r="D43" s="159" t="s">
        <v>45</v>
      </c>
      <c r="E43" s="160"/>
      <c r="F43" s="160"/>
      <c r="G43" s="161" t="s">
        <v>46</v>
      </c>
      <c r="H43" s="162" t="s">
        <v>47</v>
      </c>
      <c r="I43" s="163"/>
      <c r="J43" s="164">
        <f>SUM(J34:J41)</f>
        <v>0</v>
      </c>
      <c r="K43" s="165"/>
      <c r="L43" s="43"/>
    </row>
    <row r="44" s="1" customFormat="1" ht="14.4" customHeight="1">
      <c r="B44" s="166"/>
      <c r="C44" s="167"/>
      <c r="D44" s="167"/>
      <c r="E44" s="167"/>
      <c r="F44" s="167"/>
      <c r="G44" s="167"/>
      <c r="H44" s="167"/>
      <c r="I44" s="168"/>
      <c r="J44" s="167"/>
      <c r="K44" s="167"/>
      <c r="L44" s="43"/>
    </row>
    <row r="48" hidden="1" s="1" customFormat="1" ht="6.96" customHeight="1">
      <c r="B48" s="169"/>
      <c r="C48" s="170"/>
      <c r="D48" s="170"/>
      <c r="E48" s="170"/>
      <c r="F48" s="170"/>
      <c r="G48" s="170"/>
      <c r="H48" s="170"/>
      <c r="I48" s="171"/>
      <c r="J48" s="170"/>
      <c r="K48" s="170"/>
      <c r="L48" s="43"/>
    </row>
    <row r="49" hidden="1" s="1" customFormat="1" ht="24.96" customHeight="1">
      <c r="B49" s="38"/>
      <c r="C49" s="23" t="s">
        <v>138</v>
      </c>
      <c r="D49" s="39"/>
      <c r="E49" s="39"/>
      <c r="F49" s="39"/>
      <c r="G49" s="39"/>
      <c r="H49" s="39"/>
      <c r="I49" s="144"/>
      <c r="J49" s="39"/>
      <c r="K49" s="39"/>
      <c r="L49" s="43"/>
    </row>
    <row r="50" hidden="1" s="1" customFormat="1" ht="6.96" customHeight="1">
      <c r="B50" s="38"/>
      <c r="C50" s="39"/>
      <c r="D50" s="39"/>
      <c r="E50" s="39"/>
      <c r="F50" s="39"/>
      <c r="G50" s="39"/>
      <c r="H50" s="39"/>
      <c r="I50" s="144"/>
      <c r="J50" s="39"/>
      <c r="K50" s="39"/>
      <c r="L50" s="43"/>
    </row>
    <row r="51" hidden="1" s="1" customFormat="1" ht="12" customHeight="1">
      <c r="B51" s="38"/>
      <c r="C51" s="32" t="s">
        <v>16</v>
      </c>
      <c r="D51" s="39"/>
      <c r="E51" s="39"/>
      <c r="F51" s="39"/>
      <c r="G51" s="39"/>
      <c r="H51" s="39"/>
      <c r="I51" s="144"/>
      <c r="J51" s="39"/>
      <c r="K51" s="39"/>
      <c r="L51" s="43"/>
    </row>
    <row r="52" hidden="1" s="1" customFormat="1" ht="16.5" customHeight="1">
      <c r="B52" s="38"/>
      <c r="C52" s="39"/>
      <c r="D52" s="39"/>
      <c r="E52" s="172" t="str">
        <f>E7</f>
        <v>000035_KČOV-Modlíkov</v>
      </c>
      <c r="F52" s="32"/>
      <c r="G52" s="32"/>
      <c r="H52" s="32"/>
      <c r="I52" s="144"/>
      <c r="J52" s="39"/>
      <c r="K52" s="39"/>
      <c r="L52" s="43"/>
    </row>
    <row r="53" hidden="1" ht="12" customHeight="1">
      <c r="B53" s="21"/>
      <c r="C53" s="32" t="s">
        <v>132</v>
      </c>
      <c r="D53" s="22"/>
      <c r="E53" s="22"/>
      <c r="F53" s="22"/>
      <c r="G53" s="22"/>
      <c r="H53" s="22"/>
      <c r="I53" s="137"/>
      <c r="J53" s="22"/>
      <c r="K53" s="22"/>
      <c r="L53" s="20"/>
    </row>
    <row r="54" hidden="1" ht="16.5" customHeight="1">
      <c r="B54" s="21"/>
      <c r="C54" s="22"/>
      <c r="D54" s="22"/>
      <c r="E54" s="172" t="s">
        <v>133</v>
      </c>
      <c r="F54" s="22"/>
      <c r="G54" s="22"/>
      <c r="H54" s="22"/>
      <c r="I54" s="137"/>
      <c r="J54" s="22"/>
      <c r="K54" s="22"/>
      <c r="L54" s="20"/>
    </row>
    <row r="55" hidden="1" ht="12" customHeight="1">
      <c r="B55" s="21"/>
      <c r="C55" s="32" t="s">
        <v>134</v>
      </c>
      <c r="D55" s="22"/>
      <c r="E55" s="22"/>
      <c r="F55" s="22"/>
      <c r="G55" s="22"/>
      <c r="H55" s="22"/>
      <c r="I55" s="137"/>
      <c r="J55" s="22"/>
      <c r="K55" s="22"/>
      <c r="L55" s="20"/>
    </row>
    <row r="56" hidden="1" s="1" customFormat="1" ht="16.5" customHeight="1">
      <c r="B56" s="38"/>
      <c r="C56" s="39"/>
      <c r="D56" s="39"/>
      <c r="E56" s="32" t="s">
        <v>135</v>
      </c>
      <c r="F56" s="39"/>
      <c r="G56" s="39"/>
      <c r="H56" s="39"/>
      <c r="I56" s="144"/>
      <c r="J56" s="39"/>
      <c r="K56" s="39"/>
      <c r="L56" s="43"/>
    </row>
    <row r="57" hidden="1" s="1" customFormat="1" ht="12" customHeight="1">
      <c r="B57" s="38"/>
      <c r="C57" s="32" t="s">
        <v>136</v>
      </c>
      <c r="D57" s="39"/>
      <c r="E57" s="39"/>
      <c r="F57" s="39"/>
      <c r="G57" s="39"/>
      <c r="H57" s="39"/>
      <c r="I57" s="144"/>
      <c r="J57" s="39"/>
      <c r="K57" s="39"/>
      <c r="L57" s="43"/>
    </row>
    <row r="58" hidden="1" s="1" customFormat="1" ht="16.5" customHeight="1">
      <c r="B58" s="38"/>
      <c r="C58" s="39"/>
      <c r="D58" s="39"/>
      <c r="E58" s="64" t="str">
        <f>E13</f>
        <v>VON - vedlejší a ost - VON - vedlejší a ostatní ...</v>
      </c>
      <c r="F58" s="39"/>
      <c r="G58" s="39"/>
      <c r="H58" s="39"/>
      <c r="I58" s="144"/>
      <c r="J58" s="39"/>
      <c r="K58" s="39"/>
      <c r="L58" s="43"/>
    </row>
    <row r="59" hidden="1" s="1" customFormat="1" ht="6.96" customHeight="1">
      <c r="B59" s="38"/>
      <c r="C59" s="39"/>
      <c r="D59" s="39"/>
      <c r="E59" s="39"/>
      <c r="F59" s="39"/>
      <c r="G59" s="39"/>
      <c r="H59" s="39"/>
      <c r="I59" s="144"/>
      <c r="J59" s="39"/>
      <c r="K59" s="39"/>
      <c r="L59" s="43"/>
    </row>
    <row r="60" hidden="1" s="1" customFormat="1" ht="12" customHeight="1">
      <c r="B60" s="38"/>
      <c r="C60" s="32" t="s">
        <v>20</v>
      </c>
      <c r="D60" s="39"/>
      <c r="E60" s="39"/>
      <c r="F60" s="27" t="str">
        <f>F16</f>
        <v>Modlíkov</v>
      </c>
      <c r="G60" s="39"/>
      <c r="H60" s="39"/>
      <c r="I60" s="146" t="s">
        <v>22</v>
      </c>
      <c r="J60" s="67" t="str">
        <f>IF(J16="","",J16)</f>
        <v>15. 7. 2019</v>
      </c>
      <c r="K60" s="39"/>
      <c r="L60" s="43"/>
    </row>
    <row r="61" hidden="1" s="1" customFormat="1" ht="6.96" customHeight="1">
      <c r="B61" s="38"/>
      <c r="C61" s="39"/>
      <c r="D61" s="39"/>
      <c r="E61" s="39"/>
      <c r="F61" s="39"/>
      <c r="G61" s="39"/>
      <c r="H61" s="39"/>
      <c r="I61" s="144"/>
      <c r="J61" s="39"/>
      <c r="K61" s="39"/>
      <c r="L61" s="43"/>
    </row>
    <row r="62" hidden="1" s="1" customFormat="1" ht="13.65" customHeight="1">
      <c r="B62" s="38"/>
      <c r="C62" s="32" t="s">
        <v>24</v>
      </c>
      <c r="D62" s="39"/>
      <c r="E62" s="39"/>
      <c r="F62" s="27" t="str">
        <f>E19</f>
        <v>OBEC MODLÍKOV, MODLÍKOV 60 582 22 PŘIB.</v>
      </c>
      <c r="G62" s="39"/>
      <c r="H62" s="39"/>
      <c r="I62" s="146" t="s">
        <v>30</v>
      </c>
      <c r="J62" s="36" t="str">
        <f>E25</f>
        <v>PROfi</v>
      </c>
      <c r="K62" s="39"/>
      <c r="L62" s="43"/>
    </row>
    <row r="63" hidden="1" s="1" customFormat="1" ht="13.65" customHeight="1">
      <c r="B63" s="38"/>
      <c r="C63" s="32" t="s">
        <v>28</v>
      </c>
      <c r="D63" s="39"/>
      <c r="E63" s="39"/>
      <c r="F63" s="27" t="str">
        <f>IF(E22="","",E22)</f>
        <v>Vyplň údaj</v>
      </c>
      <c r="G63" s="39"/>
      <c r="H63" s="39"/>
      <c r="I63" s="146" t="s">
        <v>33</v>
      </c>
      <c r="J63" s="36" t="str">
        <f>E28</f>
        <v>PROfi</v>
      </c>
      <c r="K63" s="39"/>
      <c r="L63" s="43"/>
    </row>
    <row r="64" hidden="1" s="1" customFormat="1" ht="10.32" customHeight="1">
      <c r="B64" s="38"/>
      <c r="C64" s="39"/>
      <c r="D64" s="39"/>
      <c r="E64" s="39"/>
      <c r="F64" s="39"/>
      <c r="G64" s="39"/>
      <c r="H64" s="39"/>
      <c r="I64" s="144"/>
      <c r="J64" s="39"/>
      <c r="K64" s="39"/>
      <c r="L64" s="43"/>
    </row>
    <row r="65" hidden="1" s="1" customFormat="1" ht="29.28" customHeight="1">
      <c r="B65" s="38"/>
      <c r="C65" s="173" t="s">
        <v>139</v>
      </c>
      <c r="D65" s="174"/>
      <c r="E65" s="174"/>
      <c r="F65" s="174"/>
      <c r="G65" s="174"/>
      <c r="H65" s="174"/>
      <c r="I65" s="175"/>
      <c r="J65" s="176" t="s">
        <v>140</v>
      </c>
      <c r="K65" s="174"/>
      <c r="L65" s="43"/>
    </row>
    <row r="66" hidden="1" s="1" customFormat="1" ht="10.32" customHeight="1">
      <c r="B66" s="38"/>
      <c r="C66" s="39"/>
      <c r="D66" s="39"/>
      <c r="E66" s="39"/>
      <c r="F66" s="39"/>
      <c r="G66" s="39"/>
      <c r="H66" s="39"/>
      <c r="I66" s="144"/>
      <c r="J66" s="39"/>
      <c r="K66" s="39"/>
      <c r="L66" s="43"/>
    </row>
    <row r="67" hidden="1" s="1" customFormat="1" ht="22.8" customHeight="1">
      <c r="B67" s="38"/>
      <c r="C67" s="177" t="s">
        <v>141</v>
      </c>
      <c r="D67" s="39"/>
      <c r="E67" s="39"/>
      <c r="F67" s="39"/>
      <c r="G67" s="39"/>
      <c r="H67" s="39"/>
      <c r="I67" s="144"/>
      <c r="J67" s="98">
        <f>J94</f>
        <v>0</v>
      </c>
      <c r="K67" s="39"/>
      <c r="L67" s="43"/>
      <c r="AU67" s="17" t="s">
        <v>142</v>
      </c>
    </row>
    <row r="68" hidden="1" s="8" customFormat="1" ht="24.96" customHeight="1">
      <c r="B68" s="178"/>
      <c r="C68" s="179"/>
      <c r="D68" s="180" t="s">
        <v>1898</v>
      </c>
      <c r="E68" s="181"/>
      <c r="F68" s="181"/>
      <c r="G68" s="181"/>
      <c r="H68" s="181"/>
      <c r="I68" s="182"/>
      <c r="J68" s="183">
        <f>J95</f>
        <v>0</v>
      </c>
      <c r="K68" s="179"/>
      <c r="L68" s="184"/>
    </row>
    <row r="69" hidden="1" s="15" customFormat="1" ht="19.92" customHeight="1">
      <c r="B69" s="284"/>
      <c r="C69" s="121"/>
      <c r="D69" s="285" t="s">
        <v>1899</v>
      </c>
      <c r="E69" s="286"/>
      <c r="F69" s="286"/>
      <c r="G69" s="286"/>
      <c r="H69" s="286"/>
      <c r="I69" s="287"/>
      <c r="J69" s="288">
        <f>J96</f>
        <v>0</v>
      </c>
      <c r="K69" s="121"/>
      <c r="L69" s="289"/>
    </row>
    <row r="70" hidden="1" s="15" customFormat="1" ht="19.92" customHeight="1">
      <c r="B70" s="284"/>
      <c r="C70" s="121"/>
      <c r="D70" s="285" t="s">
        <v>1900</v>
      </c>
      <c r="E70" s="286"/>
      <c r="F70" s="286"/>
      <c r="G70" s="286"/>
      <c r="H70" s="286"/>
      <c r="I70" s="287"/>
      <c r="J70" s="288">
        <f>J103</f>
        <v>0</v>
      </c>
      <c r="K70" s="121"/>
      <c r="L70" s="289"/>
    </row>
    <row r="71" hidden="1" s="1" customFormat="1" ht="21.84" customHeight="1">
      <c r="B71" s="38"/>
      <c r="C71" s="39"/>
      <c r="D71" s="39"/>
      <c r="E71" s="39"/>
      <c r="F71" s="39"/>
      <c r="G71" s="39"/>
      <c r="H71" s="39"/>
      <c r="I71" s="144"/>
      <c r="J71" s="39"/>
      <c r="K71" s="39"/>
      <c r="L71" s="43"/>
    </row>
    <row r="72" hidden="1" s="1" customFormat="1" ht="6.96" customHeight="1">
      <c r="B72" s="57"/>
      <c r="C72" s="58"/>
      <c r="D72" s="58"/>
      <c r="E72" s="58"/>
      <c r="F72" s="58"/>
      <c r="G72" s="58"/>
      <c r="H72" s="58"/>
      <c r="I72" s="168"/>
      <c r="J72" s="58"/>
      <c r="K72" s="58"/>
      <c r="L72" s="43"/>
    </row>
    <row r="73" hidden="1"/>
    <row r="74" hidden="1"/>
    <row r="75" hidden="1"/>
    <row r="76" s="1" customFormat="1" ht="6.96" customHeight="1">
      <c r="B76" s="59"/>
      <c r="C76" s="60"/>
      <c r="D76" s="60"/>
      <c r="E76" s="60"/>
      <c r="F76" s="60"/>
      <c r="G76" s="60"/>
      <c r="H76" s="60"/>
      <c r="I76" s="171"/>
      <c r="J76" s="60"/>
      <c r="K76" s="60"/>
      <c r="L76" s="43"/>
    </row>
    <row r="77" s="1" customFormat="1" ht="24.96" customHeight="1">
      <c r="B77" s="38"/>
      <c r="C77" s="23" t="s">
        <v>172</v>
      </c>
      <c r="D77" s="39"/>
      <c r="E77" s="39"/>
      <c r="F77" s="39"/>
      <c r="G77" s="39"/>
      <c r="H77" s="39"/>
      <c r="I77" s="144"/>
      <c r="J77" s="39"/>
      <c r="K77" s="39"/>
      <c r="L77" s="43"/>
    </row>
    <row r="78" s="1" customFormat="1" ht="6.96" customHeight="1">
      <c r="B78" s="38"/>
      <c r="C78" s="39"/>
      <c r="D78" s="39"/>
      <c r="E78" s="39"/>
      <c r="F78" s="39"/>
      <c r="G78" s="39"/>
      <c r="H78" s="39"/>
      <c r="I78" s="144"/>
      <c r="J78" s="39"/>
      <c r="K78" s="39"/>
      <c r="L78" s="43"/>
    </row>
    <row r="79" s="1" customFormat="1" ht="12" customHeight="1">
      <c r="B79" s="38"/>
      <c r="C79" s="32" t="s">
        <v>16</v>
      </c>
      <c r="D79" s="39"/>
      <c r="E79" s="39"/>
      <c r="F79" s="39"/>
      <c r="G79" s="39"/>
      <c r="H79" s="39"/>
      <c r="I79" s="144"/>
      <c r="J79" s="39"/>
      <c r="K79" s="39"/>
      <c r="L79" s="43"/>
    </row>
    <row r="80" s="1" customFormat="1" ht="16.5" customHeight="1">
      <c r="B80" s="38"/>
      <c r="C80" s="39"/>
      <c r="D80" s="39"/>
      <c r="E80" s="172" t="str">
        <f>E7</f>
        <v>000035_KČOV-Modlíkov</v>
      </c>
      <c r="F80" s="32"/>
      <c r="G80" s="32"/>
      <c r="H80" s="32"/>
      <c r="I80" s="144"/>
      <c r="J80" s="39"/>
      <c r="K80" s="39"/>
      <c r="L80" s="43"/>
    </row>
    <row r="81" ht="12" customHeight="1">
      <c r="B81" s="21"/>
      <c r="C81" s="32" t="s">
        <v>132</v>
      </c>
      <c r="D81" s="22"/>
      <c r="E81" s="22"/>
      <c r="F81" s="22"/>
      <c r="G81" s="22"/>
      <c r="H81" s="22"/>
      <c r="I81" s="137"/>
      <c r="J81" s="22"/>
      <c r="K81" s="22"/>
      <c r="L81" s="20"/>
    </row>
    <row r="82" ht="16.5" customHeight="1">
      <c r="B82" s="21"/>
      <c r="C82" s="22"/>
      <c r="D82" s="22"/>
      <c r="E82" s="172" t="s">
        <v>133</v>
      </c>
      <c r="F82" s="22"/>
      <c r="G82" s="22"/>
      <c r="H82" s="22"/>
      <c r="I82" s="137"/>
      <c r="J82" s="22"/>
      <c r="K82" s="22"/>
      <c r="L82" s="20"/>
    </row>
    <row r="83" ht="12" customHeight="1">
      <c r="B83" s="21"/>
      <c r="C83" s="32" t="s">
        <v>134</v>
      </c>
      <c r="D83" s="22"/>
      <c r="E83" s="22"/>
      <c r="F83" s="22"/>
      <c r="G83" s="22"/>
      <c r="H83" s="22"/>
      <c r="I83" s="137"/>
      <c r="J83" s="22"/>
      <c r="K83" s="22"/>
      <c r="L83" s="20"/>
    </row>
    <row r="84" s="1" customFormat="1" ht="16.5" customHeight="1">
      <c r="B84" s="38"/>
      <c r="C84" s="39"/>
      <c r="D84" s="39"/>
      <c r="E84" s="32" t="s">
        <v>135</v>
      </c>
      <c r="F84" s="39"/>
      <c r="G84" s="39"/>
      <c r="H84" s="39"/>
      <c r="I84" s="144"/>
      <c r="J84" s="39"/>
      <c r="K84" s="39"/>
      <c r="L84" s="43"/>
    </row>
    <row r="85" s="1" customFormat="1" ht="12" customHeight="1">
      <c r="B85" s="38"/>
      <c r="C85" s="32" t="s">
        <v>136</v>
      </c>
      <c r="D85" s="39"/>
      <c r="E85" s="39"/>
      <c r="F85" s="39"/>
      <c r="G85" s="39"/>
      <c r="H85" s="39"/>
      <c r="I85" s="144"/>
      <c r="J85" s="39"/>
      <c r="K85" s="39"/>
      <c r="L85" s="43"/>
    </row>
    <row r="86" s="1" customFormat="1" ht="16.5" customHeight="1">
      <c r="B86" s="38"/>
      <c r="C86" s="39"/>
      <c r="D86" s="39"/>
      <c r="E86" s="64" t="str">
        <f>E13</f>
        <v>VON - vedlejší a ost - VON - vedlejší a ostatní ...</v>
      </c>
      <c r="F86" s="39"/>
      <c r="G86" s="39"/>
      <c r="H86" s="39"/>
      <c r="I86" s="144"/>
      <c r="J86" s="39"/>
      <c r="K86" s="39"/>
      <c r="L86" s="43"/>
    </row>
    <row r="87" s="1" customFormat="1" ht="6.96" customHeight="1">
      <c r="B87" s="38"/>
      <c r="C87" s="39"/>
      <c r="D87" s="39"/>
      <c r="E87" s="39"/>
      <c r="F87" s="39"/>
      <c r="G87" s="39"/>
      <c r="H87" s="39"/>
      <c r="I87" s="144"/>
      <c r="J87" s="39"/>
      <c r="K87" s="39"/>
      <c r="L87" s="43"/>
    </row>
    <row r="88" s="1" customFormat="1" ht="12" customHeight="1">
      <c r="B88" s="38"/>
      <c r="C88" s="32" t="s">
        <v>20</v>
      </c>
      <c r="D88" s="39"/>
      <c r="E88" s="39"/>
      <c r="F88" s="27" t="str">
        <f>F16</f>
        <v>Modlíkov</v>
      </c>
      <c r="G88" s="39"/>
      <c r="H88" s="39"/>
      <c r="I88" s="146" t="s">
        <v>22</v>
      </c>
      <c r="J88" s="67" t="str">
        <f>IF(J16="","",J16)</f>
        <v>15. 7. 2019</v>
      </c>
      <c r="K88" s="39"/>
      <c r="L88" s="43"/>
    </row>
    <row r="89" s="1" customFormat="1" ht="6.96" customHeight="1">
      <c r="B89" s="38"/>
      <c r="C89" s="39"/>
      <c r="D89" s="39"/>
      <c r="E89" s="39"/>
      <c r="F89" s="39"/>
      <c r="G89" s="39"/>
      <c r="H89" s="39"/>
      <c r="I89" s="144"/>
      <c r="J89" s="39"/>
      <c r="K89" s="39"/>
      <c r="L89" s="43"/>
    </row>
    <row r="90" s="1" customFormat="1" ht="13.65" customHeight="1">
      <c r="B90" s="38"/>
      <c r="C90" s="32" t="s">
        <v>24</v>
      </c>
      <c r="D90" s="39"/>
      <c r="E90" s="39"/>
      <c r="F90" s="27" t="str">
        <f>E19</f>
        <v>OBEC MODLÍKOV, MODLÍKOV 60 582 22 PŘIB.</v>
      </c>
      <c r="G90" s="39"/>
      <c r="H90" s="39"/>
      <c r="I90" s="146" t="s">
        <v>30</v>
      </c>
      <c r="J90" s="36" t="str">
        <f>E25</f>
        <v>PROfi</v>
      </c>
      <c r="K90" s="39"/>
      <c r="L90" s="43"/>
    </row>
    <row r="91" s="1" customFormat="1" ht="13.65" customHeight="1">
      <c r="B91" s="38"/>
      <c r="C91" s="32" t="s">
        <v>28</v>
      </c>
      <c r="D91" s="39"/>
      <c r="E91" s="39"/>
      <c r="F91" s="27" t="str">
        <f>IF(E22="","",E22)</f>
        <v>Vyplň údaj</v>
      </c>
      <c r="G91" s="39"/>
      <c r="H91" s="39"/>
      <c r="I91" s="146" t="s">
        <v>33</v>
      </c>
      <c r="J91" s="36" t="str">
        <f>E28</f>
        <v>PROfi</v>
      </c>
      <c r="K91" s="39"/>
      <c r="L91" s="43"/>
    </row>
    <row r="92" s="1" customFormat="1" ht="10.32" customHeight="1">
      <c r="B92" s="38"/>
      <c r="C92" s="39"/>
      <c r="D92" s="39"/>
      <c r="E92" s="39"/>
      <c r="F92" s="39"/>
      <c r="G92" s="39"/>
      <c r="H92" s="39"/>
      <c r="I92" s="144"/>
      <c r="J92" s="39"/>
      <c r="K92" s="39"/>
      <c r="L92" s="43"/>
    </row>
    <row r="93" s="9" customFormat="1" ht="29.28" customHeight="1">
      <c r="B93" s="185"/>
      <c r="C93" s="186" t="s">
        <v>173</v>
      </c>
      <c r="D93" s="187" t="s">
        <v>54</v>
      </c>
      <c r="E93" s="187" t="s">
        <v>50</v>
      </c>
      <c r="F93" s="187" t="s">
        <v>51</v>
      </c>
      <c r="G93" s="187" t="s">
        <v>174</v>
      </c>
      <c r="H93" s="187" t="s">
        <v>175</v>
      </c>
      <c r="I93" s="188" t="s">
        <v>176</v>
      </c>
      <c r="J93" s="189" t="s">
        <v>140</v>
      </c>
      <c r="K93" s="190" t="s">
        <v>177</v>
      </c>
      <c r="L93" s="191"/>
      <c r="M93" s="88" t="s">
        <v>1</v>
      </c>
      <c r="N93" s="89" t="s">
        <v>39</v>
      </c>
      <c r="O93" s="89" t="s">
        <v>178</v>
      </c>
      <c r="P93" s="89" t="s">
        <v>179</v>
      </c>
      <c r="Q93" s="89" t="s">
        <v>180</v>
      </c>
      <c r="R93" s="89" t="s">
        <v>181</v>
      </c>
      <c r="S93" s="89" t="s">
        <v>182</v>
      </c>
      <c r="T93" s="90" t="s">
        <v>183</v>
      </c>
    </row>
    <row r="94" s="1" customFormat="1" ht="22.8" customHeight="1">
      <c r="B94" s="38"/>
      <c r="C94" s="95" t="s">
        <v>184</v>
      </c>
      <c r="D94" s="39"/>
      <c r="E94" s="39"/>
      <c r="F94" s="39"/>
      <c r="G94" s="39"/>
      <c r="H94" s="39"/>
      <c r="I94" s="144"/>
      <c r="J94" s="192">
        <f>BK94</f>
        <v>0</v>
      </c>
      <c r="K94" s="39"/>
      <c r="L94" s="43"/>
      <c r="M94" s="91"/>
      <c r="N94" s="92"/>
      <c r="O94" s="92"/>
      <c r="P94" s="193">
        <f>P95</f>
        <v>0</v>
      </c>
      <c r="Q94" s="92"/>
      <c r="R94" s="193">
        <f>R95</f>
        <v>0</v>
      </c>
      <c r="S94" s="92"/>
      <c r="T94" s="194">
        <f>T95</f>
        <v>0</v>
      </c>
      <c r="AT94" s="17" t="s">
        <v>68</v>
      </c>
      <c r="AU94" s="17" t="s">
        <v>142</v>
      </c>
      <c r="BK94" s="195">
        <f>BK95</f>
        <v>0</v>
      </c>
    </row>
    <row r="95" s="10" customFormat="1" ht="25.92" customHeight="1">
      <c r="B95" s="196"/>
      <c r="C95" s="197"/>
      <c r="D95" s="198" t="s">
        <v>68</v>
      </c>
      <c r="E95" s="199" t="s">
        <v>1901</v>
      </c>
      <c r="F95" s="199" t="s">
        <v>1902</v>
      </c>
      <c r="G95" s="197"/>
      <c r="H95" s="197"/>
      <c r="I95" s="200"/>
      <c r="J95" s="201">
        <f>BK95</f>
        <v>0</v>
      </c>
      <c r="K95" s="197"/>
      <c r="L95" s="202"/>
      <c r="M95" s="203"/>
      <c r="N95" s="204"/>
      <c r="O95" s="204"/>
      <c r="P95" s="205">
        <f>P96+P103</f>
        <v>0</v>
      </c>
      <c r="Q95" s="204"/>
      <c r="R95" s="205">
        <f>R96+R103</f>
        <v>0</v>
      </c>
      <c r="S95" s="204"/>
      <c r="T95" s="206">
        <f>T96+T103</f>
        <v>0</v>
      </c>
      <c r="AR95" s="207" t="s">
        <v>213</v>
      </c>
      <c r="AT95" s="208" t="s">
        <v>68</v>
      </c>
      <c r="AU95" s="208" t="s">
        <v>69</v>
      </c>
      <c r="AY95" s="207" t="s">
        <v>186</v>
      </c>
      <c r="BK95" s="209">
        <f>BK96+BK103</f>
        <v>0</v>
      </c>
    </row>
    <row r="96" s="10" customFormat="1" ht="22.8" customHeight="1">
      <c r="B96" s="196"/>
      <c r="C96" s="197"/>
      <c r="D96" s="198" t="s">
        <v>68</v>
      </c>
      <c r="E96" s="290" t="s">
        <v>1903</v>
      </c>
      <c r="F96" s="290" t="s">
        <v>1904</v>
      </c>
      <c r="G96" s="197"/>
      <c r="H96" s="197"/>
      <c r="I96" s="200"/>
      <c r="J96" s="291">
        <f>BK96</f>
        <v>0</v>
      </c>
      <c r="K96" s="197"/>
      <c r="L96" s="202"/>
      <c r="M96" s="203"/>
      <c r="N96" s="204"/>
      <c r="O96" s="204"/>
      <c r="P96" s="205">
        <f>SUM(P97:P102)</f>
        <v>0</v>
      </c>
      <c r="Q96" s="204"/>
      <c r="R96" s="205">
        <f>SUM(R97:R102)</f>
        <v>0</v>
      </c>
      <c r="S96" s="204"/>
      <c r="T96" s="206">
        <f>SUM(T97:T102)</f>
        <v>0</v>
      </c>
      <c r="AR96" s="207" t="s">
        <v>76</v>
      </c>
      <c r="AT96" s="208" t="s">
        <v>68</v>
      </c>
      <c r="AU96" s="208" t="s">
        <v>76</v>
      </c>
      <c r="AY96" s="207" t="s">
        <v>186</v>
      </c>
      <c r="BK96" s="209">
        <f>SUM(BK97:BK102)</f>
        <v>0</v>
      </c>
    </row>
    <row r="97" s="1" customFormat="1" ht="16.5" customHeight="1">
      <c r="B97" s="38"/>
      <c r="C97" s="210" t="s">
        <v>76</v>
      </c>
      <c r="D97" s="210" t="s">
        <v>187</v>
      </c>
      <c r="E97" s="211" t="s">
        <v>1905</v>
      </c>
      <c r="F97" s="212" t="s">
        <v>1906</v>
      </c>
      <c r="G97" s="213" t="s">
        <v>1845</v>
      </c>
      <c r="H97" s="214">
        <v>1</v>
      </c>
      <c r="I97" s="215"/>
      <c r="J97" s="216">
        <f>ROUND(I97*H97,2)</f>
        <v>0</v>
      </c>
      <c r="K97" s="212" t="s">
        <v>1</v>
      </c>
      <c r="L97" s="43"/>
      <c r="M97" s="217" t="s">
        <v>1</v>
      </c>
      <c r="N97" s="218" t="s">
        <v>40</v>
      </c>
      <c r="O97" s="79"/>
      <c r="P97" s="219">
        <f>O97*H97</f>
        <v>0</v>
      </c>
      <c r="Q97" s="219">
        <v>0</v>
      </c>
      <c r="R97" s="219">
        <f>Q97*H97</f>
        <v>0</v>
      </c>
      <c r="S97" s="219">
        <v>0</v>
      </c>
      <c r="T97" s="220">
        <f>S97*H97</f>
        <v>0</v>
      </c>
      <c r="AR97" s="17" t="s">
        <v>192</v>
      </c>
      <c r="AT97" s="17" t="s">
        <v>187</v>
      </c>
      <c r="AU97" s="17" t="s">
        <v>78</v>
      </c>
      <c r="AY97" s="17" t="s">
        <v>186</v>
      </c>
      <c r="BE97" s="221">
        <f>IF(N97="základní",J97,0)</f>
        <v>0</v>
      </c>
      <c r="BF97" s="221">
        <f>IF(N97="snížená",J97,0)</f>
        <v>0</v>
      </c>
      <c r="BG97" s="221">
        <f>IF(N97="zákl. přenesená",J97,0)</f>
        <v>0</v>
      </c>
      <c r="BH97" s="221">
        <f>IF(N97="sníž. přenesená",J97,0)</f>
        <v>0</v>
      </c>
      <c r="BI97" s="221">
        <f>IF(N97="nulová",J97,0)</f>
        <v>0</v>
      </c>
      <c r="BJ97" s="17" t="s">
        <v>76</v>
      </c>
      <c r="BK97" s="221">
        <f>ROUND(I97*H97,2)</f>
        <v>0</v>
      </c>
      <c r="BL97" s="17" t="s">
        <v>192</v>
      </c>
      <c r="BM97" s="17" t="s">
        <v>78</v>
      </c>
    </row>
    <row r="98" s="1" customFormat="1">
      <c r="B98" s="38"/>
      <c r="C98" s="39"/>
      <c r="D98" s="224" t="s">
        <v>831</v>
      </c>
      <c r="E98" s="39"/>
      <c r="F98" s="276" t="s">
        <v>1907</v>
      </c>
      <c r="G98" s="39"/>
      <c r="H98" s="39"/>
      <c r="I98" s="144"/>
      <c r="J98" s="39"/>
      <c r="K98" s="39"/>
      <c r="L98" s="43"/>
      <c r="M98" s="277"/>
      <c r="N98" s="79"/>
      <c r="O98" s="79"/>
      <c r="P98" s="79"/>
      <c r="Q98" s="79"/>
      <c r="R98" s="79"/>
      <c r="S98" s="79"/>
      <c r="T98" s="80"/>
      <c r="AT98" s="17" t="s">
        <v>831</v>
      </c>
      <c r="AU98" s="17" t="s">
        <v>78</v>
      </c>
    </row>
    <row r="99" s="1" customFormat="1" ht="16.5" customHeight="1">
      <c r="B99" s="38"/>
      <c r="C99" s="210" t="s">
        <v>78</v>
      </c>
      <c r="D99" s="210" t="s">
        <v>187</v>
      </c>
      <c r="E99" s="211" t="s">
        <v>1908</v>
      </c>
      <c r="F99" s="212" t="s">
        <v>1909</v>
      </c>
      <c r="G99" s="213" t="s">
        <v>1845</v>
      </c>
      <c r="H99" s="214">
        <v>1</v>
      </c>
      <c r="I99" s="215"/>
      <c r="J99" s="216">
        <f>ROUND(I99*H99,2)</f>
        <v>0</v>
      </c>
      <c r="K99" s="212" t="s">
        <v>1</v>
      </c>
      <c r="L99" s="43"/>
      <c r="M99" s="217" t="s">
        <v>1</v>
      </c>
      <c r="N99" s="218" t="s">
        <v>40</v>
      </c>
      <c r="O99" s="79"/>
      <c r="P99" s="219">
        <f>O99*H99</f>
        <v>0</v>
      </c>
      <c r="Q99" s="219">
        <v>0</v>
      </c>
      <c r="R99" s="219">
        <f>Q99*H99</f>
        <v>0</v>
      </c>
      <c r="S99" s="219">
        <v>0</v>
      </c>
      <c r="T99" s="220">
        <f>S99*H99</f>
        <v>0</v>
      </c>
      <c r="AR99" s="17" t="s">
        <v>192</v>
      </c>
      <c r="AT99" s="17" t="s">
        <v>187</v>
      </c>
      <c r="AU99" s="17" t="s">
        <v>78</v>
      </c>
      <c r="AY99" s="17" t="s">
        <v>186</v>
      </c>
      <c r="BE99" s="221">
        <f>IF(N99="základní",J99,0)</f>
        <v>0</v>
      </c>
      <c r="BF99" s="221">
        <f>IF(N99="snížená",J99,0)</f>
        <v>0</v>
      </c>
      <c r="BG99" s="221">
        <f>IF(N99="zákl. přenesená",J99,0)</f>
        <v>0</v>
      </c>
      <c r="BH99" s="221">
        <f>IF(N99="sníž. přenesená",J99,0)</f>
        <v>0</v>
      </c>
      <c r="BI99" s="221">
        <f>IF(N99="nulová",J99,0)</f>
        <v>0</v>
      </c>
      <c r="BJ99" s="17" t="s">
        <v>76</v>
      </c>
      <c r="BK99" s="221">
        <f>ROUND(I99*H99,2)</f>
        <v>0</v>
      </c>
      <c r="BL99" s="17" t="s">
        <v>192</v>
      </c>
      <c r="BM99" s="17" t="s">
        <v>192</v>
      </c>
    </row>
    <row r="100" s="1" customFormat="1">
      <c r="B100" s="38"/>
      <c r="C100" s="39"/>
      <c r="D100" s="224" t="s">
        <v>831</v>
      </c>
      <c r="E100" s="39"/>
      <c r="F100" s="276" t="s">
        <v>1910</v>
      </c>
      <c r="G100" s="39"/>
      <c r="H100" s="39"/>
      <c r="I100" s="144"/>
      <c r="J100" s="39"/>
      <c r="K100" s="39"/>
      <c r="L100" s="43"/>
      <c r="M100" s="277"/>
      <c r="N100" s="79"/>
      <c r="O100" s="79"/>
      <c r="P100" s="79"/>
      <c r="Q100" s="79"/>
      <c r="R100" s="79"/>
      <c r="S100" s="79"/>
      <c r="T100" s="80"/>
      <c r="AT100" s="17" t="s">
        <v>831</v>
      </c>
      <c r="AU100" s="17" t="s">
        <v>78</v>
      </c>
    </row>
    <row r="101" s="1" customFormat="1" ht="16.5" customHeight="1">
      <c r="B101" s="38"/>
      <c r="C101" s="210" t="s">
        <v>86</v>
      </c>
      <c r="D101" s="210" t="s">
        <v>187</v>
      </c>
      <c r="E101" s="211" t="s">
        <v>1911</v>
      </c>
      <c r="F101" s="212" t="s">
        <v>1912</v>
      </c>
      <c r="G101" s="213" t="s">
        <v>1845</v>
      </c>
      <c r="H101" s="214">
        <v>1</v>
      </c>
      <c r="I101" s="215"/>
      <c r="J101" s="216">
        <f>ROUND(I101*H101,2)</f>
        <v>0</v>
      </c>
      <c r="K101" s="212" t="s">
        <v>1</v>
      </c>
      <c r="L101" s="43"/>
      <c r="M101" s="217" t="s">
        <v>1</v>
      </c>
      <c r="N101" s="218" t="s">
        <v>40</v>
      </c>
      <c r="O101" s="79"/>
      <c r="P101" s="219">
        <f>O101*H101</f>
        <v>0</v>
      </c>
      <c r="Q101" s="219">
        <v>0</v>
      </c>
      <c r="R101" s="219">
        <f>Q101*H101</f>
        <v>0</v>
      </c>
      <c r="S101" s="219">
        <v>0</v>
      </c>
      <c r="T101" s="220">
        <f>S101*H101</f>
        <v>0</v>
      </c>
      <c r="AR101" s="17" t="s">
        <v>192</v>
      </c>
      <c r="AT101" s="17" t="s">
        <v>187</v>
      </c>
      <c r="AU101" s="17" t="s">
        <v>78</v>
      </c>
      <c r="AY101" s="17" t="s">
        <v>186</v>
      </c>
      <c r="BE101" s="221">
        <f>IF(N101="základní",J101,0)</f>
        <v>0</v>
      </c>
      <c r="BF101" s="221">
        <f>IF(N101="snížená",J101,0)</f>
        <v>0</v>
      </c>
      <c r="BG101" s="221">
        <f>IF(N101="zákl. přenesená",J101,0)</f>
        <v>0</v>
      </c>
      <c r="BH101" s="221">
        <f>IF(N101="sníž. přenesená",J101,0)</f>
        <v>0</v>
      </c>
      <c r="BI101" s="221">
        <f>IF(N101="nulová",J101,0)</f>
        <v>0</v>
      </c>
      <c r="BJ101" s="17" t="s">
        <v>76</v>
      </c>
      <c r="BK101" s="221">
        <f>ROUND(I101*H101,2)</f>
        <v>0</v>
      </c>
      <c r="BL101" s="17" t="s">
        <v>192</v>
      </c>
      <c r="BM101" s="17" t="s">
        <v>217</v>
      </c>
    </row>
    <row r="102" s="1" customFormat="1">
      <c r="B102" s="38"/>
      <c r="C102" s="39"/>
      <c r="D102" s="224" t="s">
        <v>831</v>
      </c>
      <c r="E102" s="39"/>
      <c r="F102" s="276" t="s">
        <v>1913</v>
      </c>
      <c r="G102" s="39"/>
      <c r="H102" s="39"/>
      <c r="I102" s="144"/>
      <c r="J102" s="39"/>
      <c r="K102" s="39"/>
      <c r="L102" s="43"/>
      <c r="M102" s="277"/>
      <c r="N102" s="79"/>
      <c r="O102" s="79"/>
      <c r="P102" s="79"/>
      <c r="Q102" s="79"/>
      <c r="R102" s="79"/>
      <c r="S102" s="79"/>
      <c r="T102" s="80"/>
      <c r="AT102" s="17" t="s">
        <v>831</v>
      </c>
      <c r="AU102" s="17" t="s">
        <v>78</v>
      </c>
    </row>
    <row r="103" s="10" customFormat="1" ht="22.8" customHeight="1">
      <c r="B103" s="196"/>
      <c r="C103" s="197"/>
      <c r="D103" s="198" t="s">
        <v>68</v>
      </c>
      <c r="E103" s="290" t="s">
        <v>1914</v>
      </c>
      <c r="F103" s="290" t="s">
        <v>1915</v>
      </c>
      <c r="G103" s="197"/>
      <c r="H103" s="197"/>
      <c r="I103" s="200"/>
      <c r="J103" s="291">
        <f>BK103</f>
        <v>0</v>
      </c>
      <c r="K103" s="197"/>
      <c r="L103" s="202"/>
      <c r="M103" s="203"/>
      <c r="N103" s="204"/>
      <c r="O103" s="204"/>
      <c r="P103" s="205">
        <f>SUM(P104:P117)</f>
        <v>0</v>
      </c>
      <c r="Q103" s="204"/>
      <c r="R103" s="205">
        <f>SUM(R104:R117)</f>
        <v>0</v>
      </c>
      <c r="S103" s="204"/>
      <c r="T103" s="206">
        <f>SUM(T104:T117)</f>
        <v>0</v>
      </c>
      <c r="AR103" s="207" t="s">
        <v>192</v>
      </c>
      <c r="AT103" s="208" t="s">
        <v>68</v>
      </c>
      <c r="AU103" s="208" t="s">
        <v>76</v>
      </c>
      <c r="AY103" s="207" t="s">
        <v>186</v>
      </c>
      <c r="BK103" s="209">
        <f>SUM(BK104:BK117)</f>
        <v>0</v>
      </c>
    </row>
    <row r="104" s="1" customFormat="1" ht="16.5" customHeight="1">
      <c r="B104" s="38"/>
      <c r="C104" s="210" t="s">
        <v>192</v>
      </c>
      <c r="D104" s="210" t="s">
        <v>187</v>
      </c>
      <c r="E104" s="211" t="s">
        <v>1916</v>
      </c>
      <c r="F104" s="212" t="s">
        <v>1917</v>
      </c>
      <c r="G104" s="213" t="s">
        <v>1845</v>
      </c>
      <c r="H104" s="214">
        <v>1</v>
      </c>
      <c r="I104" s="215"/>
      <c r="J104" s="216">
        <f>ROUND(I104*H104,2)</f>
        <v>0</v>
      </c>
      <c r="K104" s="212" t="s">
        <v>1</v>
      </c>
      <c r="L104" s="43"/>
      <c r="M104" s="217" t="s">
        <v>1</v>
      </c>
      <c r="N104" s="218" t="s">
        <v>40</v>
      </c>
      <c r="O104" s="79"/>
      <c r="P104" s="219">
        <f>O104*H104</f>
        <v>0</v>
      </c>
      <c r="Q104" s="219">
        <v>0</v>
      </c>
      <c r="R104" s="219">
        <f>Q104*H104</f>
        <v>0</v>
      </c>
      <c r="S104" s="219">
        <v>0</v>
      </c>
      <c r="T104" s="220">
        <f>S104*H104</f>
        <v>0</v>
      </c>
      <c r="AR104" s="17" t="s">
        <v>1918</v>
      </c>
      <c r="AT104" s="17" t="s">
        <v>187</v>
      </c>
      <c r="AU104" s="17" t="s">
        <v>78</v>
      </c>
      <c r="AY104" s="17" t="s">
        <v>186</v>
      </c>
      <c r="BE104" s="221">
        <f>IF(N104="základní",J104,0)</f>
        <v>0</v>
      </c>
      <c r="BF104" s="221">
        <f>IF(N104="snížená",J104,0)</f>
        <v>0</v>
      </c>
      <c r="BG104" s="221">
        <f>IF(N104="zákl. přenesená",J104,0)</f>
        <v>0</v>
      </c>
      <c r="BH104" s="221">
        <f>IF(N104="sníž. přenesená",J104,0)</f>
        <v>0</v>
      </c>
      <c r="BI104" s="221">
        <f>IF(N104="nulová",J104,0)</f>
        <v>0</v>
      </c>
      <c r="BJ104" s="17" t="s">
        <v>76</v>
      </c>
      <c r="BK104" s="221">
        <f>ROUND(I104*H104,2)</f>
        <v>0</v>
      </c>
      <c r="BL104" s="17" t="s">
        <v>1918</v>
      </c>
      <c r="BM104" s="17" t="s">
        <v>225</v>
      </c>
    </row>
    <row r="105" s="1" customFormat="1">
      <c r="B105" s="38"/>
      <c r="C105" s="39"/>
      <c r="D105" s="224" t="s">
        <v>831</v>
      </c>
      <c r="E105" s="39"/>
      <c r="F105" s="276" t="s">
        <v>1919</v>
      </c>
      <c r="G105" s="39"/>
      <c r="H105" s="39"/>
      <c r="I105" s="144"/>
      <c r="J105" s="39"/>
      <c r="K105" s="39"/>
      <c r="L105" s="43"/>
      <c r="M105" s="277"/>
      <c r="N105" s="79"/>
      <c r="O105" s="79"/>
      <c r="P105" s="79"/>
      <c r="Q105" s="79"/>
      <c r="R105" s="79"/>
      <c r="S105" s="79"/>
      <c r="T105" s="80"/>
      <c r="AT105" s="17" t="s">
        <v>831</v>
      </c>
      <c r="AU105" s="17" t="s">
        <v>78</v>
      </c>
    </row>
    <row r="106" s="1" customFormat="1" ht="16.5" customHeight="1">
      <c r="B106" s="38"/>
      <c r="C106" s="210" t="s">
        <v>213</v>
      </c>
      <c r="D106" s="210" t="s">
        <v>187</v>
      </c>
      <c r="E106" s="211" t="s">
        <v>1920</v>
      </c>
      <c r="F106" s="212" t="s">
        <v>1921</v>
      </c>
      <c r="G106" s="213" t="s">
        <v>1845</v>
      </c>
      <c r="H106" s="214">
        <v>1</v>
      </c>
      <c r="I106" s="215"/>
      <c r="J106" s="216">
        <f>ROUND(I106*H106,2)</f>
        <v>0</v>
      </c>
      <c r="K106" s="212" t="s">
        <v>1</v>
      </c>
      <c r="L106" s="43"/>
      <c r="M106" s="217" t="s">
        <v>1</v>
      </c>
      <c r="N106" s="218" t="s">
        <v>40</v>
      </c>
      <c r="O106" s="79"/>
      <c r="P106" s="219">
        <f>O106*H106</f>
        <v>0</v>
      </c>
      <c r="Q106" s="219">
        <v>0</v>
      </c>
      <c r="R106" s="219">
        <f>Q106*H106</f>
        <v>0</v>
      </c>
      <c r="S106" s="219">
        <v>0</v>
      </c>
      <c r="T106" s="220">
        <f>S106*H106</f>
        <v>0</v>
      </c>
      <c r="AR106" s="17" t="s">
        <v>1918</v>
      </c>
      <c r="AT106" s="17" t="s">
        <v>187</v>
      </c>
      <c r="AU106" s="17" t="s">
        <v>78</v>
      </c>
      <c r="AY106" s="17" t="s">
        <v>186</v>
      </c>
      <c r="BE106" s="221">
        <f>IF(N106="základní",J106,0)</f>
        <v>0</v>
      </c>
      <c r="BF106" s="221">
        <f>IF(N106="snížená",J106,0)</f>
        <v>0</v>
      </c>
      <c r="BG106" s="221">
        <f>IF(N106="zákl. přenesená",J106,0)</f>
        <v>0</v>
      </c>
      <c r="BH106" s="221">
        <f>IF(N106="sníž. přenesená",J106,0)</f>
        <v>0</v>
      </c>
      <c r="BI106" s="221">
        <f>IF(N106="nulová",J106,0)</f>
        <v>0</v>
      </c>
      <c r="BJ106" s="17" t="s">
        <v>76</v>
      </c>
      <c r="BK106" s="221">
        <f>ROUND(I106*H106,2)</f>
        <v>0</v>
      </c>
      <c r="BL106" s="17" t="s">
        <v>1918</v>
      </c>
      <c r="BM106" s="17" t="s">
        <v>237</v>
      </c>
    </row>
    <row r="107" s="1" customFormat="1">
      <c r="B107" s="38"/>
      <c r="C107" s="39"/>
      <c r="D107" s="224" t="s">
        <v>831</v>
      </c>
      <c r="E107" s="39"/>
      <c r="F107" s="276" t="s">
        <v>1922</v>
      </c>
      <c r="G107" s="39"/>
      <c r="H107" s="39"/>
      <c r="I107" s="144"/>
      <c r="J107" s="39"/>
      <c r="K107" s="39"/>
      <c r="L107" s="43"/>
      <c r="M107" s="277"/>
      <c r="N107" s="79"/>
      <c r="O107" s="79"/>
      <c r="P107" s="79"/>
      <c r="Q107" s="79"/>
      <c r="R107" s="79"/>
      <c r="S107" s="79"/>
      <c r="T107" s="80"/>
      <c r="AT107" s="17" t="s">
        <v>831</v>
      </c>
      <c r="AU107" s="17" t="s">
        <v>78</v>
      </c>
    </row>
    <row r="108" s="1" customFormat="1" ht="16.5" customHeight="1">
      <c r="B108" s="38"/>
      <c r="C108" s="210" t="s">
        <v>217</v>
      </c>
      <c r="D108" s="210" t="s">
        <v>187</v>
      </c>
      <c r="E108" s="211" t="s">
        <v>1923</v>
      </c>
      <c r="F108" s="212" t="s">
        <v>1924</v>
      </c>
      <c r="G108" s="213" t="s">
        <v>1845</v>
      </c>
      <c r="H108" s="214">
        <v>1</v>
      </c>
      <c r="I108" s="215"/>
      <c r="J108" s="216">
        <f>ROUND(I108*H108,2)</f>
        <v>0</v>
      </c>
      <c r="K108" s="212" t="s">
        <v>1</v>
      </c>
      <c r="L108" s="43"/>
      <c r="M108" s="217" t="s">
        <v>1</v>
      </c>
      <c r="N108" s="218" t="s">
        <v>40</v>
      </c>
      <c r="O108" s="79"/>
      <c r="P108" s="219">
        <f>O108*H108</f>
        <v>0</v>
      </c>
      <c r="Q108" s="219">
        <v>0</v>
      </c>
      <c r="R108" s="219">
        <f>Q108*H108</f>
        <v>0</v>
      </c>
      <c r="S108" s="219">
        <v>0</v>
      </c>
      <c r="T108" s="220">
        <f>S108*H108</f>
        <v>0</v>
      </c>
      <c r="AR108" s="17" t="s">
        <v>1918</v>
      </c>
      <c r="AT108" s="17" t="s">
        <v>187</v>
      </c>
      <c r="AU108" s="17" t="s">
        <v>78</v>
      </c>
      <c r="AY108" s="17" t="s">
        <v>186</v>
      </c>
      <c r="BE108" s="221">
        <f>IF(N108="základní",J108,0)</f>
        <v>0</v>
      </c>
      <c r="BF108" s="221">
        <f>IF(N108="snížená",J108,0)</f>
        <v>0</v>
      </c>
      <c r="BG108" s="221">
        <f>IF(N108="zákl. přenesená",J108,0)</f>
        <v>0</v>
      </c>
      <c r="BH108" s="221">
        <f>IF(N108="sníž. přenesená",J108,0)</f>
        <v>0</v>
      </c>
      <c r="BI108" s="221">
        <f>IF(N108="nulová",J108,0)</f>
        <v>0</v>
      </c>
      <c r="BJ108" s="17" t="s">
        <v>76</v>
      </c>
      <c r="BK108" s="221">
        <f>ROUND(I108*H108,2)</f>
        <v>0</v>
      </c>
      <c r="BL108" s="17" t="s">
        <v>1918</v>
      </c>
      <c r="BM108" s="17" t="s">
        <v>280</v>
      </c>
    </row>
    <row r="109" s="1" customFormat="1">
      <c r="B109" s="38"/>
      <c r="C109" s="39"/>
      <c r="D109" s="224" t="s">
        <v>831</v>
      </c>
      <c r="E109" s="39"/>
      <c r="F109" s="276" t="s">
        <v>1925</v>
      </c>
      <c r="G109" s="39"/>
      <c r="H109" s="39"/>
      <c r="I109" s="144"/>
      <c r="J109" s="39"/>
      <c r="K109" s="39"/>
      <c r="L109" s="43"/>
      <c r="M109" s="277"/>
      <c r="N109" s="79"/>
      <c r="O109" s="79"/>
      <c r="P109" s="79"/>
      <c r="Q109" s="79"/>
      <c r="R109" s="79"/>
      <c r="S109" s="79"/>
      <c r="T109" s="80"/>
      <c r="AT109" s="17" t="s">
        <v>831</v>
      </c>
      <c r="AU109" s="17" t="s">
        <v>78</v>
      </c>
    </row>
    <row r="110" s="1" customFormat="1" ht="16.5" customHeight="1">
      <c r="B110" s="38"/>
      <c r="C110" s="210" t="s">
        <v>221</v>
      </c>
      <c r="D110" s="210" t="s">
        <v>187</v>
      </c>
      <c r="E110" s="211" t="s">
        <v>1926</v>
      </c>
      <c r="F110" s="212" t="s">
        <v>1927</v>
      </c>
      <c r="G110" s="213" t="s">
        <v>1845</v>
      </c>
      <c r="H110" s="214">
        <v>1</v>
      </c>
      <c r="I110" s="215"/>
      <c r="J110" s="216">
        <f>ROUND(I110*H110,2)</f>
        <v>0</v>
      </c>
      <c r="K110" s="212" t="s">
        <v>1</v>
      </c>
      <c r="L110" s="43"/>
      <c r="M110" s="217" t="s">
        <v>1</v>
      </c>
      <c r="N110" s="218" t="s">
        <v>40</v>
      </c>
      <c r="O110" s="79"/>
      <c r="P110" s="219">
        <f>O110*H110</f>
        <v>0</v>
      </c>
      <c r="Q110" s="219">
        <v>0</v>
      </c>
      <c r="R110" s="219">
        <f>Q110*H110</f>
        <v>0</v>
      </c>
      <c r="S110" s="219">
        <v>0</v>
      </c>
      <c r="T110" s="220">
        <f>S110*H110</f>
        <v>0</v>
      </c>
      <c r="AR110" s="17" t="s">
        <v>1918</v>
      </c>
      <c r="AT110" s="17" t="s">
        <v>187</v>
      </c>
      <c r="AU110" s="17" t="s">
        <v>78</v>
      </c>
      <c r="AY110" s="17" t="s">
        <v>186</v>
      </c>
      <c r="BE110" s="221">
        <f>IF(N110="základní",J110,0)</f>
        <v>0</v>
      </c>
      <c r="BF110" s="221">
        <f>IF(N110="snížená",J110,0)</f>
        <v>0</v>
      </c>
      <c r="BG110" s="221">
        <f>IF(N110="zákl. přenesená",J110,0)</f>
        <v>0</v>
      </c>
      <c r="BH110" s="221">
        <f>IF(N110="sníž. přenesená",J110,0)</f>
        <v>0</v>
      </c>
      <c r="BI110" s="221">
        <f>IF(N110="nulová",J110,0)</f>
        <v>0</v>
      </c>
      <c r="BJ110" s="17" t="s">
        <v>76</v>
      </c>
      <c r="BK110" s="221">
        <f>ROUND(I110*H110,2)</f>
        <v>0</v>
      </c>
      <c r="BL110" s="17" t="s">
        <v>1918</v>
      </c>
      <c r="BM110" s="17" t="s">
        <v>266</v>
      </c>
    </row>
    <row r="111" s="1" customFormat="1">
      <c r="B111" s="38"/>
      <c r="C111" s="39"/>
      <c r="D111" s="224" t="s">
        <v>831</v>
      </c>
      <c r="E111" s="39"/>
      <c r="F111" s="276" t="s">
        <v>1928</v>
      </c>
      <c r="G111" s="39"/>
      <c r="H111" s="39"/>
      <c r="I111" s="144"/>
      <c r="J111" s="39"/>
      <c r="K111" s="39"/>
      <c r="L111" s="43"/>
      <c r="M111" s="277"/>
      <c r="N111" s="79"/>
      <c r="O111" s="79"/>
      <c r="P111" s="79"/>
      <c r="Q111" s="79"/>
      <c r="R111" s="79"/>
      <c r="S111" s="79"/>
      <c r="T111" s="80"/>
      <c r="AT111" s="17" t="s">
        <v>831</v>
      </c>
      <c r="AU111" s="17" t="s">
        <v>78</v>
      </c>
    </row>
    <row r="112" s="1" customFormat="1" ht="16.5" customHeight="1">
      <c r="B112" s="38"/>
      <c r="C112" s="210" t="s">
        <v>225</v>
      </c>
      <c r="D112" s="210" t="s">
        <v>187</v>
      </c>
      <c r="E112" s="211" t="s">
        <v>1929</v>
      </c>
      <c r="F112" s="212" t="s">
        <v>1930</v>
      </c>
      <c r="G112" s="213" t="s">
        <v>1845</v>
      </c>
      <c r="H112" s="214">
        <v>1</v>
      </c>
      <c r="I112" s="215"/>
      <c r="J112" s="216">
        <f>ROUND(I112*H112,2)</f>
        <v>0</v>
      </c>
      <c r="K112" s="212" t="s">
        <v>1</v>
      </c>
      <c r="L112" s="43"/>
      <c r="M112" s="217" t="s">
        <v>1</v>
      </c>
      <c r="N112" s="218" t="s">
        <v>40</v>
      </c>
      <c r="O112" s="79"/>
      <c r="P112" s="219">
        <f>O112*H112</f>
        <v>0</v>
      </c>
      <c r="Q112" s="219">
        <v>0</v>
      </c>
      <c r="R112" s="219">
        <f>Q112*H112</f>
        <v>0</v>
      </c>
      <c r="S112" s="219">
        <v>0</v>
      </c>
      <c r="T112" s="220">
        <f>S112*H112</f>
        <v>0</v>
      </c>
      <c r="AR112" s="17" t="s">
        <v>1918</v>
      </c>
      <c r="AT112" s="17" t="s">
        <v>187</v>
      </c>
      <c r="AU112" s="17" t="s">
        <v>78</v>
      </c>
      <c r="AY112" s="17" t="s">
        <v>186</v>
      </c>
      <c r="BE112" s="221">
        <f>IF(N112="základní",J112,0)</f>
        <v>0</v>
      </c>
      <c r="BF112" s="221">
        <f>IF(N112="snížená",J112,0)</f>
        <v>0</v>
      </c>
      <c r="BG112" s="221">
        <f>IF(N112="zákl. přenesená",J112,0)</f>
        <v>0</v>
      </c>
      <c r="BH112" s="221">
        <f>IF(N112="sníž. přenesená",J112,0)</f>
        <v>0</v>
      </c>
      <c r="BI112" s="221">
        <f>IF(N112="nulová",J112,0)</f>
        <v>0</v>
      </c>
      <c r="BJ112" s="17" t="s">
        <v>76</v>
      </c>
      <c r="BK112" s="221">
        <f>ROUND(I112*H112,2)</f>
        <v>0</v>
      </c>
      <c r="BL112" s="17" t="s">
        <v>1918</v>
      </c>
      <c r="BM112" s="17" t="s">
        <v>257</v>
      </c>
    </row>
    <row r="113" s="1" customFormat="1">
      <c r="B113" s="38"/>
      <c r="C113" s="39"/>
      <c r="D113" s="224" t="s">
        <v>831</v>
      </c>
      <c r="E113" s="39"/>
      <c r="F113" s="276" t="s">
        <v>1931</v>
      </c>
      <c r="G113" s="39"/>
      <c r="H113" s="39"/>
      <c r="I113" s="144"/>
      <c r="J113" s="39"/>
      <c r="K113" s="39"/>
      <c r="L113" s="43"/>
      <c r="M113" s="277"/>
      <c r="N113" s="79"/>
      <c r="O113" s="79"/>
      <c r="P113" s="79"/>
      <c r="Q113" s="79"/>
      <c r="R113" s="79"/>
      <c r="S113" s="79"/>
      <c r="T113" s="80"/>
      <c r="AT113" s="17" t="s">
        <v>831</v>
      </c>
      <c r="AU113" s="17" t="s">
        <v>78</v>
      </c>
    </row>
    <row r="114" s="1" customFormat="1" ht="16.5" customHeight="1">
      <c r="B114" s="38"/>
      <c r="C114" s="210" t="s">
        <v>233</v>
      </c>
      <c r="D114" s="210" t="s">
        <v>187</v>
      </c>
      <c r="E114" s="211" t="s">
        <v>1932</v>
      </c>
      <c r="F114" s="212" t="s">
        <v>1933</v>
      </c>
      <c r="G114" s="213" t="s">
        <v>1845</v>
      </c>
      <c r="H114" s="214">
        <v>1</v>
      </c>
      <c r="I114" s="215"/>
      <c r="J114" s="216">
        <f>ROUND(I114*H114,2)</f>
        <v>0</v>
      </c>
      <c r="K114" s="212" t="s">
        <v>1</v>
      </c>
      <c r="L114" s="43"/>
      <c r="M114" s="217" t="s">
        <v>1</v>
      </c>
      <c r="N114" s="218" t="s">
        <v>40</v>
      </c>
      <c r="O114" s="79"/>
      <c r="P114" s="219">
        <f>O114*H114</f>
        <v>0</v>
      </c>
      <c r="Q114" s="219">
        <v>0</v>
      </c>
      <c r="R114" s="219">
        <f>Q114*H114</f>
        <v>0</v>
      </c>
      <c r="S114" s="219">
        <v>0</v>
      </c>
      <c r="T114" s="220">
        <f>S114*H114</f>
        <v>0</v>
      </c>
      <c r="AR114" s="17" t="s">
        <v>1918</v>
      </c>
      <c r="AT114" s="17" t="s">
        <v>187</v>
      </c>
      <c r="AU114" s="17" t="s">
        <v>78</v>
      </c>
      <c r="AY114" s="17" t="s">
        <v>186</v>
      </c>
      <c r="BE114" s="221">
        <f>IF(N114="základní",J114,0)</f>
        <v>0</v>
      </c>
      <c r="BF114" s="221">
        <f>IF(N114="snížená",J114,0)</f>
        <v>0</v>
      </c>
      <c r="BG114" s="221">
        <f>IF(N114="zákl. přenesená",J114,0)</f>
        <v>0</v>
      </c>
      <c r="BH114" s="221">
        <f>IF(N114="sníž. přenesená",J114,0)</f>
        <v>0</v>
      </c>
      <c r="BI114" s="221">
        <f>IF(N114="nulová",J114,0)</f>
        <v>0</v>
      </c>
      <c r="BJ114" s="17" t="s">
        <v>76</v>
      </c>
      <c r="BK114" s="221">
        <f>ROUND(I114*H114,2)</f>
        <v>0</v>
      </c>
      <c r="BL114" s="17" t="s">
        <v>1918</v>
      </c>
      <c r="BM114" s="17" t="s">
        <v>274</v>
      </c>
    </row>
    <row r="115" s="1" customFormat="1">
      <c r="B115" s="38"/>
      <c r="C115" s="39"/>
      <c r="D115" s="224" t="s">
        <v>831</v>
      </c>
      <c r="E115" s="39"/>
      <c r="F115" s="276" t="s">
        <v>1934</v>
      </c>
      <c r="G115" s="39"/>
      <c r="H115" s="39"/>
      <c r="I115" s="144"/>
      <c r="J115" s="39"/>
      <c r="K115" s="39"/>
      <c r="L115" s="43"/>
      <c r="M115" s="277"/>
      <c r="N115" s="79"/>
      <c r="O115" s="79"/>
      <c r="P115" s="79"/>
      <c r="Q115" s="79"/>
      <c r="R115" s="79"/>
      <c r="S115" s="79"/>
      <c r="T115" s="80"/>
      <c r="AT115" s="17" t="s">
        <v>831</v>
      </c>
      <c r="AU115" s="17" t="s">
        <v>78</v>
      </c>
    </row>
    <row r="116" s="1" customFormat="1" ht="16.5" customHeight="1">
      <c r="B116" s="38"/>
      <c r="C116" s="210" t="s">
        <v>237</v>
      </c>
      <c r="D116" s="210" t="s">
        <v>187</v>
      </c>
      <c r="E116" s="211" t="s">
        <v>1935</v>
      </c>
      <c r="F116" s="212" t="s">
        <v>1936</v>
      </c>
      <c r="G116" s="213" t="s">
        <v>1845</v>
      </c>
      <c r="H116" s="214">
        <v>1</v>
      </c>
      <c r="I116" s="215"/>
      <c r="J116" s="216">
        <f>ROUND(I116*H116,2)</f>
        <v>0</v>
      </c>
      <c r="K116" s="212" t="s">
        <v>1</v>
      </c>
      <c r="L116" s="43"/>
      <c r="M116" s="217" t="s">
        <v>1</v>
      </c>
      <c r="N116" s="218" t="s">
        <v>40</v>
      </c>
      <c r="O116" s="79"/>
      <c r="P116" s="219">
        <f>O116*H116</f>
        <v>0</v>
      </c>
      <c r="Q116" s="219">
        <v>0</v>
      </c>
      <c r="R116" s="219">
        <f>Q116*H116</f>
        <v>0</v>
      </c>
      <c r="S116" s="219">
        <v>0</v>
      </c>
      <c r="T116" s="220">
        <f>S116*H116</f>
        <v>0</v>
      </c>
      <c r="AR116" s="17" t="s">
        <v>1918</v>
      </c>
      <c r="AT116" s="17" t="s">
        <v>187</v>
      </c>
      <c r="AU116" s="17" t="s">
        <v>78</v>
      </c>
      <c r="AY116" s="17" t="s">
        <v>186</v>
      </c>
      <c r="BE116" s="221">
        <f>IF(N116="základní",J116,0)</f>
        <v>0</v>
      </c>
      <c r="BF116" s="221">
        <f>IF(N116="snížená",J116,0)</f>
        <v>0</v>
      </c>
      <c r="BG116" s="221">
        <f>IF(N116="zákl. přenesená",J116,0)</f>
        <v>0</v>
      </c>
      <c r="BH116" s="221">
        <f>IF(N116="sníž. přenesená",J116,0)</f>
        <v>0</v>
      </c>
      <c r="BI116" s="221">
        <f>IF(N116="nulová",J116,0)</f>
        <v>0</v>
      </c>
      <c r="BJ116" s="17" t="s">
        <v>76</v>
      </c>
      <c r="BK116" s="221">
        <f>ROUND(I116*H116,2)</f>
        <v>0</v>
      </c>
      <c r="BL116" s="17" t="s">
        <v>1918</v>
      </c>
      <c r="BM116" s="17" t="s">
        <v>297</v>
      </c>
    </row>
    <row r="117" s="1" customFormat="1">
      <c r="B117" s="38"/>
      <c r="C117" s="39"/>
      <c r="D117" s="224" t="s">
        <v>831</v>
      </c>
      <c r="E117" s="39"/>
      <c r="F117" s="276" t="s">
        <v>1937</v>
      </c>
      <c r="G117" s="39"/>
      <c r="H117" s="39"/>
      <c r="I117" s="144"/>
      <c r="J117" s="39"/>
      <c r="K117" s="39"/>
      <c r="L117" s="43"/>
      <c r="M117" s="292"/>
      <c r="N117" s="281"/>
      <c r="O117" s="281"/>
      <c r="P117" s="281"/>
      <c r="Q117" s="281"/>
      <c r="R117" s="281"/>
      <c r="S117" s="281"/>
      <c r="T117" s="293"/>
      <c r="AT117" s="17" t="s">
        <v>831</v>
      </c>
      <c r="AU117" s="17" t="s">
        <v>78</v>
      </c>
    </row>
    <row r="118" s="1" customFormat="1" ht="6.96" customHeight="1">
      <c r="B118" s="57"/>
      <c r="C118" s="58"/>
      <c r="D118" s="58"/>
      <c r="E118" s="58"/>
      <c r="F118" s="58"/>
      <c r="G118" s="58"/>
      <c r="H118" s="58"/>
      <c r="I118" s="168"/>
      <c r="J118" s="58"/>
      <c r="K118" s="58"/>
      <c r="L118" s="43"/>
    </row>
  </sheetData>
  <sheetProtection sheet="1" autoFilter="0" formatColumns="0" formatRows="0" objects="1" scenarios="1" spinCount="100000" saltValue="HXF6aolY4qgkEam+YiOH03IoMC7jUZfajg0CJPuxydi+cKr+23vOXEiR/UlNZSz6CvedPAZ1lT61TXrxW8KuFw==" hashValue="xtY4CYDW+kakvvPNSSMNHiAt7L/hk+dYsgcyeg+2g/f5vEdoqX3mhtq6nhOXes5TqUIz7M4Jby2Ej7YhofN7hg==" algorithmName="SHA-512" password="CC35"/>
  <autoFilter ref="C93:K117"/>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102</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ht="12" customHeight="1">
      <c r="B8" s="20"/>
      <c r="D8" s="142" t="s">
        <v>132</v>
      </c>
      <c r="L8" s="20"/>
    </row>
    <row r="9" s="1" customFormat="1" ht="16.5" customHeight="1">
      <c r="B9" s="43"/>
      <c r="E9" s="143" t="s">
        <v>133</v>
      </c>
      <c r="F9" s="1"/>
      <c r="G9" s="1"/>
      <c r="H9" s="1"/>
      <c r="I9" s="144"/>
      <c r="L9" s="43"/>
    </row>
    <row r="10" s="1" customFormat="1" ht="12" customHeight="1">
      <c r="B10" s="43"/>
      <c r="D10" s="142" t="s">
        <v>134</v>
      </c>
      <c r="I10" s="144"/>
      <c r="L10" s="43"/>
    </row>
    <row r="11" s="1" customFormat="1" ht="36.96" customHeight="1">
      <c r="B11" s="43"/>
      <c r="E11" s="145" t="s">
        <v>1938</v>
      </c>
      <c r="F11" s="1"/>
      <c r="G11" s="1"/>
      <c r="H11" s="1"/>
      <c r="I11" s="144"/>
      <c r="L11" s="43"/>
    </row>
    <row r="12" s="1" customFormat="1">
      <c r="B12" s="43"/>
      <c r="I12" s="144"/>
      <c r="L12" s="43"/>
    </row>
    <row r="13" s="1" customFormat="1" ht="12" customHeight="1">
      <c r="B13" s="43"/>
      <c r="D13" s="142" t="s">
        <v>18</v>
      </c>
      <c r="F13" s="17" t="s">
        <v>1</v>
      </c>
      <c r="I13" s="146" t="s">
        <v>19</v>
      </c>
      <c r="J13" s="17" t="s">
        <v>1</v>
      </c>
      <c r="L13" s="43"/>
    </row>
    <row r="14" s="1" customFormat="1" ht="12" customHeight="1">
      <c r="B14" s="43"/>
      <c r="D14" s="142" t="s">
        <v>20</v>
      </c>
      <c r="F14" s="17" t="s">
        <v>21</v>
      </c>
      <c r="I14" s="146" t="s">
        <v>22</v>
      </c>
      <c r="J14" s="147" t="str">
        <f>'Rekapitulace stavby'!AN8</f>
        <v>15. 7. 2019</v>
      </c>
      <c r="L14" s="43"/>
    </row>
    <row r="15" s="1" customFormat="1" ht="10.8" customHeight="1">
      <c r="B15" s="43"/>
      <c r="I15" s="144"/>
      <c r="L15" s="43"/>
    </row>
    <row r="16" s="1" customFormat="1" ht="12" customHeight="1">
      <c r="B16" s="43"/>
      <c r="D16" s="142" t="s">
        <v>24</v>
      </c>
      <c r="I16" s="146" t="s">
        <v>25</v>
      </c>
      <c r="J16" s="17" t="s">
        <v>1</v>
      </c>
      <c r="L16" s="43"/>
    </row>
    <row r="17" s="1" customFormat="1" ht="18" customHeight="1">
      <c r="B17" s="43"/>
      <c r="E17" s="17" t="s">
        <v>26</v>
      </c>
      <c r="I17" s="146" t="s">
        <v>27</v>
      </c>
      <c r="J17" s="17" t="s">
        <v>1</v>
      </c>
      <c r="L17" s="43"/>
    </row>
    <row r="18" s="1" customFormat="1" ht="6.96" customHeight="1">
      <c r="B18" s="43"/>
      <c r="I18" s="144"/>
      <c r="L18" s="43"/>
    </row>
    <row r="19" s="1" customFormat="1" ht="12" customHeight="1">
      <c r="B19" s="43"/>
      <c r="D19" s="142" t="s">
        <v>28</v>
      </c>
      <c r="I19" s="146" t="s">
        <v>25</v>
      </c>
      <c r="J19" s="33" t="str">
        <f>'Rekapitulace stavby'!AN13</f>
        <v>Vyplň údaj</v>
      </c>
      <c r="L19" s="43"/>
    </row>
    <row r="20" s="1" customFormat="1" ht="18" customHeight="1">
      <c r="B20" s="43"/>
      <c r="E20" s="33" t="str">
        <f>'Rekapitulace stavby'!E14</f>
        <v>Vyplň údaj</v>
      </c>
      <c r="F20" s="17"/>
      <c r="G20" s="17"/>
      <c r="H20" s="17"/>
      <c r="I20" s="146" t="s">
        <v>27</v>
      </c>
      <c r="J20" s="33" t="str">
        <f>'Rekapitulace stavby'!AN14</f>
        <v>Vyplň údaj</v>
      </c>
      <c r="L20" s="43"/>
    </row>
    <row r="21" s="1" customFormat="1" ht="6.96" customHeight="1">
      <c r="B21" s="43"/>
      <c r="I21" s="144"/>
      <c r="L21" s="43"/>
    </row>
    <row r="22" s="1" customFormat="1" ht="12" customHeight="1">
      <c r="B22" s="43"/>
      <c r="D22" s="142" t="s">
        <v>30</v>
      </c>
      <c r="I22" s="146" t="s">
        <v>25</v>
      </c>
      <c r="J22" s="17" t="s">
        <v>1</v>
      </c>
      <c r="L22" s="43"/>
    </row>
    <row r="23" s="1" customFormat="1" ht="18" customHeight="1">
      <c r="B23" s="43"/>
      <c r="E23" s="17" t="s">
        <v>31</v>
      </c>
      <c r="I23" s="146" t="s">
        <v>27</v>
      </c>
      <c r="J23" s="17" t="s">
        <v>1</v>
      </c>
      <c r="L23" s="43"/>
    </row>
    <row r="24" s="1" customFormat="1" ht="6.96" customHeight="1">
      <c r="B24" s="43"/>
      <c r="I24" s="144"/>
      <c r="L24" s="43"/>
    </row>
    <row r="25" s="1" customFormat="1" ht="12" customHeight="1">
      <c r="B25" s="43"/>
      <c r="D25" s="142" t="s">
        <v>33</v>
      </c>
      <c r="I25" s="146" t="s">
        <v>25</v>
      </c>
      <c r="J25" s="17" t="s">
        <v>1</v>
      </c>
      <c r="L25" s="43"/>
    </row>
    <row r="26" s="1" customFormat="1" ht="18" customHeight="1">
      <c r="B26" s="43"/>
      <c r="E26" s="17" t="s">
        <v>31</v>
      </c>
      <c r="I26" s="146" t="s">
        <v>27</v>
      </c>
      <c r="J26" s="17" t="s">
        <v>1</v>
      </c>
      <c r="L26" s="43"/>
    </row>
    <row r="27" s="1" customFormat="1" ht="6.96" customHeight="1">
      <c r="B27" s="43"/>
      <c r="I27" s="144"/>
      <c r="L27" s="43"/>
    </row>
    <row r="28" s="1" customFormat="1" ht="12" customHeight="1">
      <c r="B28" s="43"/>
      <c r="D28" s="142" t="s">
        <v>34</v>
      </c>
      <c r="I28" s="144"/>
      <c r="L28" s="43"/>
    </row>
    <row r="29" s="7" customFormat="1" ht="16.5" customHeight="1">
      <c r="B29" s="148"/>
      <c r="E29" s="149" t="s">
        <v>1</v>
      </c>
      <c r="F29" s="149"/>
      <c r="G29" s="149"/>
      <c r="H29" s="149"/>
      <c r="I29" s="150"/>
      <c r="L29" s="148"/>
    </row>
    <row r="30" s="1" customFormat="1" ht="6.96" customHeight="1">
      <c r="B30" s="43"/>
      <c r="I30" s="144"/>
      <c r="L30" s="43"/>
    </row>
    <row r="31" s="1" customFormat="1" ht="6.96" customHeight="1">
      <c r="B31" s="43"/>
      <c r="D31" s="71"/>
      <c r="E31" s="71"/>
      <c r="F31" s="71"/>
      <c r="G31" s="71"/>
      <c r="H31" s="71"/>
      <c r="I31" s="151"/>
      <c r="J31" s="71"/>
      <c r="K31" s="71"/>
      <c r="L31" s="43"/>
    </row>
    <row r="32" s="1" customFormat="1" ht="25.44" customHeight="1">
      <c r="B32" s="43"/>
      <c r="D32" s="152" t="s">
        <v>35</v>
      </c>
      <c r="I32" s="144"/>
      <c r="J32" s="153">
        <f>ROUND(J89, 2)</f>
        <v>0</v>
      </c>
      <c r="L32" s="43"/>
    </row>
    <row r="33" s="1" customFormat="1" ht="6.96" customHeight="1">
      <c r="B33" s="43"/>
      <c r="D33" s="71"/>
      <c r="E33" s="71"/>
      <c r="F33" s="71"/>
      <c r="G33" s="71"/>
      <c r="H33" s="71"/>
      <c r="I33" s="151"/>
      <c r="J33" s="71"/>
      <c r="K33" s="71"/>
      <c r="L33" s="43"/>
    </row>
    <row r="34" s="1" customFormat="1" ht="14.4" customHeight="1">
      <c r="B34" s="43"/>
      <c r="F34" s="154" t="s">
        <v>37</v>
      </c>
      <c r="I34" s="155" t="s">
        <v>36</v>
      </c>
      <c r="J34" s="154" t="s">
        <v>38</v>
      </c>
      <c r="L34" s="43"/>
    </row>
    <row r="35" s="1" customFormat="1" ht="14.4" customHeight="1">
      <c r="B35" s="43"/>
      <c r="D35" s="142" t="s">
        <v>39</v>
      </c>
      <c r="E35" s="142" t="s">
        <v>40</v>
      </c>
      <c r="F35" s="156">
        <f>ROUND((SUM(BE89:BE144)),  2)</f>
        <v>0</v>
      </c>
      <c r="I35" s="157">
        <v>0.20999999999999999</v>
      </c>
      <c r="J35" s="156">
        <f>ROUND(((SUM(BE89:BE144))*I35),  2)</f>
        <v>0</v>
      </c>
      <c r="L35" s="43"/>
    </row>
    <row r="36" s="1" customFormat="1" ht="14.4" customHeight="1">
      <c r="B36" s="43"/>
      <c r="E36" s="142" t="s">
        <v>41</v>
      </c>
      <c r="F36" s="156">
        <f>ROUND((SUM(BF89:BF144)),  2)</f>
        <v>0</v>
      </c>
      <c r="I36" s="157">
        <v>0.14999999999999999</v>
      </c>
      <c r="J36" s="156">
        <f>ROUND(((SUM(BF89:BF144))*I36),  2)</f>
        <v>0</v>
      </c>
      <c r="L36" s="43"/>
    </row>
    <row r="37" hidden="1" s="1" customFormat="1" ht="14.4" customHeight="1">
      <c r="B37" s="43"/>
      <c r="E37" s="142" t="s">
        <v>42</v>
      </c>
      <c r="F37" s="156">
        <f>ROUND((SUM(BG89:BG144)),  2)</f>
        <v>0</v>
      </c>
      <c r="I37" s="157">
        <v>0.20999999999999999</v>
      </c>
      <c r="J37" s="156">
        <f>0</f>
        <v>0</v>
      </c>
      <c r="L37" s="43"/>
    </row>
    <row r="38" hidden="1" s="1" customFormat="1" ht="14.4" customHeight="1">
      <c r="B38" s="43"/>
      <c r="E38" s="142" t="s">
        <v>43</v>
      </c>
      <c r="F38" s="156">
        <f>ROUND((SUM(BH89:BH144)),  2)</f>
        <v>0</v>
      </c>
      <c r="I38" s="157">
        <v>0.14999999999999999</v>
      </c>
      <c r="J38" s="156">
        <f>0</f>
        <v>0</v>
      </c>
      <c r="L38" s="43"/>
    </row>
    <row r="39" hidden="1" s="1" customFormat="1" ht="14.4" customHeight="1">
      <c r="B39" s="43"/>
      <c r="E39" s="142" t="s">
        <v>44</v>
      </c>
      <c r="F39" s="156">
        <f>ROUND((SUM(BI89:BI144)),  2)</f>
        <v>0</v>
      </c>
      <c r="I39" s="157">
        <v>0</v>
      </c>
      <c r="J39" s="156">
        <f>0</f>
        <v>0</v>
      </c>
      <c r="L39" s="43"/>
    </row>
    <row r="40" s="1" customFormat="1" ht="6.96" customHeight="1">
      <c r="B40" s="43"/>
      <c r="I40" s="144"/>
      <c r="L40" s="43"/>
    </row>
    <row r="41" s="1" customFormat="1" ht="25.44" customHeight="1">
      <c r="B41" s="43"/>
      <c r="C41" s="158"/>
      <c r="D41" s="159" t="s">
        <v>45</v>
      </c>
      <c r="E41" s="160"/>
      <c r="F41" s="160"/>
      <c r="G41" s="161" t="s">
        <v>46</v>
      </c>
      <c r="H41" s="162" t="s">
        <v>47</v>
      </c>
      <c r="I41" s="163"/>
      <c r="J41" s="164">
        <f>SUM(J32:J39)</f>
        <v>0</v>
      </c>
      <c r="K41" s="165"/>
      <c r="L41" s="43"/>
    </row>
    <row r="42" s="1" customFormat="1" ht="14.4" customHeight="1">
      <c r="B42" s="166"/>
      <c r="C42" s="167"/>
      <c r="D42" s="167"/>
      <c r="E42" s="167"/>
      <c r="F42" s="167"/>
      <c r="G42" s="167"/>
      <c r="H42" s="167"/>
      <c r="I42" s="168"/>
      <c r="J42" s="167"/>
      <c r="K42" s="167"/>
      <c r="L42" s="43"/>
    </row>
    <row r="46" hidden="1" s="1" customFormat="1" ht="6.96" customHeight="1">
      <c r="B46" s="169"/>
      <c r="C46" s="170"/>
      <c r="D46" s="170"/>
      <c r="E46" s="170"/>
      <c r="F46" s="170"/>
      <c r="G46" s="170"/>
      <c r="H46" s="170"/>
      <c r="I46" s="171"/>
      <c r="J46" s="170"/>
      <c r="K46" s="170"/>
      <c r="L46" s="43"/>
    </row>
    <row r="47" hidden="1" s="1" customFormat="1" ht="24.96" customHeight="1">
      <c r="B47" s="38"/>
      <c r="C47" s="23" t="s">
        <v>138</v>
      </c>
      <c r="D47" s="39"/>
      <c r="E47" s="39"/>
      <c r="F47" s="39"/>
      <c r="G47" s="39"/>
      <c r="H47" s="39"/>
      <c r="I47" s="144"/>
      <c r="J47" s="39"/>
      <c r="K47" s="39"/>
      <c r="L47" s="43"/>
    </row>
    <row r="48" hidden="1" s="1" customFormat="1" ht="6.96" customHeight="1">
      <c r="B48" s="38"/>
      <c r="C48" s="39"/>
      <c r="D48" s="39"/>
      <c r="E48" s="39"/>
      <c r="F48" s="39"/>
      <c r="G48" s="39"/>
      <c r="H48" s="39"/>
      <c r="I48" s="144"/>
      <c r="J48" s="39"/>
      <c r="K48" s="39"/>
      <c r="L48" s="43"/>
    </row>
    <row r="49" hidden="1" s="1" customFormat="1" ht="12" customHeight="1">
      <c r="B49" s="38"/>
      <c r="C49" s="32" t="s">
        <v>16</v>
      </c>
      <c r="D49" s="39"/>
      <c r="E49" s="39"/>
      <c r="F49" s="39"/>
      <c r="G49" s="39"/>
      <c r="H49" s="39"/>
      <c r="I49" s="144"/>
      <c r="J49" s="39"/>
      <c r="K49" s="39"/>
      <c r="L49" s="43"/>
    </row>
    <row r="50" hidden="1" s="1" customFormat="1" ht="16.5" customHeight="1">
      <c r="B50" s="38"/>
      <c r="C50" s="39"/>
      <c r="D50" s="39"/>
      <c r="E50" s="172" t="str">
        <f>E7</f>
        <v>000035_KČOV-Modlíkov</v>
      </c>
      <c r="F50" s="32"/>
      <c r="G50" s="32"/>
      <c r="H50" s="32"/>
      <c r="I50" s="144"/>
      <c r="J50" s="39"/>
      <c r="K50" s="39"/>
      <c r="L50" s="43"/>
    </row>
    <row r="51" hidden="1" ht="12" customHeight="1">
      <c r="B51" s="21"/>
      <c r="C51" s="32" t="s">
        <v>132</v>
      </c>
      <c r="D51" s="22"/>
      <c r="E51" s="22"/>
      <c r="F51" s="22"/>
      <c r="G51" s="22"/>
      <c r="H51" s="22"/>
      <c r="I51" s="137"/>
      <c r="J51" s="22"/>
      <c r="K51" s="22"/>
      <c r="L51" s="20"/>
    </row>
    <row r="52" hidden="1" s="1" customFormat="1" ht="16.5" customHeight="1">
      <c r="B52" s="38"/>
      <c r="C52" s="39"/>
      <c r="D52" s="39"/>
      <c r="E52" s="172" t="s">
        <v>133</v>
      </c>
      <c r="F52" s="39"/>
      <c r="G52" s="39"/>
      <c r="H52" s="39"/>
      <c r="I52" s="144"/>
      <c r="J52" s="39"/>
      <c r="K52" s="39"/>
      <c r="L52" s="43"/>
    </row>
    <row r="53" hidden="1" s="1" customFormat="1" ht="12" customHeight="1">
      <c r="B53" s="38"/>
      <c r="C53" s="32" t="s">
        <v>134</v>
      </c>
      <c r="D53" s="39"/>
      <c r="E53" s="39"/>
      <c r="F53" s="39"/>
      <c r="G53" s="39"/>
      <c r="H53" s="39"/>
      <c r="I53" s="144"/>
      <c r="J53" s="39"/>
      <c r="K53" s="39"/>
      <c r="L53" s="43"/>
    </row>
    <row r="54" hidden="1" s="1" customFormat="1" ht="16.5" customHeight="1">
      <c r="B54" s="38"/>
      <c r="C54" s="39"/>
      <c r="D54" s="39"/>
      <c r="E54" s="64" t="str">
        <f>E11</f>
        <v>D1.2 - SO Terénní úpravy a oplocení</v>
      </c>
      <c r="F54" s="39"/>
      <c r="G54" s="39"/>
      <c r="H54" s="39"/>
      <c r="I54" s="144"/>
      <c r="J54" s="39"/>
      <c r="K54" s="39"/>
      <c r="L54" s="43"/>
    </row>
    <row r="55" hidden="1" s="1" customFormat="1" ht="6.96" customHeight="1">
      <c r="B55" s="38"/>
      <c r="C55" s="39"/>
      <c r="D55" s="39"/>
      <c r="E55" s="39"/>
      <c r="F55" s="39"/>
      <c r="G55" s="39"/>
      <c r="H55" s="39"/>
      <c r="I55" s="144"/>
      <c r="J55" s="39"/>
      <c r="K55" s="39"/>
      <c r="L55" s="43"/>
    </row>
    <row r="56" hidden="1" s="1" customFormat="1" ht="12" customHeight="1">
      <c r="B56" s="38"/>
      <c r="C56" s="32" t="s">
        <v>20</v>
      </c>
      <c r="D56" s="39"/>
      <c r="E56" s="39"/>
      <c r="F56" s="27" t="str">
        <f>F14</f>
        <v>Modlíkov</v>
      </c>
      <c r="G56" s="39"/>
      <c r="H56" s="39"/>
      <c r="I56" s="146" t="s">
        <v>22</v>
      </c>
      <c r="J56" s="67" t="str">
        <f>IF(J14="","",J14)</f>
        <v>15. 7. 2019</v>
      </c>
      <c r="K56" s="39"/>
      <c r="L56" s="43"/>
    </row>
    <row r="57" hidden="1" s="1" customFormat="1" ht="6.96" customHeight="1">
      <c r="B57" s="38"/>
      <c r="C57" s="39"/>
      <c r="D57" s="39"/>
      <c r="E57" s="39"/>
      <c r="F57" s="39"/>
      <c r="G57" s="39"/>
      <c r="H57" s="39"/>
      <c r="I57" s="144"/>
      <c r="J57" s="39"/>
      <c r="K57" s="39"/>
      <c r="L57" s="43"/>
    </row>
    <row r="58" hidden="1" s="1" customFormat="1" ht="13.65" customHeight="1">
      <c r="B58" s="38"/>
      <c r="C58" s="32" t="s">
        <v>24</v>
      </c>
      <c r="D58" s="39"/>
      <c r="E58" s="39"/>
      <c r="F58" s="27" t="str">
        <f>E17</f>
        <v>OBEC MODLÍKOV, MODLÍKOV 60 582 22 PŘIB.</v>
      </c>
      <c r="G58" s="39"/>
      <c r="H58" s="39"/>
      <c r="I58" s="146" t="s">
        <v>30</v>
      </c>
      <c r="J58" s="36" t="str">
        <f>E23</f>
        <v>PROfi</v>
      </c>
      <c r="K58" s="39"/>
      <c r="L58" s="43"/>
    </row>
    <row r="59" hidden="1" s="1" customFormat="1" ht="13.65" customHeight="1">
      <c r="B59" s="38"/>
      <c r="C59" s="32" t="s">
        <v>28</v>
      </c>
      <c r="D59" s="39"/>
      <c r="E59" s="39"/>
      <c r="F59" s="27" t="str">
        <f>IF(E20="","",E20)</f>
        <v>Vyplň údaj</v>
      </c>
      <c r="G59" s="39"/>
      <c r="H59" s="39"/>
      <c r="I59" s="146" t="s">
        <v>33</v>
      </c>
      <c r="J59" s="36" t="str">
        <f>E26</f>
        <v>PROfi</v>
      </c>
      <c r="K59" s="39"/>
      <c r="L59" s="43"/>
    </row>
    <row r="60" hidden="1" s="1" customFormat="1" ht="10.32" customHeight="1">
      <c r="B60" s="38"/>
      <c r="C60" s="39"/>
      <c r="D60" s="39"/>
      <c r="E60" s="39"/>
      <c r="F60" s="39"/>
      <c r="G60" s="39"/>
      <c r="H60" s="39"/>
      <c r="I60" s="144"/>
      <c r="J60" s="39"/>
      <c r="K60" s="39"/>
      <c r="L60" s="43"/>
    </row>
    <row r="61" hidden="1" s="1" customFormat="1" ht="29.28" customHeight="1">
      <c r="B61" s="38"/>
      <c r="C61" s="173" t="s">
        <v>139</v>
      </c>
      <c r="D61" s="174"/>
      <c r="E61" s="174"/>
      <c r="F61" s="174"/>
      <c r="G61" s="174"/>
      <c r="H61" s="174"/>
      <c r="I61" s="175"/>
      <c r="J61" s="176" t="s">
        <v>140</v>
      </c>
      <c r="K61" s="174"/>
      <c r="L61" s="43"/>
    </row>
    <row r="62" hidden="1" s="1" customFormat="1" ht="10.32" customHeight="1">
      <c r="B62" s="38"/>
      <c r="C62" s="39"/>
      <c r="D62" s="39"/>
      <c r="E62" s="39"/>
      <c r="F62" s="39"/>
      <c r="G62" s="39"/>
      <c r="H62" s="39"/>
      <c r="I62" s="144"/>
      <c r="J62" s="39"/>
      <c r="K62" s="39"/>
      <c r="L62" s="43"/>
    </row>
    <row r="63" hidden="1" s="1" customFormat="1" ht="22.8" customHeight="1">
      <c r="B63" s="38"/>
      <c r="C63" s="177" t="s">
        <v>141</v>
      </c>
      <c r="D63" s="39"/>
      <c r="E63" s="39"/>
      <c r="F63" s="39"/>
      <c r="G63" s="39"/>
      <c r="H63" s="39"/>
      <c r="I63" s="144"/>
      <c r="J63" s="98">
        <f>J89</f>
        <v>0</v>
      </c>
      <c r="K63" s="39"/>
      <c r="L63" s="43"/>
      <c r="AU63" s="17" t="s">
        <v>142</v>
      </c>
    </row>
    <row r="64" hidden="1" s="8" customFormat="1" ht="24.96" customHeight="1">
      <c r="B64" s="178"/>
      <c r="C64" s="179"/>
      <c r="D64" s="180" t="s">
        <v>1566</v>
      </c>
      <c r="E64" s="181"/>
      <c r="F64" s="181"/>
      <c r="G64" s="181"/>
      <c r="H64" s="181"/>
      <c r="I64" s="182"/>
      <c r="J64" s="183">
        <f>J90</f>
        <v>0</v>
      </c>
      <c r="K64" s="179"/>
      <c r="L64" s="184"/>
    </row>
    <row r="65" hidden="1" s="15" customFormat="1" ht="19.92" customHeight="1">
      <c r="B65" s="284"/>
      <c r="C65" s="121"/>
      <c r="D65" s="285" t="s">
        <v>1939</v>
      </c>
      <c r="E65" s="286"/>
      <c r="F65" s="286"/>
      <c r="G65" s="286"/>
      <c r="H65" s="286"/>
      <c r="I65" s="287"/>
      <c r="J65" s="288">
        <f>J91</f>
        <v>0</v>
      </c>
      <c r="K65" s="121"/>
      <c r="L65" s="289"/>
    </row>
    <row r="66" hidden="1" s="15" customFormat="1" ht="19.92" customHeight="1">
      <c r="B66" s="284"/>
      <c r="C66" s="121"/>
      <c r="D66" s="285" t="s">
        <v>1940</v>
      </c>
      <c r="E66" s="286"/>
      <c r="F66" s="286"/>
      <c r="G66" s="286"/>
      <c r="H66" s="286"/>
      <c r="I66" s="287"/>
      <c r="J66" s="288">
        <f>J104</f>
        <v>0</v>
      </c>
      <c r="K66" s="121"/>
      <c r="L66" s="289"/>
    </row>
    <row r="67" hidden="1" s="15" customFormat="1" ht="19.92" customHeight="1">
      <c r="B67" s="284"/>
      <c r="C67" s="121"/>
      <c r="D67" s="285" t="s">
        <v>1941</v>
      </c>
      <c r="E67" s="286"/>
      <c r="F67" s="286"/>
      <c r="G67" s="286"/>
      <c r="H67" s="286"/>
      <c r="I67" s="287"/>
      <c r="J67" s="288">
        <f>J124</f>
        <v>0</v>
      </c>
      <c r="K67" s="121"/>
      <c r="L67" s="289"/>
    </row>
    <row r="68" hidden="1" s="1" customFormat="1" ht="21.84" customHeight="1">
      <c r="B68" s="38"/>
      <c r="C68" s="39"/>
      <c r="D68" s="39"/>
      <c r="E68" s="39"/>
      <c r="F68" s="39"/>
      <c r="G68" s="39"/>
      <c r="H68" s="39"/>
      <c r="I68" s="144"/>
      <c r="J68" s="39"/>
      <c r="K68" s="39"/>
      <c r="L68" s="43"/>
    </row>
    <row r="69" hidden="1" s="1" customFormat="1" ht="6.96" customHeight="1">
      <c r="B69" s="57"/>
      <c r="C69" s="58"/>
      <c r="D69" s="58"/>
      <c r="E69" s="58"/>
      <c r="F69" s="58"/>
      <c r="G69" s="58"/>
      <c r="H69" s="58"/>
      <c r="I69" s="168"/>
      <c r="J69" s="58"/>
      <c r="K69" s="58"/>
      <c r="L69" s="43"/>
    </row>
    <row r="70" hidden="1"/>
    <row r="71" hidden="1"/>
    <row r="72" hidden="1"/>
    <row r="73" s="1" customFormat="1" ht="6.96" customHeight="1">
      <c r="B73" s="59"/>
      <c r="C73" s="60"/>
      <c r="D73" s="60"/>
      <c r="E73" s="60"/>
      <c r="F73" s="60"/>
      <c r="G73" s="60"/>
      <c r="H73" s="60"/>
      <c r="I73" s="171"/>
      <c r="J73" s="60"/>
      <c r="K73" s="60"/>
      <c r="L73" s="43"/>
    </row>
    <row r="74" s="1" customFormat="1" ht="24.96" customHeight="1">
      <c r="B74" s="38"/>
      <c r="C74" s="23" t="s">
        <v>172</v>
      </c>
      <c r="D74" s="39"/>
      <c r="E74" s="39"/>
      <c r="F74" s="39"/>
      <c r="G74" s="39"/>
      <c r="H74" s="39"/>
      <c r="I74" s="144"/>
      <c r="J74" s="39"/>
      <c r="K74" s="39"/>
      <c r="L74" s="43"/>
    </row>
    <row r="75" s="1" customFormat="1" ht="6.96" customHeight="1">
      <c r="B75" s="38"/>
      <c r="C75" s="39"/>
      <c r="D75" s="39"/>
      <c r="E75" s="39"/>
      <c r="F75" s="39"/>
      <c r="G75" s="39"/>
      <c r="H75" s="39"/>
      <c r="I75" s="144"/>
      <c r="J75" s="39"/>
      <c r="K75" s="39"/>
      <c r="L75" s="43"/>
    </row>
    <row r="76" s="1" customFormat="1" ht="12" customHeight="1">
      <c r="B76" s="38"/>
      <c r="C76" s="32" t="s">
        <v>16</v>
      </c>
      <c r="D76" s="39"/>
      <c r="E76" s="39"/>
      <c r="F76" s="39"/>
      <c r="G76" s="39"/>
      <c r="H76" s="39"/>
      <c r="I76" s="144"/>
      <c r="J76" s="39"/>
      <c r="K76" s="39"/>
      <c r="L76" s="43"/>
    </row>
    <row r="77" s="1" customFormat="1" ht="16.5" customHeight="1">
      <c r="B77" s="38"/>
      <c r="C77" s="39"/>
      <c r="D77" s="39"/>
      <c r="E77" s="172" t="str">
        <f>E7</f>
        <v>000035_KČOV-Modlíkov</v>
      </c>
      <c r="F77" s="32"/>
      <c r="G77" s="32"/>
      <c r="H77" s="32"/>
      <c r="I77" s="144"/>
      <c r="J77" s="39"/>
      <c r="K77" s="39"/>
      <c r="L77" s="43"/>
    </row>
    <row r="78" ht="12" customHeight="1">
      <c r="B78" s="21"/>
      <c r="C78" s="32" t="s">
        <v>132</v>
      </c>
      <c r="D78" s="22"/>
      <c r="E78" s="22"/>
      <c r="F78" s="22"/>
      <c r="G78" s="22"/>
      <c r="H78" s="22"/>
      <c r="I78" s="137"/>
      <c r="J78" s="22"/>
      <c r="K78" s="22"/>
      <c r="L78" s="20"/>
    </row>
    <row r="79" s="1" customFormat="1" ht="16.5" customHeight="1">
      <c r="B79" s="38"/>
      <c r="C79" s="39"/>
      <c r="D79" s="39"/>
      <c r="E79" s="172" t="s">
        <v>133</v>
      </c>
      <c r="F79" s="39"/>
      <c r="G79" s="39"/>
      <c r="H79" s="39"/>
      <c r="I79" s="144"/>
      <c r="J79" s="39"/>
      <c r="K79" s="39"/>
      <c r="L79" s="43"/>
    </row>
    <row r="80" s="1" customFormat="1" ht="12" customHeight="1">
      <c r="B80" s="38"/>
      <c r="C80" s="32" t="s">
        <v>134</v>
      </c>
      <c r="D80" s="39"/>
      <c r="E80" s="39"/>
      <c r="F80" s="39"/>
      <c r="G80" s="39"/>
      <c r="H80" s="39"/>
      <c r="I80" s="144"/>
      <c r="J80" s="39"/>
      <c r="K80" s="39"/>
      <c r="L80" s="43"/>
    </row>
    <row r="81" s="1" customFormat="1" ht="16.5" customHeight="1">
      <c r="B81" s="38"/>
      <c r="C81" s="39"/>
      <c r="D81" s="39"/>
      <c r="E81" s="64" t="str">
        <f>E11</f>
        <v>D1.2 - SO Terénní úpravy a oplocení</v>
      </c>
      <c r="F81" s="39"/>
      <c r="G81" s="39"/>
      <c r="H81" s="39"/>
      <c r="I81" s="144"/>
      <c r="J81" s="39"/>
      <c r="K81" s="39"/>
      <c r="L81" s="43"/>
    </row>
    <row r="82" s="1" customFormat="1" ht="6.96" customHeight="1">
      <c r="B82" s="38"/>
      <c r="C82" s="39"/>
      <c r="D82" s="39"/>
      <c r="E82" s="39"/>
      <c r="F82" s="39"/>
      <c r="G82" s="39"/>
      <c r="H82" s="39"/>
      <c r="I82" s="144"/>
      <c r="J82" s="39"/>
      <c r="K82" s="39"/>
      <c r="L82" s="43"/>
    </row>
    <row r="83" s="1" customFormat="1" ht="12" customHeight="1">
      <c r="B83" s="38"/>
      <c r="C83" s="32" t="s">
        <v>20</v>
      </c>
      <c r="D83" s="39"/>
      <c r="E83" s="39"/>
      <c r="F83" s="27" t="str">
        <f>F14</f>
        <v>Modlíkov</v>
      </c>
      <c r="G83" s="39"/>
      <c r="H83" s="39"/>
      <c r="I83" s="146" t="s">
        <v>22</v>
      </c>
      <c r="J83" s="67" t="str">
        <f>IF(J14="","",J14)</f>
        <v>15. 7. 2019</v>
      </c>
      <c r="K83" s="39"/>
      <c r="L83" s="43"/>
    </row>
    <row r="84" s="1" customFormat="1" ht="6.96" customHeight="1">
      <c r="B84" s="38"/>
      <c r="C84" s="39"/>
      <c r="D84" s="39"/>
      <c r="E84" s="39"/>
      <c r="F84" s="39"/>
      <c r="G84" s="39"/>
      <c r="H84" s="39"/>
      <c r="I84" s="144"/>
      <c r="J84" s="39"/>
      <c r="K84" s="39"/>
      <c r="L84" s="43"/>
    </row>
    <row r="85" s="1" customFormat="1" ht="13.65" customHeight="1">
      <c r="B85" s="38"/>
      <c r="C85" s="32" t="s">
        <v>24</v>
      </c>
      <c r="D85" s="39"/>
      <c r="E85" s="39"/>
      <c r="F85" s="27" t="str">
        <f>E17</f>
        <v>OBEC MODLÍKOV, MODLÍKOV 60 582 22 PŘIB.</v>
      </c>
      <c r="G85" s="39"/>
      <c r="H85" s="39"/>
      <c r="I85" s="146" t="s">
        <v>30</v>
      </c>
      <c r="J85" s="36" t="str">
        <f>E23</f>
        <v>PROfi</v>
      </c>
      <c r="K85" s="39"/>
      <c r="L85" s="43"/>
    </row>
    <row r="86" s="1" customFormat="1" ht="13.65" customHeight="1">
      <c r="B86" s="38"/>
      <c r="C86" s="32" t="s">
        <v>28</v>
      </c>
      <c r="D86" s="39"/>
      <c r="E86" s="39"/>
      <c r="F86" s="27" t="str">
        <f>IF(E20="","",E20)</f>
        <v>Vyplň údaj</v>
      </c>
      <c r="G86" s="39"/>
      <c r="H86" s="39"/>
      <c r="I86" s="146" t="s">
        <v>33</v>
      </c>
      <c r="J86" s="36" t="str">
        <f>E26</f>
        <v>PROfi</v>
      </c>
      <c r="K86" s="39"/>
      <c r="L86" s="43"/>
    </row>
    <row r="87" s="1" customFormat="1" ht="10.32" customHeight="1">
      <c r="B87" s="38"/>
      <c r="C87" s="39"/>
      <c r="D87" s="39"/>
      <c r="E87" s="39"/>
      <c r="F87" s="39"/>
      <c r="G87" s="39"/>
      <c r="H87" s="39"/>
      <c r="I87" s="144"/>
      <c r="J87" s="39"/>
      <c r="K87" s="39"/>
      <c r="L87" s="43"/>
    </row>
    <row r="88" s="9" customFormat="1" ht="29.28" customHeight="1">
      <c r="B88" s="185"/>
      <c r="C88" s="186" t="s">
        <v>173</v>
      </c>
      <c r="D88" s="187" t="s">
        <v>54</v>
      </c>
      <c r="E88" s="187" t="s">
        <v>50</v>
      </c>
      <c r="F88" s="187" t="s">
        <v>51</v>
      </c>
      <c r="G88" s="187" t="s">
        <v>174</v>
      </c>
      <c r="H88" s="187" t="s">
        <v>175</v>
      </c>
      <c r="I88" s="188" t="s">
        <v>176</v>
      </c>
      <c r="J88" s="189" t="s">
        <v>140</v>
      </c>
      <c r="K88" s="190" t="s">
        <v>177</v>
      </c>
      <c r="L88" s="191"/>
      <c r="M88" s="88" t="s">
        <v>1</v>
      </c>
      <c r="N88" s="89" t="s">
        <v>39</v>
      </c>
      <c r="O88" s="89" t="s">
        <v>178</v>
      </c>
      <c r="P88" s="89" t="s">
        <v>179</v>
      </c>
      <c r="Q88" s="89" t="s">
        <v>180</v>
      </c>
      <c r="R88" s="89" t="s">
        <v>181</v>
      </c>
      <c r="S88" s="89" t="s">
        <v>182</v>
      </c>
      <c r="T88" s="90" t="s">
        <v>183</v>
      </c>
    </row>
    <row r="89" s="1" customFormat="1" ht="22.8" customHeight="1">
      <c r="B89" s="38"/>
      <c r="C89" s="95" t="s">
        <v>184</v>
      </c>
      <c r="D89" s="39"/>
      <c r="E89" s="39"/>
      <c r="F89" s="39"/>
      <c r="G89" s="39"/>
      <c r="H89" s="39"/>
      <c r="I89" s="144"/>
      <c r="J89" s="192">
        <f>BK89</f>
        <v>0</v>
      </c>
      <c r="K89" s="39"/>
      <c r="L89" s="43"/>
      <c r="M89" s="91"/>
      <c r="N89" s="92"/>
      <c r="O89" s="92"/>
      <c r="P89" s="193">
        <f>P90</f>
        <v>0</v>
      </c>
      <c r="Q89" s="92"/>
      <c r="R89" s="193">
        <f>R90</f>
        <v>59.557988999999999</v>
      </c>
      <c r="S89" s="92"/>
      <c r="T89" s="194">
        <f>T90</f>
        <v>0</v>
      </c>
      <c r="AT89" s="17" t="s">
        <v>68</v>
      </c>
      <c r="AU89" s="17" t="s">
        <v>142</v>
      </c>
      <c r="BK89" s="195">
        <f>BK90</f>
        <v>0</v>
      </c>
    </row>
    <row r="90" s="10" customFormat="1" ht="25.92" customHeight="1">
      <c r="B90" s="196"/>
      <c r="C90" s="197"/>
      <c r="D90" s="198" t="s">
        <v>68</v>
      </c>
      <c r="E90" s="199" t="s">
        <v>1575</v>
      </c>
      <c r="F90" s="199" t="s">
        <v>1576</v>
      </c>
      <c r="G90" s="197"/>
      <c r="H90" s="197"/>
      <c r="I90" s="200"/>
      <c r="J90" s="201">
        <f>BK90</f>
        <v>0</v>
      </c>
      <c r="K90" s="197"/>
      <c r="L90" s="202"/>
      <c r="M90" s="203"/>
      <c r="N90" s="204"/>
      <c r="O90" s="204"/>
      <c r="P90" s="205">
        <f>P91+P104+P124</f>
        <v>0</v>
      </c>
      <c r="Q90" s="204"/>
      <c r="R90" s="205">
        <f>R91+R104+R124</f>
        <v>59.557988999999999</v>
      </c>
      <c r="S90" s="204"/>
      <c r="T90" s="206">
        <f>T91+T104+T124</f>
        <v>0</v>
      </c>
      <c r="AR90" s="207" t="s">
        <v>76</v>
      </c>
      <c r="AT90" s="208" t="s">
        <v>68</v>
      </c>
      <c r="AU90" s="208" t="s">
        <v>69</v>
      </c>
      <c r="AY90" s="207" t="s">
        <v>186</v>
      </c>
      <c r="BK90" s="209">
        <f>BK91+BK104+BK124</f>
        <v>0</v>
      </c>
    </row>
    <row r="91" s="10" customFormat="1" ht="22.8" customHeight="1">
      <c r="B91" s="196"/>
      <c r="C91" s="197"/>
      <c r="D91" s="198" t="s">
        <v>68</v>
      </c>
      <c r="E91" s="290" t="s">
        <v>76</v>
      </c>
      <c r="F91" s="290" t="s">
        <v>185</v>
      </c>
      <c r="G91" s="197"/>
      <c r="H91" s="197"/>
      <c r="I91" s="200"/>
      <c r="J91" s="291">
        <f>BK91</f>
        <v>0</v>
      </c>
      <c r="K91" s="197"/>
      <c r="L91" s="202"/>
      <c r="M91" s="203"/>
      <c r="N91" s="204"/>
      <c r="O91" s="204"/>
      <c r="P91" s="205">
        <f>SUM(P92:P103)</f>
        <v>0</v>
      </c>
      <c r="Q91" s="204"/>
      <c r="R91" s="205">
        <f>SUM(R92:R103)</f>
        <v>0</v>
      </c>
      <c r="S91" s="204"/>
      <c r="T91" s="206">
        <f>SUM(T92:T103)</f>
        <v>0</v>
      </c>
      <c r="AR91" s="207" t="s">
        <v>76</v>
      </c>
      <c r="AT91" s="208" t="s">
        <v>68</v>
      </c>
      <c r="AU91" s="208" t="s">
        <v>76</v>
      </c>
      <c r="AY91" s="207" t="s">
        <v>186</v>
      </c>
      <c r="BK91" s="209">
        <f>SUM(BK92:BK103)</f>
        <v>0</v>
      </c>
    </row>
    <row r="92" s="1" customFormat="1" ht="16.5" customHeight="1">
      <c r="B92" s="38"/>
      <c r="C92" s="210" t="s">
        <v>78</v>
      </c>
      <c r="D92" s="210" t="s">
        <v>187</v>
      </c>
      <c r="E92" s="211" t="s">
        <v>1942</v>
      </c>
      <c r="F92" s="212" t="s">
        <v>1943</v>
      </c>
      <c r="G92" s="213" t="s">
        <v>190</v>
      </c>
      <c r="H92" s="214">
        <v>624.60000000000002</v>
      </c>
      <c r="I92" s="215"/>
      <c r="J92" s="216">
        <f>ROUND(I92*H92,2)</f>
        <v>0</v>
      </c>
      <c r="K92" s="212" t="s">
        <v>1</v>
      </c>
      <c r="L92" s="43"/>
      <c r="M92" s="217" t="s">
        <v>1</v>
      </c>
      <c r="N92" s="218" t="s">
        <v>40</v>
      </c>
      <c r="O92" s="79"/>
      <c r="P92" s="219">
        <f>O92*H92</f>
        <v>0</v>
      </c>
      <c r="Q92" s="219">
        <v>0</v>
      </c>
      <c r="R92" s="219">
        <f>Q92*H92</f>
        <v>0</v>
      </c>
      <c r="S92" s="219">
        <v>0</v>
      </c>
      <c r="T92" s="220">
        <f>S92*H92</f>
        <v>0</v>
      </c>
      <c r="AR92" s="17" t="s">
        <v>192</v>
      </c>
      <c r="AT92" s="17" t="s">
        <v>187</v>
      </c>
      <c r="AU92" s="17" t="s">
        <v>78</v>
      </c>
      <c r="AY92" s="17" t="s">
        <v>186</v>
      </c>
      <c r="BE92" s="221">
        <f>IF(N92="základní",J92,0)</f>
        <v>0</v>
      </c>
      <c r="BF92" s="221">
        <f>IF(N92="snížená",J92,0)</f>
        <v>0</v>
      </c>
      <c r="BG92" s="221">
        <f>IF(N92="zákl. přenesená",J92,0)</f>
        <v>0</v>
      </c>
      <c r="BH92" s="221">
        <f>IF(N92="sníž. přenesená",J92,0)</f>
        <v>0</v>
      </c>
      <c r="BI92" s="221">
        <f>IF(N92="nulová",J92,0)</f>
        <v>0</v>
      </c>
      <c r="BJ92" s="17" t="s">
        <v>76</v>
      </c>
      <c r="BK92" s="221">
        <f>ROUND(I92*H92,2)</f>
        <v>0</v>
      </c>
      <c r="BL92" s="17" t="s">
        <v>192</v>
      </c>
      <c r="BM92" s="17" t="s">
        <v>1944</v>
      </c>
    </row>
    <row r="93" s="1" customFormat="1">
      <c r="B93" s="38"/>
      <c r="C93" s="39"/>
      <c r="D93" s="224" t="s">
        <v>831</v>
      </c>
      <c r="E93" s="39"/>
      <c r="F93" s="276" t="s">
        <v>1945</v>
      </c>
      <c r="G93" s="39"/>
      <c r="H93" s="39"/>
      <c r="I93" s="144"/>
      <c r="J93" s="39"/>
      <c r="K93" s="39"/>
      <c r="L93" s="43"/>
      <c r="M93" s="277"/>
      <c r="N93" s="79"/>
      <c r="O93" s="79"/>
      <c r="P93" s="79"/>
      <c r="Q93" s="79"/>
      <c r="R93" s="79"/>
      <c r="S93" s="79"/>
      <c r="T93" s="80"/>
      <c r="AT93" s="17" t="s">
        <v>831</v>
      </c>
      <c r="AU93" s="17" t="s">
        <v>78</v>
      </c>
    </row>
    <row r="94" s="11" customFormat="1">
      <c r="B94" s="222"/>
      <c r="C94" s="223"/>
      <c r="D94" s="224" t="s">
        <v>194</v>
      </c>
      <c r="E94" s="225" t="s">
        <v>1</v>
      </c>
      <c r="F94" s="226" t="s">
        <v>1946</v>
      </c>
      <c r="G94" s="223"/>
      <c r="H94" s="227">
        <v>624.60000000000002</v>
      </c>
      <c r="I94" s="228"/>
      <c r="J94" s="223"/>
      <c r="K94" s="223"/>
      <c r="L94" s="229"/>
      <c r="M94" s="230"/>
      <c r="N94" s="231"/>
      <c r="O94" s="231"/>
      <c r="P94" s="231"/>
      <c r="Q94" s="231"/>
      <c r="R94" s="231"/>
      <c r="S94" s="231"/>
      <c r="T94" s="232"/>
      <c r="AT94" s="233" t="s">
        <v>194</v>
      </c>
      <c r="AU94" s="233" t="s">
        <v>78</v>
      </c>
      <c r="AV94" s="11" t="s">
        <v>78</v>
      </c>
      <c r="AW94" s="11" t="s">
        <v>32</v>
      </c>
      <c r="AX94" s="11" t="s">
        <v>76</v>
      </c>
      <c r="AY94" s="233" t="s">
        <v>186</v>
      </c>
    </row>
    <row r="95" s="1" customFormat="1" ht="16.5" customHeight="1">
      <c r="B95" s="38"/>
      <c r="C95" s="210" t="s">
        <v>86</v>
      </c>
      <c r="D95" s="210" t="s">
        <v>187</v>
      </c>
      <c r="E95" s="211" t="s">
        <v>1947</v>
      </c>
      <c r="F95" s="212" t="s">
        <v>1948</v>
      </c>
      <c r="G95" s="213" t="s">
        <v>190</v>
      </c>
      <c r="H95" s="214">
        <v>38.700000000000003</v>
      </c>
      <c r="I95" s="215"/>
      <c r="J95" s="216">
        <f>ROUND(I95*H95,2)</f>
        <v>0</v>
      </c>
      <c r="K95" s="212" t="s">
        <v>1</v>
      </c>
      <c r="L95" s="43"/>
      <c r="M95" s="217" t="s">
        <v>1</v>
      </c>
      <c r="N95" s="218" t="s">
        <v>40</v>
      </c>
      <c r="O95" s="79"/>
      <c r="P95" s="219">
        <f>O95*H95</f>
        <v>0</v>
      </c>
      <c r="Q95" s="219">
        <v>0</v>
      </c>
      <c r="R95" s="219">
        <f>Q95*H95</f>
        <v>0</v>
      </c>
      <c r="S95" s="219">
        <v>0</v>
      </c>
      <c r="T95" s="220">
        <f>S95*H95</f>
        <v>0</v>
      </c>
      <c r="AR95" s="17" t="s">
        <v>192</v>
      </c>
      <c r="AT95" s="17" t="s">
        <v>187</v>
      </c>
      <c r="AU95" s="17" t="s">
        <v>78</v>
      </c>
      <c r="AY95" s="17" t="s">
        <v>186</v>
      </c>
      <c r="BE95" s="221">
        <f>IF(N95="základní",J95,0)</f>
        <v>0</v>
      </c>
      <c r="BF95" s="221">
        <f>IF(N95="snížená",J95,0)</f>
        <v>0</v>
      </c>
      <c r="BG95" s="221">
        <f>IF(N95="zákl. přenesená",J95,0)</f>
        <v>0</v>
      </c>
      <c r="BH95" s="221">
        <f>IF(N95="sníž. přenesená",J95,0)</f>
        <v>0</v>
      </c>
      <c r="BI95" s="221">
        <f>IF(N95="nulová",J95,0)</f>
        <v>0</v>
      </c>
      <c r="BJ95" s="17" t="s">
        <v>76</v>
      </c>
      <c r="BK95" s="221">
        <f>ROUND(I95*H95,2)</f>
        <v>0</v>
      </c>
      <c r="BL95" s="17" t="s">
        <v>192</v>
      </c>
      <c r="BM95" s="17" t="s">
        <v>1949</v>
      </c>
    </row>
    <row r="96" s="1" customFormat="1">
      <c r="B96" s="38"/>
      <c r="C96" s="39"/>
      <c r="D96" s="224" t="s">
        <v>831</v>
      </c>
      <c r="E96" s="39"/>
      <c r="F96" s="276" t="s">
        <v>1950</v>
      </c>
      <c r="G96" s="39"/>
      <c r="H96" s="39"/>
      <c r="I96" s="144"/>
      <c r="J96" s="39"/>
      <c r="K96" s="39"/>
      <c r="L96" s="43"/>
      <c r="M96" s="277"/>
      <c r="N96" s="79"/>
      <c r="O96" s="79"/>
      <c r="P96" s="79"/>
      <c r="Q96" s="79"/>
      <c r="R96" s="79"/>
      <c r="S96" s="79"/>
      <c r="T96" s="80"/>
      <c r="AT96" s="17" t="s">
        <v>831</v>
      </c>
      <c r="AU96" s="17" t="s">
        <v>78</v>
      </c>
    </row>
    <row r="97" s="11" customFormat="1">
      <c r="B97" s="222"/>
      <c r="C97" s="223"/>
      <c r="D97" s="224" t="s">
        <v>194</v>
      </c>
      <c r="E97" s="225" t="s">
        <v>1</v>
      </c>
      <c r="F97" s="226" t="s">
        <v>1951</v>
      </c>
      <c r="G97" s="223"/>
      <c r="H97" s="227">
        <v>38.700000000000003</v>
      </c>
      <c r="I97" s="228"/>
      <c r="J97" s="223"/>
      <c r="K97" s="223"/>
      <c r="L97" s="229"/>
      <c r="M97" s="230"/>
      <c r="N97" s="231"/>
      <c r="O97" s="231"/>
      <c r="P97" s="231"/>
      <c r="Q97" s="231"/>
      <c r="R97" s="231"/>
      <c r="S97" s="231"/>
      <c r="T97" s="232"/>
      <c r="AT97" s="233" t="s">
        <v>194</v>
      </c>
      <c r="AU97" s="233" t="s">
        <v>78</v>
      </c>
      <c r="AV97" s="11" t="s">
        <v>78</v>
      </c>
      <c r="AW97" s="11" t="s">
        <v>32</v>
      </c>
      <c r="AX97" s="11" t="s">
        <v>76</v>
      </c>
      <c r="AY97" s="233" t="s">
        <v>186</v>
      </c>
    </row>
    <row r="98" s="1" customFormat="1" ht="16.5" customHeight="1">
      <c r="B98" s="38"/>
      <c r="C98" s="210" t="s">
        <v>192</v>
      </c>
      <c r="D98" s="210" t="s">
        <v>187</v>
      </c>
      <c r="E98" s="211" t="s">
        <v>263</v>
      </c>
      <c r="F98" s="212" t="s">
        <v>1952</v>
      </c>
      <c r="G98" s="213" t="s">
        <v>190</v>
      </c>
      <c r="H98" s="214">
        <v>624.60000000000002</v>
      </c>
      <c r="I98" s="215"/>
      <c r="J98" s="216">
        <f>ROUND(I98*H98,2)</f>
        <v>0</v>
      </c>
      <c r="K98" s="212" t="s">
        <v>228</v>
      </c>
      <c r="L98" s="43"/>
      <c r="M98" s="217" t="s">
        <v>1</v>
      </c>
      <c r="N98" s="218" t="s">
        <v>40</v>
      </c>
      <c r="O98" s="79"/>
      <c r="P98" s="219">
        <f>O98*H98</f>
        <v>0</v>
      </c>
      <c r="Q98" s="219">
        <v>0</v>
      </c>
      <c r="R98" s="219">
        <f>Q98*H98</f>
        <v>0</v>
      </c>
      <c r="S98" s="219">
        <v>0</v>
      </c>
      <c r="T98" s="220">
        <f>S98*H98</f>
        <v>0</v>
      </c>
      <c r="AR98" s="17" t="s">
        <v>192</v>
      </c>
      <c r="AT98" s="17" t="s">
        <v>187</v>
      </c>
      <c r="AU98" s="17" t="s">
        <v>78</v>
      </c>
      <c r="AY98" s="17" t="s">
        <v>186</v>
      </c>
      <c r="BE98" s="221">
        <f>IF(N98="základní",J98,0)</f>
        <v>0</v>
      </c>
      <c r="BF98" s="221">
        <f>IF(N98="snížená",J98,0)</f>
        <v>0</v>
      </c>
      <c r="BG98" s="221">
        <f>IF(N98="zákl. přenesená",J98,0)</f>
        <v>0</v>
      </c>
      <c r="BH98" s="221">
        <f>IF(N98="sníž. přenesená",J98,0)</f>
        <v>0</v>
      </c>
      <c r="BI98" s="221">
        <f>IF(N98="nulová",J98,0)</f>
        <v>0</v>
      </c>
      <c r="BJ98" s="17" t="s">
        <v>76</v>
      </c>
      <c r="BK98" s="221">
        <f>ROUND(I98*H98,2)</f>
        <v>0</v>
      </c>
      <c r="BL98" s="17" t="s">
        <v>192</v>
      </c>
      <c r="BM98" s="17" t="s">
        <v>1953</v>
      </c>
    </row>
    <row r="99" s="1" customFormat="1" ht="16.5" customHeight="1">
      <c r="B99" s="38"/>
      <c r="C99" s="210" t="s">
        <v>213</v>
      </c>
      <c r="D99" s="210" t="s">
        <v>187</v>
      </c>
      <c r="E99" s="211" t="s">
        <v>1954</v>
      </c>
      <c r="F99" s="212" t="s">
        <v>1955</v>
      </c>
      <c r="G99" s="213" t="s">
        <v>190</v>
      </c>
      <c r="H99" s="214">
        <v>462</v>
      </c>
      <c r="I99" s="215"/>
      <c r="J99" s="216">
        <f>ROUND(I99*H99,2)</f>
        <v>0</v>
      </c>
      <c r="K99" s="212" t="s">
        <v>228</v>
      </c>
      <c r="L99" s="43"/>
      <c r="M99" s="217" t="s">
        <v>1</v>
      </c>
      <c r="N99" s="218" t="s">
        <v>40</v>
      </c>
      <c r="O99" s="79"/>
      <c r="P99" s="219">
        <f>O99*H99</f>
        <v>0</v>
      </c>
      <c r="Q99" s="219">
        <v>0</v>
      </c>
      <c r="R99" s="219">
        <f>Q99*H99</f>
        <v>0</v>
      </c>
      <c r="S99" s="219">
        <v>0</v>
      </c>
      <c r="T99" s="220">
        <f>S99*H99</f>
        <v>0</v>
      </c>
      <c r="AR99" s="17" t="s">
        <v>192</v>
      </c>
      <c r="AT99" s="17" t="s">
        <v>187</v>
      </c>
      <c r="AU99" s="17" t="s">
        <v>78</v>
      </c>
      <c r="AY99" s="17" t="s">
        <v>186</v>
      </c>
      <c r="BE99" s="221">
        <f>IF(N99="základní",J99,0)</f>
        <v>0</v>
      </c>
      <c r="BF99" s="221">
        <f>IF(N99="snížená",J99,0)</f>
        <v>0</v>
      </c>
      <c r="BG99" s="221">
        <f>IF(N99="zákl. přenesená",J99,0)</f>
        <v>0</v>
      </c>
      <c r="BH99" s="221">
        <f>IF(N99="sníž. přenesená",J99,0)</f>
        <v>0</v>
      </c>
      <c r="BI99" s="221">
        <f>IF(N99="nulová",J99,0)</f>
        <v>0</v>
      </c>
      <c r="BJ99" s="17" t="s">
        <v>76</v>
      </c>
      <c r="BK99" s="221">
        <f>ROUND(I99*H99,2)</f>
        <v>0</v>
      </c>
      <c r="BL99" s="17" t="s">
        <v>192</v>
      </c>
      <c r="BM99" s="17" t="s">
        <v>1956</v>
      </c>
    </row>
    <row r="100" s="11" customFormat="1">
      <c r="B100" s="222"/>
      <c r="C100" s="223"/>
      <c r="D100" s="224" t="s">
        <v>194</v>
      </c>
      <c r="E100" s="225" t="s">
        <v>1</v>
      </c>
      <c r="F100" s="226" t="s">
        <v>1957</v>
      </c>
      <c r="G100" s="223"/>
      <c r="H100" s="227">
        <v>462</v>
      </c>
      <c r="I100" s="228"/>
      <c r="J100" s="223"/>
      <c r="K100" s="223"/>
      <c r="L100" s="229"/>
      <c r="M100" s="230"/>
      <c r="N100" s="231"/>
      <c r="O100" s="231"/>
      <c r="P100" s="231"/>
      <c r="Q100" s="231"/>
      <c r="R100" s="231"/>
      <c r="S100" s="231"/>
      <c r="T100" s="232"/>
      <c r="AT100" s="233" t="s">
        <v>194</v>
      </c>
      <c r="AU100" s="233" t="s">
        <v>78</v>
      </c>
      <c r="AV100" s="11" t="s">
        <v>78</v>
      </c>
      <c r="AW100" s="11" t="s">
        <v>32</v>
      </c>
      <c r="AX100" s="11" t="s">
        <v>76</v>
      </c>
      <c r="AY100" s="233" t="s">
        <v>186</v>
      </c>
    </row>
    <row r="101" s="1" customFormat="1" ht="16.5" customHeight="1">
      <c r="B101" s="38"/>
      <c r="C101" s="210" t="s">
        <v>225</v>
      </c>
      <c r="D101" s="210" t="s">
        <v>187</v>
      </c>
      <c r="E101" s="211" t="s">
        <v>1958</v>
      </c>
      <c r="F101" s="212" t="s">
        <v>1959</v>
      </c>
      <c r="G101" s="213" t="s">
        <v>277</v>
      </c>
      <c r="H101" s="214">
        <v>73.530000000000001</v>
      </c>
      <c r="I101" s="215"/>
      <c r="J101" s="216">
        <f>ROUND(I101*H101,2)</f>
        <v>0</v>
      </c>
      <c r="K101" s="212" t="s">
        <v>1</v>
      </c>
      <c r="L101" s="43"/>
      <c r="M101" s="217" t="s">
        <v>1</v>
      </c>
      <c r="N101" s="218" t="s">
        <v>40</v>
      </c>
      <c r="O101" s="79"/>
      <c r="P101" s="219">
        <f>O101*H101</f>
        <v>0</v>
      </c>
      <c r="Q101" s="219">
        <v>0</v>
      </c>
      <c r="R101" s="219">
        <f>Q101*H101</f>
        <v>0</v>
      </c>
      <c r="S101" s="219">
        <v>0</v>
      </c>
      <c r="T101" s="220">
        <f>S101*H101</f>
        <v>0</v>
      </c>
      <c r="AR101" s="17" t="s">
        <v>192</v>
      </c>
      <c r="AT101" s="17" t="s">
        <v>187</v>
      </c>
      <c r="AU101" s="17" t="s">
        <v>78</v>
      </c>
      <c r="AY101" s="17" t="s">
        <v>186</v>
      </c>
      <c r="BE101" s="221">
        <f>IF(N101="základní",J101,0)</f>
        <v>0</v>
      </c>
      <c r="BF101" s="221">
        <f>IF(N101="snížená",J101,0)</f>
        <v>0</v>
      </c>
      <c r="BG101" s="221">
        <f>IF(N101="zákl. přenesená",J101,0)</f>
        <v>0</v>
      </c>
      <c r="BH101" s="221">
        <f>IF(N101="sníž. přenesená",J101,0)</f>
        <v>0</v>
      </c>
      <c r="BI101" s="221">
        <f>IF(N101="nulová",J101,0)</f>
        <v>0</v>
      </c>
      <c r="BJ101" s="17" t="s">
        <v>76</v>
      </c>
      <c r="BK101" s="221">
        <f>ROUND(I101*H101,2)</f>
        <v>0</v>
      </c>
      <c r="BL101" s="17" t="s">
        <v>192</v>
      </c>
      <c r="BM101" s="17" t="s">
        <v>1960</v>
      </c>
    </row>
    <row r="102" s="1" customFormat="1">
      <c r="B102" s="38"/>
      <c r="C102" s="39"/>
      <c r="D102" s="224" t="s">
        <v>831</v>
      </c>
      <c r="E102" s="39"/>
      <c r="F102" s="276" t="s">
        <v>1961</v>
      </c>
      <c r="G102" s="39"/>
      <c r="H102" s="39"/>
      <c r="I102" s="144"/>
      <c r="J102" s="39"/>
      <c r="K102" s="39"/>
      <c r="L102" s="43"/>
      <c r="M102" s="277"/>
      <c r="N102" s="79"/>
      <c r="O102" s="79"/>
      <c r="P102" s="79"/>
      <c r="Q102" s="79"/>
      <c r="R102" s="79"/>
      <c r="S102" s="79"/>
      <c r="T102" s="80"/>
      <c r="AT102" s="17" t="s">
        <v>831</v>
      </c>
      <c r="AU102" s="17" t="s">
        <v>78</v>
      </c>
    </row>
    <row r="103" s="11" customFormat="1">
      <c r="B103" s="222"/>
      <c r="C103" s="223"/>
      <c r="D103" s="224" t="s">
        <v>194</v>
      </c>
      <c r="E103" s="225" t="s">
        <v>1</v>
      </c>
      <c r="F103" s="226" t="s">
        <v>1962</v>
      </c>
      <c r="G103" s="223"/>
      <c r="H103" s="227">
        <v>73.530000000000001</v>
      </c>
      <c r="I103" s="228"/>
      <c r="J103" s="223"/>
      <c r="K103" s="223"/>
      <c r="L103" s="229"/>
      <c r="M103" s="230"/>
      <c r="N103" s="231"/>
      <c r="O103" s="231"/>
      <c r="P103" s="231"/>
      <c r="Q103" s="231"/>
      <c r="R103" s="231"/>
      <c r="S103" s="231"/>
      <c r="T103" s="232"/>
      <c r="AT103" s="233" t="s">
        <v>194</v>
      </c>
      <c r="AU103" s="233" t="s">
        <v>78</v>
      </c>
      <c r="AV103" s="11" t="s">
        <v>78</v>
      </c>
      <c r="AW103" s="11" t="s">
        <v>32</v>
      </c>
      <c r="AX103" s="11" t="s">
        <v>76</v>
      </c>
      <c r="AY103" s="233" t="s">
        <v>186</v>
      </c>
    </row>
    <row r="104" s="10" customFormat="1" ht="22.8" customHeight="1">
      <c r="B104" s="196"/>
      <c r="C104" s="197"/>
      <c r="D104" s="198" t="s">
        <v>68</v>
      </c>
      <c r="E104" s="290" t="s">
        <v>86</v>
      </c>
      <c r="F104" s="290" t="s">
        <v>315</v>
      </c>
      <c r="G104" s="197"/>
      <c r="H104" s="197"/>
      <c r="I104" s="200"/>
      <c r="J104" s="291">
        <f>BK104</f>
        <v>0</v>
      </c>
      <c r="K104" s="197"/>
      <c r="L104" s="202"/>
      <c r="M104" s="203"/>
      <c r="N104" s="204"/>
      <c r="O104" s="204"/>
      <c r="P104" s="205">
        <f>SUM(P105:P123)</f>
        <v>0</v>
      </c>
      <c r="Q104" s="204"/>
      <c r="R104" s="205">
        <f>SUM(R105:R123)</f>
        <v>9.5163600000000006</v>
      </c>
      <c r="S104" s="204"/>
      <c r="T104" s="206">
        <f>SUM(T105:T123)</f>
        <v>0</v>
      </c>
      <c r="AR104" s="207" t="s">
        <v>76</v>
      </c>
      <c r="AT104" s="208" t="s">
        <v>68</v>
      </c>
      <c r="AU104" s="208" t="s">
        <v>76</v>
      </c>
      <c r="AY104" s="207" t="s">
        <v>186</v>
      </c>
      <c r="BK104" s="209">
        <f>SUM(BK105:BK123)</f>
        <v>0</v>
      </c>
    </row>
    <row r="105" s="1" customFormat="1" ht="16.5" customHeight="1">
      <c r="B105" s="38"/>
      <c r="C105" s="210" t="s">
        <v>233</v>
      </c>
      <c r="D105" s="210" t="s">
        <v>187</v>
      </c>
      <c r="E105" s="211" t="s">
        <v>1963</v>
      </c>
      <c r="F105" s="212" t="s">
        <v>1964</v>
      </c>
      <c r="G105" s="213" t="s">
        <v>300</v>
      </c>
      <c r="H105" s="214">
        <v>52</v>
      </c>
      <c r="I105" s="215"/>
      <c r="J105" s="216">
        <f>ROUND(I105*H105,2)</f>
        <v>0</v>
      </c>
      <c r="K105" s="212" t="s">
        <v>1965</v>
      </c>
      <c r="L105" s="43"/>
      <c r="M105" s="217" t="s">
        <v>1</v>
      </c>
      <c r="N105" s="218" t="s">
        <v>40</v>
      </c>
      <c r="O105" s="79"/>
      <c r="P105" s="219">
        <f>O105*H105</f>
        <v>0</v>
      </c>
      <c r="Q105" s="219">
        <v>0.17488999999999999</v>
      </c>
      <c r="R105" s="219">
        <f>Q105*H105</f>
        <v>9.0942799999999995</v>
      </c>
      <c r="S105" s="219">
        <v>0</v>
      </c>
      <c r="T105" s="220">
        <f>S105*H105</f>
        <v>0</v>
      </c>
      <c r="AR105" s="17" t="s">
        <v>192</v>
      </c>
      <c r="AT105" s="17" t="s">
        <v>187</v>
      </c>
      <c r="AU105" s="17" t="s">
        <v>78</v>
      </c>
      <c r="AY105" s="17" t="s">
        <v>186</v>
      </c>
      <c r="BE105" s="221">
        <f>IF(N105="základní",J105,0)</f>
        <v>0</v>
      </c>
      <c r="BF105" s="221">
        <f>IF(N105="snížená",J105,0)</f>
        <v>0</v>
      </c>
      <c r="BG105" s="221">
        <f>IF(N105="zákl. přenesená",J105,0)</f>
        <v>0</v>
      </c>
      <c r="BH105" s="221">
        <f>IF(N105="sníž. přenesená",J105,0)</f>
        <v>0</v>
      </c>
      <c r="BI105" s="221">
        <f>IF(N105="nulová",J105,0)</f>
        <v>0</v>
      </c>
      <c r="BJ105" s="17" t="s">
        <v>76</v>
      </c>
      <c r="BK105" s="221">
        <f>ROUND(I105*H105,2)</f>
        <v>0</v>
      </c>
      <c r="BL105" s="17" t="s">
        <v>192</v>
      </c>
      <c r="BM105" s="17" t="s">
        <v>1966</v>
      </c>
    </row>
    <row r="106" s="1" customFormat="1">
      <c r="B106" s="38"/>
      <c r="C106" s="39"/>
      <c r="D106" s="224" t="s">
        <v>831</v>
      </c>
      <c r="E106" s="39"/>
      <c r="F106" s="276" t="s">
        <v>1967</v>
      </c>
      <c r="G106" s="39"/>
      <c r="H106" s="39"/>
      <c r="I106" s="144"/>
      <c r="J106" s="39"/>
      <c r="K106" s="39"/>
      <c r="L106" s="43"/>
      <c r="M106" s="277"/>
      <c r="N106" s="79"/>
      <c r="O106" s="79"/>
      <c r="P106" s="79"/>
      <c r="Q106" s="79"/>
      <c r="R106" s="79"/>
      <c r="S106" s="79"/>
      <c r="T106" s="80"/>
      <c r="AT106" s="17" t="s">
        <v>831</v>
      </c>
      <c r="AU106" s="17" t="s">
        <v>78</v>
      </c>
    </row>
    <row r="107" s="1" customFormat="1" ht="16.5" customHeight="1">
      <c r="B107" s="38"/>
      <c r="C107" s="266" t="s">
        <v>237</v>
      </c>
      <c r="D107" s="266" t="s">
        <v>356</v>
      </c>
      <c r="E107" s="267" t="s">
        <v>1968</v>
      </c>
      <c r="F107" s="268" t="s">
        <v>1969</v>
      </c>
      <c r="G107" s="269" t="s">
        <v>300</v>
      </c>
      <c r="H107" s="270">
        <v>38</v>
      </c>
      <c r="I107" s="271"/>
      <c r="J107" s="272">
        <f>ROUND(I107*H107,2)</f>
        <v>0</v>
      </c>
      <c r="K107" s="268" t="s">
        <v>1</v>
      </c>
      <c r="L107" s="273"/>
      <c r="M107" s="274" t="s">
        <v>1</v>
      </c>
      <c r="N107" s="275" t="s">
        <v>40</v>
      </c>
      <c r="O107" s="79"/>
      <c r="P107" s="219">
        <f>O107*H107</f>
        <v>0</v>
      </c>
      <c r="Q107" s="219">
        <v>0.0035000000000000001</v>
      </c>
      <c r="R107" s="219">
        <f>Q107*H107</f>
        <v>0.13300000000000001</v>
      </c>
      <c r="S107" s="219">
        <v>0</v>
      </c>
      <c r="T107" s="220">
        <f>S107*H107</f>
        <v>0</v>
      </c>
      <c r="AR107" s="17" t="s">
        <v>225</v>
      </c>
      <c r="AT107" s="17" t="s">
        <v>356</v>
      </c>
      <c r="AU107" s="17" t="s">
        <v>78</v>
      </c>
      <c r="AY107" s="17" t="s">
        <v>186</v>
      </c>
      <c r="BE107" s="221">
        <f>IF(N107="základní",J107,0)</f>
        <v>0</v>
      </c>
      <c r="BF107" s="221">
        <f>IF(N107="snížená",J107,0)</f>
        <v>0</v>
      </c>
      <c r="BG107" s="221">
        <f>IF(N107="zákl. přenesená",J107,0)</f>
        <v>0</v>
      </c>
      <c r="BH107" s="221">
        <f>IF(N107="sníž. přenesená",J107,0)</f>
        <v>0</v>
      </c>
      <c r="BI107" s="221">
        <f>IF(N107="nulová",J107,0)</f>
        <v>0</v>
      </c>
      <c r="BJ107" s="17" t="s">
        <v>76</v>
      </c>
      <c r="BK107" s="221">
        <f>ROUND(I107*H107,2)</f>
        <v>0</v>
      </c>
      <c r="BL107" s="17" t="s">
        <v>192</v>
      </c>
      <c r="BM107" s="17" t="s">
        <v>1970</v>
      </c>
    </row>
    <row r="108" s="1" customFormat="1">
      <c r="B108" s="38"/>
      <c r="C108" s="39"/>
      <c r="D108" s="224" t="s">
        <v>831</v>
      </c>
      <c r="E108" s="39"/>
      <c r="F108" s="276" t="s">
        <v>1971</v>
      </c>
      <c r="G108" s="39"/>
      <c r="H108" s="39"/>
      <c r="I108" s="144"/>
      <c r="J108" s="39"/>
      <c r="K108" s="39"/>
      <c r="L108" s="43"/>
      <c r="M108" s="277"/>
      <c r="N108" s="79"/>
      <c r="O108" s="79"/>
      <c r="P108" s="79"/>
      <c r="Q108" s="79"/>
      <c r="R108" s="79"/>
      <c r="S108" s="79"/>
      <c r="T108" s="80"/>
      <c r="AT108" s="17" t="s">
        <v>831</v>
      </c>
      <c r="AU108" s="17" t="s">
        <v>78</v>
      </c>
    </row>
    <row r="109" s="11" customFormat="1">
      <c r="B109" s="222"/>
      <c r="C109" s="223"/>
      <c r="D109" s="224" t="s">
        <v>194</v>
      </c>
      <c r="E109" s="225" t="s">
        <v>1</v>
      </c>
      <c r="F109" s="226" t="s">
        <v>383</v>
      </c>
      <c r="G109" s="223"/>
      <c r="H109" s="227">
        <v>38</v>
      </c>
      <c r="I109" s="228"/>
      <c r="J109" s="223"/>
      <c r="K109" s="223"/>
      <c r="L109" s="229"/>
      <c r="M109" s="230"/>
      <c r="N109" s="231"/>
      <c r="O109" s="231"/>
      <c r="P109" s="231"/>
      <c r="Q109" s="231"/>
      <c r="R109" s="231"/>
      <c r="S109" s="231"/>
      <c r="T109" s="232"/>
      <c r="AT109" s="233" t="s">
        <v>194</v>
      </c>
      <c r="AU109" s="233" t="s">
        <v>78</v>
      </c>
      <c r="AV109" s="11" t="s">
        <v>78</v>
      </c>
      <c r="AW109" s="11" t="s">
        <v>32</v>
      </c>
      <c r="AX109" s="11" t="s">
        <v>76</v>
      </c>
      <c r="AY109" s="233" t="s">
        <v>186</v>
      </c>
    </row>
    <row r="110" s="1" customFormat="1" ht="16.5" customHeight="1">
      <c r="B110" s="38"/>
      <c r="C110" s="266" t="s">
        <v>241</v>
      </c>
      <c r="D110" s="266" t="s">
        <v>356</v>
      </c>
      <c r="E110" s="267" t="s">
        <v>1972</v>
      </c>
      <c r="F110" s="268" t="s">
        <v>1973</v>
      </c>
      <c r="G110" s="269" t="s">
        <v>300</v>
      </c>
      <c r="H110" s="270">
        <v>10</v>
      </c>
      <c r="I110" s="271"/>
      <c r="J110" s="272">
        <f>ROUND(I110*H110,2)</f>
        <v>0</v>
      </c>
      <c r="K110" s="268" t="s">
        <v>1</v>
      </c>
      <c r="L110" s="273"/>
      <c r="M110" s="274" t="s">
        <v>1</v>
      </c>
      <c r="N110" s="275" t="s">
        <v>40</v>
      </c>
      <c r="O110" s="79"/>
      <c r="P110" s="219">
        <f>O110*H110</f>
        <v>0</v>
      </c>
      <c r="Q110" s="219">
        <v>0.0027000000000000001</v>
      </c>
      <c r="R110" s="219">
        <f>Q110*H110</f>
        <v>0.027000000000000003</v>
      </c>
      <c r="S110" s="219">
        <v>0</v>
      </c>
      <c r="T110" s="220">
        <f>S110*H110</f>
        <v>0</v>
      </c>
      <c r="AR110" s="17" t="s">
        <v>225</v>
      </c>
      <c r="AT110" s="17" t="s">
        <v>356</v>
      </c>
      <c r="AU110" s="17" t="s">
        <v>78</v>
      </c>
      <c r="AY110" s="17" t="s">
        <v>186</v>
      </c>
      <c r="BE110" s="221">
        <f>IF(N110="základní",J110,0)</f>
        <v>0</v>
      </c>
      <c r="BF110" s="221">
        <f>IF(N110="snížená",J110,0)</f>
        <v>0</v>
      </c>
      <c r="BG110" s="221">
        <f>IF(N110="zákl. přenesená",J110,0)</f>
        <v>0</v>
      </c>
      <c r="BH110" s="221">
        <f>IF(N110="sníž. přenesená",J110,0)</f>
        <v>0</v>
      </c>
      <c r="BI110" s="221">
        <f>IF(N110="nulová",J110,0)</f>
        <v>0</v>
      </c>
      <c r="BJ110" s="17" t="s">
        <v>76</v>
      </c>
      <c r="BK110" s="221">
        <f>ROUND(I110*H110,2)</f>
        <v>0</v>
      </c>
      <c r="BL110" s="17" t="s">
        <v>192</v>
      </c>
      <c r="BM110" s="17" t="s">
        <v>1974</v>
      </c>
    </row>
    <row r="111" s="1" customFormat="1" ht="16.5" customHeight="1">
      <c r="B111" s="38"/>
      <c r="C111" s="266" t="s">
        <v>280</v>
      </c>
      <c r="D111" s="266" t="s">
        <v>356</v>
      </c>
      <c r="E111" s="267" t="s">
        <v>1975</v>
      </c>
      <c r="F111" s="268" t="s">
        <v>1976</v>
      </c>
      <c r="G111" s="269" t="s">
        <v>300</v>
      </c>
      <c r="H111" s="270">
        <v>1</v>
      </c>
      <c r="I111" s="271"/>
      <c r="J111" s="272">
        <f>ROUND(I111*H111,2)</f>
        <v>0</v>
      </c>
      <c r="K111" s="268" t="s">
        <v>1</v>
      </c>
      <c r="L111" s="273"/>
      <c r="M111" s="274" t="s">
        <v>1</v>
      </c>
      <c r="N111" s="275" t="s">
        <v>40</v>
      </c>
      <c r="O111" s="79"/>
      <c r="P111" s="219">
        <f>O111*H111</f>
        <v>0</v>
      </c>
      <c r="Q111" s="219">
        <v>0.0028</v>
      </c>
      <c r="R111" s="219">
        <f>Q111*H111</f>
        <v>0.0028</v>
      </c>
      <c r="S111" s="219">
        <v>0</v>
      </c>
      <c r="T111" s="220">
        <f>S111*H111</f>
        <v>0</v>
      </c>
      <c r="AR111" s="17" t="s">
        <v>225</v>
      </c>
      <c r="AT111" s="17" t="s">
        <v>356</v>
      </c>
      <c r="AU111" s="17" t="s">
        <v>78</v>
      </c>
      <c r="AY111" s="17" t="s">
        <v>186</v>
      </c>
      <c r="BE111" s="221">
        <f>IF(N111="základní",J111,0)</f>
        <v>0</v>
      </c>
      <c r="BF111" s="221">
        <f>IF(N111="snížená",J111,0)</f>
        <v>0</v>
      </c>
      <c r="BG111" s="221">
        <f>IF(N111="zákl. přenesená",J111,0)</f>
        <v>0</v>
      </c>
      <c r="BH111" s="221">
        <f>IF(N111="sníž. přenesená",J111,0)</f>
        <v>0</v>
      </c>
      <c r="BI111" s="221">
        <f>IF(N111="nulová",J111,0)</f>
        <v>0</v>
      </c>
      <c r="BJ111" s="17" t="s">
        <v>76</v>
      </c>
      <c r="BK111" s="221">
        <f>ROUND(I111*H111,2)</f>
        <v>0</v>
      </c>
      <c r="BL111" s="17" t="s">
        <v>192</v>
      </c>
      <c r="BM111" s="17" t="s">
        <v>1977</v>
      </c>
    </row>
    <row r="112" s="1" customFormat="1" ht="16.5" customHeight="1">
      <c r="B112" s="38"/>
      <c r="C112" s="266" t="s">
        <v>262</v>
      </c>
      <c r="D112" s="266" t="s">
        <v>356</v>
      </c>
      <c r="E112" s="267" t="s">
        <v>1978</v>
      </c>
      <c r="F112" s="268" t="s">
        <v>1979</v>
      </c>
      <c r="G112" s="269" t="s">
        <v>300</v>
      </c>
      <c r="H112" s="270">
        <v>1</v>
      </c>
      <c r="I112" s="271"/>
      <c r="J112" s="272">
        <f>ROUND(I112*H112,2)</f>
        <v>0</v>
      </c>
      <c r="K112" s="268" t="s">
        <v>1</v>
      </c>
      <c r="L112" s="273"/>
      <c r="M112" s="274" t="s">
        <v>1</v>
      </c>
      <c r="N112" s="275" t="s">
        <v>40</v>
      </c>
      <c r="O112" s="79"/>
      <c r="P112" s="219">
        <f>O112*H112</f>
        <v>0</v>
      </c>
      <c r="Q112" s="219">
        <v>0.0028</v>
      </c>
      <c r="R112" s="219">
        <f>Q112*H112</f>
        <v>0.0028</v>
      </c>
      <c r="S112" s="219">
        <v>0</v>
      </c>
      <c r="T112" s="220">
        <f>S112*H112</f>
        <v>0</v>
      </c>
      <c r="AR112" s="17" t="s">
        <v>225</v>
      </c>
      <c r="AT112" s="17" t="s">
        <v>356</v>
      </c>
      <c r="AU112" s="17" t="s">
        <v>78</v>
      </c>
      <c r="AY112" s="17" t="s">
        <v>186</v>
      </c>
      <c r="BE112" s="221">
        <f>IF(N112="základní",J112,0)</f>
        <v>0</v>
      </c>
      <c r="BF112" s="221">
        <f>IF(N112="snížená",J112,0)</f>
        <v>0</v>
      </c>
      <c r="BG112" s="221">
        <f>IF(N112="zákl. přenesená",J112,0)</f>
        <v>0</v>
      </c>
      <c r="BH112" s="221">
        <f>IF(N112="sníž. přenesená",J112,0)</f>
        <v>0</v>
      </c>
      <c r="BI112" s="221">
        <f>IF(N112="nulová",J112,0)</f>
        <v>0</v>
      </c>
      <c r="BJ112" s="17" t="s">
        <v>76</v>
      </c>
      <c r="BK112" s="221">
        <f>ROUND(I112*H112,2)</f>
        <v>0</v>
      </c>
      <c r="BL112" s="17" t="s">
        <v>192</v>
      </c>
      <c r="BM112" s="17" t="s">
        <v>1980</v>
      </c>
    </row>
    <row r="113" s="1" customFormat="1" ht="16.5" customHeight="1">
      <c r="B113" s="38"/>
      <c r="C113" s="210" t="s">
        <v>266</v>
      </c>
      <c r="D113" s="210" t="s">
        <v>187</v>
      </c>
      <c r="E113" s="211" t="s">
        <v>1981</v>
      </c>
      <c r="F113" s="212" t="s">
        <v>1982</v>
      </c>
      <c r="G113" s="213" t="s">
        <v>300</v>
      </c>
      <c r="H113" s="214">
        <v>1</v>
      </c>
      <c r="I113" s="215"/>
      <c r="J113" s="216">
        <f>ROUND(I113*H113,2)</f>
        <v>0</v>
      </c>
      <c r="K113" s="212" t="s">
        <v>1</v>
      </c>
      <c r="L113" s="43"/>
      <c r="M113" s="217" t="s">
        <v>1</v>
      </c>
      <c r="N113" s="218" t="s">
        <v>40</v>
      </c>
      <c r="O113" s="79"/>
      <c r="P113" s="219">
        <f>O113*H113</f>
        <v>0</v>
      </c>
      <c r="Q113" s="219">
        <v>0</v>
      </c>
      <c r="R113" s="219">
        <f>Q113*H113</f>
        <v>0</v>
      </c>
      <c r="S113" s="219">
        <v>0</v>
      </c>
      <c r="T113" s="220">
        <f>S113*H113</f>
        <v>0</v>
      </c>
      <c r="AR113" s="17" t="s">
        <v>192</v>
      </c>
      <c r="AT113" s="17" t="s">
        <v>187</v>
      </c>
      <c r="AU113" s="17" t="s">
        <v>78</v>
      </c>
      <c r="AY113" s="17" t="s">
        <v>186</v>
      </c>
      <c r="BE113" s="221">
        <f>IF(N113="základní",J113,0)</f>
        <v>0</v>
      </c>
      <c r="BF113" s="221">
        <f>IF(N113="snížená",J113,0)</f>
        <v>0</v>
      </c>
      <c r="BG113" s="221">
        <f>IF(N113="zákl. přenesená",J113,0)</f>
        <v>0</v>
      </c>
      <c r="BH113" s="221">
        <f>IF(N113="sníž. přenesená",J113,0)</f>
        <v>0</v>
      </c>
      <c r="BI113" s="221">
        <f>IF(N113="nulová",J113,0)</f>
        <v>0</v>
      </c>
      <c r="BJ113" s="17" t="s">
        <v>76</v>
      </c>
      <c r="BK113" s="221">
        <f>ROUND(I113*H113,2)</f>
        <v>0</v>
      </c>
      <c r="BL113" s="17" t="s">
        <v>192</v>
      </c>
      <c r="BM113" s="17" t="s">
        <v>1983</v>
      </c>
    </row>
    <row r="114" s="1" customFormat="1">
      <c r="B114" s="38"/>
      <c r="C114" s="39"/>
      <c r="D114" s="224" t="s">
        <v>831</v>
      </c>
      <c r="E114" s="39"/>
      <c r="F114" s="276" t="s">
        <v>1984</v>
      </c>
      <c r="G114" s="39"/>
      <c r="H114" s="39"/>
      <c r="I114" s="144"/>
      <c r="J114" s="39"/>
      <c r="K114" s="39"/>
      <c r="L114" s="43"/>
      <c r="M114" s="277"/>
      <c r="N114" s="79"/>
      <c r="O114" s="79"/>
      <c r="P114" s="79"/>
      <c r="Q114" s="79"/>
      <c r="R114" s="79"/>
      <c r="S114" s="79"/>
      <c r="T114" s="80"/>
      <c r="AT114" s="17" t="s">
        <v>831</v>
      </c>
      <c r="AU114" s="17" t="s">
        <v>78</v>
      </c>
    </row>
    <row r="115" s="1" customFormat="1" ht="16.5" customHeight="1">
      <c r="B115" s="38"/>
      <c r="C115" s="266" t="s">
        <v>8</v>
      </c>
      <c r="D115" s="266" t="s">
        <v>356</v>
      </c>
      <c r="E115" s="267" t="s">
        <v>1985</v>
      </c>
      <c r="F115" s="268" t="s">
        <v>1986</v>
      </c>
      <c r="G115" s="269" t="s">
        <v>300</v>
      </c>
      <c r="H115" s="270">
        <v>1</v>
      </c>
      <c r="I115" s="271"/>
      <c r="J115" s="272">
        <f>ROUND(I115*H115,2)</f>
        <v>0</v>
      </c>
      <c r="K115" s="268" t="s">
        <v>1</v>
      </c>
      <c r="L115" s="273"/>
      <c r="M115" s="274" t="s">
        <v>1</v>
      </c>
      <c r="N115" s="275" t="s">
        <v>40</v>
      </c>
      <c r="O115" s="79"/>
      <c r="P115" s="219">
        <f>O115*H115</f>
        <v>0</v>
      </c>
      <c r="Q115" s="219">
        <v>0.098500000000000004</v>
      </c>
      <c r="R115" s="219">
        <f>Q115*H115</f>
        <v>0.098500000000000004</v>
      </c>
      <c r="S115" s="219">
        <v>0</v>
      </c>
      <c r="T115" s="220">
        <f>S115*H115</f>
        <v>0</v>
      </c>
      <c r="AR115" s="17" t="s">
        <v>225</v>
      </c>
      <c r="AT115" s="17" t="s">
        <v>356</v>
      </c>
      <c r="AU115" s="17" t="s">
        <v>78</v>
      </c>
      <c r="AY115" s="17" t="s">
        <v>186</v>
      </c>
      <c r="BE115" s="221">
        <f>IF(N115="základní",J115,0)</f>
        <v>0</v>
      </c>
      <c r="BF115" s="221">
        <f>IF(N115="snížená",J115,0)</f>
        <v>0</v>
      </c>
      <c r="BG115" s="221">
        <f>IF(N115="zákl. přenesená",J115,0)</f>
        <v>0</v>
      </c>
      <c r="BH115" s="221">
        <f>IF(N115="sníž. přenesená",J115,0)</f>
        <v>0</v>
      </c>
      <c r="BI115" s="221">
        <f>IF(N115="nulová",J115,0)</f>
        <v>0</v>
      </c>
      <c r="BJ115" s="17" t="s">
        <v>76</v>
      </c>
      <c r="BK115" s="221">
        <f>ROUND(I115*H115,2)</f>
        <v>0</v>
      </c>
      <c r="BL115" s="17" t="s">
        <v>192</v>
      </c>
      <c r="BM115" s="17" t="s">
        <v>1987</v>
      </c>
    </row>
    <row r="116" s="1" customFormat="1" ht="16.5" customHeight="1">
      <c r="B116" s="38"/>
      <c r="C116" s="210" t="s">
        <v>257</v>
      </c>
      <c r="D116" s="210" t="s">
        <v>187</v>
      </c>
      <c r="E116" s="211" t="s">
        <v>1988</v>
      </c>
      <c r="F116" s="212" t="s">
        <v>1989</v>
      </c>
      <c r="G116" s="213" t="s">
        <v>364</v>
      </c>
      <c r="H116" s="214">
        <v>283.19999999999999</v>
      </c>
      <c r="I116" s="215"/>
      <c r="J116" s="216">
        <f>ROUND(I116*H116,2)</f>
        <v>0</v>
      </c>
      <c r="K116" s="212" t="s">
        <v>1965</v>
      </c>
      <c r="L116" s="43"/>
      <c r="M116" s="217" t="s">
        <v>1</v>
      </c>
      <c r="N116" s="218" t="s">
        <v>40</v>
      </c>
      <c r="O116" s="79"/>
      <c r="P116" s="219">
        <f>O116*H116</f>
        <v>0</v>
      </c>
      <c r="Q116" s="219">
        <v>0</v>
      </c>
      <c r="R116" s="219">
        <f>Q116*H116</f>
        <v>0</v>
      </c>
      <c r="S116" s="219">
        <v>0</v>
      </c>
      <c r="T116" s="220">
        <f>S116*H116</f>
        <v>0</v>
      </c>
      <c r="AR116" s="17" t="s">
        <v>192</v>
      </c>
      <c r="AT116" s="17" t="s">
        <v>187</v>
      </c>
      <c r="AU116" s="17" t="s">
        <v>78</v>
      </c>
      <c r="AY116" s="17" t="s">
        <v>186</v>
      </c>
      <c r="BE116" s="221">
        <f>IF(N116="základní",J116,0)</f>
        <v>0</v>
      </c>
      <c r="BF116" s="221">
        <f>IF(N116="snížená",J116,0)</f>
        <v>0</v>
      </c>
      <c r="BG116" s="221">
        <f>IF(N116="zákl. přenesená",J116,0)</f>
        <v>0</v>
      </c>
      <c r="BH116" s="221">
        <f>IF(N116="sníž. přenesená",J116,0)</f>
        <v>0</v>
      </c>
      <c r="BI116" s="221">
        <f>IF(N116="nulová",J116,0)</f>
        <v>0</v>
      </c>
      <c r="BJ116" s="17" t="s">
        <v>76</v>
      </c>
      <c r="BK116" s="221">
        <f>ROUND(I116*H116,2)</f>
        <v>0</v>
      </c>
      <c r="BL116" s="17" t="s">
        <v>192</v>
      </c>
      <c r="BM116" s="17" t="s">
        <v>1990</v>
      </c>
    </row>
    <row r="117" s="11" customFormat="1">
      <c r="B117" s="222"/>
      <c r="C117" s="223"/>
      <c r="D117" s="224" t="s">
        <v>194</v>
      </c>
      <c r="E117" s="225" t="s">
        <v>1</v>
      </c>
      <c r="F117" s="226" t="s">
        <v>1991</v>
      </c>
      <c r="G117" s="223"/>
      <c r="H117" s="227">
        <v>283.19999999999999</v>
      </c>
      <c r="I117" s="228"/>
      <c r="J117" s="223"/>
      <c r="K117" s="223"/>
      <c r="L117" s="229"/>
      <c r="M117" s="230"/>
      <c r="N117" s="231"/>
      <c r="O117" s="231"/>
      <c r="P117" s="231"/>
      <c r="Q117" s="231"/>
      <c r="R117" s="231"/>
      <c r="S117" s="231"/>
      <c r="T117" s="232"/>
      <c r="AT117" s="233" t="s">
        <v>194</v>
      </c>
      <c r="AU117" s="233" t="s">
        <v>78</v>
      </c>
      <c r="AV117" s="11" t="s">
        <v>78</v>
      </c>
      <c r="AW117" s="11" t="s">
        <v>32</v>
      </c>
      <c r="AX117" s="11" t="s">
        <v>76</v>
      </c>
      <c r="AY117" s="233" t="s">
        <v>186</v>
      </c>
    </row>
    <row r="118" s="1" customFormat="1" ht="16.5" customHeight="1">
      <c r="B118" s="38"/>
      <c r="C118" s="266" t="s">
        <v>270</v>
      </c>
      <c r="D118" s="266" t="s">
        <v>356</v>
      </c>
      <c r="E118" s="267" t="s">
        <v>1992</v>
      </c>
      <c r="F118" s="268" t="s">
        <v>1993</v>
      </c>
      <c r="G118" s="269" t="s">
        <v>364</v>
      </c>
      <c r="H118" s="270">
        <v>283.19999999999999</v>
      </c>
      <c r="I118" s="271"/>
      <c r="J118" s="272">
        <f>ROUND(I118*H118,2)</f>
        <v>0</v>
      </c>
      <c r="K118" s="268" t="s">
        <v>1965</v>
      </c>
      <c r="L118" s="273"/>
      <c r="M118" s="274" t="s">
        <v>1</v>
      </c>
      <c r="N118" s="275" t="s">
        <v>40</v>
      </c>
      <c r="O118" s="79"/>
      <c r="P118" s="219">
        <f>O118*H118</f>
        <v>0</v>
      </c>
      <c r="Q118" s="219">
        <v>5.0000000000000002E-05</v>
      </c>
      <c r="R118" s="219">
        <f>Q118*H118</f>
        <v>0.014160000000000001</v>
      </c>
      <c r="S118" s="219">
        <v>0</v>
      </c>
      <c r="T118" s="220">
        <f>S118*H118</f>
        <v>0</v>
      </c>
      <c r="AR118" s="17" t="s">
        <v>225</v>
      </c>
      <c r="AT118" s="17" t="s">
        <v>356</v>
      </c>
      <c r="AU118" s="17" t="s">
        <v>78</v>
      </c>
      <c r="AY118" s="17" t="s">
        <v>186</v>
      </c>
      <c r="BE118" s="221">
        <f>IF(N118="základní",J118,0)</f>
        <v>0</v>
      </c>
      <c r="BF118" s="221">
        <f>IF(N118="snížená",J118,0)</f>
        <v>0</v>
      </c>
      <c r="BG118" s="221">
        <f>IF(N118="zákl. přenesená",J118,0)</f>
        <v>0</v>
      </c>
      <c r="BH118" s="221">
        <f>IF(N118="sníž. přenesená",J118,0)</f>
        <v>0</v>
      </c>
      <c r="BI118" s="221">
        <f>IF(N118="nulová",J118,0)</f>
        <v>0</v>
      </c>
      <c r="BJ118" s="17" t="s">
        <v>76</v>
      </c>
      <c r="BK118" s="221">
        <f>ROUND(I118*H118,2)</f>
        <v>0</v>
      </c>
      <c r="BL118" s="17" t="s">
        <v>192</v>
      </c>
      <c r="BM118" s="17" t="s">
        <v>1994</v>
      </c>
    </row>
    <row r="119" s="1" customFormat="1" ht="16.5" customHeight="1">
      <c r="B119" s="38"/>
      <c r="C119" s="210" t="s">
        <v>274</v>
      </c>
      <c r="D119" s="210" t="s">
        <v>187</v>
      </c>
      <c r="E119" s="211" t="s">
        <v>1995</v>
      </c>
      <c r="F119" s="212" t="s">
        <v>1996</v>
      </c>
      <c r="G119" s="213" t="s">
        <v>364</v>
      </c>
      <c r="H119" s="214">
        <v>94.400000000000006</v>
      </c>
      <c r="I119" s="215"/>
      <c r="J119" s="216">
        <f>ROUND(I119*H119,2)</f>
        <v>0</v>
      </c>
      <c r="K119" s="212" t="s">
        <v>1965</v>
      </c>
      <c r="L119" s="43"/>
      <c r="M119" s="217" t="s">
        <v>1</v>
      </c>
      <c r="N119" s="218" t="s">
        <v>40</v>
      </c>
      <c r="O119" s="79"/>
      <c r="P119" s="219">
        <f>O119*H119</f>
        <v>0</v>
      </c>
      <c r="Q119" s="219">
        <v>0</v>
      </c>
      <c r="R119" s="219">
        <f>Q119*H119</f>
        <v>0</v>
      </c>
      <c r="S119" s="219">
        <v>0</v>
      </c>
      <c r="T119" s="220">
        <f>S119*H119</f>
        <v>0</v>
      </c>
      <c r="AR119" s="17" t="s">
        <v>192</v>
      </c>
      <c r="AT119" s="17" t="s">
        <v>187</v>
      </c>
      <c r="AU119" s="17" t="s">
        <v>78</v>
      </c>
      <c r="AY119" s="17" t="s">
        <v>186</v>
      </c>
      <c r="BE119" s="221">
        <f>IF(N119="základní",J119,0)</f>
        <v>0</v>
      </c>
      <c r="BF119" s="221">
        <f>IF(N119="snížená",J119,0)</f>
        <v>0</v>
      </c>
      <c r="BG119" s="221">
        <f>IF(N119="zákl. přenesená",J119,0)</f>
        <v>0</v>
      </c>
      <c r="BH119" s="221">
        <f>IF(N119="sníž. přenesená",J119,0)</f>
        <v>0</v>
      </c>
      <c r="BI119" s="221">
        <f>IF(N119="nulová",J119,0)</f>
        <v>0</v>
      </c>
      <c r="BJ119" s="17" t="s">
        <v>76</v>
      </c>
      <c r="BK119" s="221">
        <f>ROUND(I119*H119,2)</f>
        <v>0</v>
      </c>
      <c r="BL119" s="17" t="s">
        <v>192</v>
      </c>
      <c r="BM119" s="17" t="s">
        <v>1997</v>
      </c>
    </row>
    <row r="120" s="1" customFormat="1" ht="16.5" customHeight="1">
      <c r="B120" s="38"/>
      <c r="C120" s="266" t="s">
        <v>291</v>
      </c>
      <c r="D120" s="266" t="s">
        <v>356</v>
      </c>
      <c r="E120" s="267" t="s">
        <v>1998</v>
      </c>
      <c r="F120" s="268" t="s">
        <v>1999</v>
      </c>
      <c r="G120" s="269" t="s">
        <v>364</v>
      </c>
      <c r="H120" s="270">
        <v>94</v>
      </c>
      <c r="I120" s="271"/>
      <c r="J120" s="272">
        <f>ROUND(I120*H120,2)</f>
        <v>0</v>
      </c>
      <c r="K120" s="268" t="s">
        <v>1</v>
      </c>
      <c r="L120" s="273"/>
      <c r="M120" s="274" t="s">
        <v>1</v>
      </c>
      <c r="N120" s="275" t="s">
        <v>40</v>
      </c>
      <c r="O120" s="79"/>
      <c r="P120" s="219">
        <f>O120*H120</f>
        <v>0</v>
      </c>
      <c r="Q120" s="219">
        <v>0.0015</v>
      </c>
      <c r="R120" s="219">
        <f>Q120*H120</f>
        <v>0.14100000000000001</v>
      </c>
      <c r="S120" s="219">
        <v>0</v>
      </c>
      <c r="T120" s="220">
        <f>S120*H120</f>
        <v>0</v>
      </c>
      <c r="AR120" s="17" t="s">
        <v>225</v>
      </c>
      <c r="AT120" s="17" t="s">
        <v>356</v>
      </c>
      <c r="AU120" s="17" t="s">
        <v>78</v>
      </c>
      <c r="AY120" s="17" t="s">
        <v>186</v>
      </c>
      <c r="BE120" s="221">
        <f>IF(N120="základní",J120,0)</f>
        <v>0</v>
      </c>
      <c r="BF120" s="221">
        <f>IF(N120="snížená",J120,0)</f>
        <v>0</v>
      </c>
      <c r="BG120" s="221">
        <f>IF(N120="zákl. přenesená",J120,0)</f>
        <v>0</v>
      </c>
      <c r="BH120" s="221">
        <f>IF(N120="sníž. přenesená",J120,0)</f>
        <v>0</v>
      </c>
      <c r="BI120" s="221">
        <f>IF(N120="nulová",J120,0)</f>
        <v>0</v>
      </c>
      <c r="BJ120" s="17" t="s">
        <v>76</v>
      </c>
      <c r="BK120" s="221">
        <f>ROUND(I120*H120,2)</f>
        <v>0</v>
      </c>
      <c r="BL120" s="17" t="s">
        <v>192</v>
      </c>
      <c r="BM120" s="17" t="s">
        <v>2000</v>
      </c>
    </row>
    <row r="121" s="11" customFormat="1">
      <c r="B121" s="222"/>
      <c r="C121" s="223"/>
      <c r="D121" s="224" t="s">
        <v>194</v>
      </c>
      <c r="E121" s="225" t="s">
        <v>1</v>
      </c>
      <c r="F121" s="226" t="s">
        <v>722</v>
      </c>
      <c r="G121" s="223"/>
      <c r="H121" s="227">
        <v>94</v>
      </c>
      <c r="I121" s="228"/>
      <c r="J121" s="223"/>
      <c r="K121" s="223"/>
      <c r="L121" s="229"/>
      <c r="M121" s="230"/>
      <c r="N121" s="231"/>
      <c r="O121" s="231"/>
      <c r="P121" s="231"/>
      <c r="Q121" s="231"/>
      <c r="R121" s="231"/>
      <c r="S121" s="231"/>
      <c r="T121" s="232"/>
      <c r="AT121" s="233" t="s">
        <v>194</v>
      </c>
      <c r="AU121" s="233" t="s">
        <v>78</v>
      </c>
      <c r="AV121" s="11" t="s">
        <v>78</v>
      </c>
      <c r="AW121" s="11" t="s">
        <v>32</v>
      </c>
      <c r="AX121" s="11" t="s">
        <v>76</v>
      </c>
      <c r="AY121" s="233" t="s">
        <v>186</v>
      </c>
    </row>
    <row r="122" s="1" customFormat="1" ht="16.5" customHeight="1">
      <c r="B122" s="38"/>
      <c r="C122" s="210" t="s">
        <v>297</v>
      </c>
      <c r="D122" s="210" t="s">
        <v>187</v>
      </c>
      <c r="E122" s="211" t="s">
        <v>2001</v>
      </c>
      <c r="F122" s="212" t="s">
        <v>2002</v>
      </c>
      <c r="G122" s="213" t="s">
        <v>300</v>
      </c>
      <c r="H122" s="214">
        <v>1</v>
      </c>
      <c r="I122" s="215"/>
      <c r="J122" s="216">
        <f>ROUND(I122*H122,2)</f>
        <v>0</v>
      </c>
      <c r="K122" s="212" t="s">
        <v>1</v>
      </c>
      <c r="L122" s="43"/>
      <c r="M122" s="217" t="s">
        <v>1</v>
      </c>
      <c r="N122" s="218" t="s">
        <v>40</v>
      </c>
      <c r="O122" s="79"/>
      <c r="P122" s="219">
        <f>O122*H122</f>
        <v>0</v>
      </c>
      <c r="Q122" s="219">
        <v>0.00282</v>
      </c>
      <c r="R122" s="219">
        <f>Q122*H122</f>
        <v>0.00282</v>
      </c>
      <c r="S122" s="219">
        <v>0</v>
      </c>
      <c r="T122" s="220">
        <f>S122*H122</f>
        <v>0</v>
      </c>
      <c r="AR122" s="17" t="s">
        <v>192</v>
      </c>
      <c r="AT122" s="17" t="s">
        <v>187</v>
      </c>
      <c r="AU122" s="17" t="s">
        <v>78</v>
      </c>
      <c r="AY122" s="17" t="s">
        <v>186</v>
      </c>
      <c r="BE122" s="221">
        <f>IF(N122="základní",J122,0)</f>
        <v>0</v>
      </c>
      <c r="BF122" s="221">
        <f>IF(N122="snížená",J122,0)</f>
        <v>0</v>
      </c>
      <c r="BG122" s="221">
        <f>IF(N122="zákl. přenesená",J122,0)</f>
        <v>0</v>
      </c>
      <c r="BH122" s="221">
        <f>IF(N122="sníž. přenesená",J122,0)</f>
        <v>0</v>
      </c>
      <c r="BI122" s="221">
        <f>IF(N122="nulová",J122,0)</f>
        <v>0</v>
      </c>
      <c r="BJ122" s="17" t="s">
        <v>76</v>
      </c>
      <c r="BK122" s="221">
        <f>ROUND(I122*H122,2)</f>
        <v>0</v>
      </c>
      <c r="BL122" s="17" t="s">
        <v>192</v>
      </c>
      <c r="BM122" s="17" t="s">
        <v>2003</v>
      </c>
    </row>
    <row r="123" s="1" customFormat="1">
      <c r="B123" s="38"/>
      <c r="C123" s="39"/>
      <c r="D123" s="224" t="s">
        <v>831</v>
      </c>
      <c r="E123" s="39"/>
      <c r="F123" s="276" t="s">
        <v>2004</v>
      </c>
      <c r="G123" s="39"/>
      <c r="H123" s="39"/>
      <c r="I123" s="144"/>
      <c r="J123" s="39"/>
      <c r="K123" s="39"/>
      <c r="L123" s="43"/>
      <c r="M123" s="277"/>
      <c r="N123" s="79"/>
      <c r="O123" s="79"/>
      <c r="P123" s="79"/>
      <c r="Q123" s="79"/>
      <c r="R123" s="79"/>
      <c r="S123" s="79"/>
      <c r="T123" s="80"/>
      <c r="AT123" s="17" t="s">
        <v>831</v>
      </c>
      <c r="AU123" s="17" t="s">
        <v>78</v>
      </c>
    </row>
    <row r="124" s="10" customFormat="1" ht="22.8" customHeight="1">
      <c r="B124" s="196"/>
      <c r="C124" s="197"/>
      <c r="D124" s="198" t="s">
        <v>68</v>
      </c>
      <c r="E124" s="290" t="s">
        <v>213</v>
      </c>
      <c r="F124" s="290" t="s">
        <v>2005</v>
      </c>
      <c r="G124" s="197"/>
      <c r="H124" s="197"/>
      <c r="I124" s="200"/>
      <c r="J124" s="291">
        <f>BK124</f>
        <v>0</v>
      </c>
      <c r="K124" s="197"/>
      <c r="L124" s="202"/>
      <c r="M124" s="203"/>
      <c r="N124" s="204"/>
      <c r="O124" s="204"/>
      <c r="P124" s="205">
        <f>SUM(P125:P144)</f>
        <v>0</v>
      </c>
      <c r="Q124" s="204"/>
      <c r="R124" s="205">
        <f>SUM(R125:R144)</f>
        <v>50.041629</v>
      </c>
      <c r="S124" s="204"/>
      <c r="T124" s="206">
        <f>SUM(T125:T144)</f>
        <v>0</v>
      </c>
      <c r="AR124" s="207" t="s">
        <v>76</v>
      </c>
      <c r="AT124" s="208" t="s">
        <v>68</v>
      </c>
      <c r="AU124" s="208" t="s">
        <v>76</v>
      </c>
      <c r="AY124" s="207" t="s">
        <v>186</v>
      </c>
      <c r="BK124" s="209">
        <f>SUM(BK125:BK144)</f>
        <v>0</v>
      </c>
    </row>
    <row r="125" s="1" customFormat="1" ht="16.5" customHeight="1">
      <c r="B125" s="38"/>
      <c r="C125" s="210" t="s">
        <v>7</v>
      </c>
      <c r="D125" s="210" t="s">
        <v>187</v>
      </c>
      <c r="E125" s="211" t="s">
        <v>2006</v>
      </c>
      <c r="F125" s="212" t="s">
        <v>2007</v>
      </c>
      <c r="G125" s="213" t="s">
        <v>190</v>
      </c>
      <c r="H125" s="214">
        <v>120</v>
      </c>
      <c r="I125" s="215"/>
      <c r="J125" s="216">
        <f>ROUND(I125*H125,2)</f>
        <v>0</v>
      </c>
      <c r="K125" s="212" t="s">
        <v>1965</v>
      </c>
      <c r="L125" s="43"/>
      <c r="M125" s="217" t="s">
        <v>1</v>
      </c>
      <c r="N125" s="218" t="s">
        <v>40</v>
      </c>
      <c r="O125" s="79"/>
      <c r="P125" s="219">
        <f>O125*H125</f>
        <v>0</v>
      </c>
      <c r="Q125" s="219">
        <v>0</v>
      </c>
      <c r="R125" s="219">
        <f>Q125*H125</f>
        <v>0</v>
      </c>
      <c r="S125" s="219">
        <v>0</v>
      </c>
      <c r="T125" s="220">
        <f>S125*H125</f>
        <v>0</v>
      </c>
      <c r="AR125" s="17" t="s">
        <v>192</v>
      </c>
      <c r="AT125" s="17" t="s">
        <v>187</v>
      </c>
      <c r="AU125" s="17" t="s">
        <v>78</v>
      </c>
      <c r="AY125" s="17" t="s">
        <v>186</v>
      </c>
      <c r="BE125" s="221">
        <f>IF(N125="základní",J125,0)</f>
        <v>0</v>
      </c>
      <c r="BF125" s="221">
        <f>IF(N125="snížená",J125,0)</f>
        <v>0</v>
      </c>
      <c r="BG125" s="221">
        <f>IF(N125="zákl. přenesená",J125,0)</f>
        <v>0</v>
      </c>
      <c r="BH125" s="221">
        <f>IF(N125="sníž. přenesená",J125,0)</f>
        <v>0</v>
      </c>
      <c r="BI125" s="221">
        <f>IF(N125="nulová",J125,0)</f>
        <v>0</v>
      </c>
      <c r="BJ125" s="17" t="s">
        <v>76</v>
      </c>
      <c r="BK125" s="221">
        <f>ROUND(I125*H125,2)</f>
        <v>0</v>
      </c>
      <c r="BL125" s="17" t="s">
        <v>192</v>
      </c>
      <c r="BM125" s="17" t="s">
        <v>2008</v>
      </c>
    </row>
    <row r="126" s="11" customFormat="1">
      <c r="B126" s="222"/>
      <c r="C126" s="223"/>
      <c r="D126" s="224" t="s">
        <v>194</v>
      </c>
      <c r="E126" s="225" t="s">
        <v>1</v>
      </c>
      <c r="F126" s="226" t="s">
        <v>2009</v>
      </c>
      <c r="G126" s="223"/>
      <c r="H126" s="227">
        <v>120</v>
      </c>
      <c r="I126" s="228"/>
      <c r="J126" s="223"/>
      <c r="K126" s="223"/>
      <c r="L126" s="229"/>
      <c r="M126" s="230"/>
      <c r="N126" s="231"/>
      <c r="O126" s="231"/>
      <c r="P126" s="231"/>
      <c r="Q126" s="231"/>
      <c r="R126" s="231"/>
      <c r="S126" s="231"/>
      <c r="T126" s="232"/>
      <c r="AT126" s="233" t="s">
        <v>194</v>
      </c>
      <c r="AU126" s="233" t="s">
        <v>78</v>
      </c>
      <c r="AV126" s="11" t="s">
        <v>78</v>
      </c>
      <c r="AW126" s="11" t="s">
        <v>32</v>
      </c>
      <c r="AX126" s="11" t="s">
        <v>69</v>
      </c>
      <c r="AY126" s="233" t="s">
        <v>186</v>
      </c>
    </row>
    <row r="127" s="1" customFormat="1" ht="16.5" customHeight="1">
      <c r="B127" s="38"/>
      <c r="C127" s="210" t="s">
        <v>306</v>
      </c>
      <c r="D127" s="210" t="s">
        <v>187</v>
      </c>
      <c r="E127" s="211" t="s">
        <v>2010</v>
      </c>
      <c r="F127" s="212" t="s">
        <v>2011</v>
      </c>
      <c r="G127" s="213" t="s">
        <v>319</v>
      </c>
      <c r="H127" s="214">
        <v>542</v>
      </c>
      <c r="I127" s="215"/>
      <c r="J127" s="216">
        <f>ROUND(I127*H127,2)</f>
        <v>0</v>
      </c>
      <c r="K127" s="212" t="s">
        <v>1</v>
      </c>
      <c r="L127" s="43"/>
      <c r="M127" s="217" t="s">
        <v>1</v>
      </c>
      <c r="N127" s="218" t="s">
        <v>40</v>
      </c>
      <c r="O127" s="79"/>
      <c r="P127" s="219">
        <f>O127*H127</f>
        <v>0</v>
      </c>
      <c r="Q127" s="219">
        <v>0</v>
      </c>
      <c r="R127" s="219">
        <f>Q127*H127</f>
        <v>0</v>
      </c>
      <c r="S127" s="219">
        <v>0</v>
      </c>
      <c r="T127" s="220">
        <f>S127*H127</f>
        <v>0</v>
      </c>
      <c r="AR127" s="17" t="s">
        <v>192</v>
      </c>
      <c r="AT127" s="17" t="s">
        <v>187</v>
      </c>
      <c r="AU127" s="17" t="s">
        <v>78</v>
      </c>
      <c r="AY127" s="17" t="s">
        <v>186</v>
      </c>
      <c r="BE127" s="221">
        <f>IF(N127="základní",J127,0)</f>
        <v>0</v>
      </c>
      <c r="BF127" s="221">
        <f>IF(N127="snížená",J127,0)</f>
        <v>0</v>
      </c>
      <c r="BG127" s="221">
        <f>IF(N127="zákl. přenesená",J127,0)</f>
        <v>0</v>
      </c>
      <c r="BH127" s="221">
        <f>IF(N127="sníž. přenesená",J127,0)</f>
        <v>0</v>
      </c>
      <c r="BI127" s="221">
        <f>IF(N127="nulová",J127,0)</f>
        <v>0</v>
      </c>
      <c r="BJ127" s="17" t="s">
        <v>76</v>
      </c>
      <c r="BK127" s="221">
        <f>ROUND(I127*H127,2)</f>
        <v>0</v>
      </c>
      <c r="BL127" s="17" t="s">
        <v>192</v>
      </c>
      <c r="BM127" s="17" t="s">
        <v>2012</v>
      </c>
    </row>
    <row r="128" s="1" customFormat="1" ht="16.5" customHeight="1">
      <c r="B128" s="38"/>
      <c r="C128" s="210" t="s">
        <v>311</v>
      </c>
      <c r="D128" s="210" t="s">
        <v>187</v>
      </c>
      <c r="E128" s="211" t="s">
        <v>2013</v>
      </c>
      <c r="F128" s="212" t="s">
        <v>2014</v>
      </c>
      <c r="G128" s="213" t="s">
        <v>319</v>
      </c>
      <c r="H128" s="214">
        <v>250.90000000000001</v>
      </c>
      <c r="I128" s="215"/>
      <c r="J128" s="216">
        <f>ROUND(I128*H128,2)</f>
        <v>0</v>
      </c>
      <c r="K128" s="212" t="s">
        <v>1965</v>
      </c>
      <c r="L128" s="43"/>
      <c r="M128" s="217" t="s">
        <v>1</v>
      </c>
      <c r="N128" s="218" t="s">
        <v>40</v>
      </c>
      <c r="O128" s="79"/>
      <c r="P128" s="219">
        <f>O128*H128</f>
        <v>0</v>
      </c>
      <c r="Q128" s="219">
        <v>0</v>
      </c>
      <c r="R128" s="219">
        <f>Q128*H128</f>
        <v>0</v>
      </c>
      <c r="S128" s="219">
        <v>0</v>
      </c>
      <c r="T128" s="220">
        <f>S128*H128</f>
        <v>0</v>
      </c>
      <c r="AR128" s="17" t="s">
        <v>192</v>
      </c>
      <c r="AT128" s="17" t="s">
        <v>187</v>
      </c>
      <c r="AU128" s="17" t="s">
        <v>78</v>
      </c>
      <c r="AY128" s="17" t="s">
        <v>186</v>
      </c>
      <c r="BE128" s="221">
        <f>IF(N128="základní",J128,0)</f>
        <v>0</v>
      </c>
      <c r="BF128" s="221">
        <f>IF(N128="snížená",J128,0)</f>
        <v>0</v>
      </c>
      <c r="BG128" s="221">
        <f>IF(N128="zákl. přenesená",J128,0)</f>
        <v>0</v>
      </c>
      <c r="BH128" s="221">
        <f>IF(N128="sníž. přenesená",J128,0)</f>
        <v>0</v>
      </c>
      <c r="BI128" s="221">
        <f>IF(N128="nulová",J128,0)</f>
        <v>0</v>
      </c>
      <c r="BJ128" s="17" t="s">
        <v>76</v>
      </c>
      <c r="BK128" s="221">
        <f>ROUND(I128*H128,2)</f>
        <v>0</v>
      </c>
      <c r="BL128" s="17" t="s">
        <v>192</v>
      </c>
      <c r="BM128" s="17" t="s">
        <v>2015</v>
      </c>
    </row>
    <row r="129" s="1" customFormat="1" ht="16.5" customHeight="1">
      <c r="B129" s="38"/>
      <c r="C129" s="210" t="s">
        <v>316</v>
      </c>
      <c r="D129" s="210" t="s">
        <v>187</v>
      </c>
      <c r="E129" s="211" t="s">
        <v>2016</v>
      </c>
      <c r="F129" s="212" t="s">
        <v>2017</v>
      </c>
      <c r="G129" s="213" t="s">
        <v>319</v>
      </c>
      <c r="H129" s="214">
        <v>542</v>
      </c>
      <c r="I129" s="215"/>
      <c r="J129" s="216">
        <f>ROUND(I129*H129,2)</f>
        <v>0</v>
      </c>
      <c r="K129" s="212" t="s">
        <v>1</v>
      </c>
      <c r="L129" s="43"/>
      <c r="M129" s="217" t="s">
        <v>1</v>
      </c>
      <c r="N129" s="218" t="s">
        <v>40</v>
      </c>
      <c r="O129" s="79"/>
      <c r="P129" s="219">
        <f>O129*H129</f>
        <v>0</v>
      </c>
      <c r="Q129" s="219">
        <v>0.0012700000000000001</v>
      </c>
      <c r="R129" s="219">
        <f>Q129*H129</f>
        <v>0.68834000000000006</v>
      </c>
      <c r="S129" s="219">
        <v>0</v>
      </c>
      <c r="T129" s="220">
        <f>S129*H129</f>
        <v>0</v>
      </c>
      <c r="AR129" s="17" t="s">
        <v>192</v>
      </c>
      <c r="AT129" s="17" t="s">
        <v>187</v>
      </c>
      <c r="AU129" s="17" t="s">
        <v>78</v>
      </c>
      <c r="AY129" s="17" t="s">
        <v>186</v>
      </c>
      <c r="BE129" s="221">
        <f>IF(N129="základní",J129,0)</f>
        <v>0</v>
      </c>
      <c r="BF129" s="221">
        <f>IF(N129="snížená",J129,0)</f>
        <v>0</v>
      </c>
      <c r="BG129" s="221">
        <f>IF(N129="zákl. přenesená",J129,0)</f>
        <v>0</v>
      </c>
      <c r="BH129" s="221">
        <f>IF(N129="sníž. přenesená",J129,0)</f>
        <v>0</v>
      </c>
      <c r="BI129" s="221">
        <f>IF(N129="nulová",J129,0)</f>
        <v>0</v>
      </c>
      <c r="BJ129" s="17" t="s">
        <v>76</v>
      </c>
      <c r="BK129" s="221">
        <f>ROUND(I129*H129,2)</f>
        <v>0</v>
      </c>
      <c r="BL129" s="17" t="s">
        <v>192</v>
      </c>
      <c r="BM129" s="17" t="s">
        <v>2018</v>
      </c>
    </row>
    <row r="130" s="1" customFormat="1" ht="16.5" customHeight="1">
      <c r="B130" s="38"/>
      <c r="C130" s="210" t="s">
        <v>323</v>
      </c>
      <c r="D130" s="210" t="s">
        <v>187</v>
      </c>
      <c r="E130" s="211" t="s">
        <v>2019</v>
      </c>
      <c r="F130" s="212" t="s">
        <v>2020</v>
      </c>
      <c r="G130" s="213" t="s">
        <v>319</v>
      </c>
      <c r="H130" s="214">
        <v>189</v>
      </c>
      <c r="I130" s="215"/>
      <c r="J130" s="216">
        <f>ROUND(I130*H130,2)</f>
        <v>0</v>
      </c>
      <c r="K130" s="212" t="s">
        <v>191</v>
      </c>
      <c r="L130" s="43"/>
      <c r="M130" s="217" t="s">
        <v>1</v>
      </c>
      <c r="N130" s="218" t="s">
        <v>40</v>
      </c>
      <c r="O130" s="79"/>
      <c r="P130" s="219">
        <f>O130*H130</f>
        <v>0</v>
      </c>
      <c r="Q130" s="219">
        <v>0</v>
      </c>
      <c r="R130" s="219">
        <f>Q130*H130</f>
        <v>0</v>
      </c>
      <c r="S130" s="219">
        <v>0</v>
      </c>
      <c r="T130" s="220">
        <f>S130*H130</f>
        <v>0</v>
      </c>
      <c r="AR130" s="17" t="s">
        <v>192</v>
      </c>
      <c r="AT130" s="17" t="s">
        <v>187</v>
      </c>
      <c r="AU130" s="17" t="s">
        <v>78</v>
      </c>
      <c r="AY130" s="17" t="s">
        <v>186</v>
      </c>
      <c r="BE130" s="221">
        <f>IF(N130="základní",J130,0)</f>
        <v>0</v>
      </c>
      <c r="BF130" s="221">
        <f>IF(N130="snížená",J130,0)</f>
        <v>0</v>
      </c>
      <c r="BG130" s="221">
        <f>IF(N130="zákl. přenesená",J130,0)</f>
        <v>0</v>
      </c>
      <c r="BH130" s="221">
        <f>IF(N130="sníž. přenesená",J130,0)</f>
        <v>0</v>
      </c>
      <c r="BI130" s="221">
        <f>IF(N130="nulová",J130,0)</f>
        <v>0</v>
      </c>
      <c r="BJ130" s="17" t="s">
        <v>76</v>
      </c>
      <c r="BK130" s="221">
        <f>ROUND(I130*H130,2)</f>
        <v>0</v>
      </c>
      <c r="BL130" s="17" t="s">
        <v>192</v>
      </c>
      <c r="BM130" s="17" t="s">
        <v>2021</v>
      </c>
    </row>
    <row r="131" s="1" customFormat="1" ht="16.5" customHeight="1">
      <c r="B131" s="38"/>
      <c r="C131" s="210" t="s">
        <v>330</v>
      </c>
      <c r="D131" s="210" t="s">
        <v>187</v>
      </c>
      <c r="E131" s="211" t="s">
        <v>2022</v>
      </c>
      <c r="F131" s="212" t="s">
        <v>2023</v>
      </c>
      <c r="G131" s="213" t="s">
        <v>319</v>
      </c>
      <c r="H131" s="214">
        <v>189</v>
      </c>
      <c r="I131" s="215"/>
      <c r="J131" s="216">
        <f>ROUND(I131*H131,2)</f>
        <v>0</v>
      </c>
      <c r="K131" s="212" t="s">
        <v>191</v>
      </c>
      <c r="L131" s="43"/>
      <c r="M131" s="217" t="s">
        <v>1</v>
      </c>
      <c r="N131" s="218" t="s">
        <v>40</v>
      </c>
      <c r="O131" s="79"/>
      <c r="P131" s="219">
        <f>O131*H131</f>
        <v>0</v>
      </c>
      <c r="Q131" s="219">
        <v>0</v>
      </c>
      <c r="R131" s="219">
        <f>Q131*H131</f>
        <v>0</v>
      </c>
      <c r="S131" s="219">
        <v>0</v>
      </c>
      <c r="T131" s="220">
        <f>S131*H131</f>
        <v>0</v>
      </c>
      <c r="AR131" s="17" t="s">
        <v>192</v>
      </c>
      <c r="AT131" s="17" t="s">
        <v>187</v>
      </c>
      <c r="AU131" s="17" t="s">
        <v>78</v>
      </c>
      <c r="AY131" s="17" t="s">
        <v>186</v>
      </c>
      <c r="BE131" s="221">
        <f>IF(N131="základní",J131,0)</f>
        <v>0</v>
      </c>
      <c r="BF131" s="221">
        <f>IF(N131="snížená",J131,0)</f>
        <v>0</v>
      </c>
      <c r="BG131" s="221">
        <f>IF(N131="zákl. přenesená",J131,0)</f>
        <v>0</v>
      </c>
      <c r="BH131" s="221">
        <f>IF(N131="sníž. přenesená",J131,0)</f>
        <v>0</v>
      </c>
      <c r="BI131" s="221">
        <f>IF(N131="nulová",J131,0)</f>
        <v>0</v>
      </c>
      <c r="BJ131" s="17" t="s">
        <v>76</v>
      </c>
      <c r="BK131" s="221">
        <f>ROUND(I131*H131,2)</f>
        <v>0</v>
      </c>
      <c r="BL131" s="17" t="s">
        <v>192</v>
      </c>
      <c r="BM131" s="17" t="s">
        <v>2024</v>
      </c>
    </row>
    <row r="132" s="1" customFormat="1" ht="16.5" customHeight="1">
      <c r="B132" s="38"/>
      <c r="C132" s="210" t="s">
        <v>334</v>
      </c>
      <c r="D132" s="210" t="s">
        <v>187</v>
      </c>
      <c r="E132" s="211" t="s">
        <v>2025</v>
      </c>
      <c r="F132" s="212" t="s">
        <v>2026</v>
      </c>
      <c r="G132" s="213" t="s">
        <v>319</v>
      </c>
      <c r="H132" s="214">
        <v>189</v>
      </c>
      <c r="I132" s="215"/>
      <c r="J132" s="216">
        <f>ROUND(I132*H132,2)</f>
        <v>0</v>
      </c>
      <c r="K132" s="212" t="s">
        <v>191</v>
      </c>
      <c r="L132" s="43"/>
      <c r="M132" s="217" t="s">
        <v>1</v>
      </c>
      <c r="N132" s="218" t="s">
        <v>40</v>
      </c>
      <c r="O132" s="79"/>
      <c r="P132" s="219">
        <f>O132*H132</f>
        <v>0</v>
      </c>
      <c r="Q132" s="219">
        <v>0</v>
      </c>
      <c r="R132" s="219">
        <f>Q132*H132</f>
        <v>0</v>
      </c>
      <c r="S132" s="219">
        <v>0</v>
      </c>
      <c r="T132" s="220">
        <f>S132*H132</f>
        <v>0</v>
      </c>
      <c r="AR132" s="17" t="s">
        <v>192</v>
      </c>
      <c r="AT132" s="17" t="s">
        <v>187</v>
      </c>
      <c r="AU132" s="17" t="s">
        <v>78</v>
      </c>
      <c r="AY132" s="17" t="s">
        <v>186</v>
      </c>
      <c r="BE132" s="221">
        <f>IF(N132="základní",J132,0)</f>
        <v>0</v>
      </c>
      <c r="BF132" s="221">
        <f>IF(N132="snížená",J132,0)</f>
        <v>0</v>
      </c>
      <c r="BG132" s="221">
        <f>IF(N132="zákl. přenesená",J132,0)</f>
        <v>0</v>
      </c>
      <c r="BH132" s="221">
        <f>IF(N132="sníž. přenesená",J132,0)</f>
        <v>0</v>
      </c>
      <c r="BI132" s="221">
        <f>IF(N132="nulová",J132,0)</f>
        <v>0</v>
      </c>
      <c r="BJ132" s="17" t="s">
        <v>76</v>
      </c>
      <c r="BK132" s="221">
        <f>ROUND(I132*H132,2)</f>
        <v>0</v>
      </c>
      <c r="BL132" s="17" t="s">
        <v>192</v>
      </c>
      <c r="BM132" s="17" t="s">
        <v>2027</v>
      </c>
    </row>
    <row r="133" s="1" customFormat="1" ht="16.5" customHeight="1">
      <c r="B133" s="38"/>
      <c r="C133" s="210" t="s">
        <v>338</v>
      </c>
      <c r="D133" s="210" t="s">
        <v>187</v>
      </c>
      <c r="E133" s="211" t="s">
        <v>2028</v>
      </c>
      <c r="F133" s="212" t="s">
        <v>2029</v>
      </c>
      <c r="G133" s="213" t="s">
        <v>319</v>
      </c>
      <c r="H133" s="214">
        <v>189</v>
      </c>
      <c r="I133" s="215"/>
      <c r="J133" s="216">
        <f>ROUND(I133*H133,2)</f>
        <v>0</v>
      </c>
      <c r="K133" s="212" t="s">
        <v>191</v>
      </c>
      <c r="L133" s="43"/>
      <c r="M133" s="217" t="s">
        <v>1</v>
      </c>
      <c r="N133" s="218" t="s">
        <v>40</v>
      </c>
      <c r="O133" s="79"/>
      <c r="P133" s="219">
        <f>O133*H133</f>
        <v>0</v>
      </c>
      <c r="Q133" s="219">
        <v>0</v>
      </c>
      <c r="R133" s="219">
        <f>Q133*H133</f>
        <v>0</v>
      </c>
      <c r="S133" s="219">
        <v>0</v>
      </c>
      <c r="T133" s="220">
        <f>S133*H133</f>
        <v>0</v>
      </c>
      <c r="AR133" s="17" t="s">
        <v>192</v>
      </c>
      <c r="AT133" s="17" t="s">
        <v>187</v>
      </c>
      <c r="AU133" s="17" t="s">
        <v>78</v>
      </c>
      <c r="AY133" s="17" t="s">
        <v>186</v>
      </c>
      <c r="BE133" s="221">
        <f>IF(N133="základní",J133,0)</f>
        <v>0</v>
      </c>
      <c r="BF133" s="221">
        <f>IF(N133="snížená",J133,0)</f>
        <v>0</v>
      </c>
      <c r="BG133" s="221">
        <f>IF(N133="zákl. přenesená",J133,0)</f>
        <v>0</v>
      </c>
      <c r="BH133" s="221">
        <f>IF(N133="sníž. přenesená",J133,0)</f>
        <v>0</v>
      </c>
      <c r="BI133" s="221">
        <f>IF(N133="nulová",J133,0)</f>
        <v>0</v>
      </c>
      <c r="BJ133" s="17" t="s">
        <v>76</v>
      </c>
      <c r="BK133" s="221">
        <f>ROUND(I133*H133,2)</f>
        <v>0</v>
      </c>
      <c r="BL133" s="17" t="s">
        <v>192</v>
      </c>
      <c r="BM133" s="17" t="s">
        <v>2030</v>
      </c>
    </row>
    <row r="134" s="1" customFormat="1" ht="16.5" customHeight="1">
      <c r="B134" s="38"/>
      <c r="C134" s="210" t="s">
        <v>342</v>
      </c>
      <c r="D134" s="210" t="s">
        <v>187</v>
      </c>
      <c r="E134" s="211" t="s">
        <v>2031</v>
      </c>
      <c r="F134" s="212" t="s">
        <v>2032</v>
      </c>
      <c r="G134" s="213" t="s">
        <v>319</v>
      </c>
      <c r="H134" s="214">
        <v>189</v>
      </c>
      <c r="I134" s="215"/>
      <c r="J134" s="216">
        <f>ROUND(I134*H134,2)</f>
        <v>0</v>
      </c>
      <c r="K134" s="212" t="s">
        <v>191</v>
      </c>
      <c r="L134" s="43"/>
      <c r="M134" s="217" t="s">
        <v>1</v>
      </c>
      <c r="N134" s="218" t="s">
        <v>40</v>
      </c>
      <c r="O134" s="79"/>
      <c r="P134" s="219">
        <f>O134*H134</f>
        <v>0</v>
      </c>
      <c r="Q134" s="219">
        <v>0</v>
      </c>
      <c r="R134" s="219">
        <f>Q134*H134</f>
        <v>0</v>
      </c>
      <c r="S134" s="219">
        <v>0</v>
      </c>
      <c r="T134" s="220">
        <f>S134*H134</f>
        <v>0</v>
      </c>
      <c r="AR134" s="17" t="s">
        <v>192</v>
      </c>
      <c r="AT134" s="17" t="s">
        <v>187</v>
      </c>
      <c r="AU134" s="17" t="s">
        <v>78</v>
      </c>
      <c r="AY134" s="17" t="s">
        <v>186</v>
      </c>
      <c r="BE134" s="221">
        <f>IF(N134="základní",J134,0)</f>
        <v>0</v>
      </c>
      <c r="BF134" s="221">
        <f>IF(N134="snížená",J134,0)</f>
        <v>0</v>
      </c>
      <c r="BG134" s="221">
        <f>IF(N134="zákl. přenesená",J134,0)</f>
        <v>0</v>
      </c>
      <c r="BH134" s="221">
        <f>IF(N134="sníž. přenesená",J134,0)</f>
        <v>0</v>
      </c>
      <c r="BI134" s="221">
        <f>IF(N134="nulová",J134,0)</f>
        <v>0</v>
      </c>
      <c r="BJ134" s="17" t="s">
        <v>76</v>
      </c>
      <c r="BK134" s="221">
        <f>ROUND(I134*H134,2)</f>
        <v>0</v>
      </c>
      <c r="BL134" s="17" t="s">
        <v>192</v>
      </c>
      <c r="BM134" s="17" t="s">
        <v>2033</v>
      </c>
    </row>
    <row r="135" s="1" customFormat="1" ht="16.5" customHeight="1">
      <c r="B135" s="38"/>
      <c r="C135" s="210" t="s">
        <v>346</v>
      </c>
      <c r="D135" s="210" t="s">
        <v>187</v>
      </c>
      <c r="E135" s="211" t="s">
        <v>2034</v>
      </c>
      <c r="F135" s="212" t="s">
        <v>2035</v>
      </c>
      <c r="G135" s="213" t="s">
        <v>319</v>
      </c>
      <c r="H135" s="214">
        <v>189</v>
      </c>
      <c r="I135" s="215"/>
      <c r="J135" s="216">
        <f>ROUND(I135*H135,2)</f>
        <v>0</v>
      </c>
      <c r="K135" s="212" t="s">
        <v>191</v>
      </c>
      <c r="L135" s="43"/>
      <c r="M135" s="217" t="s">
        <v>1</v>
      </c>
      <c r="N135" s="218" t="s">
        <v>40</v>
      </c>
      <c r="O135" s="79"/>
      <c r="P135" s="219">
        <f>O135*H135</f>
        <v>0</v>
      </c>
      <c r="Q135" s="219">
        <v>0</v>
      </c>
      <c r="R135" s="219">
        <f>Q135*H135</f>
        <v>0</v>
      </c>
      <c r="S135" s="219">
        <v>0</v>
      </c>
      <c r="T135" s="220">
        <f>S135*H135</f>
        <v>0</v>
      </c>
      <c r="AR135" s="17" t="s">
        <v>192</v>
      </c>
      <c r="AT135" s="17" t="s">
        <v>187</v>
      </c>
      <c r="AU135" s="17" t="s">
        <v>78</v>
      </c>
      <c r="AY135" s="17" t="s">
        <v>186</v>
      </c>
      <c r="BE135" s="221">
        <f>IF(N135="základní",J135,0)</f>
        <v>0</v>
      </c>
      <c r="BF135" s="221">
        <f>IF(N135="snížená",J135,0)</f>
        <v>0</v>
      </c>
      <c r="BG135" s="221">
        <f>IF(N135="zákl. přenesená",J135,0)</f>
        <v>0</v>
      </c>
      <c r="BH135" s="221">
        <f>IF(N135="sníž. přenesená",J135,0)</f>
        <v>0</v>
      </c>
      <c r="BI135" s="221">
        <f>IF(N135="nulová",J135,0)</f>
        <v>0</v>
      </c>
      <c r="BJ135" s="17" t="s">
        <v>76</v>
      </c>
      <c r="BK135" s="221">
        <f>ROUND(I135*H135,2)</f>
        <v>0</v>
      </c>
      <c r="BL135" s="17" t="s">
        <v>192</v>
      </c>
      <c r="BM135" s="17" t="s">
        <v>2036</v>
      </c>
    </row>
    <row r="136" s="1" customFormat="1" ht="16.5" customHeight="1">
      <c r="B136" s="38"/>
      <c r="C136" s="210" t="s">
        <v>350</v>
      </c>
      <c r="D136" s="210" t="s">
        <v>187</v>
      </c>
      <c r="E136" s="211" t="s">
        <v>2037</v>
      </c>
      <c r="F136" s="212" t="s">
        <v>2038</v>
      </c>
      <c r="G136" s="213" t="s">
        <v>319</v>
      </c>
      <c r="H136" s="214">
        <v>61.899999999999999</v>
      </c>
      <c r="I136" s="215"/>
      <c r="J136" s="216">
        <f>ROUND(I136*H136,2)</f>
        <v>0</v>
      </c>
      <c r="K136" s="212" t="s">
        <v>191</v>
      </c>
      <c r="L136" s="43"/>
      <c r="M136" s="217" t="s">
        <v>1</v>
      </c>
      <c r="N136" s="218" t="s">
        <v>40</v>
      </c>
      <c r="O136" s="79"/>
      <c r="P136" s="219">
        <f>O136*H136</f>
        <v>0</v>
      </c>
      <c r="Q136" s="219">
        <v>0.084250000000000005</v>
      </c>
      <c r="R136" s="219">
        <f>Q136*H136</f>
        <v>5.2150750000000006</v>
      </c>
      <c r="S136" s="219">
        <v>0</v>
      </c>
      <c r="T136" s="220">
        <f>S136*H136</f>
        <v>0</v>
      </c>
      <c r="AR136" s="17" t="s">
        <v>192</v>
      </c>
      <c r="AT136" s="17" t="s">
        <v>187</v>
      </c>
      <c r="AU136" s="17" t="s">
        <v>78</v>
      </c>
      <c r="AY136" s="17" t="s">
        <v>186</v>
      </c>
      <c r="BE136" s="221">
        <f>IF(N136="základní",J136,0)</f>
        <v>0</v>
      </c>
      <c r="BF136" s="221">
        <f>IF(N136="snížená",J136,0)</f>
        <v>0</v>
      </c>
      <c r="BG136" s="221">
        <f>IF(N136="zákl. přenesená",J136,0)</f>
        <v>0</v>
      </c>
      <c r="BH136" s="221">
        <f>IF(N136="sníž. přenesená",J136,0)</f>
        <v>0</v>
      </c>
      <c r="BI136" s="221">
        <f>IF(N136="nulová",J136,0)</f>
        <v>0</v>
      </c>
      <c r="BJ136" s="17" t="s">
        <v>76</v>
      </c>
      <c r="BK136" s="221">
        <f>ROUND(I136*H136,2)</f>
        <v>0</v>
      </c>
      <c r="BL136" s="17" t="s">
        <v>192</v>
      </c>
      <c r="BM136" s="17" t="s">
        <v>2039</v>
      </c>
    </row>
    <row r="137" s="1" customFormat="1">
      <c r="B137" s="38"/>
      <c r="C137" s="39"/>
      <c r="D137" s="224" t="s">
        <v>831</v>
      </c>
      <c r="E137" s="39"/>
      <c r="F137" s="276" t="s">
        <v>2040</v>
      </c>
      <c r="G137" s="39"/>
      <c r="H137" s="39"/>
      <c r="I137" s="144"/>
      <c r="J137" s="39"/>
      <c r="K137" s="39"/>
      <c r="L137" s="43"/>
      <c r="M137" s="277"/>
      <c r="N137" s="79"/>
      <c r="O137" s="79"/>
      <c r="P137" s="79"/>
      <c r="Q137" s="79"/>
      <c r="R137" s="79"/>
      <c r="S137" s="79"/>
      <c r="T137" s="80"/>
      <c r="AT137" s="17" t="s">
        <v>831</v>
      </c>
      <c r="AU137" s="17" t="s">
        <v>78</v>
      </c>
    </row>
    <row r="138" s="1" customFormat="1" ht="16.5" customHeight="1">
      <c r="B138" s="38"/>
      <c r="C138" s="266" t="s">
        <v>355</v>
      </c>
      <c r="D138" s="266" t="s">
        <v>356</v>
      </c>
      <c r="E138" s="267" t="s">
        <v>2041</v>
      </c>
      <c r="F138" s="268" t="s">
        <v>2042</v>
      </c>
      <c r="G138" s="269" t="s">
        <v>319</v>
      </c>
      <c r="H138" s="270">
        <v>61.899999999999999</v>
      </c>
      <c r="I138" s="271"/>
      <c r="J138" s="272">
        <f>ROUND(I138*H138,2)</f>
        <v>0</v>
      </c>
      <c r="K138" s="268" t="s">
        <v>191</v>
      </c>
      <c r="L138" s="273"/>
      <c r="M138" s="274" t="s">
        <v>1</v>
      </c>
      <c r="N138" s="275" t="s">
        <v>40</v>
      </c>
      <c r="O138" s="79"/>
      <c r="P138" s="219">
        <f>O138*H138</f>
        <v>0</v>
      </c>
      <c r="Q138" s="219">
        <v>0.13100000000000001</v>
      </c>
      <c r="R138" s="219">
        <f>Q138*H138</f>
        <v>8.1089000000000002</v>
      </c>
      <c r="S138" s="219">
        <v>0</v>
      </c>
      <c r="T138" s="220">
        <f>S138*H138</f>
        <v>0</v>
      </c>
      <c r="AR138" s="17" t="s">
        <v>225</v>
      </c>
      <c r="AT138" s="17" t="s">
        <v>356</v>
      </c>
      <c r="AU138" s="17" t="s">
        <v>78</v>
      </c>
      <c r="AY138" s="17" t="s">
        <v>186</v>
      </c>
      <c r="BE138" s="221">
        <f>IF(N138="základní",J138,0)</f>
        <v>0</v>
      </c>
      <c r="BF138" s="221">
        <f>IF(N138="snížená",J138,0)</f>
        <v>0</v>
      </c>
      <c r="BG138" s="221">
        <f>IF(N138="zákl. přenesená",J138,0)</f>
        <v>0</v>
      </c>
      <c r="BH138" s="221">
        <f>IF(N138="sníž. přenesená",J138,0)</f>
        <v>0</v>
      </c>
      <c r="BI138" s="221">
        <f>IF(N138="nulová",J138,0)</f>
        <v>0</v>
      </c>
      <c r="BJ138" s="17" t="s">
        <v>76</v>
      </c>
      <c r="BK138" s="221">
        <f>ROUND(I138*H138,2)</f>
        <v>0</v>
      </c>
      <c r="BL138" s="17" t="s">
        <v>192</v>
      </c>
      <c r="BM138" s="17" t="s">
        <v>2043</v>
      </c>
    </row>
    <row r="139" s="11" customFormat="1">
      <c r="B139" s="222"/>
      <c r="C139" s="223"/>
      <c r="D139" s="224" t="s">
        <v>194</v>
      </c>
      <c r="E139" s="225" t="s">
        <v>1</v>
      </c>
      <c r="F139" s="226" t="s">
        <v>2044</v>
      </c>
      <c r="G139" s="223"/>
      <c r="H139" s="227">
        <v>61.899999999999999</v>
      </c>
      <c r="I139" s="228"/>
      <c r="J139" s="223"/>
      <c r="K139" s="223"/>
      <c r="L139" s="229"/>
      <c r="M139" s="230"/>
      <c r="N139" s="231"/>
      <c r="O139" s="231"/>
      <c r="P139" s="231"/>
      <c r="Q139" s="231"/>
      <c r="R139" s="231"/>
      <c r="S139" s="231"/>
      <c r="T139" s="232"/>
      <c r="AT139" s="233" t="s">
        <v>194</v>
      </c>
      <c r="AU139" s="233" t="s">
        <v>78</v>
      </c>
      <c r="AV139" s="11" t="s">
        <v>78</v>
      </c>
      <c r="AW139" s="11" t="s">
        <v>32</v>
      </c>
      <c r="AX139" s="11" t="s">
        <v>76</v>
      </c>
      <c r="AY139" s="233" t="s">
        <v>186</v>
      </c>
    </row>
    <row r="140" s="1" customFormat="1" ht="16.5" customHeight="1">
      <c r="B140" s="38"/>
      <c r="C140" s="210" t="s">
        <v>367</v>
      </c>
      <c r="D140" s="210" t="s">
        <v>187</v>
      </c>
      <c r="E140" s="211" t="s">
        <v>2045</v>
      </c>
      <c r="F140" s="212" t="s">
        <v>2046</v>
      </c>
      <c r="G140" s="213" t="s">
        <v>319</v>
      </c>
      <c r="H140" s="214">
        <v>61.899999999999999</v>
      </c>
      <c r="I140" s="215"/>
      <c r="J140" s="216">
        <f>ROUND(I140*H140,2)</f>
        <v>0</v>
      </c>
      <c r="K140" s="212" t="s">
        <v>1</v>
      </c>
      <c r="L140" s="43"/>
      <c r="M140" s="217" t="s">
        <v>1</v>
      </c>
      <c r="N140" s="218" t="s">
        <v>40</v>
      </c>
      <c r="O140" s="79"/>
      <c r="P140" s="219">
        <f>O140*H140</f>
        <v>0</v>
      </c>
      <c r="Q140" s="219">
        <v>0</v>
      </c>
      <c r="R140" s="219">
        <f>Q140*H140</f>
        <v>0</v>
      </c>
      <c r="S140" s="219">
        <v>0</v>
      </c>
      <c r="T140" s="220">
        <f>S140*H140</f>
        <v>0</v>
      </c>
      <c r="AR140" s="17" t="s">
        <v>192</v>
      </c>
      <c r="AT140" s="17" t="s">
        <v>187</v>
      </c>
      <c r="AU140" s="17" t="s">
        <v>78</v>
      </c>
      <c r="AY140" s="17" t="s">
        <v>186</v>
      </c>
      <c r="BE140" s="221">
        <f>IF(N140="základní",J140,0)</f>
        <v>0</v>
      </c>
      <c r="BF140" s="221">
        <f>IF(N140="snížená",J140,0)</f>
        <v>0</v>
      </c>
      <c r="BG140" s="221">
        <f>IF(N140="zákl. přenesená",J140,0)</f>
        <v>0</v>
      </c>
      <c r="BH140" s="221">
        <f>IF(N140="sníž. přenesená",J140,0)</f>
        <v>0</v>
      </c>
      <c r="BI140" s="221">
        <f>IF(N140="nulová",J140,0)</f>
        <v>0</v>
      </c>
      <c r="BJ140" s="17" t="s">
        <v>76</v>
      </c>
      <c r="BK140" s="221">
        <f>ROUND(I140*H140,2)</f>
        <v>0</v>
      </c>
      <c r="BL140" s="17" t="s">
        <v>192</v>
      </c>
      <c r="BM140" s="17" t="s">
        <v>2047</v>
      </c>
    </row>
    <row r="141" s="1" customFormat="1" ht="16.5" customHeight="1">
      <c r="B141" s="38"/>
      <c r="C141" s="210" t="s">
        <v>372</v>
      </c>
      <c r="D141" s="210" t="s">
        <v>187</v>
      </c>
      <c r="E141" s="211" t="s">
        <v>2048</v>
      </c>
      <c r="F141" s="212" t="s">
        <v>2049</v>
      </c>
      <c r="G141" s="213" t="s">
        <v>364</v>
      </c>
      <c r="H141" s="214">
        <v>130.59999999999999</v>
      </c>
      <c r="I141" s="215"/>
      <c r="J141" s="216">
        <f>ROUND(I141*H141,2)</f>
        <v>0</v>
      </c>
      <c r="K141" s="212" t="s">
        <v>1965</v>
      </c>
      <c r="L141" s="43"/>
      <c r="M141" s="217" t="s">
        <v>1</v>
      </c>
      <c r="N141" s="218" t="s">
        <v>40</v>
      </c>
      <c r="O141" s="79"/>
      <c r="P141" s="219">
        <f>O141*H141</f>
        <v>0</v>
      </c>
      <c r="Q141" s="219">
        <v>0.20219000000000001</v>
      </c>
      <c r="R141" s="219">
        <f>Q141*H141</f>
        <v>26.406013999999999</v>
      </c>
      <c r="S141" s="219">
        <v>0</v>
      </c>
      <c r="T141" s="220">
        <f>S141*H141</f>
        <v>0</v>
      </c>
      <c r="AR141" s="17" t="s">
        <v>192</v>
      </c>
      <c r="AT141" s="17" t="s">
        <v>187</v>
      </c>
      <c r="AU141" s="17" t="s">
        <v>78</v>
      </c>
      <c r="AY141" s="17" t="s">
        <v>186</v>
      </c>
      <c r="BE141" s="221">
        <f>IF(N141="základní",J141,0)</f>
        <v>0</v>
      </c>
      <c r="BF141" s="221">
        <f>IF(N141="snížená",J141,0)</f>
        <v>0</v>
      </c>
      <c r="BG141" s="221">
        <f>IF(N141="zákl. přenesená",J141,0)</f>
        <v>0</v>
      </c>
      <c r="BH141" s="221">
        <f>IF(N141="sníž. přenesená",J141,0)</f>
        <v>0</v>
      </c>
      <c r="BI141" s="221">
        <f>IF(N141="nulová",J141,0)</f>
        <v>0</v>
      </c>
      <c r="BJ141" s="17" t="s">
        <v>76</v>
      </c>
      <c r="BK141" s="221">
        <f>ROUND(I141*H141,2)</f>
        <v>0</v>
      </c>
      <c r="BL141" s="17" t="s">
        <v>192</v>
      </c>
      <c r="BM141" s="17" t="s">
        <v>2050</v>
      </c>
    </row>
    <row r="142" s="1" customFormat="1" ht="16.5" customHeight="1">
      <c r="B142" s="38"/>
      <c r="C142" s="266" t="s">
        <v>378</v>
      </c>
      <c r="D142" s="266" t="s">
        <v>356</v>
      </c>
      <c r="E142" s="267" t="s">
        <v>2051</v>
      </c>
      <c r="F142" s="268" t="s">
        <v>2052</v>
      </c>
      <c r="G142" s="269" t="s">
        <v>300</v>
      </c>
      <c r="H142" s="270">
        <v>85</v>
      </c>
      <c r="I142" s="271"/>
      <c r="J142" s="272">
        <f>ROUND(I142*H142,2)</f>
        <v>0</v>
      </c>
      <c r="K142" s="268" t="s">
        <v>1965</v>
      </c>
      <c r="L142" s="273"/>
      <c r="M142" s="274" t="s">
        <v>1</v>
      </c>
      <c r="N142" s="275" t="s">
        <v>40</v>
      </c>
      <c r="O142" s="79"/>
      <c r="P142" s="219">
        <f>O142*H142</f>
        <v>0</v>
      </c>
      <c r="Q142" s="219">
        <v>0.082100000000000006</v>
      </c>
      <c r="R142" s="219">
        <f>Q142*H142</f>
        <v>6.9785000000000004</v>
      </c>
      <c r="S142" s="219">
        <v>0</v>
      </c>
      <c r="T142" s="220">
        <f>S142*H142</f>
        <v>0</v>
      </c>
      <c r="AR142" s="17" t="s">
        <v>225</v>
      </c>
      <c r="AT142" s="17" t="s">
        <v>356</v>
      </c>
      <c r="AU142" s="17" t="s">
        <v>78</v>
      </c>
      <c r="AY142" s="17" t="s">
        <v>186</v>
      </c>
      <c r="BE142" s="221">
        <f>IF(N142="základní",J142,0)</f>
        <v>0</v>
      </c>
      <c r="BF142" s="221">
        <f>IF(N142="snížená",J142,0)</f>
        <v>0</v>
      </c>
      <c r="BG142" s="221">
        <f>IF(N142="zákl. přenesená",J142,0)</f>
        <v>0</v>
      </c>
      <c r="BH142" s="221">
        <f>IF(N142="sníž. přenesená",J142,0)</f>
        <v>0</v>
      </c>
      <c r="BI142" s="221">
        <f>IF(N142="nulová",J142,0)</f>
        <v>0</v>
      </c>
      <c r="BJ142" s="17" t="s">
        <v>76</v>
      </c>
      <c r="BK142" s="221">
        <f>ROUND(I142*H142,2)</f>
        <v>0</v>
      </c>
      <c r="BL142" s="17" t="s">
        <v>192</v>
      </c>
      <c r="BM142" s="17" t="s">
        <v>2053</v>
      </c>
    </row>
    <row r="143" s="1" customFormat="1" ht="16.5" customHeight="1">
      <c r="B143" s="38"/>
      <c r="C143" s="266" t="s">
        <v>361</v>
      </c>
      <c r="D143" s="266" t="s">
        <v>356</v>
      </c>
      <c r="E143" s="267" t="s">
        <v>2054</v>
      </c>
      <c r="F143" s="268" t="s">
        <v>2055</v>
      </c>
      <c r="G143" s="269" t="s">
        <v>364</v>
      </c>
      <c r="H143" s="270">
        <v>45.600000000000001</v>
      </c>
      <c r="I143" s="271"/>
      <c r="J143" s="272">
        <f>ROUND(I143*H143,2)</f>
        <v>0</v>
      </c>
      <c r="K143" s="268" t="s">
        <v>191</v>
      </c>
      <c r="L143" s="273"/>
      <c r="M143" s="274" t="s">
        <v>1</v>
      </c>
      <c r="N143" s="275" t="s">
        <v>40</v>
      </c>
      <c r="O143" s="79"/>
      <c r="P143" s="219">
        <f>O143*H143</f>
        <v>0</v>
      </c>
      <c r="Q143" s="219">
        <v>0.058000000000000003</v>
      </c>
      <c r="R143" s="219">
        <f>Q143*H143</f>
        <v>2.6448</v>
      </c>
      <c r="S143" s="219">
        <v>0</v>
      </c>
      <c r="T143" s="220">
        <f>S143*H143</f>
        <v>0</v>
      </c>
      <c r="AR143" s="17" t="s">
        <v>225</v>
      </c>
      <c r="AT143" s="17" t="s">
        <v>356</v>
      </c>
      <c r="AU143" s="17" t="s">
        <v>78</v>
      </c>
      <c r="AY143" s="17" t="s">
        <v>186</v>
      </c>
      <c r="BE143" s="221">
        <f>IF(N143="základní",J143,0)</f>
        <v>0</v>
      </c>
      <c r="BF143" s="221">
        <f>IF(N143="snížená",J143,0)</f>
        <v>0</v>
      </c>
      <c r="BG143" s="221">
        <f>IF(N143="zákl. přenesená",J143,0)</f>
        <v>0</v>
      </c>
      <c r="BH143" s="221">
        <f>IF(N143="sníž. přenesená",J143,0)</f>
        <v>0</v>
      </c>
      <c r="BI143" s="221">
        <f>IF(N143="nulová",J143,0)</f>
        <v>0</v>
      </c>
      <c r="BJ143" s="17" t="s">
        <v>76</v>
      </c>
      <c r="BK143" s="221">
        <f>ROUND(I143*H143,2)</f>
        <v>0</v>
      </c>
      <c r="BL143" s="17" t="s">
        <v>192</v>
      </c>
      <c r="BM143" s="17" t="s">
        <v>2056</v>
      </c>
    </row>
    <row r="144" s="11" customFormat="1">
      <c r="B144" s="222"/>
      <c r="C144" s="223"/>
      <c r="D144" s="224" t="s">
        <v>194</v>
      </c>
      <c r="E144" s="225" t="s">
        <v>1</v>
      </c>
      <c r="F144" s="226" t="s">
        <v>2057</v>
      </c>
      <c r="G144" s="223"/>
      <c r="H144" s="227">
        <v>45.600000000000001</v>
      </c>
      <c r="I144" s="228"/>
      <c r="J144" s="223"/>
      <c r="K144" s="223"/>
      <c r="L144" s="229"/>
      <c r="M144" s="298"/>
      <c r="N144" s="299"/>
      <c r="O144" s="299"/>
      <c r="P144" s="299"/>
      <c r="Q144" s="299"/>
      <c r="R144" s="299"/>
      <c r="S144" s="299"/>
      <c r="T144" s="300"/>
      <c r="AT144" s="233" t="s">
        <v>194</v>
      </c>
      <c r="AU144" s="233" t="s">
        <v>78</v>
      </c>
      <c r="AV144" s="11" t="s">
        <v>78</v>
      </c>
      <c r="AW144" s="11" t="s">
        <v>32</v>
      </c>
      <c r="AX144" s="11" t="s">
        <v>76</v>
      </c>
      <c r="AY144" s="233" t="s">
        <v>186</v>
      </c>
    </row>
    <row r="145" s="1" customFormat="1" ht="6.96" customHeight="1">
      <c r="B145" s="57"/>
      <c r="C145" s="58"/>
      <c r="D145" s="58"/>
      <c r="E145" s="58"/>
      <c r="F145" s="58"/>
      <c r="G145" s="58"/>
      <c r="H145" s="58"/>
      <c r="I145" s="168"/>
      <c r="J145" s="58"/>
      <c r="K145" s="58"/>
      <c r="L145" s="43"/>
    </row>
  </sheetData>
  <sheetProtection sheet="1" autoFilter="0" formatColumns="0" formatRows="0" objects="1" scenarios="1" spinCount="100000" saltValue="J2CjvROdkf+HcnK3w7F/aZlrbYmveJMkGu4yu6eb2JCNIlCvwvSVBEfPKY3iPzbd2DHbt8iIdUjV+zxSy1LWrA==" hashValue="qKnnc24HzI3QcPt4ZxHuDXSVMaTq9iwWePXawhlqhhEOyMjzMmPusdARU7ztudl4n5XHgiN6StBNOLqtmE2MIQ==" algorithmName="SHA-512" password="CC35"/>
  <autoFilter ref="C88:K144"/>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105</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ht="12" customHeight="1">
      <c r="B8" s="20"/>
      <c r="D8" s="142" t="s">
        <v>132</v>
      </c>
      <c r="L8" s="20"/>
    </row>
    <row r="9" s="1" customFormat="1" ht="16.5" customHeight="1">
      <c r="B9" s="43"/>
      <c r="E9" s="143" t="s">
        <v>133</v>
      </c>
      <c r="F9" s="1"/>
      <c r="G9" s="1"/>
      <c r="H9" s="1"/>
      <c r="I9" s="144"/>
      <c r="L9" s="43"/>
    </row>
    <row r="10" s="1" customFormat="1" ht="12" customHeight="1">
      <c r="B10" s="43"/>
      <c r="D10" s="142" t="s">
        <v>134</v>
      </c>
      <c r="I10" s="144"/>
      <c r="L10" s="43"/>
    </row>
    <row r="11" s="1" customFormat="1" ht="36.96" customHeight="1">
      <c r="B11" s="43"/>
      <c r="E11" s="145" t="s">
        <v>2058</v>
      </c>
      <c r="F11" s="1"/>
      <c r="G11" s="1"/>
      <c r="H11" s="1"/>
      <c r="I11" s="144"/>
      <c r="L11" s="43"/>
    </row>
    <row r="12" s="1" customFormat="1">
      <c r="B12" s="43"/>
      <c r="I12" s="144"/>
      <c r="L12" s="43"/>
    </row>
    <row r="13" s="1" customFormat="1" ht="12" customHeight="1">
      <c r="B13" s="43"/>
      <c r="D13" s="142" t="s">
        <v>18</v>
      </c>
      <c r="F13" s="17" t="s">
        <v>1</v>
      </c>
      <c r="I13" s="146" t="s">
        <v>19</v>
      </c>
      <c r="J13" s="17" t="s">
        <v>1</v>
      </c>
      <c r="L13" s="43"/>
    </row>
    <row r="14" s="1" customFormat="1" ht="12" customHeight="1">
      <c r="B14" s="43"/>
      <c r="D14" s="142" t="s">
        <v>20</v>
      </c>
      <c r="F14" s="17" t="s">
        <v>21</v>
      </c>
      <c r="I14" s="146" t="s">
        <v>22</v>
      </c>
      <c r="J14" s="147" t="str">
        <f>'Rekapitulace stavby'!AN8</f>
        <v>15. 7. 2019</v>
      </c>
      <c r="L14" s="43"/>
    </row>
    <row r="15" s="1" customFormat="1" ht="10.8" customHeight="1">
      <c r="B15" s="43"/>
      <c r="I15" s="144"/>
      <c r="L15" s="43"/>
    </row>
    <row r="16" s="1" customFormat="1" ht="12" customHeight="1">
      <c r="B16" s="43"/>
      <c r="D16" s="142" t="s">
        <v>24</v>
      </c>
      <c r="I16" s="146" t="s">
        <v>25</v>
      </c>
      <c r="J16" s="17" t="s">
        <v>1</v>
      </c>
      <c r="L16" s="43"/>
    </row>
    <row r="17" s="1" customFormat="1" ht="18" customHeight="1">
      <c r="B17" s="43"/>
      <c r="E17" s="17" t="s">
        <v>26</v>
      </c>
      <c r="I17" s="146" t="s">
        <v>27</v>
      </c>
      <c r="J17" s="17" t="s">
        <v>1</v>
      </c>
      <c r="L17" s="43"/>
    </row>
    <row r="18" s="1" customFormat="1" ht="6.96" customHeight="1">
      <c r="B18" s="43"/>
      <c r="I18" s="144"/>
      <c r="L18" s="43"/>
    </row>
    <row r="19" s="1" customFormat="1" ht="12" customHeight="1">
      <c r="B19" s="43"/>
      <c r="D19" s="142" t="s">
        <v>28</v>
      </c>
      <c r="I19" s="146" t="s">
        <v>25</v>
      </c>
      <c r="J19" s="33" t="str">
        <f>'Rekapitulace stavby'!AN13</f>
        <v>Vyplň údaj</v>
      </c>
      <c r="L19" s="43"/>
    </row>
    <row r="20" s="1" customFormat="1" ht="18" customHeight="1">
      <c r="B20" s="43"/>
      <c r="E20" s="33" t="str">
        <f>'Rekapitulace stavby'!E14</f>
        <v>Vyplň údaj</v>
      </c>
      <c r="F20" s="17"/>
      <c r="G20" s="17"/>
      <c r="H20" s="17"/>
      <c r="I20" s="146" t="s">
        <v>27</v>
      </c>
      <c r="J20" s="33" t="str">
        <f>'Rekapitulace stavby'!AN14</f>
        <v>Vyplň údaj</v>
      </c>
      <c r="L20" s="43"/>
    </row>
    <row r="21" s="1" customFormat="1" ht="6.96" customHeight="1">
      <c r="B21" s="43"/>
      <c r="I21" s="144"/>
      <c r="L21" s="43"/>
    </row>
    <row r="22" s="1" customFormat="1" ht="12" customHeight="1">
      <c r="B22" s="43"/>
      <c r="D22" s="142" t="s">
        <v>30</v>
      </c>
      <c r="I22" s="146" t="s">
        <v>25</v>
      </c>
      <c r="J22" s="17" t="s">
        <v>1</v>
      </c>
      <c r="L22" s="43"/>
    </row>
    <row r="23" s="1" customFormat="1" ht="18" customHeight="1">
      <c r="B23" s="43"/>
      <c r="E23" s="17" t="s">
        <v>31</v>
      </c>
      <c r="I23" s="146" t="s">
        <v>27</v>
      </c>
      <c r="J23" s="17" t="s">
        <v>1</v>
      </c>
      <c r="L23" s="43"/>
    </row>
    <row r="24" s="1" customFormat="1" ht="6.96" customHeight="1">
      <c r="B24" s="43"/>
      <c r="I24" s="144"/>
      <c r="L24" s="43"/>
    </row>
    <row r="25" s="1" customFormat="1" ht="12" customHeight="1">
      <c r="B25" s="43"/>
      <c r="D25" s="142" t="s">
        <v>33</v>
      </c>
      <c r="I25" s="146" t="s">
        <v>25</v>
      </c>
      <c r="J25" s="17" t="s">
        <v>1</v>
      </c>
      <c r="L25" s="43"/>
    </row>
    <row r="26" s="1" customFormat="1" ht="18" customHeight="1">
      <c r="B26" s="43"/>
      <c r="E26" s="17" t="s">
        <v>31</v>
      </c>
      <c r="I26" s="146" t="s">
        <v>27</v>
      </c>
      <c r="J26" s="17" t="s">
        <v>1</v>
      </c>
      <c r="L26" s="43"/>
    </row>
    <row r="27" s="1" customFormat="1" ht="6.96" customHeight="1">
      <c r="B27" s="43"/>
      <c r="I27" s="144"/>
      <c r="L27" s="43"/>
    </row>
    <row r="28" s="1" customFormat="1" ht="12" customHeight="1">
      <c r="B28" s="43"/>
      <c r="D28" s="142" t="s">
        <v>34</v>
      </c>
      <c r="I28" s="144"/>
      <c r="L28" s="43"/>
    </row>
    <row r="29" s="7" customFormat="1" ht="16.5" customHeight="1">
      <c r="B29" s="148"/>
      <c r="E29" s="149" t="s">
        <v>1</v>
      </c>
      <c r="F29" s="149"/>
      <c r="G29" s="149"/>
      <c r="H29" s="149"/>
      <c r="I29" s="150"/>
      <c r="L29" s="148"/>
    </row>
    <row r="30" s="1" customFormat="1" ht="6.96" customHeight="1">
      <c r="B30" s="43"/>
      <c r="I30" s="144"/>
      <c r="L30" s="43"/>
    </row>
    <row r="31" s="1" customFormat="1" ht="6.96" customHeight="1">
      <c r="B31" s="43"/>
      <c r="D31" s="71"/>
      <c r="E31" s="71"/>
      <c r="F31" s="71"/>
      <c r="G31" s="71"/>
      <c r="H31" s="71"/>
      <c r="I31" s="151"/>
      <c r="J31" s="71"/>
      <c r="K31" s="71"/>
      <c r="L31" s="43"/>
    </row>
    <row r="32" s="1" customFormat="1" ht="25.44" customHeight="1">
      <c r="B32" s="43"/>
      <c r="D32" s="152" t="s">
        <v>35</v>
      </c>
      <c r="I32" s="144"/>
      <c r="J32" s="153">
        <f>ROUND(J107, 2)</f>
        <v>0</v>
      </c>
      <c r="L32" s="43"/>
    </row>
    <row r="33" s="1" customFormat="1" ht="6.96" customHeight="1">
      <c r="B33" s="43"/>
      <c r="D33" s="71"/>
      <c r="E33" s="71"/>
      <c r="F33" s="71"/>
      <c r="G33" s="71"/>
      <c r="H33" s="71"/>
      <c r="I33" s="151"/>
      <c r="J33" s="71"/>
      <c r="K33" s="71"/>
      <c r="L33" s="43"/>
    </row>
    <row r="34" s="1" customFormat="1" ht="14.4" customHeight="1">
      <c r="B34" s="43"/>
      <c r="F34" s="154" t="s">
        <v>37</v>
      </c>
      <c r="I34" s="155" t="s">
        <v>36</v>
      </c>
      <c r="J34" s="154" t="s">
        <v>38</v>
      </c>
      <c r="L34" s="43"/>
    </row>
    <row r="35" s="1" customFormat="1" ht="14.4" customHeight="1">
      <c r="B35" s="43"/>
      <c r="D35" s="142" t="s">
        <v>39</v>
      </c>
      <c r="E35" s="142" t="s">
        <v>40</v>
      </c>
      <c r="F35" s="156">
        <f>ROUND((SUM(BE107:BE179)),  2)</f>
        <v>0</v>
      </c>
      <c r="I35" s="157">
        <v>0.20999999999999999</v>
      </c>
      <c r="J35" s="156">
        <f>ROUND(((SUM(BE107:BE179))*I35),  2)</f>
        <v>0</v>
      </c>
      <c r="L35" s="43"/>
    </row>
    <row r="36" s="1" customFormat="1" ht="14.4" customHeight="1">
      <c r="B36" s="43"/>
      <c r="E36" s="142" t="s">
        <v>41</v>
      </c>
      <c r="F36" s="156">
        <f>ROUND((SUM(BF107:BF179)),  2)</f>
        <v>0</v>
      </c>
      <c r="I36" s="157">
        <v>0.14999999999999999</v>
      </c>
      <c r="J36" s="156">
        <f>ROUND(((SUM(BF107:BF179))*I36),  2)</f>
        <v>0</v>
      </c>
      <c r="L36" s="43"/>
    </row>
    <row r="37" hidden="1" s="1" customFormat="1" ht="14.4" customHeight="1">
      <c r="B37" s="43"/>
      <c r="E37" s="142" t="s">
        <v>42</v>
      </c>
      <c r="F37" s="156">
        <f>ROUND((SUM(BG107:BG179)),  2)</f>
        <v>0</v>
      </c>
      <c r="I37" s="157">
        <v>0.20999999999999999</v>
      </c>
      <c r="J37" s="156">
        <f>0</f>
        <v>0</v>
      </c>
      <c r="L37" s="43"/>
    </row>
    <row r="38" hidden="1" s="1" customFormat="1" ht="14.4" customHeight="1">
      <c r="B38" s="43"/>
      <c r="E38" s="142" t="s">
        <v>43</v>
      </c>
      <c r="F38" s="156">
        <f>ROUND((SUM(BH107:BH179)),  2)</f>
        <v>0</v>
      </c>
      <c r="I38" s="157">
        <v>0.14999999999999999</v>
      </c>
      <c r="J38" s="156">
        <f>0</f>
        <v>0</v>
      </c>
      <c r="L38" s="43"/>
    </row>
    <row r="39" hidden="1" s="1" customFormat="1" ht="14.4" customHeight="1">
      <c r="B39" s="43"/>
      <c r="E39" s="142" t="s">
        <v>44</v>
      </c>
      <c r="F39" s="156">
        <f>ROUND((SUM(BI107:BI179)),  2)</f>
        <v>0</v>
      </c>
      <c r="I39" s="157">
        <v>0</v>
      </c>
      <c r="J39" s="156">
        <f>0</f>
        <v>0</v>
      </c>
      <c r="L39" s="43"/>
    </row>
    <row r="40" s="1" customFormat="1" ht="6.96" customHeight="1">
      <c r="B40" s="43"/>
      <c r="I40" s="144"/>
      <c r="L40" s="43"/>
    </row>
    <row r="41" s="1" customFormat="1" ht="25.44" customHeight="1">
      <c r="B41" s="43"/>
      <c r="C41" s="158"/>
      <c r="D41" s="159" t="s">
        <v>45</v>
      </c>
      <c r="E41" s="160"/>
      <c r="F41" s="160"/>
      <c r="G41" s="161" t="s">
        <v>46</v>
      </c>
      <c r="H41" s="162" t="s">
        <v>47</v>
      </c>
      <c r="I41" s="163"/>
      <c r="J41" s="164">
        <f>SUM(J32:J39)</f>
        <v>0</v>
      </c>
      <c r="K41" s="165"/>
      <c r="L41" s="43"/>
    </row>
    <row r="42" s="1" customFormat="1" ht="14.4" customHeight="1">
      <c r="B42" s="166"/>
      <c r="C42" s="167"/>
      <c r="D42" s="167"/>
      <c r="E42" s="167"/>
      <c r="F42" s="167"/>
      <c r="G42" s="167"/>
      <c r="H42" s="167"/>
      <c r="I42" s="168"/>
      <c r="J42" s="167"/>
      <c r="K42" s="167"/>
      <c r="L42" s="43"/>
    </row>
    <row r="46" hidden="1" s="1" customFormat="1" ht="6.96" customHeight="1">
      <c r="B46" s="169"/>
      <c r="C46" s="170"/>
      <c r="D46" s="170"/>
      <c r="E46" s="170"/>
      <c r="F46" s="170"/>
      <c r="G46" s="170"/>
      <c r="H46" s="170"/>
      <c r="I46" s="171"/>
      <c r="J46" s="170"/>
      <c r="K46" s="170"/>
      <c r="L46" s="43"/>
    </row>
    <row r="47" hidden="1" s="1" customFormat="1" ht="24.96" customHeight="1">
      <c r="B47" s="38"/>
      <c r="C47" s="23" t="s">
        <v>138</v>
      </c>
      <c r="D47" s="39"/>
      <c r="E47" s="39"/>
      <c r="F47" s="39"/>
      <c r="G47" s="39"/>
      <c r="H47" s="39"/>
      <c r="I47" s="144"/>
      <c r="J47" s="39"/>
      <c r="K47" s="39"/>
      <c r="L47" s="43"/>
    </row>
    <row r="48" hidden="1" s="1" customFormat="1" ht="6.96" customHeight="1">
      <c r="B48" s="38"/>
      <c r="C48" s="39"/>
      <c r="D48" s="39"/>
      <c r="E48" s="39"/>
      <c r="F48" s="39"/>
      <c r="G48" s="39"/>
      <c r="H48" s="39"/>
      <c r="I48" s="144"/>
      <c r="J48" s="39"/>
      <c r="K48" s="39"/>
      <c r="L48" s="43"/>
    </row>
    <row r="49" hidden="1" s="1" customFormat="1" ht="12" customHeight="1">
      <c r="B49" s="38"/>
      <c r="C49" s="32" t="s">
        <v>16</v>
      </c>
      <c r="D49" s="39"/>
      <c r="E49" s="39"/>
      <c r="F49" s="39"/>
      <c r="G49" s="39"/>
      <c r="H49" s="39"/>
      <c r="I49" s="144"/>
      <c r="J49" s="39"/>
      <c r="K49" s="39"/>
      <c r="L49" s="43"/>
    </row>
    <row r="50" hidden="1" s="1" customFormat="1" ht="16.5" customHeight="1">
      <c r="B50" s="38"/>
      <c r="C50" s="39"/>
      <c r="D50" s="39"/>
      <c r="E50" s="172" t="str">
        <f>E7</f>
        <v>000035_KČOV-Modlíkov</v>
      </c>
      <c r="F50" s="32"/>
      <c r="G50" s="32"/>
      <c r="H50" s="32"/>
      <c r="I50" s="144"/>
      <c r="J50" s="39"/>
      <c r="K50" s="39"/>
      <c r="L50" s="43"/>
    </row>
    <row r="51" hidden="1" ht="12" customHeight="1">
      <c r="B51" s="21"/>
      <c r="C51" s="32" t="s">
        <v>132</v>
      </c>
      <c r="D51" s="22"/>
      <c r="E51" s="22"/>
      <c r="F51" s="22"/>
      <c r="G51" s="22"/>
      <c r="H51" s="22"/>
      <c r="I51" s="137"/>
      <c r="J51" s="22"/>
      <c r="K51" s="22"/>
      <c r="L51" s="20"/>
    </row>
    <row r="52" hidden="1" s="1" customFormat="1" ht="16.5" customHeight="1">
      <c r="B52" s="38"/>
      <c r="C52" s="39"/>
      <c r="D52" s="39"/>
      <c r="E52" s="172" t="s">
        <v>133</v>
      </c>
      <c r="F52" s="39"/>
      <c r="G52" s="39"/>
      <c r="H52" s="39"/>
      <c r="I52" s="144"/>
      <c r="J52" s="39"/>
      <c r="K52" s="39"/>
      <c r="L52" s="43"/>
    </row>
    <row r="53" hidden="1" s="1" customFormat="1" ht="12" customHeight="1">
      <c r="B53" s="38"/>
      <c r="C53" s="32" t="s">
        <v>134</v>
      </c>
      <c r="D53" s="39"/>
      <c r="E53" s="39"/>
      <c r="F53" s="39"/>
      <c r="G53" s="39"/>
      <c r="H53" s="39"/>
      <c r="I53" s="144"/>
      <c r="J53" s="39"/>
      <c r="K53" s="39"/>
      <c r="L53" s="43"/>
    </row>
    <row r="54" hidden="1" s="1" customFormat="1" ht="16.5" customHeight="1">
      <c r="B54" s="38"/>
      <c r="C54" s="39"/>
      <c r="D54" s="39"/>
      <c r="E54" s="64" t="str">
        <f>E11</f>
        <v>D1.3 - SO Přípojka NN</v>
      </c>
      <c r="F54" s="39"/>
      <c r="G54" s="39"/>
      <c r="H54" s="39"/>
      <c r="I54" s="144"/>
      <c r="J54" s="39"/>
      <c r="K54" s="39"/>
      <c r="L54" s="43"/>
    </row>
    <row r="55" hidden="1" s="1" customFormat="1" ht="6.96" customHeight="1">
      <c r="B55" s="38"/>
      <c r="C55" s="39"/>
      <c r="D55" s="39"/>
      <c r="E55" s="39"/>
      <c r="F55" s="39"/>
      <c r="G55" s="39"/>
      <c r="H55" s="39"/>
      <c r="I55" s="144"/>
      <c r="J55" s="39"/>
      <c r="K55" s="39"/>
      <c r="L55" s="43"/>
    </row>
    <row r="56" hidden="1" s="1" customFormat="1" ht="12" customHeight="1">
      <c r="B56" s="38"/>
      <c r="C56" s="32" t="s">
        <v>20</v>
      </c>
      <c r="D56" s="39"/>
      <c r="E56" s="39"/>
      <c r="F56" s="27" t="str">
        <f>F14</f>
        <v>Modlíkov</v>
      </c>
      <c r="G56" s="39"/>
      <c r="H56" s="39"/>
      <c r="I56" s="146" t="s">
        <v>22</v>
      </c>
      <c r="J56" s="67" t="str">
        <f>IF(J14="","",J14)</f>
        <v>15. 7. 2019</v>
      </c>
      <c r="K56" s="39"/>
      <c r="L56" s="43"/>
    </row>
    <row r="57" hidden="1" s="1" customFormat="1" ht="6.96" customHeight="1">
      <c r="B57" s="38"/>
      <c r="C57" s="39"/>
      <c r="D57" s="39"/>
      <c r="E57" s="39"/>
      <c r="F57" s="39"/>
      <c r="G57" s="39"/>
      <c r="H57" s="39"/>
      <c r="I57" s="144"/>
      <c r="J57" s="39"/>
      <c r="K57" s="39"/>
      <c r="L57" s="43"/>
    </row>
    <row r="58" hidden="1" s="1" customFormat="1" ht="13.65" customHeight="1">
      <c r="B58" s="38"/>
      <c r="C58" s="32" t="s">
        <v>24</v>
      </c>
      <c r="D58" s="39"/>
      <c r="E58" s="39"/>
      <c r="F58" s="27" t="str">
        <f>E17</f>
        <v>OBEC MODLÍKOV, MODLÍKOV 60 582 22 PŘIB.</v>
      </c>
      <c r="G58" s="39"/>
      <c r="H58" s="39"/>
      <c r="I58" s="146" t="s">
        <v>30</v>
      </c>
      <c r="J58" s="36" t="str">
        <f>E23</f>
        <v>PROfi</v>
      </c>
      <c r="K58" s="39"/>
      <c r="L58" s="43"/>
    </row>
    <row r="59" hidden="1" s="1" customFormat="1" ht="13.65" customHeight="1">
      <c r="B59" s="38"/>
      <c r="C59" s="32" t="s">
        <v>28</v>
      </c>
      <c r="D59" s="39"/>
      <c r="E59" s="39"/>
      <c r="F59" s="27" t="str">
        <f>IF(E20="","",E20)</f>
        <v>Vyplň údaj</v>
      </c>
      <c r="G59" s="39"/>
      <c r="H59" s="39"/>
      <c r="I59" s="146" t="s">
        <v>33</v>
      </c>
      <c r="J59" s="36" t="str">
        <f>E26</f>
        <v>PROfi</v>
      </c>
      <c r="K59" s="39"/>
      <c r="L59" s="43"/>
    </row>
    <row r="60" hidden="1" s="1" customFormat="1" ht="10.32" customHeight="1">
      <c r="B60" s="38"/>
      <c r="C60" s="39"/>
      <c r="D60" s="39"/>
      <c r="E60" s="39"/>
      <c r="F60" s="39"/>
      <c r="G60" s="39"/>
      <c r="H60" s="39"/>
      <c r="I60" s="144"/>
      <c r="J60" s="39"/>
      <c r="K60" s="39"/>
      <c r="L60" s="43"/>
    </row>
    <row r="61" hidden="1" s="1" customFormat="1" ht="29.28" customHeight="1">
      <c r="B61" s="38"/>
      <c r="C61" s="173" t="s">
        <v>139</v>
      </c>
      <c r="D61" s="174"/>
      <c r="E61" s="174"/>
      <c r="F61" s="174"/>
      <c r="G61" s="174"/>
      <c r="H61" s="174"/>
      <c r="I61" s="175"/>
      <c r="J61" s="176" t="s">
        <v>140</v>
      </c>
      <c r="K61" s="174"/>
      <c r="L61" s="43"/>
    </row>
    <row r="62" hidden="1" s="1" customFormat="1" ht="10.32" customHeight="1">
      <c r="B62" s="38"/>
      <c r="C62" s="39"/>
      <c r="D62" s="39"/>
      <c r="E62" s="39"/>
      <c r="F62" s="39"/>
      <c r="G62" s="39"/>
      <c r="H62" s="39"/>
      <c r="I62" s="144"/>
      <c r="J62" s="39"/>
      <c r="K62" s="39"/>
      <c r="L62" s="43"/>
    </row>
    <row r="63" hidden="1" s="1" customFormat="1" ht="22.8" customHeight="1">
      <c r="B63" s="38"/>
      <c r="C63" s="177" t="s">
        <v>141</v>
      </c>
      <c r="D63" s="39"/>
      <c r="E63" s="39"/>
      <c r="F63" s="39"/>
      <c r="G63" s="39"/>
      <c r="H63" s="39"/>
      <c r="I63" s="144"/>
      <c r="J63" s="98">
        <f>J107</f>
        <v>0</v>
      </c>
      <c r="K63" s="39"/>
      <c r="L63" s="43"/>
      <c r="AU63" s="17" t="s">
        <v>142</v>
      </c>
    </row>
    <row r="64" hidden="1" s="8" customFormat="1" ht="24.96" customHeight="1">
      <c r="B64" s="178"/>
      <c r="C64" s="179"/>
      <c r="D64" s="180" t="s">
        <v>2059</v>
      </c>
      <c r="E64" s="181"/>
      <c r="F64" s="181"/>
      <c r="G64" s="181"/>
      <c r="H64" s="181"/>
      <c r="I64" s="182"/>
      <c r="J64" s="183">
        <f>J108</f>
        <v>0</v>
      </c>
      <c r="K64" s="179"/>
      <c r="L64" s="184"/>
    </row>
    <row r="65" hidden="1" s="15" customFormat="1" ht="19.92" customHeight="1">
      <c r="B65" s="284"/>
      <c r="C65" s="121"/>
      <c r="D65" s="285" t="s">
        <v>2060</v>
      </c>
      <c r="E65" s="286"/>
      <c r="F65" s="286"/>
      <c r="G65" s="286"/>
      <c r="H65" s="286"/>
      <c r="I65" s="287"/>
      <c r="J65" s="288">
        <f>J109</f>
        <v>0</v>
      </c>
      <c r="K65" s="121"/>
      <c r="L65" s="289"/>
    </row>
    <row r="66" hidden="1" s="15" customFormat="1" ht="19.92" customHeight="1">
      <c r="B66" s="284"/>
      <c r="C66" s="121"/>
      <c r="D66" s="285" t="s">
        <v>2061</v>
      </c>
      <c r="E66" s="286"/>
      <c r="F66" s="286"/>
      <c r="G66" s="286"/>
      <c r="H66" s="286"/>
      <c r="I66" s="287"/>
      <c r="J66" s="288">
        <f>J112</f>
        <v>0</v>
      </c>
      <c r="K66" s="121"/>
      <c r="L66" s="289"/>
    </row>
    <row r="67" hidden="1" s="15" customFormat="1" ht="19.92" customHeight="1">
      <c r="B67" s="284"/>
      <c r="C67" s="121"/>
      <c r="D67" s="285" t="s">
        <v>2062</v>
      </c>
      <c r="E67" s="286"/>
      <c r="F67" s="286"/>
      <c r="G67" s="286"/>
      <c r="H67" s="286"/>
      <c r="I67" s="287"/>
      <c r="J67" s="288">
        <f>J115</f>
        <v>0</v>
      </c>
      <c r="K67" s="121"/>
      <c r="L67" s="289"/>
    </row>
    <row r="68" hidden="1" s="15" customFormat="1" ht="19.92" customHeight="1">
      <c r="B68" s="284"/>
      <c r="C68" s="121"/>
      <c r="D68" s="285" t="s">
        <v>2063</v>
      </c>
      <c r="E68" s="286"/>
      <c r="F68" s="286"/>
      <c r="G68" s="286"/>
      <c r="H68" s="286"/>
      <c r="I68" s="287"/>
      <c r="J68" s="288">
        <f>J118</f>
        <v>0</v>
      </c>
      <c r="K68" s="121"/>
      <c r="L68" s="289"/>
    </row>
    <row r="69" hidden="1" s="15" customFormat="1" ht="19.92" customHeight="1">
      <c r="B69" s="284"/>
      <c r="C69" s="121"/>
      <c r="D69" s="285" t="s">
        <v>2064</v>
      </c>
      <c r="E69" s="286"/>
      <c r="F69" s="286"/>
      <c r="G69" s="286"/>
      <c r="H69" s="286"/>
      <c r="I69" s="287"/>
      <c r="J69" s="288">
        <f>J121</f>
        <v>0</v>
      </c>
      <c r="K69" s="121"/>
      <c r="L69" s="289"/>
    </row>
    <row r="70" hidden="1" s="15" customFormat="1" ht="19.92" customHeight="1">
      <c r="B70" s="284"/>
      <c r="C70" s="121"/>
      <c r="D70" s="285" t="s">
        <v>2065</v>
      </c>
      <c r="E70" s="286"/>
      <c r="F70" s="286"/>
      <c r="G70" s="286"/>
      <c r="H70" s="286"/>
      <c r="I70" s="287"/>
      <c r="J70" s="288">
        <f>J130</f>
        <v>0</v>
      </c>
      <c r="K70" s="121"/>
      <c r="L70" s="289"/>
    </row>
    <row r="71" hidden="1" s="15" customFormat="1" ht="19.92" customHeight="1">
      <c r="B71" s="284"/>
      <c r="C71" s="121"/>
      <c r="D71" s="285" t="s">
        <v>2066</v>
      </c>
      <c r="E71" s="286"/>
      <c r="F71" s="286"/>
      <c r="G71" s="286"/>
      <c r="H71" s="286"/>
      <c r="I71" s="287"/>
      <c r="J71" s="288">
        <f>J133</f>
        <v>0</v>
      </c>
      <c r="K71" s="121"/>
      <c r="L71" s="289"/>
    </row>
    <row r="72" hidden="1" s="15" customFormat="1" ht="19.92" customHeight="1">
      <c r="B72" s="284"/>
      <c r="C72" s="121"/>
      <c r="D72" s="285" t="s">
        <v>2067</v>
      </c>
      <c r="E72" s="286"/>
      <c r="F72" s="286"/>
      <c r="G72" s="286"/>
      <c r="H72" s="286"/>
      <c r="I72" s="287"/>
      <c r="J72" s="288">
        <f>J136</f>
        <v>0</v>
      </c>
      <c r="K72" s="121"/>
      <c r="L72" s="289"/>
    </row>
    <row r="73" hidden="1" s="15" customFormat="1" ht="19.92" customHeight="1">
      <c r="B73" s="284"/>
      <c r="C73" s="121"/>
      <c r="D73" s="285" t="s">
        <v>2068</v>
      </c>
      <c r="E73" s="286"/>
      <c r="F73" s="286"/>
      <c r="G73" s="286"/>
      <c r="H73" s="286"/>
      <c r="I73" s="287"/>
      <c r="J73" s="288">
        <f>J139</f>
        <v>0</v>
      </c>
      <c r="K73" s="121"/>
      <c r="L73" s="289"/>
    </row>
    <row r="74" hidden="1" s="15" customFormat="1" ht="19.92" customHeight="1">
      <c r="B74" s="284"/>
      <c r="C74" s="121"/>
      <c r="D74" s="285" t="s">
        <v>2069</v>
      </c>
      <c r="E74" s="286"/>
      <c r="F74" s="286"/>
      <c r="G74" s="286"/>
      <c r="H74" s="286"/>
      <c r="I74" s="287"/>
      <c r="J74" s="288">
        <f>J142</f>
        <v>0</v>
      </c>
      <c r="K74" s="121"/>
      <c r="L74" s="289"/>
    </row>
    <row r="75" hidden="1" s="15" customFormat="1" ht="19.92" customHeight="1">
      <c r="B75" s="284"/>
      <c r="C75" s="121"/>
      <c r="D75" s="285" t="s">
        <v>2070</v>
      </c>
      <c r="E75" s="286"/>
      <c r="F75" s="286"/>
      <c r="G75" s="286"/>
      <c r="H75" s="286"/>
      <c r="I75" s="287"/>
      <c r="J75" s="288">
        <f>J143</f>
        <v>0</v>
      </c>
      <c r="K75" s="121"/>
      <c r="L75" s="289"/>
    </row>
    <row r="76" hidden="1" s="15" customFormat="1" ht="19.92" customHeight="1">
      <c r="B76" s="284"/>
      <c r="C76" s="121"/>
      <c r="D76" s="285" t="s">
        <v>2071</v>
      </c>
      <c r="E76" s="286"/>
      <c r="F76" s="286"/>
      <c r="G76" s="286"/>
      <c r="H76" s="286"/>
      <c r="I76" s="287"/>
      <c r="J76" s="288">
        <f>J146</f>
        <v>0</v>
      </c>
      <c r="K76" s="121"/>
      <c r="L76" s="289"/>
    </row>
    <row r="77" hidden="1" s="8" customFormat="1" ht="24.96" customHeight="1">
      <c r="B77" s="178"/>
      <c r="C77" s="179"/>
      <c r="D77" s="180" t="s">
        <v>2072</v>
      </c>
      <c r="E77" s="181"/>
      <c r="F77" s="181"/>
      <c r="G77" s="181"/>
      <c r="H77" s="181"/>
      <c r="I77" s="182"/>
      <c r="J77" s="183">
        <f>J151</f>
        <v>0</v>
      </c>
      <c r="K77" s="179"/>
      <c r="L77" s="184"/>
    </row>
    <row r="78" hidden="1" s="15" customFormat="1" ht="19.92" customHeight="1">
      <c r="B78" s="284"/>
      <c r="C78" s="121"/>
      <c r="D78" s="285" t="s">
        <v>2073</v>
      </c>
      <c r="E78" s="286"/>
      <c r="F78" s="286"/>
      <c r="G78" s="286"/>
      <c r="H78" s="286"/>
      <c r="I78" s="287"/>
      <c r="J78" s="288">
        <f>J152</f>
        <v>0</v>
      </c>
      <c r="K78" s="121"/>
      <c r="L78" s="289"/>
    </row>
    <row r="79" hidden="1" s="15" customFormat="1" ht="19.92" customHeight="1">
      <c r="B79" s="284"/>
      <c r="C79" s="121"/>
      <c r="D79" s="285" t="s">
        <v>2074</v>
      </c>
      <c r="E79" s="286"/>
      <c r="F79" s="286"/>
      <c r="G79" s="286"/>
      <c r="H79" s="286"/>
      <c r="I79" s="287"/>
      <c r="J79" s="288">
        <f>J155</f>
        <v>0</v>
      </c>
      <c r="K79" s="121"/>
      <c r="L79" s="289"/>
    </row>
    <row r="80" hidden="1" s="15" customFormat="1" ht="19.92" customHeight="1">
      <c r="B80" s="284"/>
      <c r="C80" s="121"/>
      <c r="D80" s="285" t="s">
        <v>2075</v>
      </c>
      <c r="E80" s="286"/>
      <c r="F80" s="286"/>
      <c r="G80" s="286"/>
      <c r="H80" s="286"/>
      <c r="I80" s="287"/>
      <c r="J80" s="288">
        <f>J160</f>
        <v>0</v>
      </c>
      <c r="K80" s="121"/>
      <c r="L80" s="289"/>
    </row>
    <row r="81" hidden="1" s="15" customFormat="1" ht="19.92" customHeight="1">
      <c r="B81" s="284"/>
      <c r="C81" s="121"/>
      <c r="D81" s="285" t="s">
        <v>2076</v>
      </c>
      <c r="E81" s="286"/>
      <c r="F81" s="286"/>
      <c r="G81" s="286"/>
      <c r="H81" s="286"/>
      <c r="I81" s="287"/>
      <c r="J81" s="288">
        <f>J163</f>
        <v>0</v>
      </c>
      <c r="K81" s="121"/>
      <c r="L81" s="289"/>
    </row>
    <row r="82" hidden="1" s="15" customFormat="1" ht="19.92" customHeight="1">
      <c r="B82" s="284"/>
      <c r="C82" s="121"/>
      <c r="D82" s="285" t="s">
        <v>2077</v>
      </c>
      <c r="E82" s="286"/>
      <c r="F82" s="286"/>
      <c r="G82" s="286"/>
      <c r="H82" s="286"/>
      <c r="I82" s="287"/>
      <c r="J82" s="288">
        <f>J166</f>
        <v>0</v>
      </c>
      <c r="K82" s="121"/>
      <c r="L82" s="289"/>
    </row>
    <row r="83" hidden="1" s="15" customFormat="1" ht="19.92" customHeight="1">
      <c r="B83" s="284"/>
      <c r="C83" s="121"/>
      <c r="D83" s="285" t="s">
        <v>2078</v>
      </c>
      <c r="E83" s="286"/>
      <c r="F83" s="286"/>
      <c r="G83" s="286"/>
      <c r="H83" s="286"/>
      <c r="I83" s="287"/>
      <c r="J83" s="288">
        <f>J169</f>
        <v>0</v>
      </c>
      <c r="K83" s="121"/>
      <c r="L83" s="289"/>
    </row>
    <row r="84" hidden="1" s="15" customFormat="1" ht="19.92" customHeight="1">
      <c r="B84" s="284"/>
      <c r="C84" s="121"/>
      <c r="D84" s="285" t="s">
        <v>2079</v>
      </c>
      <c r="E84" s="286"/>
      <c r="F84" s="286"/>
      <c r="G84" s="286"/>
      <c r="H84" s="286"/>
      <c r="I84" s="287"/>
      <c r="J84" s="288">
        <f>J174</f>
        <v>0</v>
      </c>
      <c r="K84" s="121"/>
      <c r="L84" s="289"/>
    </row>
    <row r="85" hidden="1" s="15" customFormat="1" ht="19.92" customHeight="1">
      <c r="B85" s="284"/>
      <c r="C85" s="121"/>
      <c r="D85" s="285" t="s">
        <v>2080</v>
      </c>
      <c r="E85" s="286"/>
      <c r="F85" s="286"/>
      <c r="G85" s="286"/>
      <c r="H85" s="286"/>
      <c r="I85" s="287"/>
      <c r="J85" s="288">
        <f>J177</f>
        <v>0</v>
      </c>
      <c r="K85" s="121"/>
      <c r="L85" s="289"/>
    </row>
    <row r="86" hidden="1" s="1" customFormat="1" ht="21.84" customHeight="1">
      <c r="B86" s="38"/>
      <c r="C86" s="39"/>
      <c r="D86" s="39"/>
      <c r="E86" s="39"/>
      <c r="F86" s="39"/>
      <c r="G86" s="39"/>
      <c r="H86" s="39"/>
      <c r="I86" s="144"/>
      <c r="J86" s="39"/>
      <c r="K86" s="39"/>
      <c r="L86" s="43"/>
    </row>
    <row r="87" hidden="1" s="1" customFormat="1" ht="6.96" customHeight="1">
      <c r="B87" s="57"/>
      <c r="C87" s="58"/>
      <c r="D87" s="58"/>
      <c r="E87" s="58"/>
      <c r="F87" s="58"/>
      <c r="G87" s="58"/>
      <c r="H87" s="58"/>
      <c r="I87" s="168"/>
      <c r="J87" s="58"/>
      <c r="K87" s="58"/>
      <c r="L87" s="43"/>
    </row>
    <row r="88" hidden="1"/>
    <row r="89" hidden="1"/>
    <row r="90" hidden="1"/>
    <row r="91" s="1" customFormat="1" ht="6.96" customHeight="1">
      <c r="B91" s="59"/>
      <c r="C91" s="60"/>
      <c r="D91" s="60"/>
      <c r="E91" s="60"/>
      <c r="F91" s="60"/>
      <c r="G91" s="60"/>
      <c r="H91" s="60"/>
      <c r="I91" s="171"/>
      <c r="J91" s="60"/>
      <c r="K91" s="60"/>
      <c r="L91" s="43"/>
    </row>
    <row r="92" s="1" customFormat="1" ht="24.96" customHeight="1">
      <c r="B92" s="38"/>
      <c r="C92" s="23" t="s">
        <v>172</v>
      </c>
      <c r="D92" s="39"/>
      <c r="E92" s="39"/>
      <c r="F92" s="39"/>
      <c r="G92" s="39"/>
      <c r="H92" s="39"/>
      <c r="I92" s="144"/>
      <c r="J92" s="39"/>
      <c r="K92" s="39"/>
      <c r="L92" s="43"/>
    </row>
    <row r="93" s="1" customFormat="1" ht="6.96" customHeight="1">
      <c r="B93" s="38"/>
      <c r="C93" s="39"/>
      <c r="D93" s="39"/>
      <c r="E93" s="39"/>
      <c r="F93" s="39"/>
      <c r="G93" s="39"/>
      <c r="H93" s="39"/>
      <c r="I93" s="144"/>
      <c r="J93" s="39"/>
      <c r="K93" s="39"/>
      <c r="L93" s="43"/>
    </row>
    <row r="94" s="1" customFormat="1" ht="12" customHeight="1">
      <c r="B94" s="38"/>
      <c r="C94" s="32" t="s">
        <v>16</v>
      </c>
      <c r="D94" s="39"/>
      <c r="E94" s="39"/>
      <c r="F94" s="39"/>
      <c r="G94" s="39"/>
      <c r="H94" s="39"/>
      <c r="I94" s="144"/>
      <c r="J94" s="39"/>
      <c r="K94" s="39"/>
      <c r="L94" s="43"/>
    </row>
    <row r="95" s="1" customFormat="1" ht="16.5" customHeight="1">
      <c r="B95" s="38"/>
      <c r="C95" s="39"/>
      <c r="D95" s="39"/>
      <c r="E95" s="172" t="str">
        <f>E7</f>
        <v>000035_KČOV-Modlíkov</v>
      </c>
      <c r="F95" s="32"/>
      <c r="G95" s="32"/>
      <c r="H95" s="32"/>
      <c r="I95" s="144"/>
      <c r="J95" s="39"/>
      <c r="K95" s="39"/>
      <c r="L95" s="43"/>
    </row>
    <row r="96" ht="12" customHeight="1">
      <c r="B96" s="21"/>
      <c r="C96" s="32" t="s">
        <v>132</v>
      </c>
      <c r="D96" s="22"/>
      <c r="E96" s="22"/>
      <c r="F96" s="22"/>
      <c r="G96" s="22"/>
      <c r="H96" s="22"/>
      <c r="I96" s="137"/>
      <c r="J96" s="22"/>
      <c r="K96" s="22"/>
      <c r="L96" s="20"/>
    </row>
    <row r="97" s="1" customFormat="1" ht="16.5" customHeight="1">
      <c r="B97" s="38"/>
      <c r="C97" s="39"/>
      <c r="D97" s="39"/>
      <c r="E97" s="172" t="s">
        <v>133</v>
      </c>
      <c r="F97" s="39"/>
      <c r="G97" s="39"/>
      <c r="H97" s="39"/>
      <c r="I97" s="144"/>
      <c r="J97" s="39"/>
      <c r="K97" s="39"/>
      <c r="L97" s="43"/>
    </row>
    <row r="98" s="1" customFormat="1" ht="12" customHeight="1">
      <c r="B98" s="38"/>
      <c r="C98" s="32" t="s">
        <v>134</v>
      </c>
      <c r="D98" s="39"/>
      <c r="E98" s="39"/>
      <c r="F98" s="39"/>
      <c r="G98" s="39"/>
      <c r="H98" s="39"/>
      <c r="I98" s="144"/>
      <c r="J98" s="39"/>
      <c r="K98" s="39"/>
      <c r="L98" s="43"/>
    </row>
    <row r="99" s="1" customFormat="1" ht="16.5" customHeight="1">
      <c r="B99" s="38"/>
      <c r="C99" s="39"/>
      <c r="D99" s="39"/>
      <c r="E99" s="64" t="str">
        <f>E11</f>
        <v>D1.3 - SO Přípojka NN</v>
      </c>
      <c r="F99" s="39"/>
      <c r="G99" s="39"/>
      <c r="H99" s="39"/>
      <c r="I99" s="144"/>
      <c r="J99" s="39"/>
      <c r="K99" s="39"/>
      <c r="L99" s="43"/>
    </row>
    <row r="100" s="1" customFormat="1" ht="6.96" customHeight="1">
      <c r="B100" s="38"/>
      <c r="C100" s="39"/>
      <c r="D100" s="39"/>
      <c r="E100" s="39"/>
      <c r="F100" s="39"/>
      <c r="G100" s="39"/>
      <c r="H100" s="39"/>
      <c r="I100" s="144"/>
      <c r="J100" s="39"/>
      <c r="K100" s="39"/>
      <c r="L100" s="43"/>
    </row>
    <row r="101" s="1" customFormat="1" ht="12" customHeight="1">
      <c r="B101" s="38"/>
      <c r="C101" s="32" t="s">
        <v>20</v>
      </c>
      <c r="D101" s="39"/>
      <c r="E101" s="39"/>
      <c r="F101" s="27" t="str">
        <f>F14</f>
        <v>Modlíkov</v>
      </c>
      <c r="G101" s="39"/>
      <c r="H101" s="39"/>
      <c r="I101" s="146" t="s">
        <v>22</v>
      </c>
      <c r="J101" s="67" t="str">
        <f>IF(J14="","",J14)</f>
        <v>15. 7. 2019</v>
      </c>
      <c r="K101" s="39"/>
      <c r="L101" s="43"/>
    </row>
    <row r="102" s="1" customFormat="1" ht="6.96" customHeight="1">
      <c r="B102" s="38"/>
      <c r="C102" s="39"/>
      <c r="D102" s="39"/>
      <c r="E102" s="39"/>
      <c r="F102" s="39"/>
      <c r="G102" s="39"/>
      <c r="H102" s="39"/>
      <c r="I102" s="144"/>
      <c r="J102" s="39"/>
      <c r="K102" s="39"/>
      <c r="L102" s="43"/>
    </row>
    <row r="103" s="1" customFormat="1" ht="13.65" customHeight="1">
      <c r="B103" s="38"/>
      <c r="C103" s="32" t="s">
        <v>24</v>
      </c>
      <c r="D103" s="39"/>
      <c r="E103" s="39"/>
      <c r="F103" s="27" t="str">
        <f>E17</f>
        <v>OBEC MODLÍKOV, MODLÍKOV 60 582 22 PŘIB.</v>
      </c>
      <c r="G103" s="39"/>
      <c r="H103" s="39"/>
      <c r="I103" s="146" t="s">
        <v>30</v>
      </c>
      <c r="J103" s="36" t="str">
        <f>E23</f>
        <v>PROfi</v>
      </c>
      <c r="K103" s="39"/>
      <c r="L103" s="43"/>
    </row>
    <row r="104" s="1" customFormat="1" ht="13.65" customHeight="1">
      <c r="B104" s="38"/>
      <c r="C104" s="32" t="s">
        <v>28</v>
      </c>
      <c r="D104" s="39"/>
      <c r="E104" s="39"/>
      <c r="F104" s="27" t="str">
        <f>IF(E20="","",E20)</f>
        <v>Vyplň údaj</v>
      </c>
      <c r="G104" s="39"/>
      <c r="H104" s="39"/>
      <c r="I104" s="146" t="s">
        <v>33</v>
      </c>
      <c r="J104" s="36" t="str">
        <f>E26</f>
        <v>PROfi</v>
      </c>
      <c r="K104" s="39"/>
      <c r="L104" s="43"/>
    </row>
    <row r="105" s="1" customFormat="1" ht="10.32" customHeight="1">
      <c r="B105" s="38"/>
      <c r="C105" s="39"/>
      <c r="D105" s="39"/>
      <c r="E105" s="39"/>
      <c r="F105" s="39"/>
      <c r="G105" s="39"/>
      <c r="H105" s="39"/>
      <c r="I105" s="144"/>
      <c r="J105" s="39"/>
      <c r="K105" s="39"/>
      <c r="L105" s="43"/>
    </row>
    <row r="106" s="9" customFormat="1" ht="29.28" customHeight="1">
      <c r="B106" s="185"/>
      <c r="C106" s="186" t="s">
        <v>173</v>
      </c>
      <c r="D106" s="187" t="s">
        <v>54</v>
      </c>
      <c r="E106" s="187" t="s">
        <v>50</v>
      </c>
      <c r="F106" s="187" t="s">
        <v>51</v>
      </c>
      <c r="G106" s="187" t="s">
        <v>174</v>
      </c>
      <c r="H106" s="187" t="s">
        <v>175</v>
      </c>
      <c r="I106" s="188" t="s">
        <v>176</v>
      </c>
      <c r="J106" s="189" t="s">
        <v>140</v>
      </c>
      <c r="K106" s="190" t="s">
        <v>177</v>
      </c>
      <c r="L106" s="191"/>
      <c r="M106" s="88" t="s">
        <v>1</v>
      </c>
      <c r="N106" s="89" t="s">
        <v>39</v>
      </c>
      <c r="O106" s="89" t="s">
        <v>178</v>
      </c>
      <c r="P106" s="89" t="s">
        <v>179</v>
      </c>
      <c r="Q106" s="89" t="s">
        <v>180</v>
      </c>
      <c r="R106" s="89" t="s">
        <v>181</v>
      </c>
      <c r="S106" s="89" t="s">
        <v>182</v>
      </c>
      <c r="T106" s="90" t="s">
        <v>183</v>
      </c>
    </row>
    <row r="107" s="1" customFormat="1" ht="22.8" customHeight="1">
      <c r="B107" s="38"/>
      <c r="C107" s="95" t="s">
        <v>184</v>
      </c>
      <c r="D107" s="39"/>
      <c r="E107" s="39"/>
      <c r="F107" s="39"/>
      <c r="G107" s="39"/>
      <c r="H107" s="39"/>
      <c r="I107" s="144"/>
      <c r="J107" s="192">
        <f>BK107</f>
        <v>0</v>
      </c>
      <c r="K107" s="39"/>
      <c r="L107" s="43"/>
      <c r="M107" s="91"/>
      <c r="N107" s="92"/>
      <c r="O107" s="92"/>
      <c r="P107" s="193">
        <f>P108+P151</f>
        <v>0</v>
      </c>
      <c r="Q107" s="92"/>
      <c r="R107" s="193">
        <f>R108+R151</f>
        <v>0</v>
      </c>
      <c r="S107" s="92"/>
      <c r="T107" s="194">
        <f>T108+T151</f>
        <v>0</v>
      </c>
      <c r="AT107" s="17" t="s">
        <v>68</v>
      </c>
      <c r="AU107" s="17" t="s">
        <v>142</v>
      </c>
      <c r="BK107" s="195">
        <f>BK108+BK151</f>
        <v>0</v>
      </c>
    </row>
    <row r="108" s="10" customFormat="1" ht="25.92" customHeight="1">
      <c r="B108" s="196"/>
      <c r="C108" s="197"/>
      <c r="D108" s="198" t="s">
        <v>68</v>
      </c>
      <c r="E108" s="199" t="s">
        <v>73</v>
      </c>
      <c r="F108" s="199" t="s">
        <v>1748</v>
      </c>
      <c r="G108" s="197"/>
      <c r="H108" s="197"/>
      <c r="I108" s="200"/>
      <c r="J108" s="201">
        <f>BK108</f>
        <v>0</v>
      </c>
      <c r="K108" s="197"/>
      <c r="L108" s="202"/>
      <c r="M108" s="203"/>
      <c r="N108" s="204"/>
      <c r="O108" s="204"/>
      <c r="P108" s="205">
        <f>P109+P112+P115+P118+P121+P130+P133+P136+P139+P142+P143+P146</f>
        <v>0</v>
      </c>
      <c r="Q108" s="204"/>
      <c r="R108" s="205">
        <f>R109+R112+R115+R118+R121+R130+R133+R136+R139+R142+R143+R146</f>
        <v>0</v>
      </c>
      <c r="S108" s="204"/>
      <c r="T108" s="206">
        <f>T109+T112+T115+T118+T121+T130+T133+T136+T139+T142+T143+T146</f>
        <v>0</v>
      </c>
      <c r="AR108" s="207" t="s">
        <v>76</v>
      </c>
      <c r="AT108" s="208" t="s">
        <v>68</v>
      </c>
      <c r="AU108" s="208" t="s">
        <v>69</v>
      </c>
      <c r="AY108" s="207" t="s">
        <v>186</v>
      </c>
      <c r="BK108" s="209">
        <f>BK109+BK112+BK115+BK118+BK121+BK130+BK133+BK136+BK139+BK142+BK143+BK146</f>
        <v>0</v>
      </c>
    </row>
    <row r="109" s="10" customFormat="1" ht="22.8" customHeight="1">
      <c r="B109" s="196"/>
      <c r="C109" s="197"/>
      <c r="D109" s="198" t="s">
        <v>68</v>
      </c>
      <c r="E109" s="290" t="s">
        <v>2081</v>
      </c>
      <c r="F109" s="290" t="s">
        <v>2082</v>
      </c>
      <c r="G109" s="197"/>
      <c r="H109" s="197"/>
      <c r="I109" s="200"/>
      <c r="J109" s="291">
        <f>BK109</f>
        <v>0</v>
      </c>
      <c r="K109" s="197"/>
      <c r="L109" s="202"/>
      <c r="M109" s="203"/>
      <c r="N109" s="204"/>
      <c r="O109" s="204"/>
      <c r="P109" s="205">
        <f>SUM(P110:P111)</f>
        <v>0</v>
      </c>
      <c r="Q109" s="204"/>
      <c r="R109" s="205">
        <f>SUM(R110:R111)</f>
        <v>0</v>
      </c>
      <c r="S109" s="204"/>
      <c r="T109" s="206">
        <f>SUM(T110:T111)</f>
        <v>0</v>
      </c>
      <c r="AR109" s="207" t="s">
        <v>76</v>
      </c>
      <c r="AT109" s="208" t="s">
        <v>68</v>
      </c>
      <c r="AU109" s="208" t="s">
        <v>76</v>
      </c>
      <c r="AY109" s="207" t="s">
        <v>186</v>
      </c>
      <c r="BK109" s="209">
        <f>SUM(BK110:BK111)</f>
        <v>0</v>
      </c>
    </row>
    <row r="110" s="1" customFormat="1" ht="16.5" customHeight="1">
      <c r="B110" s="38"/>
      <c r="C110" s="210" t="s">
        <v>69</v>
      </c>
      <c r="D110" s="210" t="s">
        <v>187</v>
      </c>
      <c r="E110" s="211" t="s">
        <v>2083</v>
      </c>
      <c r="F110" s="212" t="s">
        <v>2084</v>
      </c>
      <c r="G110" s="213" t="s">
        <v>364</v>
      </c>
      <c r="H110" s="214">
        <v>10</v>
      </c>
      <c r="I110" s="215"/>
      <c r="J110" s="216">
        <f>ROUND(I110*H110,2)</f>
        <v>0</v>
      </c>
      <c r="K110" s="212" t="s">
        <v>1</v>
      </c>
      <c r="L110" s="43"/>
      <c r="M110" s="217" t="s">
        <v>1</v>
      </c>
      <c r="N110" s="218" t="s">
        <v>40</v>
      </c>
      <c r="O110" s="79"/>
      <c r="P110" s="219">
        <f>O110*H110</f>
        <v>0</v>
      </c>
      <c r="Q110" s="219">
        <v>0</v>
      </c>
      <c r="R110" s="219">
        <f>Q110*H110</f>
        <v>0</v>
      </c>
      <c r="S110" s="219">
        <v>0</v>
      </c>
      <c r="T110" s="220">
        <f>S110*H110</f>
        <v>0</v>
      </c>
      <c r="AR110" s="17" t="s">
        <v>192</v>
      </c>
      <c r="AT110" s="17" t="s">
        <v>187</v>
      </c>
      <c r="AU110" s="17" t="s">
        <v>78</v>
      </c>
      <c r="AY110" s="17" t="s">
        <v>186</v>
      </c>
      <c r="BE110" s="221">
        <f>IF(N110="základní",J110,0)</f>
        <v>0</v>
      </c>
      <c r="BF110" s="221">
        <f>IF(N110="snížená",J110,0)</f>
        <v>0</v>
      </c>
      <c r="BG110" s="221">
        <f>IF(N110="zákl. přenesená",J110,0)</f>
        <v>0</v>
      </c>
      <c r="BH110" s="221">
        <f>IF(N110="sníž. přenesená",J110,0)</f>
        <v>0</v>
      </c>
      <c r="BI110" s="221">
        <f>IF(N110="nulová",J110,0)</f>
        <v>0</v>
      </c>
      <c r="BJ110" s="17" t="s">
        <v>76</v>
      </c>
      <c r="BK110" s="221">
        <f>ROUND(I110*H110,2)</f>
        <v>0</v>
      </c>
      <c r="BL110" s="17" t="s">
        <v>192</v>
      </c>
      <c r="BM110" s="17" t="s">
        <v>78</v>
      </c>
    </row>
    <row r="111" s="1" customFormat="1">
      <c r="B111" s="38"/>
      <c r="C111" s="39"/>
      <c r="D111" s="224" t="s">
        <v>831</v>
      </c>
      <c r="E111" s="39"/>
      <c r="F111" s="276" t="s">
        <v>2085</v>
      </c>
      <c r="G111" s="39"/>
      <c r="H111" s="39"/>
      <c r="I111" s="144"/>
      <c r="J111" s="39"/>
      <c r="K111" s="39"/>
      <c r="L111" s="43"/>
      <c r="M111" s="277"/>
      <c r="N111" s="79"/>
      <c r="O111" s="79"/>
      <c r="P111" s="79"/>
      <c r="Q111" s="79"/>
      <c r="R111" s="79"/>
      <c r="S111" s="79"/>
      <c r="T111" s="80"/>
      <c r="AT111" s="17" t="s">
        <v>831</v>
      </c>
      <c r="AU111" s="17" t="s">
        <v>78</v>
      </c>
    </row>
    <row r="112" s="10" customFormat="1" ht="22.8" customHeight="1">
      <c r="B112" s="196"/>
      <c r="C112" s="197"/>
      <c r="D112" s="198" t="s">
        <v>68</v>
      </c>
      <c r="E112" s="290" t="s">
        <v>2086</v>
      </c>
      <c r="F112" s="290" t="s">
        <v>2087</v>
      </c>
      <c r="G112" s="197"/>
      <c r="H112" s="197"/>
      <c r="I112" s="200"/>
      <c r="J112" s="291">
        <f>BK112</f>
        <v>0</v>
      </c>
      <c r="K112" s="197"/>
      <c r="L112" s="202"/>
      <c r="M112" s="203"/>
      <c r="N112" s="204"/>
      <c r="O112" s="204"/>
      <c r="P112" s="205">
        <f>SUM(P113:P114)</f>
        <v>0</v>
      </c>
      <c r="Q112" s="204"/>
      <c r="R112" s="205">
        <f>SUM(R113:R114)</f>
        <v>0</v>
      </c>
      <c r="S112" s="204"/>
      <c r="T112" s="206">
        <f>SUM(T113:T114)</f>
        <v>0</v>
      </c>
      <c r="AR112" s="207" t="s">
        <v>76</v>
      </c>
      <c r="AT112" s="208" t="s">
        <v>68</v>
      </c>
      <c r="AU112" s="208" t="s">
        <v>76</v>
      </c>
      <c r="AY112" s="207" t="s">
        <v>186</v>
      </c>
      <c r="BK112" s="209">
        <f>SUM(BK113:BK114)</f>
        <v>0</v>
      </c>
    </row>
    <row r="113" s="1" customFormat="1" ht="16.5" customHeight="1">
      <c r="B113" s="38"/>
      <c r="C113" s="210" t="s">
        <v>69</v>
      </c>
      <c r="D113" s="210" t="s">
        <v>187</v>
      </c>
      <c r="E113" s="211" t="s">
        <v>2088</v>
      </c>
      <c r="F113" s="212" t="s">
        <v>2089</v>
      </c>
      <c r="G113" s="213" t="s">
        <v>364</v>
      </c>
      <c r="H113" s="214">
        <v>156</v>
      </c>
      <c r="I113" s="215"/>
      <c r="J113" s="216">
        <f>ROUND(I113*H113,2)</f>
        <v>0</v>
      </c>
      <c r="K113" s="212" t="s">
        <v>1</v>
      </c>
      <c r="L113" s="43"/>
      <c r="M113" s="217" t="s">
        <v>1</v>
      </c>
      <c r="N113" s="218" t="s">
        <v>40</v>
      </c>
      <c r="O113" s="79"/>
      <c r="P113" s="219">
        <f>O113*H113</f>
        <v>0</v>
      </c>
      <c r="Q113" s="219">
        <v>0</v>
      </c>
      <c r="R113" s="219">
        <f>Q113*H113</f>
        <v>0</v>
      </c>
      <c r="S113" s="219">
        <v>0</v>
      </c>
      <c r="T113" s="220">
        <f>S113*H113</f>
        <v>0</v>
      </c>
      <c r="AR113" s="17" t="s">
        <v>192</v>
      </c>
      <c r="AT113" s="17" t="s">
        <v>187</v>
      </c>
      <c r="AU113" s="17" t="s">
        <v>78</v>
      </c>
      <c r="AY113" s="17" t="s">
        <v>186</v>
      </c>
      <c r="BE113" s="221">
        <f>IF(N113="základní",J113,0)</f>
        <v>0</v>
      </c>
      <c r="BF113" s="221">
        <f>IF(N113="snížená",J113,0)</f>
        <v>0</v>
      </c>
      <c r="BG113" s="221">
        <f>IF(N113="zákl. přenesená",J113,0)</f>
        <v>0</v>
      </c>
      <c r="BH113" s="221">
        <f>IF(N113="sníž. přenesená",J113,0)</f>
        <v>0</v>
      </c>
      <c r="BI113" s="221">
        <f>IF(N113="nulová",J113,0)</f>
        <v>0</v>
      </c>
      <c r="BJ113" s="17" t="s">
        <v>76</v>
      </c>
      <c r="BK113" s="221">
        <f>ROUND(I113*H113,2)</f>
        <v>0</v>
      </c>
      <c r="BL113" s="17" t="s">
        <v>192</v>
      </c>
      <c r="BM113" s="17" t="s">
        <v>192</v>
      </c>
    </row>
    <row r="114" s="1" customFormat="1">
      <c r="B114" s="38"/>
      <c r="C114" s="39"/>
      <c r="D114" s="224" t="s">
        <v>831</v>
      </c>
      <c r="E114" s="39"/>
      <c r="F114" s="276" t="s">
        <v>2090</v>
      </c>
      <c r="G114" s="39"/>
      <c r="H114" s="39"/>
      <c r="I114" s="144"/>
      <c r="J114" s="39"/>
      <c r="K114" s="39"/>
      <c r="L114" s="43"/>
      <c r="M114" s="277"/>
      <c r="N114" s="79"/>
      <c r="O114" s="79"/>
      <c r="P114" s="79"/>
      <c r="Q114" s="79"/>
      <c r="R114" s="79"/>
      <c r="S114" s="79"/>
      <c r="T114" s="80"/>
      <c r="AT114" s="17" t="s">
        <v>831</v>
      </c>
      <c r="AU114" s="17" t="s">
        <v>78</v>
      </c>
    </row>
    <row r="115" s="10" customFormat="1" ht="22.8" customHeight="1">
      <c r="B115" s="196"/>
      <c r="C115" s="197"/>
      <c r="D115" s="198" t="s">
        <v>68</v>
      </c>
      <c r="E115" s="290" t="s">
        <v>2091</v>
      </c>
      <c r="F115" s="290" t="s">
        <v>2092</v>
      </c>
      <c r="G115" s="197"/>
      <c r="H115" s="197"/>
      <c r="I115" s="200"/>
      <c r="J115" s="291">
        <f>BK115</f>
        <v>0</v>
      </c>
      <c r="K115" s="197"/>
      <c r="L115" s="202"/>
      <c r="M115" s="203"/>
      <c r="N115" s="204"/>
      <c r="O115" s="204"/>
      <c r="P115" s="205">
        <f>SUM(P116:P117)</f>
        <v>0</v>
      </c>
      <c r="Q115" s="204"/>
      <c r="R115" s="205">
        <f>SUM(R116:R117)</f>
        <v>0</v>
      </c>
      <c r="S115" s="204"/>
      <c r="T115" s="206">
        <f>SUM(T116:T117)</f>
        <v>0</v>
      </c>
      <c r="AR115" s="207" t="s">
        <v>76</v>
      </c>
      <c r="AT115" s="208" t="s">
        <v>68</v>
      </c>
      <c r="AU115" s="208" t="s">
        <v>76</v>
      </c>
      <c r="AY115" s="207" t="s">
        <v>186</v>
      </c>
      <c r="BK115" s="209">
        <f>SUM(BK116:BK117)</f>
        <v>0</v>
      </c>
    </row>
    <row r="116" s="1" customFormat="1" ht="16.5" customHeight="1">
      <c r="B116" s="38"/>
      <c r="C116" s="210" t="s">
        <v>69</v>
      </c>
      <c r="D116" s="210" t="s">
        <v>187</v>
      </c>
      <c r="E116" s="211" t="s">
        <v>2093</v>
      </c>
      <c r="F116" s="212" t="s">
        <v>2094</v>
      </c>
      <c r="G116" s="213" t="s">
        <v>1752</v>
      </c>
      <c r="H116" s="214">
        <v>2</v>
      </c>
      <c r="I116" s="215"/>
      <c r="J116" s="216">
        <f>ROUND(I116*H116,2)</f>
        <v>0</v>
      </c>
      <c r="K116" s="212" t="s">
        <v>1</v>
      </c>
      <c r="L116" s="43"/>
      <c r="M116" s="217" t="s">
        <v>1</v>
      </c>
      <c r="N116" s="218" t="s">
        <v>40</v>
      </c>
      <c r="O116" s="79"/>
      <c r="P116" s="219">
        <f>O116*H116</f>
        <v>0</v>
      </c>
      <c r="Q116" s="219">
        <v>0</v>
      </c>
      <c r="R116" s="219">
        <f>Q116*H116</f>
        <v>0</v>
      </c>
      <c r="S116" s="219">
        <v>0</v>
      </c>
      <c r="T116" s="220">
        <f>S116*H116</f>
        <v>0</v>
      </c>
      <c r="AR116" s="17" t="s">
        <v>192</v>
      </c>
      <c r="AT116" s="17" t="s">
        <v>187</v>
      </c>
      <c r="AU116" s="17" t="s">
        <v>78</v>
      </c>
      <c r="AY116" s="17" t="s">
        <v>186</v>
      </c>
      <c r="BE116" s="221">
        <f>IF(N116="základní",J116,0)</f>
        <v>0</v>
      </c>
      <c r="BF116" s="221">
        <f>IF(N116="snížená",J116,0)</f>
        <v>0</v>
      </c>
      <c r="BG116" s="221">
        <f>IF(N116="zákl. přenesená",J116,0)</f>
        <v>0</v>
      </c>
      <c r="BH116" s="221">
        <f>IF(N116="sníž. přenesená",J116,0)</f>
        <v>0</v>
      </c>
      <c r="BI116" s="221">
        <f>IF(N116="nulová",J116,0)</f>
        <v>0</v>
      </c>
      <c r="BJ116" s="17" t="s">
        <v>76</v>
      </c>
      <c r="BK116" s="221">
        <f>ROUND(I116*H116,2)</f>
        <v>0</v>
      </c>
      <c r="BL116" s="17" t="s">
        <v>192</v>
      </c>
      <c r="BM116" s="17" t="s">
        <v>217</v>
      </c>
    </row>
    <row r="117" s="1" customFormat="1">
      <c r="B117" s="38"/>
      <c r="C117" s="39"/>
      <c r="D117" s="224" t="s">
        <v>831</v>
      </c>
      <c r="E117" s="39"/>
      <c r="F117" s="276" t="s">
        <v>1773</v>
      </c>
      <c r="G117" s="39"/>
      <c r="H117" s="39"/>
      <c r="I117" s="144"/>
      <c r="J117" s="39"/>
      <c r="K117" s="39"/>
      <c r="L117" s="43"/>
      <c r="M117" s="277"/>
      <c r="N117" s="79"/>
      <c r="O117" s="79"/>
      <c r="P117" s="79"/>
      <c r="Q117" s="79"/>
      <c r="R117" s="79"/>
      <c r="S117" s="79"/>
      <c r="T117" s="80"/>
      <c r="AT117" s="17" t="s">
        <v>831</v>
      </c>
      <c r="AU117" s="17" t="s">
        <v>78</v>
      </c>
    </row>
    <row r="118" s="10" customFormat="1" ht="22.8" customHeight="1">
      <c r="B118" s="196"/>
      <c r="C118" s="197"/>
      <c r="D118" s="198" t="s">
        <v>68</v>
      </c>
      <c r="E118" s="290" t="s">
        <v>2095</v>
      </c>
      <c r="F118" s="290" t="s">
        <v>2096</v>
      </c>
      <c r="G118" s="197"/>
      <c r="H118" s="197"/>
      <c r="I118" s="200"/>
      <c r="J118" s="291">
        <f>BK118</f>
        <v>0</v>
      </c>
      <c r="K118" s="197"/>
      <c r="L118" s="202"/>
      <c r="M118" s="203"/>
      <c r="N118" s="204"/>
      <c r="O118" s="204"/>
      <c r="P118" s="205">
        <f>SUM(P119:P120)</f>
        <v>0</v>
      </c>
      <c r="Q118" s="204"/>
      <c r="R118" s="205">
        <f>SUM(R119:R120)</f>
        <v>0</v>
      </c>
      <c r="S118" s="204"/>
      <c r="T118" s="206">
        <f>SUM(T119:T120)</f>
        <v>0</v>
      </c>
      <c r="AR118" s="207" t="s">
        <v>76</v>
      </c>
      <c r="AT118" s="208" t="s">
        <v>68</v>
      </c>
      <c r="AU118" s="208" t="s">
        <v>76</v>
      </c>
      <c r="AY118" s="207" t="s">
        <v>186</v>
      </c>
      <c r="BK118" s="209">
        <f>SUM(BK119:BK120)</f>
        <v>0</v>
      </c>
    </row>
    <row r="119" s="1" customFormat="1" ht="16.5" customHeight="1">
      <c r="B119" s="38"/>
      <c r="C119" s="210" t="s">
        <v>69</v>
      </c>
      <c r="D119" s="210" t="s">
        <v>187</v>
      </c>
      <c r="E119" s="211" t="s">
        <v>2097</v>
      </c>
      <c r="F119" s="212" t="s">
        <v>2098</v>
      </c>
      <c r="G119" s="213" t="s">
        <v>1752</v>
      </c>
      <c r="H119" s="214">
        <v>2</v>
      </c>
      <c r="I119" s="215"/>
      <c r="J119" s="216">
        <f>ROUND(I119*H119,2)</f>
        <v>0</v>
      </c>
      <c r="K119" s="212" t="s">
        <v>1</v>
      </c>
      <c r="L119" s="43"/>
      <c r="M119" s="217" t="s">
        <v>1</v>
      </c>
      <c r="N119" s="218" t="s">
        <v>40</v>
      </c>
      <c r="O119" s="79"/>
      <c r="P119" s="219">
        <f>O119*H119</f>
        <v>0</v>
      </c>
      <c r="Q119" s="219">
        <v>0</v>
      </c>
      <c r="R119" s="219">
        <f>Q119*H119</f>
        <v>0</v>
      </c>
      <c r="S119" s="219">
        <v>0</v>
      </c>
      <c r="T119" s="220">
        <f>S119*H119</f>
        <v>0</v>
      </c>
      <c r="AR119" s="17" t="s">
        <v>192</v>
      </c>
      <c r="AT119" s="17" t="s">
        <v>187</v>
      </c>
      <c r="AU119" s="17" t="s">
        <v>78</v>
      </c>
      <c r="AY119" s="17" t="s">
        <v>186</v>
      </c>
      <c r="BE119" s="221">
        <f>IF(N119="základní",J119,0)</f>
        <v>0</v>
      </c>
      <c r="BF119" s="221">
        <f>IF(N119="snížená",J119,0)</f>
        <v>0</v>
      </c>
      <c r="BG119" s="221">
        <f>IF(N119="zákl. přenesená",J119,0)</f>
        <v>0</v>
      </c>
      <c r="BH119" s="221">
        <f>IF(N119="sníž. přenesená",J119,0)</f>
        <v>0</v>
      </c>
      <c r="BI119" s="221">
        <f>IF(N119="nulová",J119,0)</f>
        <v>0</v>
      </c>
      <c r="BJ119" s="17" t="s">
        <v>76</v>
      </c>
      <c r="BK119" s="221">
        <f>ROUND(I119*H119,2)</f>
        <v>0</v>
      </c>
      <c r="BL119" s="17" t="s">
        <v>192</v>
      </c>
      <c r="BM119" s="17" t="s">
        <v>225</v>
      </c>
    </row>
    <row r="120" s="1" customFormat="1">
      <c r="B120" s="38"/>
      <c r="C120" s="39"/>
      <c r="D120" s="224" t="s">
        <v>831</v>
      </c>
      <c r="E120" s="39"/>
      <c r="F120" s="276" t="s">
        <v>1773</v>
      </c>
      <c r="G120" s="39"/>
      <c r="H120" s="39"/>
      <c r="I120" s="144"/>
      <c r="J120" s="39"/>
      <c r="K120" s="39"/>
      <c r="L120" s="43"/>
      <c r="M120" s="277"/>
      <c r="N120" s="79"/>
      <c r="O120" s="79"/>
      <c r="P120" s="79"/>
      <c r="Q120" s="79"/>
      <c r="R120" s="79"/>
      <c r="S120" s="79"/>
      <c r="T120" s="80"/>
      <c r="AT120" s="17" t="s">
        <v>831</v>
      </c>
      <c r="AU120" s="17" t="s">
        <v>78</v>
      </c>
    </row>
    <row r="121" s="10" customFormat="1" ht="22.8" customHeight="1">
      <c r="B121" s="196"/>
      <c r="C121" s="197"/>
      <c r="D121" s="198" t="s">
        <v>68</v>
      </c>
      <c r="E121" s="290" t="s">
        <v>2099</v>
      </c>
      <c r="F121" s="290" t="s">
        <v>2100</v>
      </c>
      <c r="G121" s="197"/>
      <c r="H121" s="197"/>
      <c r="I121" s="200"/>
      <c r="J121" s="291">
        <f>BK121</f>
        <v>0</v>
      </c>
      <c r="K121" s="197"/>
      <c r="L121" s="202"/>
      <c r="M121" s="203"/>
      <c r="N121" s="204"/>
      <c r="O121" s="204"/>
      <c r="P121" s="205">
        <f>SUM(P122:P129)</f>
        <v>0</v>
      </c>
      <c r="Q121" s="204"/>
      <c r="R121" s="205">
        <f>SUM(R122:R129)</f>
        <v>0</v>
      </c>
      <c r="S121" s="204"/>
      <c r="T121" s="206">
        <f>SUM(T122:T129)</f>
        <v>0</v>
      </c>
      <c r="AR121" s="207" t="s">
        <v>76</v>
      </c>
      <c r="AT121" s="208" t="s">
        <v>68</v>
      </c>
      <c r="AU121" s="208" t="s">
        <v>76</v>
      </c>
      <c r="AY121" s="207" t="s">
        <v>186</v>
      </c>
      <c r="BK121" s="209">
        <f>SUM(BK122:BK129)</f>
        <v>0</v>
      </c>
    </row>
    <row r="122" s="1" customFormat="1" ht="16.5" customHeight="1">
      <c r="B122" s="38"/>
      <c r="C122" s="210" t="s">
        <v>69</v>
      </c>
      <c r="D122" s="210" t="s">
        <v>187</v>
      </c>
      <c r="E122" s="211" t="s">
        <v>2101</v>
      </c>
      <c r="F122" s="212" t="s">
        <v>2102</v>
      </c>
      <c r="G122" s="213" t="s">
        <v>1752</v>
      </c>
      <c r="H122" s="214">
        <v>1</v>
      </c>
      <c r="I122" s="215"/>
      <c r="J122" s="216">
        <f>ROUND(I122*H122,2)</f>
        <v>0</v>
      </c>
      <c r="K122" s="212" t="s">
        <v>1</v>
      </c>
      <c r="L122" s="43"/>
      <c r="M122" s="217" t="s">
        <v>1</v>
      </c>
      <c r="N122" s="218" t="s">
        <v>40</v>
      </c>
      <c r="O122" s="79"/>
      <c r="P122" s="219">
        <f>O122*H122</f>
        <v>0</v>
      </c>
      <c r="Q122" s="219">
        <v>0</v>
      </c>
      <c r="R122" s="219">
        <f>Q122*H122</f>
        <v>0</v>
      </c>
      <c r="S122" s="219">
        <v>0</v>
      </c>
      <c r="T122" s="220">
        <f>S122*H122</f>
        <v>0</v>
      </c>
      <c r="AR122" s="17" t="s">
        <v>192</v>
      </c>
      <c r="AT122" s="17" t="s">
        <v>187</v>
      </c>
      <c r="AU122" s="17" t="s">
        <v>78</v>
      </c>
      <c r="AY122" s="17" t="s">
        <v>186</v>
      </c>
      <c r="BE122" s="221">
        <f>IF(N122="základní",J122,0)</f>
        <v>0</v>
      </c>
      <c r="BF122" s="221">
        <f>IF(N122="snížená",J122,0)</f>
        <v>0</v>
      </c>
      <c r="BG122" s="221">
        <f>IF(N122="zákl. přenesená",J122,0)</f>
        <v>0</v>
      </c>
      <c r="BH122" s="221">
        <f>IF(N122="sníž. přenesená",J122,0)</f>
        <v>0</v>
      </c>
      <c r="BI122" s="221">
        <f>IF(N122="nulová",J122,0)</f>
        <v>0</v>
      </c>
      <c r="BJ122" s="17" t="s">
        <v>76</v>
      </c>
      <c r="BK122" s="221">
        <f>ROUND(I122*H122,2)</f>
        <v>0</v>
      </c>
      <c r="BL122" s="17" t="s">
        <v>192</v>
      </c>
      <c r="BM122" s="17" t="s">
        <v>237</v>
      </c>
    </row>
    <row r="123" s="1" customFormat="1">
      <c r="B123" s="38"/>
      <c r="C123" s="39"/>
      <c r="D123" s="224" t="s">
        <v>831</v>
      </c>
      <c r="E123" s="39"/>
      <c r="F123" s="276" t="s">
        <v>1732</v>
      </c>
      <c r="G123" s="39"/>
      <c r="H123" s="39"/>
      <c r="I123" s="144"/>
      <c r="J123" s="39"/>
      <c r="K123" s="39"/>
      <c r="L123" s="43"/>
      <c r="M123" s="277"/>
      <c r="N123" s="79"/>
      <c r="O123" s="79"/>
      <c r="P123" s="79"/>
      <c r="Q123" s="79"/>
      <c r="R123" s="79"/>
      <c r="S123" s="79"/>
      <c r="T123" s="80"/>
      <c r="AT123" s="17" t="s">
        <v>831</v>
      </c>
      <c r="AU123" s="17" t="s">
        <v>78</v>
      </c>
    </row>
    <row r="124" s="1" customFormat="1" ht="16.5" customHeight="1">
      <c r="B124" s="38"/>
      <c r="C124" s="210" t="s">
        <v>69</v>
      </c>
      <c r="D124" s="210" t="s">
        <v>187</v>
      </c>
      <c r="E124" s="211" t="s">
        <v>1744</v>
      </c>
      <c r="F124" s="212" t="s">
        <v>2103</v>
      </c>
      <c r="G124" s="213" t="s">
        <v>1731</v>
      </c>
      <c r="H124" s="214">
        <v>1</v>
      </c>
      <c r="I124" s="215"/>
      <c r="J124" s="216">
        <f>ROUND(I124*H124,2)</f>
        <v>0</v>
      </c>
      <c r="K124" s="212" t="s">
        <v>1</v>
      </c>
      <c r="L124" s="43"/>
      <c r="M124" s="217" t="s">
        <v>1</v>
      </c>
      <c r="N124" s="218" t="s">
        <v>40</v>
      </c>
      <c r="O124" s="79"/>
      <c r="P124" s="219">
        <f>O124*H124</f>
        <v>0</v>
      </c>
      <c r="Q124" s="219">
        <v>0</v>
      </c>
      <c r="R124" s="219">
        <f>Q124*H124</f>
        <v>0</v>
      </c>
      <c r="S124" s="219">
        <v>0</v>
      </c>
      <c r="T124" s="220">
        <f>S124*H124</f>
        <v>0</v>
      </c>
      <c r="AR124" s="17" t="s">
        <v>192</v>
      </c>
      <c r="AT124" s="17" t="s">
        <v>187</v>
      </c>
      <c r="AU124" s="17" t="s">
        <v>78</v>
      </c>
      <c r="AY124" s="17" t="s">
        <v>186</v>
      </c>
      <c r="BE124" s="221">
        <f>IF(N124="základní",J124,0)</f>
        <v>0</v>
      </c>
      <c r="BF124" s="221">
        <f>IF(N124="snížená",J124,0)</f>
        <v>0</v>
      </c>
      <c r="BG124" s="221">
        <f>IF(N124="zákl. přenesená",J124,0)</f>
        <v>0</v>
      </c>
      <c r="BH124" s="221">
        <f>IF(N124="sníž. přenesená",J124,0)</f>
        <v>0</v>
      </c>
      <c r="BI124" s="221">
        <f>IF(N124="nulová",J124,0)</f>
        <v>0</v>
      </c>
      <c r="BJ124" s="17" t="s">
        <v>76</v>
      </c>
      <c r="BK124" s="221">
        <f>ROUND(I124*H124,2)</f>
        <v>0</v>
      </c>
      <c r="BL124" s="17" t="s">
        <v>192</v>
      </c>
      <c r="BM124" s="17" t="s">
        <v>280</v>
      </c>
    </row>
    <row r="125" s="1" customFormat="1">
      <c r="B125" s="38"/>
      <c r="C125" s="39"/>
      <c r="D125" s="224" t="s">
        <v>831</v>
      </c>
      <c r="E125" s="39"/>
      <c r="F125" s="276" t="s">
        <v>1732</v>
      </c>
      <c r="G125" s="39"/>
      <c r="H125" s="39"/>
      <c r="I125" s="144"/>
      <c r="J125" s="39"/>
      <c r="K125" s="39"/>
      <c r="L125" s="43"/>
      <c r="M125" s="277"/>
      <c r="N125" s="79"/>
      <c r="O125" s="79"/>
      <c r="P125" s="79"/>
      <c r="Q125" s="79"/>
      <c r="R125" s="79"/>
      <c r="S125" s="79"/>
      <c r="T125" s="80"/>
      <c r="AT125" s="17" t="s">
        <v>831</v>
      </c>
      <c r="AU125" s="17" t="s">
        <v>78</v>
      </c>
    </row>
    <row r="126" s="1" customFormat="1" ht="16.5" customHeight="1">
      <c r="B126" s="38"/>
      <c r="C126" s="210" t="s">
        <v>69</v>
      </c>
      <c r="D126" s="210" t="s">
        <v>187</v>
      </c>
      <c r="E126" s="211" t="s">
        <v>2104</v>
      </c>
      <c r="F126" s="212" t="s">
        <v>2105</v>
      </c>
      <c r="G126" s="213" t="s">
        <v>1752</v>
      </c>
      <c r="H126" s="214">
        <v>1</v>
      </c>
      <c r="I126" s="215"/>
      <c r="J126" s="216">
        <f>ROUND(I126*H126,2)</f>
        <v>0</v>
      </c>
      <c r="K126" s="212" t="s">
        <v>1</v>
      </c>
      <c r="L126" s="43"/>
      <c r="M126" s="217" t="s">
        <v>1</v>
      </c>
      <c r="N126" s="218" t="s">
        <v>40</v>
      </c>
      <c r="O126" s="79"/>
      <c r="P126" s="219">
        <f>O126*H126</f>
        <v>0</v>
      </c>
      <c r="Q126" s="219">
        <v>0</v>
      </c>
      <c r="R126" s="219">
        <f>Q126*H126</f>
        <v>0</v>
      </c>
      <c r="S126" s="219">
        <v>0</v>
      </c>
      <c r="T126" s="220">
        <f>S126*H126</f>
        <v>0</v>
      </c>
      <c r="AR126" s="17" t="s">
        <v>192</v>
      </c>
      <c r="AT126" s="17" t="s">
        <v>187</v>
      </c>
      <c r="AU126" s="17" t="s">
        <v>78</v>
      </c>
      <c r="AY126" s="17" t="s">
        <v>186</v>
      </c>
      <c r="BE126" s="221">
        <f>IF(N126="základní",J126,0)</f>
        <v>0</v>
      </c>
      <c r="BF126" s="221">
        <f>IF(N126="snížená",J126,0)</f>
        <v>0</v>
      </c>
      <c r="BG126" s="221">
        <f>IF(N126="zákl. přenesená",J126,0)</f>
        <v>0</v>
      </c>
      <c r="BH126" s="221">
        <f>IF(N126="sníž. přenesená",J126,0)</f>
        <v>0</v>
      </c>
      <c r="BI126" s="221">
        <f>IF(N126="nulová",J126,0)</f>
        <v>0</v>
      </c>
      <c r="BJ126" s="17" t="s">
        <v>76</v>
      </c>
      <c r="BK126" s="221">
        <f>ROUND(I126*H126,2)</f>
        <v>0</v>
      </c>
      <c r="BL126" s="17" t="s">
        <v>192</v>
      </c>
      <c r="BM126" s="17" t="s">
        <v>266</v>
      </c>
    </row>
    <row r="127" s="1" customFormat="1">
      <c r="B127" s="38"/>
      <c r="C127" s="39"/>
      <c r="D127" s="224" t="s">
        <v>831</v>
      </c>
      <c r="E127" s="39"/>
      <c r="F127" s="276" t="s">
        <v>1732</v>
      </c>
      <c r="G127" s="39"/>
      <c r="H127" s="39"/>
      <c r="I127" s="144"/>
      <c r="J127" s="39"/>
      <c r="K127" s="39"/>
      <c r="L127" s="43"/>
      <c r="M127" s="277"/>
      <c r="N127" s="79"/>
      <c r="O127" s="79"/>
      <c r="P127" s="79"/>
      <c r="Q127" s="79"/>
      <c r="R127" s="79"/>
      <c r="S127" s="79"/>
      <c r="T127" s="80"/>
      <c r="AT127" s="17" t="s">
        <v>831</v>
      </c>
      <c r="AU127" s="17" t="s">
        <v>78</v>
      </c>
    </row>
    <row r="128" s="1" customFormat="1" ht="16.5" customHeight="1">
      <c r="B128" s="38"/>
      <c r="C128" s="210" t="s">
        <v>69</v>
      </c>
      <c r="D128" s="210" t="s">
        <v>187</v>
      </c>
      <c r="E128" s="211" t="s">
        <v>2106</v>
      </c>
      <c r="F128" s="212" t="s">
        <v>1832</v>
      </c>
      <c r="G128" s="213" t="s">
        <v>1731</v>
      </c>
      <c r="H128" s="214">
        <v>3</v>
      </c>
      <c r="I128" s="215"/>
      <c r="J128" s="216">
        <f>ROUND(I128*H128,2)</f>
        <v>0</v>
      </c>
      <c r="K128" s="212" t="s">
        <v>1</v>
      </c>
      <c r="L128" s="43"/>
      <c r="M128" s="217" t="s">
        <v>1</v>
      </c>
      <c r="N128" s="218" t="s">
        <v>40</v>
      </c>
      <c r="O128" s="79"/>
      <c r="P128" s="219">
        <f>O128*H128</f>
        <v>0</v>
      </c>
      <c r="Q128" s="219">
        <v>0</v>
      </c>
      <c r="R128" s="219">
        <f>Q128*H128</f>
        <v>0</v>
      </c>
      <c r="S128" s="219">
        <v>0</v>
      </c>
      <c r="T128" s="220">
        <f>S128*H128</f>
        <v>0</v>
      </c>
      <c r="AR128" s="17" t="s">
        <v>192</v>
      </c>
      <c r="AT128" s="17" t="s">
        <v>187</v>
      </c>
      <c r="AU128" s="17" t="s">
        <v>78</v>
      </c>
      <c r="AY128" s="17" t="s">
        <v>186</v>
      </c>
      <c r="BE128" s="221">
        <f>IF(N128="základní",J128,0)</f>
        <v>0</v>
      </c>
      <c r="BF128" s="221">
        <f>IF(N128="snížená",J128,0)</f>
        <v>0</v>
      </c>
      <c r="BG128" s="221">
        <f>IF(N128="zákl. přenesená",J128,0)</f>
        <v>0</v>
      </c>
      <c r="BH128" s="221">
        <f>IF(N128="sníž. přenesená",J128,0)</f>
        <v>0</v>
      </c>
      <c r="BI128" s="221">
        <f>IF(N128="nulová",J128,0)</f>
        <v>0</v>
      </c>
      <c r="BJ128" s="17" t="s">
        <v>76</v>
      </c>
      <c r="BK128" s="221">
        <f>ROUND(I128*H128,2)</f>
        <v>0</v>
      </c>
      <c r="BL128" s="17" t="s">
        <v>192</v>
      </c>
      <c r="BM128" s="17" t="s">
        <v>257</v>
      </c>
    </row>
    <row r="129" s="1" customFormat="1">
      <c r="B129" s="38"/>
      <c r="C129" s="39"/>
      <c r="D129" s="224" t="s">
        <v>831</v>
      </c>
      <c r="E129" s="39"/>
      <c r="F129" s="276" t="s">
        <v>1758</v>
      </c>
      <c r="G129" s="39"/>
      <c r="H129" s="39"/>
      <c r="I129" s="144"/>
      <c r="J129" s="39"/>
      <c r="K129" s="39"/>
      <c r="L129" s="43"/>
      <c r="M129" s="277"/>
      <c r="N129" s="79"/>
      <c r="O129" s="79"/>
      <c r="P129" s="79"/>
      <c r="Q129" s="79"/>
      <c r="R129" s="79"/>
      <c r="S129" s="79"/>
      <c r="T129" s="80"/>
      <c r="AT129" s="17" t="s">
        <v>831</v>
      </c>
      <c r="AU129" s="17" t="s">
        <v>78</v>
      </c>
    </row>
    <row r="130" s="10" customFormat="1" ht="22.8" customHeight="1">
      <c r="B130" s="196"/>
      <c r="C130" s="197"/>
      <c r="D130" s="198" t="s">
        <v>68</v>
      </c>
      <c r="E130" s="290" t="s">
        <v>2107</v>
      </c>
      <c r="F130" s="290" t="s">
        <v>2108</v>
      </c>
      <c r="G130" s="197"/>
      <c r="H130" s="197"/>
      <c r="I130" s="200"/>
      <c r="J130" s="291">
        <f>BK130</f>
        <v>0</v>
      </c>
      <c r="K130" s="197"/>
      <c r="L130" s="202"/>
      <c r="M130" s="203"/>
      <c r="N130" s="204"/>
      <c r="O130" s="204"/>
      <c r="P130" s="205">
        <f>SUM(P131:P132)</f>
        <v>0</v>
      </c>
      <c r="Q130" s="204"/>
      <c r="R130" s="205">
        <f>SUM(R131:R132)</f>
        <v>0</v>
      </c>
      <c r="S130" s="204"/>
      <c r="T130" s="206">
        <f>SUM(T131:T132)</f>
        <v>0</v>
      </c>
      <c r="AR130" s="207" t="s">
        <v>76</v>
      </c>
      <c r="AT130" s="208" t="s">
        <v>68</v>
      </c>
      <c r="AU130" s="208" t="s">
        <v>76</v>
      </c>
      <c r="AY130" s="207" t="s">
        <v>186</v>
      </c>
      <c r="BK130" s="209">
        <f>SUM(BK131:BK132)</f>
        <v>0</v>
      </c>
    </row>
    <row r="131" s="1" customFormat="1" ht="16.5" customHeight="1">
      <c r="B131" s="38"/>
      <c r="C131" s="210" t="s">
        <v>69</v>
      </c>
      <c r="D131" s="210" t="s">
        <v>187</v>
      </c>
      <c r="E131" s="211" t="s">
        <v>1848</v>
      </c>
      <c r="F131" s="212" t="s">
        <v>1849</v>
      </c>
      <c r="G131" s="213" t="s">
        <v>364</v>
      </c>
      <c r="H131" s="214">
        <v>20</v>
      </c>
      <c r="I131" s="215"/>
      <c r="J131" s="216">
        <f>ROUND(I131*H131,2)</f>
        <v>0</v>
      </c>
      <c r="K131" s="212" t="s">
        <v>1</v>
      </c>
      <c r="L131" s="43"/>
      <c r="M131" s="217" t="s">
        <v>1</v>
      </c>
      <c r="N131" s="218" t="s">
        <v>40</v>
      </c>
      <c r="O131" s="79"/>
      <c r="P131" s="219">
        <f>O131*H131</f>
        <v>0</v>
      </c>
      <c r="Q131" s="219">
        <v>0</v>
      </c>
      <c r="R131" s="219">
        <f>Q131*H131</f>
        <v>0</v>
      </c>
      <c r="S131" s="219">
        <v>0</v>
      </c>
      <c r="T131" s="220">
        <f>S131*H131</f>
        <v>0</v>
      </c>
      <c r="AR131" s="17" t="s">
        <v>192</v>
      </c>
      <c r="AT131" s="17" t="s">
        <v>187</v>
      </c>
      <c r="AU131" s="17" t="s">
        <v>78</v>
      </c>
      <c r="AY131" s="17" t="s">
        <v>186</v>
      </c>
      <c r="BE131" s="221">
        <f>IF(N131="základní",J131,0)</f>
        <v>0</v>
      </c>
      <c r="BF131" s="221">
        <f>IF(N131="snížená",J131,0)</f>
        <v>0</v>
      </c>
      <c r="BG131" s="221">
        <f>IF(N131="zákl. přenesená",J131,0)</f>
        <v>0</v>
      </c>
      <c r="BH131" s="221">
        <f>IF(N131="sníž. přenesená",J131,0)</f>
        <v>0</v>
      </c>
      <c r="BI131" s="221">
        <f>IF(N131="nulová",J131,0)</f>
        <v>0</v>
      </c>
      <c r="BJ131" s="17" t="s">
        <v>76</v>
      </c>
      <c r="BK131" s="221">
        <f>ROUND(I131*H131,2)</f>
        <v>0</v>
      </c>
      <c r="BL131" s="17" t="s">
        <v>192</v>
      </c>
      <c r="BM131" s="17" t="s">
        <v>274</v>
      </c>
    </row>
    <row r="132" s="1" customFormat="1">
      <c r="B132" s="38"/>
      <c r="C132" s="39"/>
      <c r="D132" s="224" t="s">
        <v>831</v>
      </c>
      <c r="E132" s="39"/>
      <c r="F132" s="276" t="s">
        <v>1842</v>
      </c>
      <c r="G132" s="39"/>
      <c r="H132" s="39"/>
      <c r="I132" s="144"/>
      <c r="J132" s="39"/>
      <c r="K132" s="39"/>
      <c r="L132" s="43"/>
      <c r="M132" s="277"/>
      <c r="N132" s="79"/>
      <c r="O132" s="79"/>
      <c r="P132" s="79"/>
      <c r="Q132" s="79"/>
      <c r="R132" s="79"/>
      <c r="S132" s="79"/>
      <c r="T132" s="80"/>
      <c r="AT132" s="17" t="s">
        <v>831</v>
      </c>
      <c r="AU132" s="17" t="s">
        <v>78</v>
      </c>
    </row>
    <row r="133" s="10" customFormat="1" ht="22.8" customHeight="1">
      <c r="B133" s="196"/>
      <c r="C133" s="197"/>
      <c r="D133" s="198" t="s">
        <v>68</v>
      </c>
      <c r="E133" s="290" t="s">
        <v>2109</v>
      </c>
      <c r="F133" s="290" t="s">
        <v>2110</v>
      </c>
      <c r="G133" s="197"/>
      <c r="H133" s="197"/>
      <c r="I133" s="200"/>
      <c r="J133" s="291">
        <f>BK133</f>
        <v>0</v>
      </c>
      <c r="K133" s="197"/>
      <c r="L133" s="202"/>
      <c r="M133" s="203"/>
      <c r="N133" s="204"/>
      <c r="O133" s="204"/>
      <c r="P133" s="205">
        <f>SUM(P134:P135)</f>
        <v>0</v>
      </c>
      <c r="Q133" s="204"/>
      <c r="R133" s="205">
        <f>SUM(R134:R135)</f>
        <v>0</v>
      </c>
      <c r="S133" s="204"/>
      <c r="T133" s="206">
        <f>SUM(T134:T135)</f>
        <v>0</v>
      </c>
      <c r="AR133" s="207" t="s">
        <v>76</v>
      </c>
      <c r="AT133" s="208" t="s">
        <v>68</v>
      </c>
      <c r="AU133" s="208" t="s">
        <v>76</v>
      </c>
      <c r="AY133" s="207" t="s">
        <v>186</v>
      </c>
      <c r="BK133" s="209">
        <f>SUM(BK134:BK135)</f>
        <v>0</v>
      </c>
    </row>
    <row r="134" s="1" customFormat="1" ht="16.5" customHeight="1">
      <c r="B134" s="38"/>
      <c r="C134" s="210" t="s">
        <v>69</v>
      </c>
      <c r="D134" s="210" t="s">
        <v>187</v>
      </c>
      <c r="E134" s="211" t="s">
        <v>1850</v>
      </c>
      <c r="F134" s="212" t="s">
        <v>2111</v>
      </c>
      <c r="G134" s="213" t="s">
        <v>364</v>
      </c>
      <c r="H134" s="214">
        <v>3</v>
      </c>
      <c r="I134" s="215"/>
      <c r="J134" s="216">
        <f>ROUND(I134*H134,2)</f>
        <v>0</v>
      </c>
      <c r="K134" s="212" t="s">
        <v>1</v>
      </c>
      <c r="L134" s="43"/>
      <c r="M134" s="217" t="s">
        <v>1</v>
      </c>
      <c r="N134" s="218" t="s">
        <v>40</v>
      </c>
      <c r="O134" s="79"/>
      <c r="P134" s="219">
        <f>O134*H134</f>
        <v>0</v>
      </c>
      <c r="Q134" s="219">
        <v>0</v>
      </c>
      <c r="R134" s="219">
        <f>Q134*H134</f>
        <v>0</v>
      </c>
      <c r="S134" s="219">
        <v>0</v>
      </c>
      <c r="T134" s="220">
        <f>S134*H134</f>
        <v>0</v>
      </c>
      <c r="AR134" s="17" t="s">
        <v>192</v>
      </c>
      <c r="AT134" s="17" t="s">
        <v>187</v>
      </c>
      <c r="AU134" s="17" t="s">
        <v>78</v>
      </c>
      <c r="AY134" s="17" t="s">
        <v>186</v>
      </c>
      <c r="BE134" s="221">
        <f>IF(N134="základní",J134,0)</f>
        <v>0</v>
      </c>
      <c r="BF134" s="221">
        <f>IF(N134="snížená",J134,0)</f>
        <v>0</v>
      </c>
      <c r="BG134" s="221">
        <f>IF(N134="zákl. přenesená",J134,0)</f>
        <v>0</v>
      </c>
      <c r="BH134" s="221">
        <f>IF(N134="sníž. přenesená",J134,0)</f>
        <v>0</v>
      </c>
      <c r="BI134" s="221">
        <f>IF(N134="nulová",J134,0)</f>
        <v>0</v>
      </c>
      <c r="BJ134" s="17" t="s">
        <v>76</v>
      </c>
      <c r="BK134" s="221">
        <f>ROUND(I134*H134,2)</f>
        <v>0</v>
      </c>
      <c r="BL134" s="17" t="s">
        <v>192</v>
      </c>
      <c r="BM134" s="17" t="s">
        <v>297</v>
      </c>
    </row>
    <row r="135" s="1" customFormat="1">
      <c r="B135" s="38"/>
      <c r="C135" s="39"/>
      <c r="D135" s="224" t="s">
        <v>831</v>
      </c>
      <c r="E135" s="39"/>
      <c r="F135" s="276" t="s">
        <v>1758</v>
      </c>
      <c r="G135" s="39"/>
      <c r="H135" s="39"/>
      <c r="I135" s="144"/>
      <c r="J135" s="39"/>
      <c r="K135" s="39"/>
      <c r="L135" s="43"/>
      <c r="M135" s="277"/>
      <c r="N135" s="79"/>
      <c r="O135" s="79"/>
      <c r="P135" s="79"/>
      <c r="Q135" s="79"/>
      <c r="R135" s="79"/>
      <c r="S135" s="79"/>
      <c r="T135" s="80"/>
      <c r="AT135" s="17" t="s">
        <v>831</v>
      </c>
      <c r="AU135" s="17" t="s">
        <v>78</v>
      </c>
    </row>
    <row r="136" s="10" customFormat="1" ht="22.8" customHeight="1">
      <c r="B136" s="196"/>
      <c r="C136" s="197"/>
      <c r="D136" s="198" t="s">
        <v>68</v>
      </c>
      <c r="E136" s="290" t="s">
        <v>2112</v>
      </c>
      <c r="F136" s="290" t="s">
        <v>2113</v>
      </c>
      <c r="G136" s="197"/>
      <c r="H136" s="197"/>
      <c r="I136" s="200"/>
      <c r="J136" s="291">
        <f>BK136</f>
        <v>0</v>
      </c>
      <c r="K136" s="197"/>
      <c r="L136" s="202"/>
      <c r="M136" s="203"/>
      <c r="N136" s="204"/>
      <c r="O136" s="204"/>
      <c r="P136" s="205">
        <f>SUM(P137:P138)</f>
        <v>0</v>
      </c>
      <c r="Q136" s="204"/>
      <c r="R136" s="205">
        <f>SUM(R137:R138)</f>
        <v>0</v>
      </c>
      <c r="S136" s="204"/>
      <c r="T136" s="206">
        <f>SUM(T137:T138)</f>
        <v>0</v>
      </c>
      <c r="AR136" s="207" t="s">
        <v>76</v>
      </c>
      <c r="AT136" s="208" t="s">
        <v>68</v>
      </c>
      <c r="AU136" s="208" t="s">
        <v>76</v>
      </c>
      <c r="AY136" s="207" t="s">
        <v>186</v>
      </c>
      <c r="BK136" s="209">
        <f>SUM(BK137:BK138)</f>
        <v>0</v>
      </c>
    </row>
    <row r="137" s="1" customFormat="1" ht="16.5" customHeight="1">
      <c r="B137" s="38"/>
      <c r="C137" s="210" t="s">
        <v>69</v>
      </c>
      <c r="D137" s="210" t="s">
        <v>187</v>
      </c>
      <c r="E137" s="211" t="s">
        <v>1879</v>
      </c>
      <c r="F137" s="212" t="s">
        <v>1880</v>
      </c>
      <c r="G137" s="213" t="s">
        <v>1752</v>
      </c>
      <c r="H137" s="214">
        <v>2</v>
      </c>
      <c r="I137" s="215"/>
      <c r="J137" s="216">
        <f>ROUND(I137*H137,2)</f>
        <v>0</v>
      </c>
      <c r="K137" s="212" t="s">
        <v>1</v>
      </c>
      <c r="L137" s="43"/>
      <c r="M137" s="217" t="s">
        <v>1</v>
      </c>
      <c r="N137" s="218" t="s">
        <v>40</v>
      </c>
      <c r="O137" s="79"/>
      <c r="P137" s="219">
        <f>O137*H137</f>
        <v>0</v>
      </c>
      <c r="Q137" s="219">
        <v>0</v>
      </c>
      <c r="R137" s="219">
        <f>Q137*H137</f>
        <v>0</v>
      </c>
      <c r="S137" s="219">
        <v>0</v>
      </c>
      <c r="T137" s="220">
        <f>S137*H137</f>
        <v>0</v>
      </c>
      <c r="AR137" s="17" t="s">
        <v>192</v>
      </c>
      <c r="AT137" s="17" t="s">
        <v>187</v>
      </c>
      <c r="AU137" s="17" t="s">
        <v>78</v>
      </c>
      <c r="AY137" s="17" t="s">
        <v>186</v>
      </c>
      <c r="BE137" s="221">
        <f>IF(N137="základní",J137,0)</f>
        <v>0</v>
      </c>
      <c r="BF137" s="221">
        <f>IF(N137="snížená",J137,0)</f>
        <v>0</v>
      </c>
      <c r="BG137" s="221">
        <f>IF(N137="zákl. přenesená",J137,0)</f>
        <v>0</v>
      </c>
      <c r="BH137" s="221">
        <f>IF(N137="sníž. přenesená",J137,0)</f>
        <v>0</v>
      </c>
      <c r="BI137" s="221">
        <f>IF(N137="nulová",J137,0)</f>
        <v>0</v>
      </c>
      <c r="BJ137" s="17" t="s">
        <v>76</v>
      </c>
      <c r="BK137" s="221">
        <f>ROUND(I137*H137,2)</f>
        <v>0</v>
      </c>
      <c r="BL137" s="17" t="s">
        <v>192</v>
      </c>
      <c r="BM137" s="17" t="s">
        <v>306</v>
      </c>
    </row>
    <row r="138" s="1" customFormat="1">
      <c r="B138" s="38"/>
      <c r="C138" s="39"/>
      <c r="D138" s="224" t="s">
        <v>831</v>
      </c>
      <c r="E138" s="39"/>
      <c r="F138" s="276" t="s">
        <v>1773</v>
      </c>
      <c r="G138" s="39"/>
      <c r="H138" s="39"/>
      <c r="I138" s="144"/>
      <c r="J138" s="39"/>
      <c r="K138" s="39"/>
      <c r="L138" s="43"/>
      <c r="M138" s="277"/>
      <c r="N138" s="79"/>
      <c r="O138" s="79"/>
      <c r="P138" s="79"/>
      <c r="Q138" s="79"/>
      <c r="R138" s="79"/>
      <c r="S138" s="79"/>
      <c r="T138" s="80"/>
      <c r="AT138" s="17" t="s">
        <v>831</v>
      </c>
      <c r="AU138" s="17" t="s">
        <v>78</v>
      </c>
    </row>
    <row r="139" s="10" customFormat="1" ht="22.8" customHeight="1">
      <c r="B139" s="196"/>
      <c r="C139" s="197"/>
      <c r="D139" s="198" t="s">
        <v>68</v>
      </c>
      <c r="E139" s="290" t="s">
        <v>2114</v>
      </c>
      <c r="F139" s="290" t="s">
        <v>2115</v>
      </c>
      <c r="G139" s="197"/>
      <c r="H139" s="197"/>
      <c r="I139" s="200"/>
      <c r="J139" s="291">
        <f>BK139</f>
        <v>0</v>
      </c>
      <c r="K139" s="197"/>
      <c r="L139" s="202"/>
      <c r="M139" s="203"/>
      <c r="N139" s="204"/>
      <c r="O139" s="204"/>
      <c r="P139" s="205">
        <f>SUM(P140:P141)</f>
        <v>0</v>
      </c>
      <c r="Q139" s="204"/>
      <c r="R139" s="205">
        <f>SUM(R140:R141)</f>
        <v>0</v>
      </c>
      <c r="S139" s="204"/>
      <c r="T139" s="206">
        <f>SUM(T140:T141)</f>
        <v>0</v>
      </c>
      <c r="AR139" s="207" t="s">
        <v>76</v>
      </c>
      <c r="AT139" s="208" t="s">
        <v>68</v>
      </c>
      <c r="AU139" s="208" t="s">
        <v>76</v>
      </c>
      <c r="AY139" s="207" t="s">
        <v>186</v>
      </c>
      <c r="BK139" s="209">
        <f>SUM(BK140:BK141)</f>
        <v>0</v>
      </c>
    </row>
    <row r="140" s="1" customFormat="1" ht="16.5" customHeight="1">
      <c r="B140" s="38"/>
      <c r="C140" s="210" t="s">
        <v>69</v>
      </c>
      <c r="D140" s="210" t="s">
        <v>187</v>
      </c>
      <c r="E140" s="211" t="s">
        <v>2116</v>
      </c>
      <c r="F140" s="212" t="s">
        <v>2117</v>
      </c>
      <c r="G140" s="213" t="s">
        <v>1838</v>
      </c>
      <c r="H140" s="214">
        <v>16</v>
      </c>
      <c r="I140" s="215"/>
      <c r="J140" s="216">
        <f>ROUND(I140*H140,2)</f>
        <v>0</v>
      </c>
      <c r="K140" s="212" t="s">
        <v>1</v>
      </c>
      <c r="L140" s="43"/>
      <c r="M140" s="217" t="s">
        <v>1</v>
      </c>
      <c r="N140" s="218" t="s">
        <v>40</v>
      </c>
      <c r="O140" s="79"/>
      <c r="P140" s="219">
        <f>O140*H140</f>
        <v>0</v>
      </c>
      <c r="Q140" s="219">
        <v>0</v>
      </c>
      <c r="R140" s="219">
        <f>Q140*H140</f>
        <v>0</v>
      </c>
      <c r="S140" s="219">
        <v>0</v>
      </c>
      <c r="T140" s="220">
        <f>S140*H140</f>
        <v>0</v>
      </c>
      <c r="AR140" s="17" t="s">
        <v>192</v>
      </c>
      <c r="AT140" s="17" t="s">
        <v>187</v>
      </c>
      <c r="AU140" s="17" t="s">
        <v>78</v>
      </c>
      <c r="AY140" s="17" t="s">
        <v>186</v>
      </c>
      <c r="BE140" s="221">
        <f>IF(N140="základní",J140,0)</f>
        <v>0</v>
      </c>
      <c r="BF140" s="221">
        <f>IF(N140="snížená",J140,0)</f>
        <v>0</v>
      </c>
      <c r="BG140" s="221">
        <f>IF(N140="zákl. přenesená",J140,0)</f>
        <v>0</v>
      </c>
      <c r="BH140" s="221">
        <f>IF(N140="sníž. přenesená",J140,0)</f>
        <v>0</v>
      </c>
      <c r="BI140" s="221">
        <f>IF(N140="nulová",J140,0)</f>
        <v>0</v>
      </c>
      <c r="BJ140" s="17" t="s">
        <v>76</v>
      </c>
      <c r="BK140" s="221">
        <f>ROUND(I140*H140,2)</f>
        <v>0</v>
      </c>
      <c r="BL140" s="17" t="s">
        <v>192</v>
      </c>
      <c r="BM140" s="17" t="s">
        <v>316</v>
      </c>
    </row>
    <row r="141" s="1" customFormat="1">
      <c r="B141" s="38"/>
      <c r="C141" s="39"/>
      <c r="D141" s="224" t="s">
        <v>831</v>
      </c>
      <c r="E141" s="39"/>
      <c r="F141" s="276" t="s">
        <v>2118</v>
      </c>
      <c r="G141" s="39"/>
      <c r="H141" s="39"/>
      <c r="I141" s="144"/>
      <c r="J141" s="39"/>
      <c r="K141" s="39"/>
      <c r="L141" s="43"/>
      <c r="M141" s="277"/>
      <c r="N141" s="79"/>
      <c r="O141" s="79"/>
      <c r="P141" s="79"/>
      <c r="Q141" s="79"/>
      <c r="R141" s="79"/>
      <c r="S141" s="79"/>
      <c r="T141" s="80"/>
      <c r="AT141" s="17" t="s">
        <v>831</v>
      </c>
      <c r="AU141" s="17" t="s">
        <v>78</v>
      </c>
    </row>
    <row r="142" s="10" customFormat="1" ht="22.8" customHeight="1">
      <c r="B142" s="196"/>
      <c r="C142" s="197"/>
      <c r="D142" s="198" t="s">
        <v>68</v>
      </c>
      <c r="E142" s="290" t="s">
        <v>2119</v>
      </c>
      <c r="F142" s="290" t="s">
        <v>2120</v>
      </c>
      <c r="G142" s="197"/>
      <c r="H142" s="197"/>
      <c r="I142" s="200"/>
      <c r="J142" s="291">
        <f>BK142</f>
        <v>0</v>
      </c>
      <c r="K142" s="197"/>
      <c r="L142" s="202"/>
      <c r="M142" s="203"/>
      <c r="N142" s="204"/>
      <c r="O142" s="204"/>
      <c r="P142" s="205">
        <v>0</v>
      </c>
      <c r="Q142" s="204"/>
      <c r="R142" s="205">
        <v>0</v>
      </c>
      <c r="S142" s="204"/>
      <c r="T142" s="206">
        <v>0</v>
      </c>
      <c r="AR142" s="207" t="s">
        <v>76</v>
      </c>
      <c r="AT142" s="208" t="s">
        <v>68</v>
      </c>
      <c r="AU142" s="208" t="s">
        <v>76</v>
      </c>
      <c r="AY142" s="207" t="s">
        <v>186</v>
      </c>
      <c r="BK142" s="209">
        <v>0</v>
      </c>
    </row>
    <row r="143" s="10" customFormat="1" ht="22.8" customHeight="1">
      <c r="B143" s="196"/>
      <c r="C143" s="197"/>
      <c r="D143" s="198" t="s">
        <v>68</v>
      </c>
      <c r="E143" s="290" t="s">
        <v>2121</v>
      </c>
      <c r="F143" s="290" t="s">
        <v>2122</v>
      </c>
      <c r="G143" s="197"/>
      <c r="H143" s="197"/>
      <c r="I143" s="200"/>
      <c r="J143" s="291">
        <f>BK143</f>
        <v>0</v>
      </c>
      <c r="K143" s="197"/>
      <c r="L143" s="202"/>
      <c r="M143" s="203"/>
      <c r="N143" s="204"/>
      <c r="O143" s="204"/>
      <c r="P143" s="205">
        <f>SUM(P144:P145)</f>
        <v>0</v>
      </c>
      <c r="Q143" s="204"/>
      <c r="R143" s="205">
        <f>SUM(R144:R145)</f>
        <v>0</v>
      </c>
      <c r="S143" s="204"/>
      <c r="T143" s="206">
        <f>SUM(T144:T145)</f>
        <v>0</v>
      </c>
      <c r="AR143" s="207" t="s">
        <v>76</v>
      </c>
      <c r="AT143" s="208" t="s">
        <v>68</v>
      </c>
      <c r="AU143" s="208" t="s">
        <v>76</v>
      </c>
      <c r="AY143" s="207" t="s">
        <v>186</v>
      </c>
      <c r="BK143" s="209">
        <f>SUM(BK144:BK145)</f>
        <v>0</v>
      </c>
    </row>
    <row r="144" s="1" customFormat="1" ht="16.5" customHeight="1">
      <c r="B144" s="38"/>
      <c r="C144" s="210" t="s">
        <v>69</v>
      </c>
      <c r="D144" s="210" t="s">
        <v>187</v>
      </c>
      <c r="E144" s="211" t="s">
        <v>1840</v>
      </c>
      <c r="F144" s="212" t="s">
        <v>1841</v>
      </c>
      <c r="G144" s="213" t="s">
        <v>1838</v>
      </c>
      <c r="H144" s="214">
        <v>12</v>
      </c>
      <c r="I144" s="215"/>
      <c r="J144" s="216">
        <f>ROUND(I144*H144,2)</f>
        <v>0</v>
      </c>
      <c r="K144" s="212" t="s">
        <v>1</v>
      </c>
      <c r="L144" s="43"/>
      <c r="M144" s="217" t="s">
        <v>1</v>
      </c>
      <c r="N144" s="218" t="s">
        <v>40</v>
      </c>
      <c r="O144" s="79"/>
      <c r="P144" s="219">
        <f>O144*H144</f>
        <v>0</v>
      </c>
      <c r="Q144" s="219">
        <v>0</v>
      </c>
      <c r="R144" s="219">
        <f>Q144*H144</f>
        <v>0</v>
      </c>
      <c r="S144" s="219">
        <v>0</v>
      </c>
      <c r="T144" s="220">
        <f>S144*H144</f>
        <v>0</v>
      </c>
      <c r="AR144" s="17" t="s">
        <v>192</v>
      </c>
      <c r="AT144" s="17" t="s">
        <v>187</v>
      </c>
      <c r="AU144" s="17" t="s">
        <v>78</v>
      </c>
      <c r="AY144" s="17" t="s">
        <v>186</v>
      </c>
      <c r="BE144" s="221">
        <f>IF(N144="základní",J144,0)</f>
        <v>0</v>
      </c>
      <c r="BF144" s="221">
        <f>IF(N144="snížená",J144,0)</f>
        <v>0</v>
      </c>
      <c r="BG144" s="221">
        <f>IF(N144="zákl. přenesená",J144,0)</f>
        <v>0</v>
      </c>
      <c r="BH144" s="221">
        <f>IF(N144="sníž. přenesená",J144,0)</f>
        <v>0</v>
      </c>
      <c r="BI144" s="221">
        <f>IF(N144="nulová",J144,0)</f>
        <v>0</v>
      </c>
      <c r="BJ144" s="17" t="s">
        <v>76</v>
      </c>
      <c r="BK144" s="221">
        <f>ROUND(I144*H144,2)</f>
        <v>0</v>
      </c>
      <c r="BL144" s="17" t="s">
        <v>192</v>
      </c>
      <c r="BM144" s="17" t="s">
        <v>330</v>
      </c>
    </row>
    <row r="145" s="1" customFormat="1">
      <c r="B145" s="38"/>
      <c r="C145" s="39"/>
      <c r="D145" s="224" t="s">
        <v>831</v>
      </c>
      <c r="E145" s="39"/>
      <c r="F145" s="276" t="s">
        <v>1894</v>
      </c>
      <c r="G145" s="39"/>
      <c r="H145" s="39"/>
      <c r="I145" s="144"/>
      <c r="J145" s="39"/>
      <c r="K145" s="39"/>
      <c r="L145" s="43"/>
      <c r="M145" s="277"/>
      <c r="N145" s="79"/>
      <c r="O145" s="79"/>
      <c r="P145" s="79"/>
      <c r="Q145" s="79"/>
      <c r="R145" s="79"/>
      <c r="S145" s="79"/>
      <c r="T145" s="80"/>
      <c r="AT145" s="17" t="s">
        <v>831</v>
      </c>
      <c r="AU145" s="17" t="s">
        <v>78</v>
      </c>
    </row>
    <row r="146" s="10" customFormat="1" ht="22.8" customHeight="1">
      <c r="B146" s="196"/>
      <c r="C146" s="197"/>
      <c r="D146" s="198" t="s">
        <v>68</v>
      </c>
      <c r="E146" s="290" t="s">
        <v>112</v>
      </c>
      <c r="F146" s="290" t="s">
        <v>2123</v>
      </c>
      <c r="G146" s="197"/>
      <c r="H146" s="197"/>
      <c r="I146" s="200"/>
      <c r="J146" s="291">
        <f>BK146</f>
        <v>0</v>
      </c>
      <c r="K146" s="197"/>
      <c r="L146" s="202"/>
      <c r="M146" s="203"/>
      <c r="N146" s="204"/>
      <c r="O146" s="204"/>
      <c r="P146" s="205">
        <f>SUM(P147:P150)</f>
        <v>0</v>
      </c>
      <c r="Q146" s="204"/>
      <c r="R146" s="205">
        <f>SUM(R147:R150)</f>
        <v>0</v>
      </c>
      <c r="S146" s="204"/>
      <c r="T146" s="206">
        <f>SUM(T147:T150)</f>
        <v>0</v>
      </c>
      <c r="AR146" s="207" t="s">
        <v>76</v>
      </c>
      <c r="AT146" s="208" t="s">
        <v>68</v>
      </c>
      <c r="AU146" s="208" t="s">
        <v>76</v>
      </c>
      <c r="AY146" s="207" t="s">
        <v>186</v>
      </c>
      <c r="BK146" s="209">
        <f>SUM(BK147:BK150)</f>
        <v>0</v>
      </c>
    </row>
    <row r="147" s="1" customFormat="1" ht="16.5" customHeight="1">
      <c r="B147" s="38"/>
      <c r="C147" s="210" t="s">
        <v>69</v>
      </c>
      <c r="D147" s="210" t="s">
        <v>187</v>
      </c>
      <c r="E147" s="211" t="s">
        <v>1843</v>
      </c>
      <c r="F147" s="212" t="s">
        <v>2124</v>
      </c>
      <c r="G147" s="213" t="s">
        <v>2125</v>
      </c>
      <c r="H147" s="214">
        <v>0.17000000000000001</v>
      </c>
      <c r="I147" s="215"/>
      <c r="J147" s="216">
        <f>ROUND(I147*H147,2)</f>
        <v>0</v>
      </c>
      <c r="K147" s="212" t="s">
        <v>1</v>
      </c>
      <c r="L147" s="43"/>
      <c r="M147" s="217" t="s">
        <v>1</v>
      </c>
      <c r="N147" s="218" t="s">
        <v>40</v>
      </c>
      <c r="O147" s="79"/>
      <c r="P147" s="219">
        <f>O147*H147</f>
        <v>0</v>
      </c>
      <c r="Q147" s="219">
        <v>0</v>
      </c>
      <c r="R147" s="219">
        <f>Q147*H147</f>
        <v>0</v>
      </c>
      <c r="S147" s="219">
        <v>0</v>
      </c>
      <c r="T147" s="220">
        <f>S147*H147</f>
        <v>0</v>
      </c>
      <c r="AR147" s="17" t="s">
        <v>192</v>
      </c>
      <c r="AT147" s="17" t="s">
        <v>187</v>
      </c>
      <c r="AU147" s="17" t="s">
        <v>78</v>
      </c>
      <c r="AY147" s="17" t="s">
        <v>186</v>
      </c>
      <c r="BE147" s="221">
        <f>IF(N147="základní",J147,0)</f>
        <v>0</v>
      </c>
      <c r="BF147" s="221">
        <f>IF(N147="snížená",J147,0)</f>
        <v>0</v>
      </c>
      <c r="BG147" s="221">
        <f>IF(N147="zákl. přenesená",J147,0)</f>
        <v>0</v>
      </c>
      <c r="BH147" s="221">
        <f>IF(N147="sníž. přenesená",J147,0)</f>
        <v>0</v>
      </c>
      <c r="BI147" s="221">
        <f>IF(N147="nulová",J147,0)</f>
        <v>0</v>
      </c>
      <c r="BJ147" s="17" t="s">
        <v>76</v>
      </c>
      <c r="BK147" s="221">
        <f>ROUND(I147*H147,2)</f>
        <v>0</v>
      </c>
      <c r="BL147" s="17" t="s">
        <v>192</v>
      </c>
      <c r="BM147" s="17" t="s">
        <v>338</v>
      </c>
    </row>
    <row r="148" s="1" customFormat="1">
      <c r="B148" s="38"/>
      <c r="C148" s="39"/>
      <c r="D148" s="224" t="s">
        <v>831</v>
      </c>
      <c r="E148" s="39"/>
      <c r="F148" s="276" t="s">
        <v>2126</v>
      </c>
      <c r="G148" s="39"/>
      <c r="H148" s="39"/>
      <c r="I148" s="144"/>
      <c r="J148" s="39"/>
      <c r="K148" s="39"/>
      <c r="L148" s="43"/>
      <c r="M148" s="277"/>
      <c r="N148" s="79"/>
      <c r="O148" s="79"/>
      <c r="P148" s="79"/>
      <c r="Q148" s="79"/>
      <c r="R148" s="79"/>
      <c r="S148" s="79"/>
      <c r="T148" s="80"/>
      <c r="AT148" s="17" t="s">
        <v>831</v>
      </c>
      <c r="AU148" s="17" t="s">
        <v>78</v>
      </c>
    </row>
    <row r="149" s="1" customFormat="1" ht="16.5" customHeight="1">
      <c r="B149" s="38"/>
      <c r="C149" s="210" t="s">
        <v>69</v>
      </c>
      <c r="D149" s="210" t="s">
        <v>187</v>
      </c>
      <c r="E149" s="211" t="s">
        <v>2127</v>
      </c>
      <c r="F149" s="212" t="s">
        <v>2128</v>
      </c>
      <c r="G149" s="213" t="s">
        <v>2125</v>
      </c>
      <c r="H149" s="214">
        <v>0.17000000000000001</v>
      </c>
      <c r="I149" s="215"/>
      <c r="J149" s="216">
        <f>ROUND(I149*H149,2)</f>
        <v>0</v>
      </c>
      <c r="K149" s="212" t="s">
        <v>1</v>
      </c>
      <c r="L149" s="43"/>
      <c r="M149" s="217" t="s">
        <v>1</v>
      </c>
      <c r="N149" s="218" t="s">
        <v>40</v>
      </c>
      <c r="O149" s="79"/>
      <c r="P149" s="219">
        <f>O149*H149</f>
        <v>0</v>
      </c>
      <c r="Q149" s="219">
        <v>0</v>
      </c>
      <c r="R149" s="219">
        <f>Q149*H149</f>
        <v>0</v>
      </c>
      <c r="S149" s="219">
        <v>0</v>
      </c>
      <c r="T149" s="220">
        <f>S149*H149</f>
        <v>0</v>
      </c>
      <c r="AR149" s="17" t="s">
        <v>192</v>
      </c>
      <c r="AT149" s="17" t="s">
        <v>187</v>
      </c>
      <c r="AU149" s="17" t="s">
        <v>78</v>
      </c>
      <c r="AY149" s="17" t="s">
        <v>186</v>
      </c>
      <c r="BE149" s="221">
        <f>IF(N149="základní",J149,0)</f>
        <v>0</v>
      </c>
      <c r="BF149" s="221">
        <f>IF(N149="snížená",J149,0)</f>
        <v>0</v>
      </c>
      <c r="BG149" s="221">
        <f>IF(N149="zákl. přenesená",J149,0)</f>
        <v>0</v>
      </c>
      <c r="BH149" s="221">
        <f>IF(N149="sníž. přenesená",J149,0)</f>
        <v>0</v>
      </c>
      <c r="BI149" s="221">
        <f>IF(N149="nulová",J149,0)</f>
        <v>0</v>
      </c>
      <c r="BJ149" s="17" t="s">
        <v>76</v>
      </c>
      <c r="BK149" s="221">
        <f>ROUND(I149*H149,2)</f>
        <v>0</v>
      </c>
      <c r="BL149" s="17" t="s">
        <v>192</v>
      </c>
      <c r="BM149" s="17" t="s">
        <v>346</v>
      </c>
    </row>
    <row r="150" s="1" customFormat="1">
      <c r="B150" s="38"/>
      <c r="C150" s="39"/>
      <c r="D150" s="224" t="s">
        <v>831</v>
      </c>
      <c r="E150" s="39"/>
      <c r="F150" s="276" t="s">
        <v>2126</v>
      </c>
      <c r="G150" s="39"/>
      <c r="H150" s="39"/>
      <c r="I150" s="144"/>
      <c r="J150" s="39"/>
      <c r="K150" s="39"/>
      <c r="L150" s="43"/>
      <c r="M150" s="277"/>
      <c r="N150" s="79"/>
      <c r="O150" s="79"/>
      <c r="P150" s="79"/>
      <c r="Q150" s="79"/>
      <c r="R150" s="79"/>
      <c r="S150" s="79"/>
      <c r="T150" s="80"/>
      <c r="AT150" s="17" t="s">
        <v>831</v>
      </c>
      <c r="AU150" s="17" t="s">
        <v>78</v>
      </c>
    </row>
    <row r="151" s="10" customFormat="1" ht="25.92" customHeight="1">
      <c r="B151" s="196"/>
      <c r="C151" s="197"/>
      <c r="D151" s="198" t="s">
        <v>68</v>
      </c>
      <c r="E151" s="199" t="s">
        <v>115</v>
      </c>
      <c r="F151" s="199" t="s">
        <v>185</v>
      </c>
      <c r="G151" s="197"/>
      <c r="H151" s="197"/>
      <c r="I151" s="200"/>
      <c r="J151" s="201">
        <f>BK151</f>
        <v>0</v>
      </c>
      <c r="K151" s="197"/>
      <c r="L151" s="202"/>
      <c r="M151" s="203"/>
      <c r="N151" s="204"/>
      <c r="O151" s="204"/>
      <c r="P151" s="205">
        <f>P152+P155+P160+P163+P166+P169+P174+P177</f>
        <v>0</v>
      </c>
      <c r="Q151" s="204"/>
      <c r="R151" s="205">
        <f>R152+R155+R160+R163+R166+R169+R174+R177</f>
        <v>0</v>
      </c>
      <c r="S151" s="204"/>
      <c r="T151" s="206">
        <f>T152+T155+T160+T163+T166+T169+T174+T177</f>
        <v>0</v>
      </c>
      <c r="AR151" s="207" t="s">
        <v>76</v>
      </c>
      <c r="AT151" s="208" t="s">
        <v>68</v>
      </c>
      <c r="AU151" s="208" t="s">
        <v>69</v>
      </c>
      <c r="AY151" s="207" t="s">
        <v>186</v>
      </c>
      <c r="BK151" s="209">
        <f>BK152+BK155+BK160+BK163+BK166+BK169+BK174+BK177</f>
        <v>0</v>
      </c>
    </row>
    <row r="152" s="10" customFormat="1" ht="22.8" customHeight="1">
      <c r="B152" s="196"/>
      <c r="C152" s="197"/>
      <c r="D152" s="198" t="s">
        <v>68</v>
      </c>
      <c r="E152" s="290" t="s">
        <v>2129</v>
      </c>
      <c r="F152" s="290" t="s">
        <v>2130</v>
      </c>
      <c r="G152" s="197"/>
      <c r="H152" s="197"/>
      <c r="I152" s="200"/>
      <c r="J152" s="291">
        <f>BK152</f>
        <v>0</v>
      </c>
      <c r="K152" s="197"/>
      <c r="L152" s="202"/>
      <c r="M152" s="203"/>
      <c r="N152" s="204"/>
      <c r="O152" s="204"/>
      <c r="P152" s="205">
        <f>SUM(P153:P154)</f>
        <v>0</v>
      </c>
      <c r="Q152" s="204"/>
      <c r="R152" s="205">
        <f>SUM(R153:R154)</f>
        <v>0</v>
      </c>
      <c r="S152" s="204"/>
      <c r="T152" s="206">
        <f>SUM(T153:T154)</f>
        <v>0</v>
      </c>
      <c r="AR152" s="207" t="s">
        <v>76</v>
      </c>
      <c r="AT152" s="208" t="s">
        <v>68</v>
      </c>
      <c r="AU152" s="208" t="s">
        <v>76</v>
      </c>
      <c r="AY152" s="207" t="s">
        <v>186</v>
      </c>
      <c r="BK152" s="209">
        <f>SUM(BK153:BK154)</f>
        <v>0</v>
      </c>
    </row>
    <row r="153" s="1" customFormat="1" ht="16.5" customHeight="1">
      <c r="B153" s="38"/>
      <c r="C153" s="210" t="s">
        <v>69</v>
      </c>
      <c r="D153" s="210" t="s">
        <v>187</v>
      </c>
      <c r="E153" s="211" t="s">
        <v>2131</v>
      </c>
      <c r="F153" s="212" t="s">
        <v>2132</v>
      </c>
      <c r="G153" s="213" t="s">
        <v>2125</v>
      </c>
      <c r="H153" s="214">
        <v>0.17000000000000001</v>
      </c>
      <c r="I153" s="215"/>
      <c r="J153" s="216">
        <f>ROUND(I153*H153,2)</f>
        <v>0</v>
      </c>
      <c r="K153" s="212" t="s">
        <v>1</v>
      </c>
      <c r="L153" s="43"/>
      <c r="M153" s="217" t="s">
        <v>1</v>
      </c>
      <c r="N153" s="218" t="s">
        <v>40</v>
      </c>
      <c r="O153" s="79"/>
      <c r="P153" s="219">
        <f>O153*H153</f>
        <v>0</v>
      </c>
      <c r="Q153" s="219">
        <v>0</v>
      </c>
      <c r="R153" s="219">
        <f>Q153*H153</f>
        <v>0</v>
      </c>
      <c r="S153" s="219">
        <v>0</v>
      </c>
      <c r="T153" s="220">
        <f>S153*H153</f>
        <v>0</v>
      </c>
      <c r="AR153" s="17" t="s">
        <v>192</v>
      </c>
      <c r="AT153" s="17" t="s">
        <v>187</v>
      </c>
      <c r="AU153" s="17" t="s">
        <v>78</v>
      </c>
      <c r="AY153" s="17" t="s">
        <v>186</v>
      </c>
      <c r="BE153" s="221">
        <f>IF(N153="základní",J153,0)</f>
        <v>0</v>
      </c>
      <c r="BF153" s="221">
        <f>IF(N153="snížená",J153,0)</f>
        <v>0</v>
      </c>
      <c r="BG153" s="221">
        <f>IF(N153="zákl. přenesená",J153,0)</f>
        <v>0</v>
      </c>
      <c r="BH153" s="221">
        <f>IF(N153="sníž. přenesená",J153,0)</f>
        <v>0</v>
      </c>
      <c r="BI153" s="221">
        <f>IF(N153="nulová",J153,0)</f>
        <v>0</v>
      </c>
      <c r="BJ153" s="17" t="s">
        <v>76</v>
      </c>
      <c r="BK153" s="221">
        <f>ROUND(I153*H153,2)</f>
        <v>0</v>
      </c>
      <c r="BL153" s="17" t="s">
        <v>192</v>
      </c>
      <c r="BM153" s="17" t="s">
        <v>355</v>
      </c>
    </row>
    <row r="154" s="1" customFormat="1">
      <c r="B154" s="38"/>
      <c r="C154" s="39"/>
      <c r="D154" s="224" t="s">
        <v>831</v>
      </c>
      <c r="E154" s="39"/>
      <c r="F154" s="276" t="s">
        <v>2126</v>
      </c>
      <c r="G154" s="39"/>
      <c r="H154" s="39"/>
      <c r="I154" s="144"/>
      <c r="J154" s="39"/>
      <c r="K154" s="39"/>
      <c r="L154" s="43"/>
      <c r="M154" s="277"/>
      <c r="N154" s="79"/>
      <c r="O154" s="79"/>
      <c r="P154" s="79"/>
      <c r="Q154" s="79"/>
      <c r="R154" s="79"/>
      <c r="S154" s="79"/>
      <c r="T154" s="80"/>
      <c r="AT154" s="17" t="s">
        <v>831</v>
      </c>
      <c r="AU154" s="17" t="s">
        <v>78</v>
      </c>
    </row>
    <row r="155" s="10" customFormat="1" ht="22.8" customHeight="1">
      <c r="B155" s="196"/>
      <c r="C155" s="197"/>
      <c r="D155" s="198" t="s">
        <v>68</v>
      </c>
      <c r="E155" s="290" t="s">
        <v>2133</v>
      </c>
      <c r="F155" s="290" t="s">
        <v>2134</v>
      </c>
      <c r="G155" s="197"/>
      <c r="H155" s="197"/>
      <c r="I155" s="200"/>
      <c r="J155" s="291">
        <f>BK155</f>
        <v>0</v>
      </c>
      <c r="K155" s="197"/>
      <c r="L155" s="202"/>
      <c r="M155" s="203"/>
      <c r="N155" s="204"/>
      <c r="O155" s="204"/>
      <c r="P155" s="205">
        <f>SUM(P156:P159)</f>
        <v>0</v>
      </c>
      <c r="Q155" s="204"/>
      <c r="R155" s="205">
        <f>SUM(R156:R159)</f>
        <v>0</v>
      </c>
      <c r="S155" s="204"/>
      <c r="T155" s="206">
        <f>SUM(T156:T159)</f>
        <v>0</v>
      </c>
      <c r="AR155" s="207" t="s">
        <v>76</v>
      </c>
      <c r="AT155" s="208" t="s">
        <v>68</v>
      </c>
      <c r="AU155" s="208" t="s">
        <v>76</v>
      </c>
      <c r="AY155" s="207" t="s">
        <v>186</v>
      </c>
      <c r="BK155" s="209">
        <f>SUM(BK156:BK159)</f>
        <v>0</v>
      </c>
    </row>
    <row r="156" s="1" customFormat="1" ht="16.5" customHeight="1">
      <c r="B156" s="38"/>
      <c r="C156" s="210" t="s">
        <v>69</v>
      </c>
      <c r="D156" s="210" t="s">
        <v>187</v>
      </c>
      <c r="E156" s="211" t="s">
        <v>2135</v>
      </c>
      <c r="F156" s="212" t="s">
        <v>2136</v>
      </c>
      <c r="G156" s="213" t="s">
        <v>364</v>
      </c>
      <c r="H156" s="214">
        <v>141</v>
      </c>
      <c r="I156" s="215"/>
      <c r="J156" s="216">
        <f>ROUND(I156*H156,2)</f>
        <v>0</v>
      </c>
      <c r="K156" s="212" t="s">
        <v>1</v>
      </c>
      <c r="L156" s="43"/>
      <c r="M156" s="217" t="s">
        <v>1</v>
      </c>
      <c r="N156" s="218" t="s">
        <v>40</v>
      </c>
      <c r="O156" s="79"/>
      <c r="P156" s="219">
        <f>O156*H156</f>
        <v>0</v>
      </c>
      <c r="Q156" s="219">
        <v>0</v>
      </c>
      <c r="R156" s="219">
        <f>Q156*H156</f>
        <v>0</v>
      </c>
      <c r="S156" s="219">
        <v>0</v>
      </c>
      <c r="T156" s="220">
        <f>S156*H156</f>
        <v>0</v>
      </c>
      <c r="AR156" s="17" t="s">
        <v>192</v>
      </c>
      <c r="AT156" s="17" t="s">
        <v>187</v>
      </c>
      <c r="AU156" s="17" t="s">
        <v>78</v>
      </c>
      <c r="AY156" s="17" t="s">
        <v>186</v>
      </c>
      <c r="BE156" s="221">
        <f>IF(N156="základní",J156,0)</f>
        <v>0</v>
      </c>
      <c r="BF156" s="221">
        <f>IF(N156="snížená",J156,0)</f>
        <v>0</v>
      </c>
      <c r="BG156" s="221">
        <f>IF(N156="zákl. přenesená",J156,0)</f>
        <v>0</v>
      </c>
      <c r="BH156" s="221">
        <f>IF(N156="sníž. přenesená",J156,0)</f>
        <v>0</v>
      </c>
      <c r="BI156" s="221">
        <f>IF(N156="nulová",J156,0)</f>
        <v>0</v>
      </c>
      <c r="BJ156" s="17" t="s">
        <v>76</v>
      </c>
      <c r="BK156" s="221">
        <f>ROUND(I156*H156,2)</f>
        <v>0</v>
      </c>
      <c r="BL156" s="17" t="s">
        <v>192</v>
      </c>
      <c r="BM156" s="17" t="s">
        <v>372</v>
      </c>
    </row>
    <row r="157" s="1" customFormat="1">
      <c r="B157" s="38"/>
      <c r="C157" s="39"/>
      <c r="D157" s="224" t="s">
        <v>831</v>
      </c>
      <c r="E157" s="39"/>
      <c r="F157" s="276" t="s">
        <v>2137</v>
      </c>
      <c r="G157" s="39"/>
      <c r="H157" s="39"/>
      <c r="I157" s="144"/>
      <c r="J157" s="39"/>
      <c r="K157" s="39"/>
      <c r="L157" s="43"/>
      <c r="M157" s="277"/>
      <c r="N157" s="79"/>
      <c r="O157" s="79"/>
      <c r="P157" s="79"/>
      <c r="Q157" s="79"/>
      <c r="R157" s="79"/>
      <c r="S157" s="79"/>
      <c r="T157" s="80"/>
      <c r="AT157" s="17" t="s">
        <v>831</v>
      </c>
      <c r="AU157" s="17" t="s">
        <v>78</v>
      </c>
    </row>
    <row r="158" s="1" customFormat="1" ht="16.5" customHeight="1">
      <c r="B158" s="38"/>
      <c r="C158" s="210" t="s">
        <v>69</v>
      </c>
      <c r="D158" s="210" t="s">
        <v>187</v>
      </c>
      <c r="E158" s="211" t="s">
        <v>2138</v>
      </c>
      <c r="F158" s="212" t="s">
        <v>2139</v>
      </c>
      <c r="G158" s="213" t="s">
        <v>364</v>
      </c>
      <c r="H158" s="214">
        <v>25</v>
      </c>
      <c r="I158" s="215"/>
      <c r="J158" s="216">
        <f>ROUND(I158*H158,2)</f>
        <v>0</v>
      </c>
      <c r="K158" s="212" t="s">
        <v>1</v>
      </c>
      <c r="L158" s="43"/>
      <c r="M158" s="217" t="s">
        <v>1</v>
      </c>
      <c r="N158" s="218" t="s">
        <v>40</v>
      </c>
      <c r="O158" s="79"/>
      <c r="P158" s="219">
        <f>O158*H158</f>
        <v>0</v>
      </c>
      <c r="Q158" s="219">
        <v>0</v>
      </c>
      <c r="R158" s="219">
        <f>Q158*H158</f>
        <v>0</v>
      </c>
      <c r="S158" s="219">
        <v>0</v>
      </c>
      <c r="T158" s="220">
        <f>S158*H158</f>
        <v>0</v>
      </c>
      <c r="AR158" s="17" t="s">
        <v>192</v>
      </c>
      <c r="AT158" s="17" t="s">
        <v>187</v>
      </c>
      <c r="AU158" s="17" t="s">
        <v>78</v>
      </c>
      <c r="AY158" s="17" t="s">
        <v>186</v>
      </c>
      <c r="BE158" s="221">
        <f>IF(N158="základní",J158,0)</f>
        <v>0</v>
      </c>
      <c r="BF158" s="221">
        <f>IF(N158="snížená",J158,0)</f>
        <v>0</v>
      </c>
      <c r="BG158" s="221">
        <f>IF(N158="zákl. přenesená",J158,0)</f>
        <v>0</v>
      </c>
      <c r="BH158" s="221">
        <f>IF(N158="sníž. přenesená",J158,0)</f>
        <v>0</v>
      </c>
      <c r="BI158" s="221">
        <f>IF(N158="nulová",J158,0)</f>
        <v>0</v>
      </c>
      <c r="BJ158" s="17" t="s">
        <v>76</v>
      </c>
      <c r="BK158" s="221">
        <f>ROUND(I158*H158,2)</f>
        <v>0</v>
      </c>
      <c r="BL158" s="17" t="s">
        <v>192</v>
      </c>
      <c r="BM158" s="17" t="s">
        <v>361</v>
      </c>
    </row>
    <row r="159" s="1" customFormat="1">
      <c r="B159" s="38"/>
      <c r="C159" s="39"/>
      <c r="D159" s="224" t="s">
        <v>831</v>
      </c>
      <c r="E159" s="39"/>
      <c r="F159" s="276" t="s">
        <v>2140</v>
      </c>
      <c r="G159" s="39"/>
      <c r="H159" s="39"/>
      <c r="I159" s="144"/>
      <c r="J159" s="39"/>
      <c r="K159" s="39"/>
      <c r="L159" s="43"/>
      <c r="M159" s="277"/>
      <c r="N159" s="79"/>
      <c r="O159" s="79"/>
      <c r="P159" s="79"/>
      <c r="Q159" s="79"/>
      <c r="R159" s="79"/>
      <c r="S159" s="79"/>
      <c r="T159" s="80"/>
      <c r="AT159" s="17" t="s">
        <v>831</v>
      </c>
      <c r="AU159" s="17" t="s">
        <v>78</v>
      </c>
    </row>
    <row r="160" s="10" customFormat="1" ht="22.8" customHeight="1">
      <c r="B160" s="196"/>
      <c r="C160" s="197"/>
      <c r="D160" s="198" t="s">
        <v>68</v>
      </c>
      <c r="E160" s="290" t="s">
        <v>2141</v>
      </c>
      <c r="F160" s="290" t="s">
        <v>2142</v>
      </c>
      <c r="G160" s="197"/>
      <c r="H160" s="197"/>
      <c r="I160" s="200"/>
      <c r="J160" s="291">
        <f>BK160</f>
        <v>0</v>
      </c>
      <c r="K160" s="197"/>
      <c r="L160" s="202"/>
      <c r="M160" s="203"/>
      <c r="N160" s="204"/>
      <c r="O160" s="204"/>
      <c r="P160" s="205">
        <f>SUM(P161:P162)</f>
        <v>0</v>
      </c>
      <c r="Q160" s="204"/>
      <c r="R160" s="205">
        <f>SUM(R161:R162)</f>
        <v>0</v>
      </c>
      <c r="S160" s="204"/>
      <c r="T160" s="206">
        <f>SUM(T161:T162)</f>
        <v>0</v>
      </c>
      <c r="AR160" s="207" t="s">
        <v>76</v>
      </c>
      <c r="AT160" s="208" t="s">
        <v>68</v>
      </c>
      <c r="AU160" s="208" t="s">
        <v>76</v>
      </c>
      <c r="AY160" s="207" t="s">
        <v>186</v>
      </c>
      <c r="BK160" s="209">
        <f>SUM(BK161:BK162)</f>
        <v>0</v>
      </c>
    </row>
    <row r="161" s="1" customFormat="1" ht="16.5" customHeight="1">
      <c r="B161" s="38"/>
      <c r="C161" s="210" t="s">
        <v>69</v>
      </c>
      <c r="D161" s="210" t="s">
        <v>187</v>
      </c>
      <c r="E161" s="211" t="s">
        <v>2143</v>
      </c>
      <c r="F161" s="212" t="s">
        <v>2144</v>
      </c>
      <c r="G161" s="213" t="s">
        <v>364</v>
      </c>
      <c r="H161" s="214">
        <v>166</v>
      </c>
      <c r="I161" s="215"/>
      <c r="J161" s="216">
        <f>ROUND(I161*H161,2)</f>
        <v>0</v>
      </c>
      <c r="K161" s="212" t="s">
        <v>1</v>
      </c>
      <c r="L161" s="43"/>
      <c r="M161" s="217" t="s">
        <v>1</v>
      </c>
      <c r="N161" s="218" t="s">
        <v>40</v>
      </c>
      <c r="O161" s="79"/>
      <c r="P161" s="219">
        <f>O161*H161</f>
        <v>0</v>
      </c>
      <c r="Q161" s="219">
        <v>0</v>
      </c>
      <c r="R161" s="219">
        <f>Q161*H161</f>
        <v>0</v>
      </c>
      <c r="S161" s="219">
        <v>0</v>
      </c>
      <c r="T161" s="220">
        <f>S161*H161</f>
        <v>0</v>
      </c>
      <c r="AR161" s="17" t="s">
        <v>192</v>
      </c>
      <c r="AT161" s="17" t="s">
        <v>187</v>
      </c>
      <c r="AU161" s="17" t="s">
        <v>78</v>
      </c>
      <c r="AY161" s="17" t="s">
        <v>186</v>
      </c>
      <c r="BE161" s="221">
        <f>IF(N161="základní",J161,0)</f>
        <v>0</v>
      </c>
      <c r="BF161" s="221">
        <f>IF(N161="snížená",J161,0)</f>
        <v>0</v>
      </c>
      <c r="BG161" s="221">
        <f>IF(N161="zákl. přenesená",J161,0)</f>
        <v>0</v>
      </c>
      <c r="BH161" s="221">
        <f>IF(N161="sníž. přenesená",J161,0)</f>
        <v>0</v>
      </c>
      <c r="BI161" s="221">
        <f>IF(N161="nulová",J161,0)</f>
        <v>0</v>
      </c>
      <c r="BJ161" s="17" t="s">
        <v>76</v>
      </c>
      <c r="BK161" s="221">
        <f>ROUND(I161*H161,2)</f>
        <v>0</v>
      </c>
      <c r="BL161" s="17" t="s">
        <v>192</v>
      </c>
      <c r="BM161" s="17" t="s">
        <v>383</v>
      </c>
    </row>
    <row r="162" s="1" customFormat="1">
      <c r="B162" s="38"/>
      <c r="C162" s="39"/>
      <c r="D162" s="224" t="s">
        <v>831</v>
      </c>
      <c r="E162" s="39"/>
      <c r="F162" s="276" t="s">
        <v>2145</v>
      </c>
      <c r="G162" s="39"/>
      <c r="H162" s="39"/>
      <c r="I162" s="144"/>
      <c r="J162" s="39"/>
      <c r="K162" s="39"/>
      <c r="L162" s="43"/>
      <c r="M162" s="277"/>
      <c r="N162" s="79"/>
      <c r="O162" s="79"/>
      <c r="P162" s="79"/>
      <c r="Q162" s="79"/>
      <c r="R162" s="79"/>
      <c r="S162" s="79"/>
      <c r="T162" s="80"/>
      <c r="AT162" s="17" t="s">
        <v>831</v>
      </c>
      <c r="AU162" s="17" t="s">
        <v>78</v>
      </c>
    </row>
    <row r="163" s="10" customFormat="1" ht="22.8" customHeight="1">
      <c r="B163" s="196"/>
      <c r="C163" s="197"/>
      <c r="D163" s="198" t="s">
        <v>68</v>
      </c>
      <c r="E163" s="290" t="s">
        <v>2146</v>
      </c>
      <c r="F163" s="290" t="s">
        <v>2147</v>
      </c>
      <c r="G163" s="197"/>
      <c r="H163" s="197"/>
      <c r="I163" s="200"/>
      <c r="J163" s="291">
        <f>BK163</f>
        <v>0</v>
      </c>
      <c r="K163" s="197"/>
      <c r="L163" s="202"/>
      <c r="M163" s="203"/>
      <c r="N163" s="204"/>
      <c r="O163" s="204"/>
      <c r="P163" s="205">
        <f>SUM(P164:P165)</f>
        <v>0</v>
      </c>
      <c r="Q163" s="204"/>
      <c r="R163" s="205">
        <f>SUM(R164:R165)</f>
        <v>0</v>
      </c>
      <c r="S163" s="204"/>
      <c r="T163" s="206">
        <f>SUM(T164:T165)</f>
        <v>0</v>
      </c>
      <c r="AR163" s="207" t="s">
        <v>76</v>
      </c>
      <c r="AT163" s="208" t="s">
        <v>68</v>
      </c>
      <c r="AU163" s="208" t="s">
        <v>76</v>
      </c>
      <c r="AY163" s="207" t="s">
        <v>186</v>
      </c>
      <c r="BK163" s="209">
        <f>SUM(BK164:BK165)</f>
        <v>0</v>
      </c>
    </row>
    <row r="164" s="1" customFormat="1" ht="16.5" customHeight="1">
      <c r="B164" s="38"/>
      <c r="C164" s="210" t="s">
        <v>69</v>
      </c>
      <c r="D164" s="210" t="s">
        <v>187</v>
      </c>
      <c r="E164" s="211" t="s">
        <v>2148</v>
      </c>
      <c r="F164" s="212" t="s">
        <v>2149</v>
      </c>
      <c r="G164" s="213" t="s">
        <v>364</v>
      </c>
      <c r="H164" s="214">
        <v>166</v>
      </c>
      <c r="I164" s="215"/>
      <c r="J164" s="216">
        <f>ROUND(I164*H164,2)</f>
        <v>0</v>
      </c>
      <c r="K164" s="212" t="s">
        <v>1</v>
      </c>
      <c r="L164" s="43"/>
      <c r="M164" s="217" t="s">
        <v>1</v>
      </c>
      <c r="N164" s="218" t="s">
        <v>40</v>
      </c>
      <c r="O164" s="79"/>
      <c r="P164" s="219">
        <f>O164*H164</f>
        <v>0</v>
      </c>
      <c r="Q164" s="219">
        <v>0</v>
      </c>
      <c r="R164" s="219">
        <f>Q164*H164</f>
        <v>0</v>
      </c>
      <c r="S164" s="219">
        <v>0</v>
      </c>
      <c r="T164" s="220">
        <f>S164*H164</f>
        <v>0</v>
      </c>
      <c r="AR164" s="17" t="s">
        <v>192</v>
      </c>
      <c r="AT164" s="17" t="s">
        <v>187</v>
      </c>
      <c r="AU164" s="17" t="s">
        <v>78</v>
      </c>
      <c r="AY164" s="17" t="s">
        <v>186</v>
      </c>
      <c r="BE164" s="221">
        <f>IF(N164="základní",J164,0)</f>
        <v>0</v>
      </c>
      <c r="BF164" s="221">
        <f>IF(N164="snížená",J164,0)</f>
        <v>0</v>
      </c>
      <c r="BG164" s="221">
        <f>IF(N164="zákl. přenesená",J164,0)</f>
        <v>0</v>
      </c>
      <c r="BH164" s="221">
        <f>IF(N164="sníž. přenesená",J164,0)</f>
        <v>0</v>
      </c>
      <c r="BI164" s="221">
        <f>IF(N164="nulová",J164,0)</f>
        <v>0</v>
      </c>
      <c r="BJ164" s="17" t="s">
        <v>76</v>
      </c>
      <c r="BK164" s="221">
        <f>ROUND(I164*H164,2)</f>
        <v>0</v>
      </c>
      <c r="BL164" s="17" t="s">
        <v>192</v>
      </c>
      <c r="BM164" s="17" t="s">
        <v>439</v>
      </c>
    </row>
    <row r="165" s="1" customFormat="1">
      <c r="B165" s="38"/>
      <c r="C165" s="39"/>
      <c r="D165" s="224" t="s">
        <v>831</v>
      </c>
      <c r="E165" s="39"/>
      <c r="F165" s="276" t="s">
        <v>2145</v>
      </c>
      <c r="G165" s="39"/>
      <c r="H165" s="39"/>
      <c r="I165" s="144"/>
      <c r="J165" s="39"/>
      <c r="K165" s="39"/>
      <c r="L165" s="43"/>
      <c r="M165" s="277"/>
      <c r="N165" s="79"/>
      <c r="O165" s="79"/>
      <c r="P165" s="79"/>
      <c r="Q165" s="79"/>
      <c r="R165" s="79"/>
      <c r="S165" s="79"/>
      <c r="T165" s="80"/>
      <c r="AT165" s="17" t="s">
        <v>831</v>
      </c>
      <c r="AU165" s="17" t="s">
        <v>78</v>
      </c>
    </row>
    <row r="166" s="10" customFormat="1" ht="22.8" customHeight="1">
      <c r="B166" s="196"/>
      <c r="C166" s="197"/>
      <c r="D166" s="198" t="s">
        <v>68</v>
      </c>
      <c r="E166" s="290" t="s">
        <v>2150</v>
      </c>
      <c r="F166" s="290" t="s">
        <v>2151</v>
      </c>
      <c r="G166" s="197"/>
      <c r="H166" s="197"/>
      <c r="I166" s="200"/>
      <c r="J166" s="291">
        <f>BK166</f>
        <v>0</v>
      </c>
      <c r="K166" s="197"/>
      <c r="L166" s="202"/>
      <c r="M166" s="203"/>
      <c r="N166" s="204"/>
      <c r="O166" s="204"/>
      <c r="P166" s="205">
        <f>SUM(P167:P168)</f>
        <v>0</v>
      </c>
      <c r="Q166" s="204"/>
      <c r="R166" s="205">
        <f>SUM(R167:R168)</f>
        <v>0</v>
      </c>
      <c r="S166" s="204"/>
      <c r="T166" s="206">
        <f>SUM(T167:T168)</f>
        <v>0</v>
      </c>
      <c r="AR166" s="207" t="s">
        <v>76</v>
      </c>
      <c r="AT166" s="208" t="s">
        <v>68</v>
      </c>
      <c r="AU166" s="208" t="s">
        <v>76</v>
      </c>
      <c r="AY166" s="207" t="s">
        <v>186</v>
      </c>
      <c r="BK166" s="209">
        <f>SUM(BK167:BK168)</f>
        <v>0</v>
      </c>
    </row>
    <row r="167" s="1" customFormat="1" ht="16.5" customHeight="1">
      <c r="B167" s="38"/>
      <c r="C167" s="210" t="s">
        <v>69</v>
      </c>
      <c r="D167" s="210" t="s">
        <v>187</v>
      </c>
      <c r="E167" s="211" t="s">
        <v>2152</v>
      </c>
      <c r="F167" s="212" t="s">
        <v>2153</v>
      </c>
      <c r="G167" s="213" t="s">
        <v>364</v>
      </c>
      <c r="H167" s="214">
        <v>25</v>
      </c>
      <c r="I167" s="215"/>
      <c r="J167" s="216">
        <f>ROUND(I167*H167,2)</f>
        <v>0</v>
      </c>
      <c r="K167" s="212" t="s">
        <v>1</v>
      </c>
      <c r="L167" s="43"/>
      <c r="M167" s="217" t="s">
        <v>1</v>
      </c>
      <c r="N167" s="218" t="s">
        <v>40</v>
      </c>
      <c r="O167" s="79"/>
      <c r="P167" s="219">
        <f>O167*H167</f>
        <v>0</v>
      </c>
      <c r="Q167" s="219">
        <v>0</v>
      </c>
      <c r="R167" s="219">
        <f>Q167*H167</f>
        <v>0</v>
      </c>
      <c r="S167" s="219">
        <v>0</v>
      </c>
      <c r="T167" s="220">
        <f>S167*H167</f>
        <v>0</v>
      </c>
      <c r="AR167" s="17" t="s">
        <v>192</v>
      </c>
      <c r="AT167" s="17" t="s">
        <v>187</v>
      </c>
      <c r="AU167" s="17" t="s">
        <v>78</v>
      </c>
      <c r="AY167" s="17" t="s">
        <v>186</v>
      </c>
      <c r="BE167" s="221">
        <f>IF(N167="základní",J167,0)</f>
        <v>0</v>
      </c>
      <c r="BF167" s="221">
        <f>IF(N167="snížená",J167,0)</f>
        <v>0</v>
      </c>
      <c r="BG167" s="221">
        <f>IF(N167="zákl. přenesená",J167,0)</f>
        <v>0</v>
      </c>
      <c r="BH167" s="221">
        <f>IF(N167="sníž. přenesená",J167,0)</f>
        <v>0</v>
      </c>
      <c r="BI167" s="221">
        <f>IF(N167="nulová",J167,0)</f>
        <v>0</v>
      </c>
      <c r="BJ167" s="17" t="s">
        <v>76</v>
      </c>
      <c r="BK167" s="221">
        <f>ROUND(I167*H167,2)</f>
        <v>0</v>
      </c>
      <c r="BL167" s="17" t="s">
        <v>192</v>
      </c>
      <c r="BM167" s="17" t="s">
        <v>466</v>
      </c>
    </row>
    <row r="168" s="1" customFormat="1">
      <c r="B168" s="38"/>
      <c r="C168" s="39"/>
      <c r="D168" s="224" t="s">
        <v>831</v>
      </c>
      <c r="E168" s="39"/>
      <c r="F168" s="276" t="s">
        <v>2140</v>
      </c>
      <c r="G168" s="39"/>
      <c r="H168" s="39"/>
      <c r="I168" s="144"/>
      <c r="J168" s="39"/>
      <c r="K168" s="39"/>
      <c r="L168" s="43"/>
      <c r="M168" s="277"/>
      <c r="N168" s="79"/>
      <c r="O168" s="79"/>
      <c r="P168" s="79"/>
      <c r="Q168" s="79"/>
      <c r="R168" s="79"/>
      <c r="S168" s="79"/>
      <c r="T168" s="80"/>
      <c r="AT168" s="17" t="s">
        <v>831</v>
      </c>
      <c r="AU168" s="17" t="s">
        <v>78</v>
      </c>
    </row>
    <row r="169" s="10" customFormat="1" ht="22.8" customHeight="1">
      <c r="B169" s="196"/>
      <c r="C169" s="197"/>
      <c r="D169" s="198" t="s">
        <v>68</v>
      </c>
      <c r="E169" s="290" t="s">
        <v>2154</v>
      </c>
      <c r="F169" s="290" t="s">
        <v>2155</v>
      </c>
      <c r="G169" s="197"/>
      <c r="H169" s="197"/>
      <c r="I169" s="200"/>
      <c r="J169" s="291">
        <f>BK169</f>
        <v>0</v>
      </c>
      <c r="K169" s="197"/>
      <c r="L169" s="202"/>
      <c r="M169" s="203"/>
      <c r="N169" s="204"/>
      <c r="O169" s="204"/>
      <c r="P169" s="205">
        <f>SUM(P170:P173)</f>
        <v>0</v>
      </c>
      <c r="Q169" s="204"/>
      <c r="R169" s="205">
        <f>SUM(R170:R173)</f>
        <v>0</v>
      </c>
      <c r="S169" s="204"/>
      <c r="T169" s="206">
        <f>SUM(T170:T173)</f>
        <v>0</v>
      </c>
      <c r="AR169" s="207" t="s">
        <v>76</v>
      </c>
      <c r="AT169" s="208" t="s">
        <v>68</v>
      </c>
      <c r="AU169" s="208" t="s">
        <v>76</v>
      </c>
      <c r="AY169" s="207" t="s">
        <v>186</v>
      </c>
      <c r="BK169" s="209">
        <f>SUM(BK170:BK173)</f>
        <v>0</v>
      </c>
    </row>
    <row r="170" s="1" customFormat="1" ht="16.5" customHeight="1">
      <c r="B170" s="38"/>
      <c r="C170" s="210" t="s">
        <v>69</v>
      </c>
      <c r="D170" s="210" t="s">
        <v>187</v>
      </c>
      <c r="E170" s="211" t="s">
        <v>2156</v>
      </c>
      <c r="F170" s="212" t="s">
        <v>2136</v>
      </c>
      <c r="G170" s="213" t="s">
        <v>364</v>
      </c>
      <c r="H170" s="214">
        <v>141</v>
      </c>
      <c r="I170" s="215"/>
      <c r="J170" s="216">
        <f>ROUND(I170*H170,2)</f>
        <v>0</v>
      </c>
      <c r="K170" s="212" t="s">
        <v>1</v>
      </c>
      <c r="L170" s="43"/>
      <c r="M170" s="217" t="s">
        <v>1</v>
      </c>
      <c r="N170" s="218" t="s">
        <v>40</v>
      </c>
      <c r="O170" s="79"/>
      <c r="P170" s="219">
        <f>O170*H170</f>
        <v>0</v>
      </c>
      <c r="Q170" s="219">
        <v>0</v>
      </c>
      <c r="R170" s="219">
        <f>Q170*H170</f>
        <v>0</v>
      </c>
      <c r="S170" s="219">
        <v>0</v>
      </c>
      <c r="T170" s="220">
        <f>S170*H170</f>
        <v>0</v>
      </c>
      <c r="AR170" s="17" t="s">
        <v>192</v>
      </c>
      <c r="AT170" s="17" t="s">
        <v>187</v>
      </c>
      <c r="AU170" s="17" t="s">
        <v>78</v>
      </c>
      <c r="AY170" s="17" t="s">
        <v>186</v>
      </c>
      <c r="BE170" s="221">
        <f>IF(N170="základní",J170,0)</f>
        <v>0</v>
      </c>
      <c r="BF170" s="221">
        <f>IF(N170="snížená",J170,0)</f>
        <v>0</v>
      </c>
      <c r="BG170" s="221">
        <f>IF(N170="zákl. přenesená",J170,0)</f>
        <v>0</v>
      </c>
      <c r="BH170" s="221">
        <f>IF(N170="sníž. přenesená",J170,0)</f>
        <v>0</v>
      </c>
      <c r="BI170" s="221">
        <f>IF(N170="nulová",J170,0)</f>
        <v>0</v>
      </c>
      <c r="BJ170" s="17" t="s">
        <v>76</v>
      </c>
      <c r="BK170" s="221">
        <f>ROUND(I170*H170,2)</f>
        <v>0</v>
      </c>
      <c r="BL170" s="17" t="s">
        <v>192</v>
      </c>
      <c r="BM170" s="17" t="s">
        <v>385</v>
      </c>
    </row>
    <row r="171" s="1" customFormat="1">
      <c r="B171" s="38"/>
      <c r="C171" s="39"/>
      <c r="D171" s="224" t="s">
        <v>831</v>
      </c>
      <c r="E171" s="39"/>
      <c r="F171" s="276" t="s">
        <v>2157</v>
      </c>
      <c r="G171" s="39"/>
      <c r="H171" s="39"/>
      <c r="I171" s="144"/>
      <c r="J171" s="39"/>
      <c r="K171" s="39"/>
      <c r="L171" s="43"/>
      <c r="M171" s="277"/>
      <c r="N171" s="79"/>
      <c r="O171" s="79"/>
      <c r="P171" s="79"/>
      <c r="Q171" s="79"/>
      <c r="R171" s="79"/>
      <c r="S171" s="79"/>
      <c r="T171" s="80"/>
      <c r="AT171" s="17" t="s">
        <v>831</v>
      </c>
      <c r="AU171" s="17" t="s">
        <v>78</v>
      </c>
    </row>
    <row r="172" s="1" customFormat="1" ht="16.5" customHeight="1">
      <c r="B172" s="38"/>
      <c r="C172" s="210" t="s">
        <v>69</v>
      </c>
      <c r="D172" s="210" t="s">
        <v>187</v>
      </c>
      <c r="E172" s="211" t="s">
        <v>2158</v>
      </c>
      <c r="F172" s="212" t="s">
        <v>2159</v>
      </c>
      <c r="G172" s="213" t="s">
        <v>364</v>
      </c>
      <c r="H172" s="214">
        <v>25</v>
      </c>
      <c r="I172" s="215"/>
      <c r="J172" s="216">
        <f>ROUND(I172*H172,2)</f>
        <v>0</v>
      </c>
      <c r="K172" s="212" t="s">
        <v>1</v>
      </c>
      <c r="L172" s="43"/>
      <c r="M172" s="217" t="s">
        <v>1</v>
      </c>
      <c r="N172" s="218" t="s">
        <v>40</v>
      </c>
      <c r="O172" s="79"/>
      <c r="P172" s="219">
        <f>O172*H172</f>
        <v>0</v>
      </c>
      <c r="Q172" s="219">
        <v>0</v>
      </c>
      <c r="R172" s="219">
        <f>Q172*H172</f>
        <v>0</v>
      </c>
      <c r="S172" s="219">
        <v>0</v>
      </c>
      <c r="T172" s="220">
        <f>S172*H172</f>
        <v>0</v>
      </c>
      <c r="AR172" s="17" t="s">
        <v>192</v>
      </c>
      <c r="AT172" s="17" t="s">
        <v>187</v>
      </c>
      <c r="AU172" s="17" t="s">
        <v>78</v>
      </c>
      <c r="AY172" s="17" t="s">
        <v>186</v>
      </c>
      <c r="BE172" s="221">
        <f>IF(N172="základní",J172,0)</f>
        <v>0</v>
      </c>
      <c r="BF172" s="221">
        <f>IF(N172="snížená",J172,0)</f>
        <v>0</v>
      </c>
      <c r="BG172" s="221">
        <f>IF(N172="zákl. přenesená",J172,0)</f>
        <v>0</v>
      </c>
      <c r="BH172" s="221">
        <f>IF(N172="sníž. přenesená",J172,0)</f>
        <v>0</v>
      </c>
      <c r="BI172" s="221">
        <f>IF(N172="nulová",J172,0)</f>
        <v>0</v>
      </c>
      <c r="BJ172" s="17" t="s">
        <v>76</v>
      </c>
      <c r="BK172" s="221">
        <f>ROUND(I172*H172,2)</f>
        <v>0</v>
      </c>
      <c r="BL172" s="17" t="s">
        <v>192</v>
      </c>
      <c r="BM172" s="17" t="s">
        <v>400</v>
      </c>
    </row>
    <row r="173" s="1" customFormat="1">
      <c r="B173" s="38"/>
      <c r="C173" s="39"/>
      <c r="D173" s="224" t="s">
        <v>831</v>
      </c>
      <c r="E173" s="39"/>
      <c r="F173" s="276" t="s">
        <v>2140</v>
      </c>
      <c r="G173" s="39"/>
      <c r="H173" s="39"/>
      <c r="I173" s="144"/>
      <c r="J173" s="39"/>
      <c r="K173" s="39"/>
      <c r="L173" s="43"/>
      <c r="M173" s="277"/>
      <c r="N173" s="79"/>
      <c r="O173" s="79"/>
      <c r="P173" s="79"/>
      <c r="Q173" s="79"/>
      <c r="R173" s="79"/>
      <c r="S173" s="79"/>
      <c r="T173" s="80"/>
      <c r="AT173" s="17" t="s">
        <v>831</v>
      </c>
      <c r="AU173" s="17" t="s">
        <v>78</v>
      </c>
    </row>
    <row r="174" s="10" customFormat="1" ht="22.8" customHeight="1">
      <c r="B174" s="196"/>
      <c r="C174" s="197"/>
      <c r="D174" s="198" t="s">
        <v>68</v>
      </c>
      <c r="E174" s="290" t="s">
        <v>2160</v>
      </c>
      <c r="F174" s="290" t="s">
        <v>2161</v>
      </c>
      <c r="G174" s="197"/>
      <c r="H174" s="197"/>
      <c r="I174" s="200"/>
      <c r="J174" s="291">
        <f>BK174</f>
        <v>0</v>
      </c>
      <c r="K174" s="197"/>
      <c r="L174" s="202"/>
      <c r="M174" s="203"/>
      <c r="N174" s="204"/>
      <c r="O174" s="204"/>
      <c r="P174" s="205">
        <f>SUM(P175:P176)</f>
        <v>0</v>
      </c>
      <c r="Q174" s="204"/>
      <c r="R174" s="205">
        <f>SUM(R175:R176)</f>
        <v>0</v>
      </c>
      <c r="S174" s="204"/>
      <c r="T174" s="206">
        <f>SUM(T175:T176)</f>
        <v>0</v>
      </c>
      <c r="AR174" s="207" t="s">
        <v>76</v>
      </c>
      <c r="AT174" s="208" t="s">
        <v>68</v>
      </c>
      <c r="AU174" s="208" t="s">
        <v>76</v>
      </c>
      <c r="AY174" s="207" t="s">
        <v>186</v>
      </c>
      <c r="BK174" s="209">
        <f>SUM(BK175:BK176)</f>
        <v>0</v>
      </c>
    </row>
    <row r="175" s="1" customFormat="1" ht="16.5" customHeight="1">
      <c r="B175" s="38"/>
      <c r="C175" s="210" t="s">
        <v>69</v>
      </c>
      <c r="D175" s="210" t="s">
        <v>187</v>
      </c>
      <c r="E175" s="211" t="s">
        <v>2162</v>
      </c>
      <c r="F175" s="212" t="s">
        <v>2163</v>
      </c>
      <c r="G175" s="213" t="s">
        <v>319</v>
      </c>
      <c r="H175" s="214">
        <v>61.850000000000001</v>
      </c>
      <c r="I175" s="215"/>
      <c r="J175" s="216">
        <f>ROUND(I175*H175,2)</f>
        <v>0</v>
      </c>
      <c r="K175" s="212" t="s">
        <v>1</v>
      </c>
      <c r="L175" s="43"/>
      <c r="M175" s="217" t="s">
        <v>1</v>
      </c>
      <c r="N175" s="218" t="s">
        <v>40</v>
      </c>
      <c r="O175" s="79"/>
      <c r="P175" s="219">
        <f>O175*H175</f>
        <v>0</v>
      </c>
      <c r="Q175" s="219">
        <v>0</v>
      </c>
      <c r="R175" s="219">
        <f>Q175*H175</f>
        <v>0</v>
      </c>
      <c r="S175" s="219">
        <v>0</v>
      </c>
      <c r="T175" s="220">
        <f>S175*H175</f>
        <v>0</v>
      </c>
      <c r="AR175" s="17" t="s">
        <v>192</v>
      </c>
      <c r="AT175" s="17" t="s">
        <v>187</v>
      </c>
      <c r="AU175" s="17" t="s">
        <v>78</v>
      </c>
      <c r="AY175" s="17" t="s">
        <v>186</v>
      </c>
      <c r="BE175" s="221">
        <f>IF(N175="základní",J175,0)</f>
        <v>0</v>
      </c>
      <c r="BF175" s="221">
        <f>IF(N175="snížená",J175,0)</f>
        <v>0</v>
      </c>
      <c r="BG175" s="221">
        <f>IF(N175="zákl. přenesená",J175,0)</f>
        <v>0</v>
      </c>
      <c r="BH175" s="221">
        <f>IF(N175="sníž. přenesená",J175,0)</f>
        <v>0</v>
      </c>
      <c r="BI175" s="221">
        <f>IF(N175="nulová",J175,0)</f>
        <v>0</v>
      </c>
      <c r="BJ175" s="17" t="s">
        <v>76</v>
      </c>
      <c r="BK175" s="221">
        <f>ROUND(I175*H175,2)</f>
        <v>0</v>
      </c>
      <c r="BL175" s="17" t="s">
        <v>192</v>
      </c>
      <c r="BM175" s="17" t="s">
        <v>470</v>
      </c>
    </row>
    <row r="176" s="1" customFormat="1">
      <c r="B176" s="38"/>
      <c r="C176" s="39"/>
      <c r="D176" s="224" t="s">
        <v>831</v>
      </c>
      <c r="E176" s="39"/>
      <c r="F176" s="276" t="s">
        <v>2164</v>
      </c>
      <c r="G176" s="39"/>
      <c r="H176" s="39"/>
      <c r="I176" s="144"/>
      <c r="J176" s="39"/>
      <c r="K176" s="39"/>
      <c r="L176" s="43"/>
      <c r="M176" s="277"/>
      <c r="N176" s="79"/>
      <c r="O176" s="79"/>
      <c r="P176" s="79"/>
      <c r="Q176" s="79"/>
      <c r="R176" s="79"/>
      <c r="S176" s="79"/>
      <c r="T176" s="80"/>
      <c r="AT176" s="17" t="s">
        <v>831</v>
      </c>
      <c r="AU176" s="17" t="s">
        <v>78</v>
      </c>
    </row>
    <row r="177" s="10" customFormat="1" ht="22.8" customHeight="1">
      <c r="B177" s="196"/>
      <c r="C177" s="197"/>
      <c r="D177" s="198" t="s">
        <v>68</v>
      </c>
      <c r="E177" s="290" t="s">
        <v>2165</v>
      </c>
      <c r="F177" s="290" t="s">
        <v>2166</v>
      </c>
      <c r="G177" s="197"/>
      <c r="H177" s="197"/>
      <c r="I177" s="200"/>
      <c r="J177" s="291">
        <f>BK177</f>
        <v>0</v>
      </c>
      <c r="K177" s="197"/>
      <c r="L177" s="202"/>
      <c r="M177" s="203"/>
      <c r="N177" s="204"/>
      <c r="O177" s="204"/>
      <c r="P177" s="205">
        <f>SUM(P178:P179)</f>
        <v>0</v>
      </c>
      <c r="Q177" s="204"/>
      <c r="R177" s="205">
        <f>SUM(R178:R179)</f>
        <v>0</v>
      </c>
      <c r="S177" s="204"/>
      <c r="T177" s="206">
        <f>SUM(T178:T179)</f>
        <v>0</v>
      </c>
      <c r="AR177" s="207" t="s">
        <v>76</v>
      </c>
      <c r="AT177" s="208" t="s">
        <v>68</v>
      </c>
      <c r="AU177" s="208" t="s">
        <v>76</v>
      </c>
      <c r="AY177" s="207" t="s">
        <v>186</v>
      </c>
      <c r="BK177" s="209">
        <f>SUM(BK178:BK179)</f>
        <v>0</v>
      </c>
    </row>
    <row r="178" s="1" customFormat="1" ht="16.5" customHeight="1">
      <c r="B178" s="38"/>
      <c r="C178" s="210" t="s">
        <v>69</v>
      </c>
      <c r="D178" s="210" t="s">
        <v>187</v>
      </c>
      <c r="E178" s="211" t="s">
        <v>2167</v>
      </c>
      <c r="F178" s="212" t="s">
        <v>2168</v>
      </c>
      <c r="G178" s="213" t="s">
        <v>190</v>
      </c>
      <c r="H178" s="214">
        <v>6.1900000000000004</v>
      </c>
      <c r="I178" s="215"/>
      <c r="J178" s="216">
        <f>ROUND(I178*H178,2)</f>
        <v>0</v>
      </c>
      <c r="K178" s="212" t="s">
        <v>1</v>
      </c>
      <c r="L178" s="43"/>
      <c r="M178" s="217" t="s">
        <v>1</v>
      </c>
      <c r="N178" s="218" t="s">
        <v>40</v>
      </c>
      <c r="O178" s="79"/>
      <c r="P178" s="219">
        <f>O178*H178</f>
        <v>0</v>
      </c>
      <c r="Q178" s="219">
        <v>0</v>
      </c>
      <c r="R178" s="219">
        <f>Q178*H178</f>
        <v>0</v>
      </c>
      <c r="S178" s="219">
        <v>0</v>
      </c>
      <c r="T178" s="220">
        <f>S178*H178</f>
        <v>0</v>
      </c>
      <c r="AR178" s="17" t="s">
        <v>192</v>
      </c>
      <c r="AT178" s="17" t="s">
        <v>187</v>
      </c>
      <c r="AU178" s="17" t="s">
        <v>78</v>
      </c>
      <c r="AY178" s="17" t="s">
        <v>186</v>
      </c>
      <c r="BE178" s="221">
        <f>IF(N178="základní",J178,0)</f>
        <v>0</v>
      </c>
      <c r="BF178" s="221">
        <f>IF(N178="snížená",J178,0)</f>
        <v>0</v>
      </c>
      <c r="BG178" s="221">
        <f>IF(N178="zákl. přenesená",J178,0)</f>
        <v>0</v>
      </c>
      <c r="BH178" s="221">
        <f>IF(N178="sníž. přenesená",J178,0)</f>
        <v>0</v>
      </c>
      <c r="BI178" s="221">
        <f>IF(N178="nulová",J178,0)</f>
        <v>0</v>
      </c>
      <c r="BJ178" s="17" t="s">
        <v>76</v>
      </c>
      <c r="BK178" s="221">
        <f>ROUND(I178*H178,2)</f>
        <v>0</v>
      </c>
      <c r="BL178" s="17" t="s">
        <v>192</v>
      </c>
      <c r="BM178" s="17" t="s">
        <v>486</v>
      </c>
    </row>
    <row r="179" s="1" customFormat="1">
      <c r="B179" s="38"/>
      <c r="C179" s="39"/>
      <c r="D179" s="224" t="s">
        <v>831</v>
      </c>
      <c r="E179" s="39"/>
      <c r="F179" s="276" t="s">
        <v>2169</v>
      </c>
      <c r="G179" s="39"/>
      <c r="H179" s="39"/>
      <c r="I179" s="144"/>
      <c r="J179" s="39"/>
      <c r="K179" s="39"/>
      <c r="L179" s="43"/>
      <c r="M179" s="292"/>
      <c r="N179" s="281"/>
      <c r="O179" s="281"/>
      <c r="P179" s="281"/>
      <c r="Q179" s="281"/>
      <c r="R179" s="281"/>
      <c r="S179" s="281"/>
      <c r="T179" s="293"/>
      <c r="AT179" s="17" t="s">
        <v>831</v>
      </c>
      <c r="AU179" s="17" t="s">
        <v>78</v>
      </c>
    </row>
    <row r="180" s="1" customFormat="1" ht="6.96" customHeight="1">
      <c r="B180" s="57"/>
      <c r="C180" s="58"/>
      <c r="D180" s="58"/>
      <c r="E180" s="58"/>
      <c r="F180" s="58"/>
      <c r="G180" s="58"/>
      <c r="H180" s="58"/>
      <c r="I180" s="168"/>
      <c r="J180" s="58"/>
      <c r="K180" s="58"/>
      <c r="L180" s="43"/>
    </row>
  </sheetData>
  <sheetProtection sheet="1" autoFilter="0" formatColumns="0" formatRows="0" objects="1" scenarios="1" spinCount="100000" saltValue="n5DtU913LjAQnS70iazWHOryCuEmh9OQBxp61Sin0B0pBHDDPsDS2oDRmIw13SBUPUiCAtx4+JIOCH9khhtQUg==" hashValue="vz1a75rHqs0amSEOIRk13SPwJMAMoYXHbQCGyimzkdywPczjB8u20AWVGY0EmFV9kyIeWLyeKdwhFOjLXE3alw==" algorithmName="SHA-512" password="CC35"/>
  <autoFilter ref="C106:K179"/>
  <mergeCells count="12">
    <mergeCell ref="E7:H7"/>
    <mergeCell ref="E9:H9"/>
    <mergeCell ref="E11:H11"/>
    <mergeCell ref="E20:H20"/>
    <mergeCell ref="E29:H29"/>
    <mergeCell ref="E50:H50"/>
    <mergeCell ref="E52:H52"/>
    <mergeCell ref="E54:H54"/>
    <mergeCell ref="E95:H95"/>
    <mergeCell ref="E97:H97"/>
    <mergeCell ref="E99:H9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hidden="1"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108</v>
      </c>
    </row>
    <row r="3" ht="6.96" customHeight="1">
      <c r="B3" s="138"/>
      <c r="C3" s="139"/>
      <c r="D3" s="139"/>
      <c r="E3" s="139"/>
      <c r="F3" s="139"/>
      <c r="G3" s="139"/>
      <c r="H3" s="139"/>
      <c r="I3" s="140"/>
      <c r="J3" s="139"/>
      <c r="K3" s="139"/>
      <c r="L3" s="20"/>
      <c r="AT3" s="17" t="s">
        <v>78</v>
      </c>
    </row>
    <row r="4" ht="24.96" customHeight="1">
      <c r="B4" s="20"/>
      <c r="D4" s="141" t="s">
        <v>131</v>
      </c>
      <c r="L4" s="20"/>
      <c r="M4" s="24" t="s">
        <v>10</v>
      </c>
      <c r="AT4" s="17" t="s">
        <v>4</v>
      </c>
    </row>
    <row r="5" ht="6.96" customHeight="1">
      <c r="B5" s="20"/>
      <c r="L5" s="20"/>
    </row>
    <row r="6" ht="12" customHeight="1">
      <c r="B6" s="20"/>
      <c r="D6" s="142" t="s">
        <v>16</v>
      </c>
      <c r="L6" s="20"/>
    </row>
    <row r="7" ht="16.5" customHeight="1">
      <c r="B7" s="20"/>
      <c r="E7" s="143" t="str">
        <f>'Rekapitulace stavby'!K6</f>
        <v>000035_KČOV-Modlíkov</v>
      </c>
      <c r="F7" s="142"/>
      <c r="G7" s="142"/>
      <c r="H7" s="142"/>
      <c r="L7" s="20"/>
    </row>
    <row r="8" ht="12" customHeight="1">
      <c r="B8" s="20"/>
      <c r="D8" s="142" t="s">
        <v>132</v>
      </c>
      <c r="L8" s="20"/>
    </row>
    <row r="9" s="1" customFormat="1" ht="16.5" customHeight="1">
      <c r="B9" s="43"/>
      <c r="E9" s="143" t="s">
        <v>133</v>
      </c>
      <c r="F9" s="1"/>
      <c r="G9" s="1"/>
      <c r="H9" s="1"/>
      <c r="I9" s="144"/>
      <c r="L9" s="43"/>
    </row>
    <row r="10" s="1" customFormat="1" ht="12" customHeight="1">
      <c r="B10" s="43"/>
      <c r="D10" s="142" t="s">
        <v>134</v>
      </c>
      <c r="I10" s="144"/>
      <c r="L10" s="43"/>
    </row>
    <row r="11" s="1" customFormat="1" ht="36.96" customHeight="1">
      <c r="B11" s="43"/>
      <c r="E11" s="145" t="s">
        <v>2170</v>
      </c>
      <c r="F11" s="1"/>
      <c r="G11" s="1"/>
      <c r="H11" s="1"/>
      <c r="I11" s="144"/>
      <c r="L11" s="43"/>
    </row>
    <row r="12" s="1" customFormat="1">
      <c r="B12" s="43"/>
      <c r="I12" s="144"/>
      <c r="L12" s="43"/>
    </row>
    <row r="13" s="1" customFormat="1" ht="12" customHeight="1">
      <c r="B13" s="43"/>
      <c r="D13" s="142" t="s">
        <v>18</v>
      </c>
      <c r="F13" s="17" t="s">
        <v>1</v>
      </c>
      <c r="I13" s="146" t="s">
        <v>19</v>
      </c>
      <c r="J13" s="17" t="s">
        <v>1</v>
      </c>
      <c r="L13" s="43"/>
    </row>
    <row r="14" s="1" customFormat="1" ht="12" customHeight="1">
      <c r="B14" s="43"/>
      <c r="D14" s="142" t="s">
        <v>20</v>
      </c>
      <c r="F14" s="17" t="s">
        <v>21</v>
      </c>
      <c r="I14" s="146" t="s">
        <v>22</v>
      </c>
      <c r="J14" s="147" t="str">
        <f>'Rekapitulace stavby'!AN8</f>
        <v>15. 7. 2019</v>
      </c>
      <c r="L14" s="43"/>
    </row>
    <row r="15" s="1" customFormat="1" ht="10.8" customHeight="1">
      <c r="B15" s="43"/>
      <c r="I15" s="144"/>
      <c r="L15" s="43"/>
    </row>
    <row r="16" s="1" customFormat="1" ht="12" customHeight="1">
      <c r="B16" s="43"/>
      <c r="D16" s="142" t="s">
        <v>24</v>
      </c>
      <c r="I16" s="146" t="s">
        <v>25</v>
      </c>
      <c r="J16" s="17" t="s">
        <v>1</v>
      </c>
      <c r="L16" s="43"/>
    </row>
    <row r="17" s="1" customFormat="1" ht="18" customHeight="1">
      <c r="B17" s="43"/>
      <c r="E17" s="17" t="s">
        <v>26</v>
      </c>
      <c r="I17" s="146" t="s">
        <v>27</v>
      </c>
      <c r="J17" s="17" t="s">
        <v>1</v>
      </c>
      <c r="L17" s="43"/>
    </row>
    <row r="18" s="1" customFormat="1" ht="6.96" customHeight="1">
      <c r="B18" s="43"/>
      <c r="I18" s="144"/>
      <c r="L18" s="43"/>
    </row>
    <row r="19" s="1" customFormat="1" ht="12" customHeight="1">
      <c r="B19" s="43"/>
      <c r="D19" s="142" t="s">
        <v>28</v>
      </c>
      <c r="I19" s="146" t="s">
        <v>25</v>
      </c>
      <c r="J19" s="33" t="str">
        <f>'Rekapitulace stavby'!AN13</f>
        <v>Vyplň údaj</v>
      </c>
      <c r="L19" s="43"/>
    </row>
    <row r="20" s="1" customFormat="1" ht="18" customHeight="1">
      <c r="B20" s="43"/>
      <c r="E20" s="33" t="str">
        <f>'Rekapitulace stavby'!E14</f>
        <v>Vyplň údaj</v>
      </c>
      <c r="F20" s="17"/>
      <c r="G20" s="17"/>
      <c r="H20" s="17"/>
      <c r="I20" s="146" t="s">
        <v>27</v>
      </c>
      <c r="J20" s="33" t="str">
        <f>'Rekapitulace stavby'!AN14</f>
        <v>Vyplň údaj</v>
      </c>
      <c r="L20" s="43"/>
    </row>
    <row r="21" s="1" customFormat="1" ht="6.96" customHeight="1">
      <c r="B21" s="43"/>
      <c r="I21" s="144"/>
      <c r="L21" s="43"/>
    </row>
    <row r="22" s="1" customFormat="1" ht="12" customHeight="1">
      <c r="B22" s="43"/>
      <c r="D22" s="142" t="s">
        <v>30</v>
      </c>
      <c r="I22" s="146" t="s">
        <v>25</v>
      </c>
      <c r="J22" s="17" t="s">
        <v>1</v>
      </c>
      <c r="L22" s="43"/>
    </row>
    <row r="23" s="1" customFormat="1" ht="18" customHeight="1">
      <c r="B23" s="43"/>
      <c r="E23" s="17" t="s">
        <v>31</v>
      </c>
      <c r="I23" s="146" t="s">
        <v>27</v>
      </c>
      <c r="J23" s="17" t="s">
        <v>1</v>
      </c>
      <c r="L23" s="43"/>
    </row>
    <row r="24" s="1" customFormat="1" ht="6.96" customHeight="1">
      <c r="B24" s="43"/>
      <c r="I24" s="144"/>
      <c r="L24" s="43"/>
    </row>
    <row r="25" s="1" customFormat="1" ht="12" customHeight="1">
      <c r="B25" s="43"/>
      <c r="D25" s="142" t="s">
        <v>33</v>
      </c>
      <c r="I25" s="146" t="s">
        <v>25</v>
      </c>
      <c r="J25" s="17" t="s">
        <v>1</v>
      </c>
      <c r="L25" s="43"/>
    </row>
    <row r="26" s="1" customFormat="1" ht="18" customHeight="1">
      <c r="B26" s="43"/>
      <c r="E26" s="17" t="s">
        <v>31</v>
      </c>
      <c r="I26" s="146" t="s">
        <v>27</v>
      </c>
      <c r="J26" s="17" t="s">
        <v>1</v>
      </c>
      <c r="L26" s="43"/>
    </row>
    <row r="27" s="1" customFormat="1" ht="6.96" customHeight="1">
      <c r="B27" s="43"/>
      <c r="I27" s="144"/>
      <c r="L27" s="43"/>
    </row>
    <row r="28" s="1" customFormat="1" ht="12" customHeight="1">
      <c r="B28" s="43"/>
      <c r="D28" s="142" t="s">
        <v>34</v>
      </c>
      <c r="I28" s="144"/>
      <c r="L28" s="43"/>
    </row>
    <row r="29" s="7" customFormat="1" ht="16.5" customHeight="1">
      <c r="B29" s="148"/>
      <c r="E29" s="149" t="s">
        <v>1</v>
      </c>
      <c r="F29" s="149"/>
      <c r="G29" s="149"/>
      <c r="H29" s="149"/>
      <c r="I29" s="150"/>
      <c r="L29" s="148"/>
    </row>
    <row r="30" s="1" customFormat="1" ht="6.96" customHeight="1">
      <c r="B30" s="43"/>
      <c r="I30" s="144"/>
      <c r="L30" s="43"/>
    </row>
    <row r="31" s="1" customFormat="1" ht="6.96" customHeight="1">
      <c r="B31" s="43"/>
      <c r="D31" s="71"/>
      <c r="E31" s="71"/>
      <c r="F31" s="71"/>
      <c r="G31" s="71"/>
      <c r="H31" s="71"/>
      <c r="I31" s="151"/>
      <c r="J31" s="71"/>
      <c r="K31" s="71"/>
      <c r="L31" s="43"/>
    </row>
    <row r="32" s="1" customFormat="1" ht="25.44" customHeight="1">
      <c r="B32" s="43"/>
      <c r="D32" s="152" t="s">
        <v>35</v>
      </c>
      <c r="I32" s="144"/>
      <c r="J32" s="153">
        <f>ROUND(J88, 2)</f>
        <v>0</v>
      </c>
      <c r="L32" s="43"/>
    </row>
    <row r="33" s="1" customFormat="1" ht="6.96" customHeight="1">
      <c r="B33" s="43"/>
      <c r="D33" s="71"/>
      <c r="E33" s="71"/>
      <c r="F33" s="71"/>
      <c r="G33" s="71"/>
      <c r="H33" s="71"/>
      <c r="I33" s="151"/>
      <c r="J33" s="71"/>
      <c r="K33" s="71"/>
      <c r="L33" s="43"/>
    </row>
    <row r="34" s="1" customFormat="1" ht="14.4" customHeight="1">
      <c r="B34" s="43"/>
      <c r="F34" s="154" t="s">
        <v>37</v>
      </c>
      <c r="I34" s="155" t="s">
        <v>36</v>
      </c>
      <c r="J34" s="154" t="s">
        <v>38</v>
      </c>
      <c r="L34" s="43"/>
    </row>
    <row r="35" s="1" customFormat="1" ht="14.4" customHeight="1">
      <c r="B35" s="43"/>
      <c r="D35" s="142" t="s">
        <v>39</v>
      </c>
      <c r="E35" s="142" t="s">
        <v>40</v>
      </c>
      <c r="F35" s="156">
        <f>ROUND((SUM(BE88:BE133)),  2)</f>
        <v>0</v>
      </c>
      <c r="I35" s="157">
        <v>0.20999999999999999</v>
      </c>
      <c r="J35" s="156">
        <f>ROUND(((SUM(BE88:BE133))*I35),  2)</f>
        <v>0</v>
      </c>
      <c r="L35" s="43"/>
    </row>
    <row r="36" s="1" customFormat="1" ht="14.4" customHeight="1">
      <c r="B36" s="43"/>
      <c r="E36" s="142" t="s">
        <v>41</v>
      </c>
      <c r="F36" s="156">
        <f>ROUND((SUM(BF88:BF133)),  2)</f>
        <v>0</v>
      </c>
      <c r="I36" s="157">
        <v>0.14999999999999999</v>
      </c>
      <c r="J36" s="156">
        <f>ROUND(((SUM(BF88:BF133))*I36),  2)</f>
        <v>0</v>
      </c>
      <c r="L36" s="43"/>
    </row>
    <row r="37" hidden="1" s="1" customFormat="1" ht="14.4" customHeight="1">
      <c r="B37" s="43"/>
      <c r="E37" s="142" t="s">
        <v>42</v>
      </c>
      <c r="F37" s="156">
        <f>ROUND((SUM(BG88:BG133)),  2)</f>
        <v>0</v>
      </c>
      <c r="I37" s="157">
        <v>0.20999999999999999</v>
      </c>
      <c r="J37" s="156">
        <f>0</f>
        <v>0</v>
      </c>
      <c r="L37" s="43"/>
    </row>
    <row r="38" hidden="1" s="1" customFormat="1" ht="14.4" customHeight="1">
      <c r="B38" s="43"/>
      <c r="E38" s="142" t="s">
        <v>43</v>
      </c>
      <c r="F38" s="156">
        <f>ROUND((SUM(BH88:BH133)),  2)</f>
        <v>0</v>
      </c>
      <c r="I38" s="157">
        <v>0.14999999999999999</v>
      </c>
      <c r="J38" s="156">
        <f>0</f>
        <v>0</v>
      </c>
      <c r="L38" s="43"/>
    </row>
    <row r="39" hidden="1" s="1" customFormat="1" ht="14.4" customHeight="1">
      <c r="B39" s="43"/>
      <c r="E39" s="142" t="s">
        <v>44</v>
      </c>
      <c r="F39" s="156">
        <f>ROUND((SUM(BI88:BI133)),  2)</f>
        <v>0</v>
      </c>
      <c r="I39" s="157">
        <v>0</v>
      </c>
      <c r="J39" s="156">
        <f>0</f>
        <v>0</v>
      </c>
      <c r="L39" s="43"/>
    </row>
    <row r="40" s="1" customFormat="1" ht="6.96" customHeight="1">
      <c r="B40" s="43"/>
      <c r="I40" s="144"/>
      <c r="L40" s="43"/>
    </row>
    <row r="41" s="1" customFormat="1" ht="25.44" customHeight="1">
      <c r="B41" s="43"/>
      <c r="C41" s="158"/>
      <c r="D41" s="159" t="s">
        <v>45</v>
      </c>
      <c r="E41" s="160"/>
      <c r="F41" s="160"/>
      <c r="G41" s="161" t="s">
        <v>46</v>
      </c>
      <c r="H41" s="162" t="s">
        <v>47</v>
      </c>
      <c r="I41" s="163"/>
      <c r="J41" s="164">
        <f>SUM(J32:J39)</f>
        <v>0</v>
      </c>
      <c r="K41" s="165"/>
      <c r="L41" s="43"/>
    </row>
    <row r="42" s="1" customFormat="1" ht="14.4" customHeight="1">
      <c r="B42" s="166"/>
      <c r="C42" s="167"/>
      <c r="D42" s="167"/>
      <c r="E42" s="167"/>
      <c r="F42" s="167"/>
      <c r="G42" s="167"/>
      <c r="H42" s="167"/>
      <c r="I42" s="168"/>
      <c r="J42" s="167"/>
      <c r="K42" s="167"/>
      <c r="L42" s="43"/>
    </row>
    <row r="46" hidden="1" s="1" customFormat="1" ht="6.96" customHeight="1">
      <c r="B46" s="169"/>
      <c r="C46" s="170"/>
      <c r="D46" s="170"/>
      <c r="E46" s="170"/>
      <c r="F46" s="170"/>
      <c r="G46" s="170"/>
      <c r="H46" s="170"/>
      <c r="I46" s="171"/>
      <c r="J46" s="170"/>
      <c r="K46" s="170"/>
      <c r="L46" s="43"/>
    </row>
    <row r="47" hidden="1" s="1" customFormat="1" ht="24.96" customHeight="1">
      <c r="B47" s="38"/>
      <c r="C47" s="23" t="s">
        <v>138</v>
      </c>
      <c r="D47" s="39"/>
      <c r="E47" s="39"/>
      <c r="F47" s="39"/>
      <c r="G47" s="39"/>
      <c r="H47" s="39"/>
      <c r="I47" s="144"/>
      <c r="J47" s="39"/>
      <c r="K47" s="39"/>
      <c r="L47" s="43"/>
    </row>
    <row r="48" hidden="1" s="1" customFormat="1" ht="6.96" customHeight="1">
      <c r="B48" s="38"/>
      <c r="C48" s="39"/>
      <c r="D48" s="39"/>
      <c r="E48" s="39"/>
      <c r="F48" s="39"/>
      <c r="G48" s="39"/>
      <c r="H48" s="39"/>
      <c r="I48" s="144"/>
      <c r="J48" s="39"/>
      <c r="K48" s="39"/>
      <c r="L48" s="43"/>
    </row>
    <row r="49" hidden="1" s="1" customFormat="1" ht="12" customHeight="1">
      <c r="B49" s="38"/>
      <c r="C49" s="32" t="s">
        <v>16</v>
      </c>
      <c r="D49" s="39"/>
      <c r="E49" s="39"/>
      <c r="F49" s="39"/>
      <c r="G49" s="39"/>
      <c r="H49" s="39"/>
      <c r="I49" s="144"/>
      <c r="J49" s="39"/>
      <c r="K49" s="39"/>
      <c r="L49" s="43"/>
    </row>
    <row r="50" hidden="1" s="1" customFormat="1" ht="16.5" customHeight="1">
      <c r="B50" s="38"/>
      <c r="C50" s="39"/>
      <c r="D50" s="39"/>
      <c r="E50" s="172" t="str">
        <f>E7</f>
        <v>000035_KČOV-Modlíkov</v>
      </c>
      <c r="F50" s="32"/>
      <c r="G50" s="32"/>
      <c r="H50" s="32"/>
      <c r="I50" s="144"/>
      <c r="J50" s="39"/>
      <c r="K50" s="39"/>
      <c r="L50" s="43"/>
    </row>
    <row r="51" hidden="1" ht="12" customHeight="1">
      <c r="B51" s="21"/>
      <c r="C51" s="32" t="s">
        <v>132</v>
      </c>
      <c r="D51" s="22"/>
      <c r="E51" s="22"/>
      <c r="F51" s="22"/>
      <c r="G51" s="22"/>
      <c r="H51" s="22"/>
      <c r="I51" s="137"/>
      <c r="J51" s="22"/>
      <c r="K51" s="22"/>
      <c r="L51" s="20"/>
    </row>
    <row r="52" hidden="1" s="1" customFormat="1" ht="16.5" customHeight="1">
      <c r="B52" s="38"/>
      <c r="C52" s="39"/>
      <c r="D52" s="39"/>
      <c r="E52" s="172" t="s">
        <v>133</v>
      </c>
      <c r="F52" s="39"/>
      <c r="G52" s="39"/>
      <c r="H52" s="39"/>
      <c r="I52" s="144"/>
      <c r="J52" s="39"/>
      <c r="K52" s="39"/>
      <c r="L52" s="43"/>
    </row>
    <row r="53" hidden="1" s="1" customFormat="1" ht="12" customHeight="1">
      <c r="B53" s="38"/>
      <c r="C53" s="32" t="s">
        <v>134</v>
      </c>
      <c r="D53" s="39"/>
      <c r="E53" s="39"/>
      <c r="F53" s="39"/>
      <c r="G53" s="39"/>
      <c r="H53" s="39"/>
      <c r="I53" s="144"/>
      <c r="J53" s="39"/>
      <c r="K53" s="39"/>
      <c r="L53" s="43"/>
    </row>
    <row r="54" hidden="1" s="1" customFormat="1" ht="16.5" customHeight="1">
      <c r="B54" s="38"/>
      <c r="C54" s="39"/>
      <c r="D54" s="39"/>
      <c r="E54" s="64" t="str">
        <f>E11</f>
        <v>D1.4 - SO 04 Vodovodní přípojka ČOV</v>
      </c>
      <c r="F54" s="39"/>
      <c r="G54" s="39"/>
      <c r="H54" s="39"/>
      <c r="I54" s="144"/>
      <c r="J54" s="39"/>
      <c r="K54" s="39"/>
      <c r="L54" s="43"/>
    </row>
    <row r="55" hidden="1" s="1" customFormat="1" ht="6.96" customHeight="1">
      <c r="B55" s="38"/>
      <c r="C55" s="39"/>
      <c r="D55" s="39"/>
      <c r="E55" s="39"/>
      <c r="F55" s="39"/>
      <c r="G55" s="39"/>
      <c r="H55" s="39"/>
      <c r="I55" s="144"/>
      <c r="J55" s="39"/>
      <c r="K55" s="39"/>
      <c r="L55" s="43"/>
    </row>
    <row r="56" hidden="1" s="1" customFormat="1" ht="12" customHeight="1">
      <c r="B56" s="38"/>
      <c r="C56" s="32" t="s">
        <v>20</v>
      </c>
      <c r="D56" s="39"/>
      <c r="E56" s="39"/>
      <c r="F56" s="27" t="str">
        <f>F14</f>
        <v>Modlíkov</v>
      </c>
      <c r="G56" s="39"/>
      <c r="H56" s="39"/>
      <c r="I56" s="146" t="s">
        <v>22</v>
      </c>
      <c r="J56" s="67" t="str">
        <f>IF(J14="","",J14)</f>
        <v>15. 7. 2019</v>
      </c>
      <c r="K56" s="39"/>
      <c r="L56" s="43"/>
    </row>
    <row r="57" hidden="1" s="1" customFormat="1" ht="6.96" customHeight="1">
      <c r="B57" s="38"/>
      <c r="C57" s="39"/>
      <c r="D57" s="39"/>
      <c r="E57" s="39"/>
      <c r="F57" s="39"/>
      <c r="G57" s="39"/>
      <c r="H57" s="39"/>
      <c r="I57" s="144"/>
      <c r="J57" s="39"/>
      <c r="K57" s="39"/>
      <c r="L57" s="43"/>
    </row>
    <row r="58" hidden="1" s="1" customFormat="1" ht="13.65" customHeight="1">
      <c r="B58" s="38"/>
      <c r="C58" s="32" t="s">
        <v>24</v>
      </c>
      <c r="D58" s="39"/>
      <c r="E58" s="39"/>
      <c r="F58" s="27" t="str">
        <f>E17</f>
        <v>OBEC MODLÍKOV, MODLÍKOV 60 582 22 PŘIB.</v>
      </c>
      <c r="G58" s="39"/>
      <c r="H58" s="39"/>
      <c r="I58" s="146" t="s">
        <v>30</v>
      </c>
      <c r="J58" s="36" t="str">
        <f>E23</f>
        <v>PROfi</v>
      </c>
      <c r="K58" s="39"/>
      <c r="L58" s="43"/>
    </row>
    <row r="59" hidden="1" s="1" customFormat="1" ht="13.65" customHeight="1">
      <c r="B59" s="38"/>
      <c r="C59" s="32" t="s">
        <v>28</v>
      </c>
      <c r="D59" s="39"/>
      <c r="E59" s="39"/>
      <c r="F59" s="27" t="str">
        <f>IF(E20="","",E20)</f>
        <v>Vyplň údaj</v>
      </c>
      <c r="G59" s="39"/>
      <c r="H59" s="39"/>
      <c r="I59" s="146" t="s">
        <v>33</v>
      </c>
      <c r="J59" s="36" t="str">
        <f>E26</f>
        <v>PROfi</v>
      </c>
      <c r="K59" s="39"/>
      <c r="L59" s="43"/>
    </row>
    <row r="60" hidden="1" s="1" customFormat="1" ht="10.32" customHeight="1">
      <c r="B60" s="38"/>
      <c r="C60" s="39"/>
      <c r="D60" s="39"/>
      <c r="E60" s="39"/>
      <c r="F60" s="39"/>
      <c r="G60" s="39"/>
      <c r="H60" s="39"/>
      <c r="I60" s="144"/>
      <c r="J60" s="39"/>
      <c r="K60" s="39"/>
      <c r="L60" s="43"/>
    </row>
    <row r="61" hidden="1" s="1" customFormat="1" ht="29.28" customHeight="1">
      <c r="B61" s="38"/>
      <c r="C61" s="173" t="s">
        <v>139</v>
      </c>
      <c r="D61" s="174"/>
      <c r="E61" s="174"/>
      <c r="F61" s="174"/>
      <c r="G61" s="174"/>
      <c r="H61" s="174"/>
      <c r="I61" s="175"/>
      <c r="J61" s="176" t="s">
        <v>140</v>
      </c>
      <c r="K61" s="174"/>
      <c r="L61" s="43"/>
    </row>
    <row r="62" hidden="1" s="1" customFormat="1" ht="10.32" customHeight="1">
      <c r="B62" s="38"/>
      <c r="C62" s="39"/>
      <c r="D62" s="39"/>
      <c r="E62" s="39"/>
      <c r="F62" s="39"/>
      <c r="G62" s="39"/>
      <c r="H62" s="39"/>
      <c r="I62" s="144"/>
      <c r="J62" s="39"/>
      <c r="K62" s="39"/>
      <c r="L62" s="43"/>
    </row>
    <row r="63" hidden="1" s="1" customFormat="1" ht="22.8" customHeight="1">
      <c r="B63" s="38"/>
      <c r="C63" s="177" t="s">
        <v>141</v>
      </c>
      <c r="D63" s="39"/>
      <c r="E63" s="39"/>
      <c r="F63" s="39"/>
      <c r="G63" s="39"/>
      <c r="H63" s="39"/>
      <c r="I63" s="144"/>
      <c r="J63" s="98">
        <f>J88</f>
        <v>0</v>
      </c>
      <c r="K63" s="39"/>
      <c r="L63" s="43"/>
      <c r="AU63" s="17" t="s">
        <v>142</v>
      </c>
    </row>
    <row r="64" hidden="1" s="8" customFormat="1" ht="24.96" customHeight="1">
      <c r="B64" s="178"/>
      <c r="C64" s="179"/>
      <c r="D64" s="180" t="s">
        <v>1566</v>
      </c>
      <c r="E64" s="181"/>
      <c r="F64" s="181"/>
      <c r="G64" s="181"/>
      <c r="H64" s="181"/>
      <c r="I64" s="182"/>
      <c r="J64" s="183">
        <f>J89</f>
        <v>0</v>
      </c>
      <c r="K64" s="179"/>
      <c r="L64" s="184"/>
    </row>
    <row r="65" hidden="1" s="15" customFormat="1" ht="19.92" customHeight="1">
      <c r="B65" s="284"/>
      <c r="C65" s="121"/>
      <c r="D65" s="285" t="s">
        <v>1939</v>
      </c>
      <c r="E65" s="286"/>
      <c r="F65" s="286"/>
      <c r="G65" s="286"/>
      <c r="H65" s="286"/>
      <c r="I65" s="287"/>
      <c r="J65" s="288">
        <f>J90</f>
        <v>0</v>
      </c>
      <c r="K65" s="121"/>
      <c r="L65" s="289"/>
    </row>
    <row r="66" hidden="1" s="15" customFormat="1" ht="19.92" customHeight="1">
      <c r="B66" s="284"/>
      <c r="C66" s="121"/>
      <c r="D66" s="285" t="s">
        <v>2171</v>
      </c>
      <c r="E66" s="286"/>
      <c r="F66" s="286"/>
      <c r="G66" s="286"/>
      <c r="H66" s="286"/>
      <c r="I66" s="287"/>
      <c r="J66" s="288">
        <f>J108</f>
        <v>0</v>
      </c>
      <c r="K66" s="121"/>
      <c r="L66" s="289"/>
    </row>
    <row r="67" hidden="1" s="1" customFormat="1" ht="21.84" customHeight="1">
      <c r="B67" s="38"/>
      <c r="C67" s="39"/>
      <c r="D67" s="39"/>
      <c r="E67" s="39"/>
      <c r="F67" s="39"/>
      <c r="G67" s="39"/>
      <c r="H67" s="39"/>
      <c r="I67" s="144"/>
      <c r="J67" s="39"/>
      <c r="K67" s="39"/>
      <c r="L67" s="43"/>
    </row>
    <row r="68" hidden="1" s="1" customFormat="1" ht="6.96" customHeight="1">
      <c r="B68" s="57"/>
      <c r="C68" s="58"/>
      <c r="D68" s="58"/>
      <c r="E68" s="58"/>
      <c r="F68" s="58"/>
      <c r="G68" s="58"/>
      <c r="H68" s="58"/>
      <c r="I68" s="168"/>
      <c r="J68" s="58"/>
      <c r="K68" s="58"/>
      <c r="L68" s="43"/>
    </row>
    <row r="69" hidden="1"/>
    <row r="70" hidden="1"/>
    <row r="71" hidden="1"/>
    <row r="72" s="1" customFormat="1" ht="6.96" customHeight="1">
      <c r="B72" s="59"/>
      <c r="C72" s="60"/>
      <c r="D72" s="60"/>
      <c r="E72" s="60"/>
      <c r="F72" s="60"/>
      <c r="G72" s="60"/>
      <c r="H72" s="60"/>
      <c r="I72" s="171"/>
      <c r="J72" s="60"/>
      <c r="K72" s="60"/>
      <c r="L72" s="43"/>
    </row>
    <row r="73" s="1" customFormat="1" ht="24.96" customHeight="1">
      <c r="B73" s="38"/>
      <c r="C73" s="23" t="s">
        <v>172</v>
      </c>
      <c r="D73" s="39"/>
      <c r="E73" s="39"/>
      <c r="F73" s="39"/>
      <c r="G73" s="39"/>
      <c r="H73" s="39"/>
      <c r="I73" s="144"/>
      <c r="J73" s="39"/>
      <c r="K73" s="39"/>
      <c r="L73" s="43"/>
    </row>
    <row r="74" s="1" customFormat="1" ht="6.96" customHeight="1">
      <c r="B74" s="38"/>
      <c r="C74" s="39"/>
      <c r="D74" s="39"/>
      <c r="E74" s="39"/>
      <c r="F74" s="39"/>
      <c r="G74" s="39"/>
      <c r="H74" s="39"/>
      <c r="I74" s="144"/>
      <c r="J74" s="39"/>
      <c r="K74" s="39"/>
      <c r="L74" s="43"/>
    </row>
    <row r="75" s="1" customFormat="1" ht="12" customHeight="1">
      <c r="B75" s="38"/>
      <c r="C75" s="32" t="s">
        <v>16</v>
      </c>
      <c r="D75" s="39"/>
      <c r="E75" s="39"/>
      <c r="F75" s="39"/>
      <c r="G75" s="39"/>
      <c r="H75" s="39"/>
      <c r="I75" s="144"/>
      <c r="J75" s="39"/>
      <c r="K75" s="39"/>
      <c r="L75" s="43"/>
    </row>
    <row r="76" s="1" customFormat="1" ht="16.5" customHeight="1">
      <c r="B76" s="38"/>
      <c r="C76" s="39"/>
      <c r="D76" s="39"/>
      <c r="E76" s="172" t="str">
        <f>E7</f>
        <v>000035_KČOV-Modlíkov</v>
      </c>
      <c r="F76" s="32"/>
      <c r="G76" s="32"/>
      <c r="H76" s="32"/>
      <c r="I76" s="144"/>
      <c r="J76" s="39"/>
      <c r="K76" s="39"/>
      <c r="L76" s="43"/>
    </row>
    <row r="77" ht="12" customHeight="1">
      <c r="B77" s="21"/>
      <c r="C77" s="32" t="s">
        <v>132</v>
      </c>
      <c r="D77" s="22"/>
      <c r="E77" s="22"/>
      <c r="F77" s="22"/>
      <c r="G77" s="22"/>
      <c r="H77" s="22"/>
      <c r="I77" s="137"/>
      <c r="J77" s="22"/>
      <c r="K77" s="22"/>
      <c r="L77" s="20"/>
    </row>
    <row r="78" s="1" customFormat="1" ht="16.5" customHeight="1">
      <c r="B78" s="38"/>
      <c r="C78" s="39"/>
      <c r="D78" s="39"/>
      <c r="E78" s="172" t="s">
        <v>133</v>
      </c>
      <c r="F78" s="39"/>
      <c r="G78" s="39"/>
      <c r="H78" s="39"/>
      <c r="I78" s="144"/>
      <c r="J78" s="39"/>
      <c r="K78" s="39"/>
      <c r="L78" s="43"/>
    </row>
    <row r="79" s="1" customFormat="1" ht="12" customHeight="1">
      <c r="B79" s="38"/>
      <c r="C79" s="32" t="s">
        <v>134</v>
      </c>
      <c r="D79" s="39"/>
      <c r="E79" s="39"/>
      <c r="F79" s="39"/>
      <c r="G79" s="39"/>
      <c r="H79" s="39"/>
      <c r="I79" s="144"/>
      <c r="J79" s="39"/>
      <c r="K79" s="39"/>
      <c r="L79" s="43"/>
    </row>
    <row r="80" s="1" customFormat="1" ht="16.5" customHeight="1">
      <c r="B80" s="38"/>
      <c r="C80" s="39"/>
      <c r="D80" s="39"/>
      <c r="E80" s="64" t="str">
        <f>E11</f>
        <v>D1.4 - SO 04 Vodovodní přípojka ČOV</v>
      </c>
      <c r="F80" s="39"/>
      <c r="G80" s="39"/>
      <c r="H80" s="39"/>
      <c r="I80" s="144"/>
      <c r="J80" s="39"/>
      <c r="K80" s="39"/>
      <c r="L80" s="43"/>
    </row>
    <row r="81" s="1" customFormat="1" ht="6.96" customHeight="1">
      <c r="B81" s="38"/>
      <c r="C81" s="39"/>
      <c r="D81" s="39"/>
      <c r="E81" s="39"/>
      <c r="F81" s="39"/>
      <c r="G81" s="39"/>
      <c r="H81" s="39"/>
      <c r="I81" s="144"/>
      <c r="J81" s="39"/>
      <c r="K81" s="39"/>
      <c r="L81" s="43"/>
    </row>
    <row r="82" s="1" customFormat="1" ht="12" customHeight="1">
      <c r="B82" s="38"/>
      <c r="C82" s="32" t="s">
        <v>20</v>
      </c>
      <c r="D82" s="39"/>
      <c r="E82" s="39"/>
      <c r="F82" s="27" t="str">
        <f>F14</f>
        <v>Modlíkov</v>
      </c>
      <c r="G82" s="39"/>
      <c r="H82" s="39"/>
      <c r="I82" s="146" t="s">
        <v>22</v>
      </c>
      <c r="J82" s="67" t="str">
        <f>IF(J14="","",J14)</f>
        <v>15. 7. 2019</v>
      </c>
      <c r="K82" s="39"/>
      <c r="L82" s="43"/>
    </row>
    <row r="83" s="1" customFormat="1" ht="6.96" customHeight="1">
      <c r="B83" s="38"/>
      <c r="C83" s="39"/>
      <c r="D83" s="39"/>
      <c r="E83" s="39"/>
      <c r="F83" s="39"/>
      <c r="G83" s="39"/>
      <c r="H83" s="39"/>
      <c r="I83" s="144"/>
      <c r="J83" s="39"/>
      <c r="K83" s="39"/>
      <c r="L83" s="43"/>
    </row>
    <row r="84" s="1" customFormat="1" ht="13.65" customHeight="1">
      <c r="B84" s="38"/>
      <c r="C84" s="32" t="s">
        <v>24</v>
      </c>
      <c r="D84" s="39"/>
      <c r="E84" s="39"/>
      <c r="F84" s="27" t="str">
        <f>E17</f>
        <v>OBEC MODLÍKOV, MODLÍKOV 60 582 22 PŘIB.</v>
      </c>
      <c r="G84" s="39"/>
      <c r="H84" s="39"/>
      <c r="I84" s="146" t="s">
        <v>30</v>
      </c>
      <c r="J84" s="36" t="str">
        <f>E23</f>
        <v>PROfi</v>
      </c>
      <c r="K84" s="39"/>
      <c r="L84" s="43"/>
    </row>
    <row r="85" s="1" customFormat="1" ht="13.65" customHeight="1">
      <c r="B85" s="38"/>
      <c r="C85" s="32" t="s">
        <v>28</v>
      </c>
      <c r="D85" s="39"/>
      <c r="E85" s="39"/>
      <c r="F85" s="27" t="str">
        <f>IF(E20="","",E20)</f>
        <v>Vyplň údaj</v>
      </c>
      <c r="G85" s="39"/>
      <c r="H85" s="39"/>
      <c r="I85" s="146" t="s">
        <v>33</v>
      </c>
      <c r="J85" s="36" t="str">
        <f>E26</f>
        <v>PROfi</v>
      </c>
      <c r="K85" s="39"/>
      <c r="L85" s="43"/>
    </row>
    <row r="86" s="1" customFormat="1" ht="10.32" customHeight="1">
      <c r="B86" s="38"/>
      <c r="C86" s="39"/>
      <c r="D86" s="39"/>
      <c r="E86" s="39"/>
      <c r="F86" s="39"/>
      <c r="G86" s="39"/>
      <c r="H86" s="39"/>
      <c r="I86" s="144"/>
      <c r="J86" s="39"/>
      <c r="K86" s="39"/>
      <c r="L86" s="43"/>
    </row>
    <row r="87" s="9" customFormat="1" ht="29.28" customHeight="1">
      <c r="B87" s="185"/>
      <c r="C87" s="186" t="s">
        <v>173</v>
      </c>
      <c r="D87" s="187" t="s">
        <v>54</v>
      </c>
      <c r="E87" s="187" t="s">
        <v>50</v>
      </c>
      <c r="F87" s="187" t="s">
        <v>51</v>
      </c>
      <c r="G87" s="187" t="s">
        <v>174</v>
      </c>
      <c r="H87" s="187" t="s">
        <v>175</v>
      </c>
      <c r="I87" s="188" t="s">
        <v>176</v>
      </c>
      <c r="J87" s="189" t="s">
        <v>140</v>
      </c>
      <c r="K87" s="190" t="s">
        <v>177</v>
      </c>
      <c r="L87" s="191"/>
      <c r="M87" s="88" t="s">
        <v>1</v>
      </c>
      <c r="N87" s="89" t="s">
        <v>39</v>
      </c>
      <c r="O87" s="89" t="s">
        <v>178</v>
      </c>
      <c r="P87" s="89" t="s">
        <v>179</v>
      </c>
      <c r="Q87" s="89" t="s">
        <v>180</v>
      </c>
      <c r="R87" s="89" t="s">
        <v>181</v>
      </c>
      <c r="S87" s="89" t="s">
        <v>182</v>
      </c>
      <c r="T87" s="90" t="s">
        <v>183</v>
      </c>
    </row>
    <row r="88" s="1" customFormat="1" ht="22.8" customHeight="1">
      <c r="B88" s="38"/>
      <c r="C88" s="95" t="s">
        <v>184</v>
      </c>
      <c r="D88" s="39"/>
      <c r="E88" s="39"/>
      <c r="F88" s="39"/>
      <c r="G88" s="39"/>
      <c r="H88" s="39"/>
      <c r="I88" s="144"/>
      <c r="J88" s="192">
        <f>BK88</f>
        <v>0</v>
      </c>
      <c r="K88" s="39"/>
      <c r="L88" s="43"/>
      <c r="M88" s="91"/>
      <c r="N88" s="92"/>
      <c r="O88" s="92"/>
      <c r="P88" s="193">
        <f>P89</f>
        <v>0</v>
      </c>
      <c r="Q88" s="92"/>
      <c r="R88" s="193">
        <f>R89</f>
        <v>78.172634000000002</v>
      </c>
      <c r="S88" s="92"/>
      <c r="T88" s="194">
        <f>T89</f>
        <v>0</v>
      </c>
      <c r="AT88" s="17" t="s">
        <v>68</v>
      </c>
      <c r="AU88" s="17" t="s">
        <v>142</v>
      </c>
      <c r="BK88" s="195">
        <f>BK89</f>
        <v>0</v>
      </c>
    </row>
    <row r="89" s="10" customFormat="1" ht="25.92" customHeight="1">
      <c r="B89" s="196"/>
      <c r="C89" s="197"/>
      <c r="D89" s="198" t="s">
        <v>68</v>
      </c>
      <c r="E89" s="199" t="s">
        <v>1575</v>
      </c>
      <c r="F89" s="199" t="s">
        <v>1576</v>
      </c>
      <c r="G89" s="197"/>
      <c r="H89" s="197"/>
      <c r="I89" s="200"/>
      <c r="J89" s="201">
        <f>BK89</f>
        <v>0</v>
      </c>
      <c r="K89" s="197"/>
      <c r="L89" s="202"/>
      <c r="M89" s="203"/>
      <c r="N89" s="204"/>
      <c r="O89" s="204"/>
      <c r="P89" s="205">
        <f>P90+P108</f>
        <v>0</v>
      </c>
      <c r="Q89" s="204"/>
      <c r="R89" s="205">
        <f>R90+R108</f>
        <v>78.172634000000002</v>
      </c>
      <c r="S89" s="204"/>
      <c r="T89" s="206">
        <f>T90+T108</f>
        <v>0</v>
      </c>
      <c r="AR89" s="207" t="s">
        <v>76</v>
      </c>
      <c r="AT89" s="208" t="s">
        <v>68</v>
      </c>
      <c r="AU89" s="208" t="s">
        <v>69</v>
      </c>
      <c r="AY89" s="207" t="s">
        <v>186</v>
      </c>
      <c r="BK89" s="209">
        <f>BK90+BK108</f>
        <v>0</v>
      </c>
    </row>
    <row r="90" s="10" customFormat="1" ht="22.8" customHeight="1">
      <c r="B90" s="196"/>
      <c r="C90" s="197"/>
      <c r="D90" s="198" t="s">
        <v>68</v>
      </c>
      <c r="E90" s="290" t="s">
        <v>76</v>
      </c>
      <c r="F90" s="290" t="s">
        <v>185</v>
      </c>
      <c r="G90" s="197"/>
      <c r="H90" s="197"/>
      <c r="I90" s="200"/>
      <c r="J90" s="291">
        <f>BK90</f>
        <v>0</v>
      </c>
      <c r="K90" s="197"/>
      <c r="L90" s="202"/>
      <c r="M90" s="203"/>
      <c r="N90" s="204"/>
      <c r="O90" s="204"/>
      <c r="P90" s="205">
        <f>SUM(P91:P107)</f>
        <v>0</v>
      </c>
      <c r="Q90" s="204"/>
      <c r="R90" s="205">
        <f>SUM(R91:R107)</f>
        <v>75.859999999999999</v>
      </c>
      <c r="S90" s="204"/>
      <c r="T90" s="206">
        <f>SUM(T91:T107)</f>
        <v>0</v>
      </c>
      <c r="AR90" s="207" t="s">
        <v>76</v>
      </c>
      <c r="AT90" s="208" t="s">
        <v>68</v>
      </c>
      <c r="AU90" s="208" t="s">
        <v>76</v>
      </c>
      <c r="AY90" s="207" t="s">
        <v>186</v>
      </c>
      <c r="BK90" s="209">
        <f>SUM(BK91:BK107)</f>
        <v>0</v>
      </c>
    </row>
    <row r="91" s="1" customFormat="1" ht="16.5" customHeight="1">
      <c r="B91" s="38"/>
      <c r="C91" s="210" t="s">
        <v>76</v>
      </c>
      <c r="D91" s="210" t="s">
        <v>187</v>
      </c>
      <c r="E91" s="211" t="s">
        <v>188</v>
      </c>
      <c r="F91" s="212" t="s">
        <v>2172</v>
      </c>
      <c r="G91" s="213" t="s">
        <v>190</v>
      </c>
      <c r="H91" s="214">
        <v>18.539999999999999</v>
      </c>
      <c r="I91" s="215"/>
      <c r="J91" s="216">
        <f>ROUND(I91*H91,2)</f>
        <v>0</v>
      </c>
      <c r="K91" s="212" t="s">
        <v>2173</v>
      </c>
      <c r="L91" s="43"/>
      <c r="M91" s="217" t="s">
        <v>1</v>
      </c>
      <c r="N91" s="218" t="s">
        <v>40</v>
      </c>
      <c r="O91" s="79"/>
      <c r="P91" s="219">
        <f>O91*H91</f>
        <v>0</v>
      </c>
      <c r="Q91" s="219">
        <v>0</v>
      </c>
      <c r="R91" s="219">
        <f>Q91*H91</f>
        <v>0</v>
      </c>
      <c r="S91" s="219">
        <v>0</v>
      </c>
      <c r="T91" s="220">
        <f>S91*H91</f>
        <v>0</v>
      </c>
      <c r="AR91" s="17" t="s">
        <v>192</v>
      </c>
      <c r="AT91" s="17" t="s">
        <v>187</v>
      </c>
      <c r="AU91" s="17" t="s">
        <v>78</v>
      </c>
      <c r="AY91" s="17" t="s">
        <v>186</v>
      </c>
      <c r="BE91" s="221">
        <f>IF(N91="základní",J91,0)</f>
        <v>0</v>
      </c>
      <c r="BF91" s="221">
        <f>IF(N91="snížená",J91,0)</f>
        <v>0</v>
      </c>
      <c r="BG91" s="221">
        <f>IF(N91="zákl. přenesená",J91,0)</f>
        <v>0</v>
      </c>
      <c r="BH91" s="221">
        <f>IF(N91="sníž. přenesená",J91,0)</f>
        <v>0</v>
      </c>
      <c r="BI91" s="221">
        <f>IF(N91="nulová",J91,0)</f>
        <v>0</v>
      </c>
      <c r="BJ91" s="17" t="s">
        <v>76</v>
      </c>
      <c r="BK91" s="221">
        <f>ROUND(I91*H91,2)</f>
        <v>0</v>
      </c>
      <c r="BL91" s="17" t="s">
        <v>192</v>
      </c>
      <c r="BM91" s="17" t="s">
        <v>2174</v>
      </c>
    </row>
    <row r="92" s="1" customFormat="1" ht="16.5" customHeight="1">
      <c r="B92" s="38"/>
      <c r="C92" s="210" t="s">
        <v>78</v>
      </c>
      <c r="D92" s="210" t="s">
        <v>187</v>
      </c>
      <c r="E92" s="211" t="s">
        <v>2175</v>
      </c>
      <c r="F92" s="212" t="s">
        <v>2176</v>
      </c>
      <c r="G92" s="213" t="s">
        <v>190</v>
      </c>
      <c r="H92" s="214">
        <v>166.86000000000001</v>
      </c>
      <c r="I92" s="215"/>
      <c r="J92" s="216">
        <f>ROUND(I92*H92,2)</f>
        <v>0</v>
      </c>
      <c r="K92" s="212" t="s">
        <v>228</v>
      </c>
      <c r="L92" s="43"/>
      <c r="M92" s="217" t="s">
        <v>1</v>
      </c>
      <c r="N92" s="218" t="s">
        <v>40</v>
      </c>
      <c r="O92" s="79"/>
      <c r="P92" s="219">
        <f>O92*H92</f>
        <v>0</v>
      </c>
      <c r="Q92" s="219">
        <v>0</v>
      </c>
      <c r="R92" s="219">
        <f>Q92*H92</f>
        <v>0</v>
      </c>
      <c r="S92" s="219">
        <v>0</v>
      </c>
      <c r="T92" s="220">
        <f>S92*H92</f>
        <v>0</v>
      </c>
      <c r="AR92" s="17" t="s">
        <v>192</v>
      </c>
      <c r="AT92" s="17" t="s">
        <v>187</v>
      </c>
      <c r="AU92" s="17" t="s">
        <v>78</v>
      </c>
      <c r="AY92" s="17" t="s">
        <v>186</v>
      </c>
      <c r="BE92" s="221">
        <f>IF(N92="základní",J92,0)</f>
        <v>0</v>
      </c>
      <c r="BF92" s="221">
        <f>IF(N92="snížená",J92,0)</f>
        <v>0</v>
      </c>
      <c r="BG92" s="221">
        <f>IF(N92="zákl. přenesená",J92,0)</f>
        <v>0</v>
      </c>
      <c r="BH92" s="221">
        <f>IF(N92="sníž. přenesená",J92,0)</f>
        <v>0</v>
      </c>
      <c r="BI92" s="221">
        <f>IF(N92="nulová",J92,0)</f>
        <v>0</v>
      </c>
      <c r="BJ92" s="17" t="s">
        <v>76</v>
      </c>
      <c r="BK92" s="221">
        <f>ROUND(I92*H92,2)</f>
        <v>0</v>
      </c>
      <c r="BL92" s="17" t="s">
        <v>192</v>
      </c>
      <c r="BM92" s="17" t="s">
        <v>2177</v>
      </c>
    </row>
    <row r="93" s="1" customFormat="1" ht="16.5" customHeight="1">
      <c r="B93" s="38"/>
      <c r="C93" s="210" t="s">
        <v>86</v>
      </c>
      <c r="D93" s="210" t="s">
        <v>187</v>
      </c>
      <c r="E93" s="211" t="s">
        <v>2178</v>
      </c>
      <c r="F93" s="212" t="s">
        <v>2179</v>
      </c>
      <c r="G93" s="213" t="s">
        <v>190</v>
      </c>
      <c r="H93" s="214">
        <v>166.86000000000001</v>
      </c>
      <c r="I93" s="215"/>
      <c r="J93" s="216">
        <f>ROUND(I93*H93,2)</f>
        <v>0</v>
      </c>
      <c r="K93" s="212" t="s">
        <v>228</v>
      </c>
      <c r="L93" s="43"/>
      <c r="M93" s="217" t="s">
        <v>1</v>
      </c>
      <c r="N93" s="218" t="s">
        <v>40</v>
      </c>
      <c r="O93" s="79"/>
      <c r="P93" s="219">
        <f>O93*H93</f>
        <v>0</v>
      </c>
      <c r="Q93" s="219">
        <v>0</v>
      </c>
      <c r="R93" s="219">
        <f>Q93*H93</f>
        <v>0</v>
      </c>
      <c r="S93" s="219">
        <v>0</v>
      </c>
      <c r="T93" s="220">
        <f>S93*H93</f>
        <v>0</v>
      </c>
      <c r="AR93" s="17" t="s">
        <v>192</v>
      </c>
      <c r="AT93" s="17" t="s">
        <v>187</v>
      </c>
      <c r="AU93" s="17" t="s">
        <v>78</v>
      </c>
      <c r="AY93" s="17" t="s">
        <v>186</v>
      </c>
      <c r="BE93" s="221">
        <f>IF(N93="základní",J93,0)</f>
        <v>0</v>
      </c>
      <c r="BF93" s="221">
        <f>IF(N93="snížená",J93,0)</f>
        <v>0</v>
      </c>
      <c r="BG93" s="221">
        <f>IF(N93="zákl. přenesená",J93,0)</f>
        <v>0</v>
      </c>
      <c r="BH93" s="221">
        <f>IF(N93="sníž. přenesená",J93,0)</f>
        <v>0</v>
      </c>
      <c r="BI93" s="221">
        <f>IF(N93="nulová",J93,0)</f>
        <v>0</v>
      </c>
      <c r="BJ93" s="17" t="s">
        <v>76</v>
      </c>
      <c r="BK93" s="221">
        <f>ROUND(I93*H93,2)</f>
        <v>0</v>
      </c>
      <c r="BL93" s="17" t="s">
        <v>192</v>
      </c>
      <c r="BM93" s="17" t="s">
        <v>2180</v>
      </c>
    </row>
    <row r="94" s="1" customFormat="1" ht="16.5" customHeight="1">
      <c r="B94" s="38"/>
      <c r="C94" s="210" t="s">
        <v>192</v>
      </c>
      <c r="D94" s="210" t="s">
        <v>187</v>
      </c>
      <c r="E94" s="211" t="s">
        <v>234</v>
      </c>
      <c r="F94" s="212" t="s">
        <v>2181</v>
      </c>
      <c r="G94" s="213" t="s">
        <v>190</v>
      </c>
      <c r="H94" s="214">
        <v>166.86000000000001</v>
      </c>
      <c r="I94" s="215"/>
      <c r="J94" s="216">
        <f>ROUND(I94*H94,2)</f>
        <v>0</v>
      </c>
      <c r="K94" s="212" t="s">
        <v>228</v>
      </c>
      <c r="L94" s="43"/>
      <c r="M94" s="217" t="s">
        <v>1</v>
      </c>
      <c r="N94" s="218" t="s">
        <v>40</v>
      </c>
      <c r="O94" s="79"/>
      <c r="P94" s="219">
        <f>O94*H94</f>
        <v>0</v>
      </c>
      <c r="Q94" s="219">
        <v>0</v>
      </c>
      <c r="R94" s="219">
        <f>Q94*H94</f>
        <v>0</v>
      </c>
      <c r="S94" s="219">
        <v>0</v>
      </c>
      <c r="T94" s="220">
        <f>S94*H94</f>
        <v>0</v>
      </c>
      <c r="AR94" s="17" t="s">
        <v>192</v>
      </c>
      <c r="AT94" s="17" t="s">
        <v>187</v>
      </c>
      <c r="AU94" s="17" t="s">
        <v>78</v>
      </c>
      <c r="AY94" s="17" t="s">
        <v>186</v>
      </c>
      <c r="BE94" s="221">
        <f>IF(N94="základní",J94,0)</f>
        <v>0</v>
      </c>
      <c r="BF94" s="221">
        <f>IF(N94="snížená",J94,0)</f>
        <v>0</v>
      </c>
      <c r="BG94" s="221">
        <f>IF(N94="zákl. přenesená",J94,0)</f>
        <v>0</v>
      </c>
      <c r="BH94" s="221">
        <f>IF(N94="sníž. přenesená",J94,0)</f>
        <v>0</v>
      </c>
      <c r="BI94" s="221">
        <f>IF(N94="nulová",J94,0)</f>
        <v>0</v>
      </c>
      <c r="BJ94" s="17" t="s">
        <v>76</v>
      </c>
      <c r="BK94" s="221">
        <f>ROUND(I94*H94,2)</f>
        <v>0</v>
      </c>
      <c r="BL94" s="17" t="s">
        <v>192</v>
      </c>
      <c r="BM94" s="17" t="s">
        <v>2182</v>
      </c>
    </row>
    <row r="95" s="1" customFormat="1" ht="16.5" customHeight="1">
      <c r="B95" s="38"/>
      <c r="C95" s="210" t="s">
        <v>213</v>
      </c>
      <c r="D95" s="210" t="s">
        <v>187</v>
      </c>
      <c r="E95" s="211" t="s">
        <v>1942</v>
      </c>
      <c r="F95" s="212" t="s">
        <v>2183</v>
      </c>
      <c r="G95" s="213" t="s">
        <v>190</v>
      </c>
      <c r="H95" s="214">
        <v>270.31</v>
      </c>
      <c r="I95" s="215"/>
      <c r="J95" s="216">
        <f>ROUND(I95*H95,2)</f>
        <v>0</v>
      </c>
      <c r="K95" s="212" t="s">
        <v>1</v>
      </c>
      <c r="L95" s="43"/>
      <c r="M95" s="217" t="s">
        <v>1</v>
      </c>
      <c r="N95" s="218" t="s">
        <v>40</v>
      </c>
      <c r="O95" s="79"/>
      <c r="P95" s="219">
        <f>O95*H95</f>
        <v>0</v>
      </c>
      <c r="Q95" s="219">
        <v>0</v>
      </c>
      <c r="R95" s="219">
        <f>Q95*H95</f>
        <v>0</v>
      </c>
      <c r="S95" s="219">
        <v>0</v>
      </c>
      <c r="T95" s="220">
        <f>S95*H95</f>
        <v>0</v>
      </c>
      <c r="AR95" s="17" t="s">
        <v>192</v>
      </c>
      <c r="AT95" s="17" t="s">
        <v>187</v>
      </c>
      <c r="AU95" s="17" t="s">
        <v>78</v>
      </c>
      <c r="AY95" s="17" t="s">
        <v>186</v>
      </c>
      <c r="BE95" s="221">
        <f>IF(N95="základní",J95,0)</f>
        <v>0</v>
      </c>
      <c r="BF95" s="221">
        <f>IF(N95="snížená",J95,0)</f>
        <v>0</v>
      </c>
      <c r="BG95" s="221">
        <f>IF(N95="zákl. přenesená",J95,0)</f>
        <v>0</v>
      </c>
      <c r="BH95" s="221">
        <f>IF(N95="sníž. přenesená",J95,0)</f>
        <v>0</v>
      </c>
      <c r="BI95" s="221">
        <f>IF(N95="nulová",J95,0)</f>
        <v>0</v>
      </c>
      <c r="BJ95" s="17" t="s">
        <v>76</v>
      </c>
      <c r="BK95" s="221">
        <f>ROUND(I95*H95,2)</f>
        <v>0</v>
      </c>
      <c r="BL95" s="17" t="s">
        <v>192</v>
      </c>
      <c r="BM95" s="17" t="s">
        <v>2184</v>
      </c>
    </row>
    <row r="96" s="1" customFormat="1" ht="16.5" customHeight="1">
      <c r="B96" s="38"/>
      <c r="C96" s="210" t="s">
        <v>217</v>
      </c>
      <c r="D96" s="210" t="s">
        <v>187</v>
      </c>
      <c r="E96" s="211" t="s">
        <v>1947</v>
      </c>
      <c r="F96" s="212" t="s">
        <v>1948</v>
      </c>
      <c r="G96" s="213" t="s">
        <v>190</v>
      </c>
      <c r="H96" s="214">
        <v>63.399999999999999</v>
      </c>
      <c r="I96" s="215"/>
      <c r="J96" s="216">
        <f>ROUND(I96*H96,2)</f>
        <v>0</v>
      </c>
      <c r="K96" s="212" t="s">
        <v>1</v>
      </c>
      <c r="L96" s="43"/>
      <c r="M96" s="217" t="s">
        <v>1</v>
      </c>
      <c r="N96" s="218" t="s">
        <v>40</v>
      </c>
      <c r="O96" s="79"/>
      <c r="P96" s="219">
        <f>O96*H96</f>
        <v>0</v>
      </c>
      <c r="Q96" s="219">
        <v>0</v>
      </c>
      <c r="R96" s="219">
        <f>Q96*H96</f>
        <v>0</v>
      </c>
      <c r="S96" s="219">
        <v>0</v>
      </c>
      <c r="T96" s="220">
        <f>S96*H96</f>
        <v>0</v>
      </c>
      <c r="AR96" s="17" t="s">
        <v>192</v>
      </c>
      <c r="AT96" s="17" t="s">
        <v>187</v>
      </c>
      <c r="AU96" s="17" t="s">
        <v>78</v>
      </c>
      <c r="AY96" s="17" t="s">
        <v>186</v>
      </c>
      <c r="BE96" s="221">
        <f>IF(N96="základní",J96,0)</f>
        <v>0</v>
      </c>
      <c r="BF96" s="221">
        <f>IF(N96="snížená",J96,0)</f>
        <v>0</v>
      </c>
      <c r="BG96" s="221">
        <f>IF(N96="zákl. přenesená",J96,0)</f>
        <v>0</v>
      </c>
      <c r="BH96" s="221">
        <f>IF(N96="sníž. přenesená",J96,0)</f>
        <v>0</v>
      </c>
      <c r="BI96" s="221">
        <f>IF(N96="nulová",J96,0)</f>
        <v>0</v>
      </c>
      <c r="BJ96" s="17" t="s">
        <v>76</v>
      </c>
      <c r="BK96" s="221">
        <f>ROUND(I96*H96,2)</f>
        <v>0</v>
      </c>
      <c r="BL96" s="17" t="s">
        <v>192</v>
      </c>
      <c r="BM96" s="17" t="s">
        <v>2185</v>
      </c>
    </row>
    <row r="97" s="1" customFormat="1">
      <c r="B97" s="38"/>
      <c r="C97" s="39"/>
      <c r="D97" s="224" t="s">
        <v>831</v>
      </c>
      <c r="E97" s="39"/>
      <c r="F97" s="276" t="s">
        <v>1950</v>
      </c>
      <c r="G97" s="39"/>
      <c r="H97" s="39"/>
      <c r="I97" s="144"/>
      <c r="J97" s="39"/>
      <c r="K97" s="39"/>
      <c r="L97" s="43"/>
      <c r="M97" s="277"/>
      <c r="N97" s="79"/>
      <c r="O97" s="79"/>
      <c r="P97" s="79"/>
      <c r="Q97" s="79"/>
      <c r="R97" s="79"/>
      <c r="S97" s="79"/>
      <c r="T97" s="80"/>
      <c r="AT97" s="17" t="s">
        <v>831</v>
      </c>
      <c r="AU97" s="17" t="s">
        <v>78</v>
      </c>
    </row>
    <row r="98" s="1" customFormat="1" ht="16.5" customHeight="1">
      <c r="B98" s="38"/>
      <c r="C98" s="210" t="s">
        <v>221</v>
      </c>
      <c r="D98" s="210" t="s">
        <v>187</v>
      </c>
      <c r="E98" s="211" t="s">
        <v>2186</v>
      </c>
      <c r="F98" s="212" t="s">
        <v>2187</v>
      </c>
      <c r="G98" s="213" t="s">
        <v>190</v>
      </c>
      <c r="H98" s="214">
        <v>270.31</v>
      </c>
      <c r="I98" s="215"/>
      <c r="J98" s="216">
        <f>ROUND(I98*H98,2)</f>
        <v>0</v>
      </c>
      <c r="K98" s="212" t="s">
        <v>2173</v>
      </c>
      <c r="L98" s="43"/>
      <c r="M98" s="217" t="s">
        <v>1</v>
      </c>
      <c r="N98" s="218" t="s">
        <v>40</v>
      </c>
      <c r="O98" s="79"/>
      <c r="P98" s="219">
        <f>O98*H98</f>
        <v>0</v>
      </c>
      <c r="Q98" s="219">
        <v>0</v>
      </c>
      <c r="R98" s="219">
        <f>Q98*H98</f>
        <v>0</v>
      </c>
      <c r="S98" s="219">
        <v>0</v>
      </c>
      <c r="T98" s="220">
        <f>S98*H98</f>
        <v>0</v>
      </c>
      <c r="AR98" s="17" t="s">
        <v>192</v>
      </c>
      <c r="AT98" s="17" t="s">
        <v>187</v>
      </c>
      <c r="AU98" s="17" t="s">
        <v>78</v>
      </c>
      <c r="AY98" s="17" t="s">
        <v>186</v>
      </c>
      <c r="BE98" s="221">
        <f>IF(N98="základní",J98,0)</f>
        <v>0</v>
      </c>
      <c r="BF98" s="221">
        <f>IF(N98="snížená",J98,0)</f>
        <v>0</v>
      </c>
      <c r="BG98" s="221">
        <f>IF(N98="zákl. přenesená",J98,0)</f>
        <v>0</v>
      </c>
      <c r="BH98" s="221">
        <f>IF(N98="sníž. přenesená",J98,0)</f>
        <v>0</v>
      </c>
      <c r="BI98" s="221">
        <f>IF(N98="nulová",J98,0)</f>
        <v>0</v>
      </c>
      <c r="BJ98" s="17" t="s">
        <v>76</v>
      </c>
      <c r="BK98" s="221">
        <f>ROUND(I98*H98,2)</f>
        <v>0</v>
      </c>
      <c r="BL98" s="17" t="s">
        <v>192</v>
      </c>
      <c r="BM98" s="17" t="s">
        <v>2188</v>
      </c>
    </row>
    <row r="99" s="1" customFormat="1" ht="16.5" customHeight="1">
      <c r="B99" s="38"/>
      <c r="C99" s="210" t="s">
        <v>225</v>
      </c>
      <c r="D99" s="210" t="s">
        <v>187</v>
      </c>
      <c r="E99" s="211" t="s">
        <v>2189</v>
      </c>
      <c r="F99" s="212" t="s">
        <v>2190</v>
      </c>
      <c r="G99" s="213" t="s">
        <v>190</v>
      </c>
      <c r="H99" s="214">
        <v>103.45</v>
      </c>
      <c r="I99" s="215"/>
      <c r="J99" s="216">
        <f>ROUND(I99*H99,2)</f>
        <v>0</v>
      </c>
      <c r="K99" s="212" t="s">
        <v>228</v>
      </c>
      <c r="L99" s="43"/>
      <c r="M99" s="217" t="s">
        <v>1</v>
      </c>
      <c r="N99" s="218" t="s">
        <v>40</v>
      </c>
      <c r="O99" s="79"/>
      <c r="P99" s="219">
        <f>O99*H99</f>
        <v>0</v>
      </c>
      <c r="Q99" s="219">
        <v>0</v>
      </c>
      <c r="R99" s="219">
        <f>Q99*H99</f>
        <v>0</v>
      </c>
      <c r="S99" s="219">
        <v>0</v>
      </c>
      <c r="T99" s="220">
        <f>S99*H99</f>
        <v>0</v>
      </c>
      <c r="AR99" s="17" t="s">
        <v>192</v>
      </c>
      <c r="AT99" s="17" t="s">
        <v>187</v>
      </c>
      <c r="AU99" s="17" t="s">
        <v>78</v>
      </c>
      <c r="AY99" s="17" t="s">
        <v>186</v>
      </c>
      <c r="BE99" s="221">
        <f>IF(N99="základní",J99,0)</f>
        <v>0</v>
      </c>
      <c r="BF99" s="221">
        <f>IF(N99="snížená",J99,0)</f>
        <v>0</v>
      </c>
      <c r="BG99" s="221">
        <f>IF(N99="zákl. přenesená",J99,0)</f>
        <v>0</v>
      </c>
      <c r="BH99" s="221">
        <f>IF(N99="sníž. přenesená",J99,0)</f>
        <v>0</v>
      </c>
      <c r="BI99" s="221">
        <f>IF(N99="nulová",J99,0)</f>
        <v>0</v>
      </c>
      <c r="BJ99" s="17" t="s">
        <v>76</v>
      </c>
      <c r="BK99" s="221">
        <f>ROUND(I99*H99,2)</f>
        <v>0</v>
      </c>
      <c r="BL99" s="17" t="s">
        <v>192</v>
      </c>
      <c r="BM99" s="17" t="s">
        <v>2191</v>
      </c>
    </row>
    <row r="100" s="1" customFormat="1" ht="16.5" customHeight="1">
      <c r="B100" s="38"/>
      <c r="C100" s="210" t="s">
        <v>233</v>
      </c>
      <c r="D100" s="210" t="s">
        <v>187</v>
      </c>
      <c r="E100" s="211" t="s">
        <v>2192</v>
      </c>
      <c r="F100" s="212" t="s">
        <v>2193</v>
      </c>
      <c r="G100" s="213" t="s">
        <v>277</v>
      </c>
      <c r="H100" s="214">
        <v>196.56</v>
      </c>
      <c r="I100" s="215"/>
      <c r="J100" s="216">
        <f>ROUND(I100*H100,2)</f>
        <v>0</v>
      </c>
      <c r="K100" s="212" t="s">
        <v>228</v>
      </c>
      <c r="L100" s="43"/>
      <c r="M100" s="217" t="s">
        <v>1</v>
      </c>
      <c r="N100" s="218" t="s">
        <v>40</v>
      </c>
      <c r="O100" s="79"/>
      <c r="P100" s="219">
        <f>O100*H100</f>
        <v>0</v>
      </c>
      <c r="Q100" s="219">
        <v>0</v>
      </c>
      <c r="R100" s="219">
        <f>Q100*H100</f>
        <v>0</v>
      </c>
      <c r="S100" s="219">
        <v>0</v>
      </c>
      <c r="T100" s="220">
        <f>S100*H100</f>
        <v>0</v>
      </c>
      <c r="AR100" s="17" t="s">
        <v>192</v>
      </c>
      <c r="AT100" s="17" t="s">
        <v>187</v>
      </c>
      <c r="AU100" s="17" t="s">
        <v>78</v>
      </c>
      <c r="AY100" s="17" t="s">
        <v>186</v>
      </c>
      <c r="BE100" s="221">
        <f>IF(N100="základní",J100,0)</f>
        <v>0</v>
      </c>
      <c r="BF100" s="221">
        <f>IF(N100="snížená",J100,0)</f>
        <v>0</v>
      </c>
      <c r="BG100" s="221">
        <f>IF(N100="zákl. přenesená",J100,0)</f>
        <v>0</v>
      </c>
      <c r="BH100" s="221">
        <f>IF(N100="sníž. přenesená",J100,0)</f>
        <v>0</v>
      </c>
      <c r="BI100" s="221">
        <f>IF(N100="nulová",J100,0)</f>
        <v>0</v>
      </c>
      <c r="BJ100" s="17" t="s">
        <v>76</v>
      </c>
      <c r="BK100" s="221">
        <f>ROUND(I100*H100,2)</f>
        <v>0</v>
      </c>
      <c r="BL100" s="17" t="s">
        <v>192</v>
      </c>
      <c r="BM100" s="17" t="s">
        <v>2194</v>
      </c>
    </row>
    <row r="101" s="1" customFormat="1" ht="16.5" customHeight="1">
      <c r="B101" s="38"/>
      <c r="C101" s="210" t="s">
        <v>237</v>
      </c>
      <c r="D101" s="210" t="s">
        <v>187</v>
      </c>
      <c r="E101" s="211" t="s">
        <v>281</v>
      </c>
      <c r="F101" s="212" t="s">
        <v>2195</v>
      </c>
      <c r="G101" s="213" t="s">
        <v>190</v>
      </c>
      <c r="H101" s="214">
        <v>103.45</v>
      </c>
      <c r="I101" s="215"/>
      <c r="J101" s="216">
        <f>ROUND(I101*H101,2)</f>
        <v>0</v>
      </c>
      <c r="K101" s="212" t="s">
        <v>1</v>
      </c>
      <c r="L101" s="43"/>
      <c r="M101" s="217" t="s">
        <v>1</v>
      </c>
      <c r="N101" s="218" t="s">
        <v>40</v>
      </c>
      <c r="O101" s="79"/>
      <c r="P101" s="219">
        <f>O101*H101</f>
        <v>0</v>
      </c>
      <c r="Q101" s="219">
        <v>0</v>
      </c>
      <c r="R101" s="219">
        <f>Q101*H101</f>
        <v>0</v>
      </c>
      <c r="S101" s="219">
        <v>0</v>
      </c>
      <c r="T101" s="220">
        <f>S101*H101</f>
        <v>0</v>
      </c>
      <c r="AR101" s="17" t="s">
        <v>192</v>
      </c>
      <c r="AT101" s="17" t="s">
        <v>187</v>
      </c>
      <c r="AU101" s="17" t="s">
        <v>78</v>
      </c>
      <c r="AY101" s="17" t="s">
        <v>186</v>
      </c>
      <c r="BE101" s="221">
        <f>IF(N101="základní",J101,0)</f>
        <v>0</v>
      </c>
      <c r="BF101" s="221">
        <f>IF(N101="snížená",J101,0)</f>
        <v>0</v>
      </c>
      <c r="BG101" s="221">
        <f>IF(N101="zákl. přenesená",J101,0)</f>
        <v>0</v>
      </c>
      <c r="BH101" s="221">
        <f>IF(N101="sníž. přenesená",J101,0)</f>
        <v>0</v>
      </c>
      <c r="BI101" s="221">
        <f>IF(N101="nulová",J101,0)</f>
        <v>0</v>
      </c>
      <c r="BJ101" s="17" t="s">
        <v>76</v>
      </c>
      <c r="BK101" s="221">
        <f>ROUND(I101*H101,2)</f>
        <v>0</v>
      </c>
      <c r="BL101" s="17" t="s">
        <v>192</v>
      </c>
      <c r="BM101" s="17" t="s">
        <v>2196</v>
      </c>
    </row>
    <row r="102" s="1" customFormat="1" ht="16.5" customHeight="1">
      <c r="B102" s="38"/>
      <c r="C102" s="210" t="s">
        <v>241</v>
      </c>
      <c r="D102" s="210" t="s">
        <v>187</v>
      </c>
      <c r="E102" s="211" t="s">
        <v>2197</v>
      </c>
      <c r="F102" s="212" t="s">
        <v>2198</v>
      </c>
      <c r="G102" s="213" t="s">
        <v>190</v>
      </c>
      <c r="H102" s="214">
        <v>103.45</v>
      </c>
      <c r="I102" s="215"/>
      <c r="J102" s="216">
        <f>ROUND(I102*H102,2)</f>
        <v>0</v>
      </c>
      <c r="K102" s="212" t="s">
        <v>1</v>
      </c>
      <c r="L102" s="43"/>
      <c r="M102" s="217" t="s">
        <v>1</v>
      </c>
      <c r="N102" s="218" t="s">
        <v>40</v>
      </c>
      <c r="O102" s="79"/>
      <c r="P102" s="219">
        <f>O102*H102</f>
        <v>0</v>
      </c>
      <c r="Q102" s="219">
        <v>0</v>
      </c>
      <c r="R102" s="219">
        <f>Q102*H102</f>
        <v>0</v>
      </c>
      <c r="S102" s="219">
        <v>0</v>
      </c>
      <c r="T102" s="220">
        <f>S102*H102</f>
        <v>0</v>
      </c>
      <c r="AR102" s="17" t="s">
        <v>192</v>
      </c>
      <c r="AT102" s="17" t="s">
        <v>187</v>
      </c>
      <c r="AU102" s="17" t="s">
        <v>78</v>
      </c>
      <c r="AY102" s="17" t="s">
        <v>186</v>
      </c>
      <c r="BE102" s="221">
        <f>IF(N102="základní",J102,0)</f>
        <v>0</v>
      </c>
      <c r="BF102" s="221">
        <f>IF(N102="snížená",J102,0)</f>
        <v>0</v>
      </c>
      <c r="BG102" s="221">
        <f>IF(N102="zákl. přenesená",J102,0)</f>
        <v>0</v>
      </c>
      <c r="BH102" s="221">
        <f>IF(N102="sníž. přenesená",J102,0)</f>
        <v>0</v>
      </c>
      <c r="BI102" s="221">
        <f>IF(N102="nulová",J102,0)</f>
        <v>0</v>
      </c>
      <c r="BJ102" s="17" t="s">
        <v>76</v>
      </c>
      <c r="BK102" s="221">
        <f>ROUND(I102*H102,2)</f>
        <v>0</v>
      </c>
      <c r="BL102" s="17" t="s">
        <v>192</v>
      </c>
      <c r="BM102" s="17" t="s">
        <v>2199</v>
      </c>
    </row>
    <row r="103" s="1" customFormat="1" ht="16.5" customHeight="1">
      <c r="B103" s="38"/>
      <c r="C103" s="210" t="s">
        <v>280</v>
      </c>
      <c r="D103" s="210" t="s">
        <v>187</v>
      </c>
      <c r="E103" s="211" t="s">
        <v>2200</v>
      </c>
      <c r="F103" s="212" t="s">
        <v>2201</v>
      </c>
      <c r="G103" s="213" t="s">
        <v>190</v>
      </c>
      <c r="H103" s="214">
        <v>44.619999999999997</v>
      </c>
      <c r="I103" s="215"/>
      <c r="J103" s="216">
        <f>ROUND(I103*H103,2)</f>
        <v>0</v>
      </c>
      <c r="K103" s="212" t="s">
        <v>228</v>
      </c>
      <c r="L103" s="43"/>
      <c r="M103" s="217" t="s">
        <v>1</v>
      </c>
      <c r="N103" s="218" t="s">
        <v>40</v>
      </c>
      <c r="O103" s="79"/>
      <c r="P103" s="219">
        <f>O103*H103</f>
        <v>0</v>
      </c>
      <c r="Q103" s="219">
        <v>0</v>
      </c>
      <c r="R103" s="219">
        <f>Q103*H103</f>
        <v>0</v>
      </c>
      <c r="S103" s="219">
        <v>0</v>
      </c>
      <c r="T103" s="220">
        <f>S103*H103</f>
        <v>0</v>
      </c>
      <c r="AR103" s="17" t="s">
        <v>192</v>
      </c>
      <c r="AT103" s="17" t="s">
        <v>187</v>
      </c>
      <c r="AU103" s="17" t="s">
        <v>78</v>
      </c>
      <c r="AY103" s="17" t="s">
        <v>186</v>
      </c>
      <c r="BE103" s="221">
        <f>IF(N103="základní",J103,0)</f>
        <v>0</v>
      </c>
      <c r="BF103" s="221">
        <f>IF(N103="snížená",J103,0)</f>
        <v>0</v>
      </c>
      <c r="BG103" s="221">
        <f>IF(N103="zákl. přenesená",J103,0)</f>
        <v>0</v>
      </c>
      <c r="BH103" s="221">
        <f>IF(N103="sníž. přenesená",J103,0)</f>
        <v>0</v>
      </c>
      <c r="BI103" s="221">
        <f>IF(N103="nulová",J103,0)</f>
        <v>0</v>
      </c>
      <c r="BJ103" s="17" t="s">
        <v>76</v>
      </c>
      <c r="BK103" s="221">
        <f>ROUND(I103*H103,2)</f>
        <v>0</v>
      </c>
      <c r="BL103" s="17" t="s">
        <v>192</v>
      </c>
      <c r="BM103" s="17" t="s">
        <v>2202</v>
      </c>
    </row>
    <row r="104" s="1" customFormat="1" ht="16.5" customHeight="1">
      <c r="B104" s="38"/>
      <c r="C104" s="210" t="s">
        <v>262</v>
      </c>
      <c r="D104" s="210" t="s">
        <v>187</v>
      </c>
      <c r="E104" s="211" t="s">
        <v>2203</v>
      </c>
      <c r="F104" s="212" t="s">
        <v>2204</v>
      </c>
      <c r="G104" s="213" t="s">
        <v>319</v>
      </c>
      <c r="H104" s="214">
        <v>123.59999999999999</v>
      </c>
      <c r="I104" s="215"/>
      <c r="J104" s="216">
        <f>ROUND(I104*H104,2)</f>
        <v>0</v>
      </c>
      <c r="K104" s="212" t="s">
        <v>2173</v>
      </c>
      <c r="L104" s="43"/>
      <c r="M104" s="217" t="s">
        <v>1</v>
      </c>
      <c r="N104" s="218" t="s">
        <v>40</v>
      </c>
      <c r="O104" s="79"/>
      <c r="P104" s="219">
        <f>O104*H104</f>
        <v>0</v>
      </c>
      <c r="Q104" s="219">
        <v>0</v>
      </c>
      <c r="R104" s="219">
        <f>Q104*H104</f>
        <v>0</v>
      </c>
      <c r="S104" s="219">
        <v>0</v>
      </c>
      <c r="T104" s="220">
        <f>S104*H104</f>
        <v>0</v>
      </c>
      <c r="AR104" s="17" t="s">
        <v>192</v>
      </c>
      <c r="AT104" s="17" t="s">
        <v>187</v>
      </c>
      <c r="AU104" s="17" t="s">
        <v>78</v>
      </c>
      <c r="AY104" s="17" t="s">
        <v>186</v>
      </c>
      <c r="BE104" s="221">
        <f>IF(N104="základní",J104,0)</f>
        <v>0</v>
      </c>
      <c r="BF104" s="221">
        <f>IF(N104="snížená",J104,0)</f>
        <v>0</v>
      </c>
      <c r="BG104" s="221">
        <f>IF(N104="zákl. přenesená",J104,0)</f>
        <v>0</v>
      </c>
      <c r="BH104" s="221">
        <f>IF(N104="sníž. přenesená",J104,0)</f>
        <v>0</v>
      </c>
      <c r="BI104" s="221">
        <f>IF(N104="nulová",J104,0)</f>
        <v>0</v>
      </c>
      <c r="BJ104" s="17" t="s">
        <v>76</v>
      </c>
      <c r="BK104" s="221">
        <f>ROUND(I104*H104,2)</f>
        <v>0</v>
      </c>
      <c r="BL104" s="17" t="s">
        <v>192</v>
      </c>
      <c r="BM104" s="17" t="s">
        <v>2205</v>
      </c>
    </row>
    <row r="105" s="1" customFormat="1" ht="16.5" customHeight="1">
      <c r="B105" s="38"/>
      <c r="C105" s="210" t="s">
        <v>266</v>
      </c>
      <c r="D105" s="210" t="s">
        <v>187</v>
      </c>
      <c r="E105" s="211" t="s">
        <v>2206</v>
      </c>
      <c r="F105" s="212" t="s">
        <v>2207</v>
      </c>
      <c r="G105" s="213" t="s">
        <v>319</v>
      </c>
      <c r="H105" s="214">
        <v>123.59999999999999</v>
      </c>
      <c r="I105" s="215"/>
      <c r="J105" s="216">
        <f>ROUND(I105*H105,2)</f>
        <v>0</v>
      </c>
      <c r="K105" s="212" t="s">
        <v>1</v>
      </c>
      <c r="L105" s="43"/>
      <c r="M105" s="217" t="s">
        <v>1</v>
      </c>
      <c r="N105" s="218" t="s">
        <v>40</v>
      </c>
      <c r="O105" s="79"/>
      <c r="P105" s="219">
        <f>O105*H105</f>
        <v>0</v>
      </c>
      <c r="Q105" s="219">
        <v>0</v>
      </c>
      <c r="R105" s="219">
        <f>Q105*H105</f>
        <v>0</v>
      </c>
      <c r="S105" s="219">
        <v>0</v>
      </c>
      <c r="T105" s="220">
        <f>S105*H105</f>
        <v>0</v>
      </c>
      <c r="AR105" s="17" t="s">
        <v>192</v>
      </c>
      <c r="AT105" s="17" t="s">
        <v>187</v>
      </c>
      <c r="AU105" s="17" t="s">
        <v>78</v>
      </c>
      <c r="AY105" s="17" t="s">
        <v>186</v>
      </c>
      <c r="BE105" s="221">
        <f>IF(N105="základní",J105,0)</f>
        <v>0</v>
      </c>
      <c r="BF105" s="221">
        <f>IF(N105="snížená",J105,0)</f>
        <v>0</v>
      </c>
      <c r="BG105" s="221">
        <f>IF(N105="zákl. přenesená",J105,0)</f>
        <v>0</v>
      </c>
      <c r="BH105" s="221">
        <f>IF(N105="sníž. přenesená",J105,0)</f>
        <v>0</v>
      </c>
      <c r="BI105" s="221">
        <f>IF(N105="nulová",J105,0)</f>
        <v>0</v>
      </c>
      <c r="BJ105" s="17" t="s">
        <v>76</v>
      </c>
      <c r="BK105" s="221">
        <f>ROUND(I105*H105,2)</f>
        <v>0</v>
      </c>
      <c r="BL105" s="17" t="s">
        <v>192</v>
      </c>
      <c r="BM105" s="17" t="s">
        <v>2208</v>
      </c>
    </row>
    <row r="106" s="1" customFormat="1" ht="16.5" customHeight="1">
      <c r="B106" s="38"/>
      <c r="C106" s="266" t="s">
        <v>8</v>
      </c>
      <c r="D106" s="266" t="s">
        <v>356</v>
      </c>
      <c r="E106" s="267" t="s">
        <v>2209</v>
      </c>
      <c r="F106" s="268" t="s">
        <v>2210</v>
      </c>
      <c r="G106" s="269" t="s">
        <v>277</v>
      </c>
      <c r="H106" s="270">
        <v>75.859999999999999</v>
      </c>
      <c r="I106" s="271"/>
      <c r="J106" s="272">
        <f>ROUND(I106*H106,2)</f>
        <v>0</v>
      </c>
      <c r="K106" s="268" t="s">
        <v>1</v>
      </c>
      <c r="L106" s="273"/>
      <c r="M106" s="274" t="s">
        <v>1</v>
      </c>
      <c r="N106" s="275" t="s">
        <v>40</v>
      </c>
      <c r="O106" s="79"/>
      <c r="P106" s="219">
        <f>O106*H106</f>
        <v>0</v>
      </c>
      <c r="Q106" s="219">
        <v>1</v>
      </c>
      <c r="R106" s="219">
        <f>Q106*H106</f>
        <v>75.859999999999999</v>
      </c>
      <c r="S106" s="219">
        <v>0</v>
      </c>
      <c r="T106" s="220">
        <f>S106*H106</f>
        <v>0</v>
      </c>
      <c r="AR106" s="17" t="s">
        <v>225</v>
      </c>
      <c r="AT106" s="17" t="s">
        <v>356</v>
      </c>
      <c r="AU106" s="17" t="s">
        <v>78</v>
      </c>
      <c r="AY106" s="17" t="s">
        <v>186</v>
      </c>
      <c r="BE106" s="221">
        <f>IF(N106="základní",J106,0)</f>
        <v>0</v>
      </c>
      <c r="BF106" s="221">
        <f>IF(N106="snížená",J106,0)</f>
        <v>0</v>
      </c>
      <c r="BG106" s="221">
        <f>IF(N106="zákl. přenesená",J106,0)</f>
        <v>0</v>
      </c>
      <c r="BH106" s="221">
        <f>IF(N106="sníž. přenesená",J106,0)</f>
        <v>0</v>
      </c>
      <c r="BI106" s="221">
        <f>IF(N106="nulová",J106,0)</f>
        <v>0</v>
      </c>
      <c r="BJ106" s="17" t="s">
        <v>76</v>
      </c>
      <c r="BK106" s="221">
        <f>ROUND(I106*H106,2)</f>
        <v>0</v>
      </c>
      <c r="BL106" s="17" t="s">
        <v>192</v>
      </c>
      <c r="BM106" s="17" t="s">
        <v>2211</v>
      </c>
    </row>
    <row r="107" s="1" customFormat="1" ht="16.5" customHeight="1">
      <c r="B107" s="38"/>
      <c r="C107" s="210" t="s">
        <v>257</v>
      </c>
      <c r="D107" s="210" t="s">
        <v>187</v>
      </c>
      <c r="E107" s="211" t="s">
        <v>1958</v>
      </c>
      <c r="F107" s="212" t="s">
        <v>1959</v>
      </c>
      <c r="G107" s="213" t="s">
        <v>277</v>
      </c>
      <c r="H107" s="214">
        <v>63.409999999999997</v>
      </c>
      <c r="I107" s="215"/>
      <c r="J107" s="216">
        <f>ROUND(I107*H107,2)</f>
        <v>0</v>
      </c>
      <c r="K107" s="212" t="s">
        <v>1</v>
      </c>
      <c r="L107" s="43"/>
      <c r="M107" s="217" t="s">
        <v>1</v>
      </c>
      <c r="N107" s="218" t="s">
        <v>40</v>
      </c>
      <c r="O107" s="79"/>
      <c r="P107" s="219">
        <f>O107*H107</f>
        <v>0</v>
      </c>
      <c r="Q107" s="219">
        <v>0</v>
      </c>
      <c r="R107" s="219">
        <f>Q107*H107</f>
        <v>0</v>
      </c>
      <c r="S107" s="219">
        <v>0</v>
      </c>
      <c r="T107" s="220">
        <f>S107*H107</f>
        <v>0</v>
      </c>
      <c r="AR107" s="17" t="s">
        <v>192</v>
      </c>
      <c r="AT107" s="17" t="s">
        <v>187</v>
      </c>
      <c r="AU107" s="17" t="s">
        <v>78</v>
      </c>
      <c r="AY107" s="17" t="s">
        <v>186</v>
      </c>
      <c r="BE107" s="221">
        <f>IF(N107="základní",J107,0)</f>
        <v>0</v>
      </c>
      <c r="BF107" s="221">
        <f>IF(N107="snížená",J107,0)</f>
        <v>0</v>
      </c>
      <c r="BG107" s="221">
        <f>IF(N107="zákl. přenesená",J107,0)</f>
        <v>0</v>
      </c>
      <c r="BH107" s="221">
        <f>IF(N107="sníž. přenesená",J107,0)</f>
        <v>0</v>
      </c>
      <c r="BI107" s="221">
        <f>IF(N107="nulová",J107,0)</f>
        <v>0</v>
      </c>
      <c r="BJ107" s="17" t="s">
        <v>76</v>
      </c>
      <c r="BK107" s="221">
        <f>ROUND(I107*H107,2)</f>
        <v>0</v>
      </c>
      <c r="BL107" s="17" t="s">
        <v>192</v>
      </c>
      <c r="BM107" s="17" t="s">
        <v>2212</v>
      </c>
    </row>
    <row r="108" s="10" customFormat="1" ht="22.8" customHeight="1">
      <c r="B108" s="196"/>
      <c r="C108" s="197"/>
      <c r="D108" s="198" t="s">
        <v>68</v>
      </c>
      <c r="E108" s="290" t="s">
        <v>225</v>
      </c>
      <c r="F108" s="290" t="s">
        <v>662</v>
      </c>
      <c r="G108" s="197"/>
      <c r="H108" s="197"/>
      <c r="I108" s="200"/>
      <c r="J108" s="291">
        <f>BK108</f>
        <v>0</v>
      </c>
      <c r="K108" s="197"/>
      <c r="L108" s="202"/>
      <c r="M108" s="203"/>
      <c r="N108" s="204"/>
      <c r="O108" s="204"/>
      <c r="P108" s="205">
        <f>SUM(P109:P133)</f>
        <v>0</v>
      </c>
      <c r="Q108" s="204"/>
      <c r="R108" s="205">
        <f>SUM(R109:R133)</f>
        <v>2.3126339999999996</v>
      </c>
      <c r="S108" s="204"/>
      <c r="T108" s="206">
        <f>SUM(T109:T133)</f>
        <v>0</v>
      </c>
      <c r="AR108" s="207" t="s">
        <v>76</v>
      </c>
      <c r="AT108" s="208" t="s">
        <v>68</v>
      </c>
      <c r="AU108" s="208" t="s">
        <v>76</v>
      </c>
      <c r="AY108" s="207" t="s">
        <v>186</v>
      </c>
      <c r="BK108" s="209">
        <f>SUM(BK109:BK133)</f>
        <v>0</v>
      </c>
    </row>
    <row r="109" s="1" customFormat="1" ht="16.5" customHeight="1">
      <c r="B109" s="38"/>
      <c r="C109" s="210" t="s">
        <v>270</v>
      </c>
      <c r="D109" s="210" t="s">
        <v>187</v>
      </c>
      <c r="E109" s="211" t="s">
        <v>2213</v>
      </c>
      <c r="F109" s="212" t="s">
        <v>2214</v>
      </c>
      <c r="G109" s="213" t="s">
        <v>364</v>
      </c>
      <c r="H109" s="214">
        <v>123.59999999999999</v>
      </c>
      <c r="I109" s="215"/>
      <c r="J109" s="216">
        <f>ROUND(I109*H109,2)</f>
        <v>0</v>
      </c>
      <c r="K109" s="212" t="s">
        <v>1</v>
      </c>
      <c r="L109" s="43"/>
      <c r="M109" s="217" t="s">
        <v>1</v>
      </c>
      <c r="N109" s="218" t="s">
        <v>40</v>
      </c>
      <c r="O109" s="79"/>
      <c r="P109" s="219">
        <f>O109*H109</f>
        <v>0</v>
      </c>
      <c r="Q109" s="219">
        <v>0</v>
      </c>
      <c r="R109" s="219">
        <f>Q109*H109</f>
        <v>0</v>
      </c>
      <c r="S109" s="219">
        <v>0</v>
      </c>
      <c r="T109" s="220">
        <f>S109*H109</f>
        <v>0</v>
      </c>
      <c r="AR109" s="17" t="s">
        <v>545</v>
      </c>
      <c r="AT109" s="17" t="s">
        <v>187</v>
      </c>
      <c r="AU109" s="17" t="s">
        <v>78</v>
      </c>
      <c r="AY109" s="17" t="s">
        <v>186</v>
      </c>
      <c r="BE109" s="221">
        <f>IF(N109="základní",J109,0)</f>
        <v>0</v>
      </c>
      <c r="BF109" s="221">
        <f>IF(N109="snížená",J109,0)</f>
        <v>0</v>
      </c>
      <c r="BG109" s="221">
        <f>IF(N109="zákl. přenesená",J109,0)</f>
        <v>0</v>
      </c>
      <c r="BH109" s="221">
        <f>IF(N109="sníž. přenesená",J109,0)</f>
        <v>0</v>
      </c>
      <c r="BI109" s="221">
        <f>IF(N109="nulová",J109,0)</f>
        <v>0</v>
      </c>
      <c r="BJ109" s="17" t="s">
        <v>76</v>
      </c>
      <c r="BK109" s="221">
        <f>ROUND(I109*H109,2)</f>
        <v>0</v>
      </c>
      <c r="BL109" s="17" t="s">
        <v>545</v>
      </c>
      <c r="BM109" s="17" t="s">
        <v>2215</v>
      </c>
    </row>
    <row r="110" s="1" customFormat="1" ht="16.5" customHeight="1">
      <c r="B110" s="38"/>
      <c r="C110" s="210" t="s">
        <v>274</v>
      </c>
      <c r="D110" s="210" t="s">
        <v>187</v>
      </c>
      <c r="E110" s="211" t="s">
        <v>2216</v>
      </c>
      <c r="F110" s="212" t="s">
        <v>2217</v>
      </c>
      <c r="G110" s="213" t="s">
        <v>364</v>
      </c>
      <c r="H110" s="214">
        <v>125</v>
      </c>
      <c r="I110" s="215"/>
      <c r="J110" s="216">
        <f>ROUND(I110*H110,2)</f>
        <v>0</v>
      </c>
      <c r="K110" s="212" t="s">
        <v>1</v>
      </c>
      <c r="L110" s="43"/>
      <c r="M110" s="217" t="s">
        <v>1</v>
      </c>
      <c r="N110" s="218" t="s">
        <v>40</v>
      </c>
      <c r="O110" s="79"/>
      <c r="P110" s="219">
        <f>O110*H110</f>
        <v>0</v>
      </c>
      <c r="Q110" s="219">
        <v>0</v>
      </c>
      <c r="R110" s="219">
        <f>Q110*H110</f>
        <v>0</v>
      </c>
      <c r="S110" s="219">
        <v>0</v>
      </c>
      <c r="T110" s="220">
        <f>S110*H110</f>
        <v>0</v>
      </c>
      <c r="AR110" s="17" t="s">
        <v>545</v>
      </c>
      <c r="AT110" s="17" t="s">
        <v>187</v>
      </c>
      <c r="AU110" s="17" t="s">
        <v>78</v>
      </c>
      <c r="AY110" s="17" t="s">
        <v>186</v>
      </c>
      <c r="BE110" s="221">
        <f>IF(N110="základní",J110,0)</f>
        <v>0</v>
      </c>
      <c r="BF110" s="221">
        <f>IF(N110="snížená",J110,0)</f>
        <v>0</v>
      </c>
      <c r="BG110" s="221">
        <f>IF(N110="zákl. přenesená",J110,0)</f>
        <v>0</v>
      </c>
      <c r="BH110" s="221">
        <f>IF(N110="sníž. přenesená",J110,0)</f>
        <v>0</v>
      </c>
      <c r="BI110" s="221">
        <f>IF(N110="nulová",J110,0)</f>
        <v>0</v>
      </c>
      <c r="BJ110" s="17" t="s">
        <v>76</v>
      </c>
      <c r="BK110" s="221">
        <f>ROUND(I110*H110,2)</f>
        <v>0</v>
      </c>
      <c r="BL110" s="17" t="s">
        <v>545</v>
      </c>
      <c r="BM110" s="17" t="s">
        <v>2218</v>
      </c>
    </row>
    <row r="111" s="1" customFormat="1" ht="16.5" customHeight="1">
      <c r="B111" s="38"/>
      <c r="C111" s="266" t="s">
        <v>291</v>
      </c>
      <c r="D111" s="266" t="s">
        <v>356</v>
      </c>
      <c r="E111" s="267" t="s">
        <v>2219</v>
      </c>
      <c r="F111" s="268" t="s">
        <v>2220</v>
      </c>
      <c r="G111" s="269" t="s">
        <v>364</v>
      </c>
      <c r="H111" s="270">
        <v>125</v>
      </c>
      <c r="I111" s="271"/>
      <c r="J111" s="272">
        <f>ROUND(I111*H111,2)</f>
        <v>0</v>
      </c>
      <c r="K111" s="268" t="s">
        <v>1</v>
      </c>
      <c r="L111" s="273"/>
      <c r="M111" s="274" t="s">
        <v>1</v>
      </c>
      <c r="N111" s="275" t="s">
        <v>40</v>
      </c>
      <c r="O111" s="79"/>
      <c r="P111" s="219">
        <f>O111*H111</f>
        <v>0</v>
      </c>
      <c r="Q111" s="219">
        <v>5.0000000000000002E-05</v>
      </c>
      <c r="R111" s="219">
        <f>Q111*H111</f>
        <v>0.0062500000000000003</v>
      </c>
      <c r="S111" s="219">
        <v>0</v>
      </c>
      <c r="T111" s="220">
        <f>S111*H111</f>
        <v>0</v>
      </c>
      <c r="AR111" s="17" t="s">
        <v>923</v>
      </c>
      <c r="AT111" s="17" t="s">
        <v>356</v>
      </c>
      <c r="AU111" s="17" t="s">
        <v>78</v>
      </c>
      <c r="AY111" s="17" t="s">
        <v>186</v>
      </c>
      <c r="BE111" s="221">
        <f>IF(N111="základní",J111,0)</f>
        <v>0</v>
      </c>
      <c r="BF111" s="221">
        <f>IF(N111="snížená",J111,0)</f>
        <v>0</v>
      </c>
      <c r="BG111" s="221">
        <f>IF(N111="zákl. přenesená",J111,0)</f>
        <v>0</v>
      </c>
      <c r="BH111" s="221">
        <f>IF(N111="sníž. přenesená",J111,0)</f>
        <v>0</v>
      </c>
      <c r="BI111" s="221">
        <f>IF(N111="nulová",J111,0)</f>
        <v>0</v>
      </c>
      <c r="BJ111" s="17" t="s">
        <v>76</v>
      </c>
      <c r="BK111" s="221">
        <f>ROUND(I111*H111,2)</f>
        <v>0</v>
      </c>
      <c r="BL111" s="17" t="s">
        <v>923</v>
      </c>
      <c r="BM111" s="17" t="s">
        <v>2221</v>
      </c>
    </row>
    <row r="112" s="1" customFormat="1" ht="16.5" customHeight="1">
      <c r="B112" s="38"/>
      <c r="C112" s="210" t="s">
        <v>297</v>
      </c>
      <c r="D112" s="210" t="s">
        <v>187</v>
      </c>
      <c r="E112" s="211" t="s">
        <v>2222</v>
      </c>
      <c r="F112" s="212" t="s">
        <v>2223</v>
      </c>
      <c r="G112" s="213" t="s">
        <v>300</v>
      </c>
      <c r="H112" s="214">
        <v>1</v>
      </c>
      <c r="I112" s="215"/>
      <c r="J112" s="216">
        <f>ROUND(I112*H112,2)</f>
        <v>0</v>
      </c>
      <c r="K112" s="212" t="s">
        <v>1965</v>
      </c>
      <c r="L112" s="43"/>
      <c r="M112" s="217" t="s">
        <v>1</v>
      </c>
      <c r="N112" s="218" t="s">
        <v>40</v>
      </c>
      <c r="O112" s="79"/>
      <c r="P112" s="219">
        <f>O112*H112</f>
        <v>0</v>
      </c>
      <c r="Q112" s="219">
        <v>0</v>
      </c>
      <c r="R112" s="219">
        <f>Q112*H112</f>
        <v>0</v>
      </c>
      <c r="S112" s="219">
        <v>0</v>
      </c>
      <c r="T112" s="220">
        <f>S112*H112</f>
        <v>0</v>
      </c>
      <c r="AR112" s="17" t="s">
        <v>192</v>
      </c>
      <c r="AT112" s="17" t="s">
        <v>187</v>
      </c>
      <c r="AU112" s="17" t="s">
        <v>78</v>
      </c>
      <c r="AY112" s="17" t="s">
        <v>186</v>
      </c>
      <c r="BE112" s="221">
        <f>IF(N112="základní",J112,0)</f>
        <v>0</v>
      </c>
      <c r="BF112" s="221">
        <f>IF(N112="snížená",J112,0)</f>
        <v>0</v>
      </c>
      <c r="BG112" s="221">
        <f>IF(N112="zákl. přenesená",J112,0)</f>
        <v>0</v>
      </c>
      <c r="BH112" s="221">
        <f>IF(N112="sníž. přenesená",J112,0)</f>
        <v>0</v>
      </c>
      <c r="BI112" s="221">
        <f>IF(N112="nulová",J112,0)</f>
        <v>0</v>
      </c>
      <c r="BJ112" s="17" t="s">
        <v>76</v>
      </c>
      <c r="BK112" s="221">
        <f>ROUND(I112*H112,2)</f>
        <v>0</v>
      </c>
      <c r="BL112" s="17" t="s">
        <v>192</v>
      </c>
      <c r="BM112" s="17" t="s">
        <v>2224</v>
      </c>
    </row>
    <row r="113" s="1" customFormat="1" ht="16.5" customHeight="1">
      <c r="B113" s="38"/>
      <c r="C113" s="266" t="s">
        <v>7</v>
      </c>
      <c r="D113" s="266" t="s">
        <v>356</v>
      </c>
      <c r="E113" s="267" t="s">
        <v>2225</v>
      </c>
      <c r="F113" s="268" t="s">
        <v>2226</v>
      </c>
      <c r="G113" s="269" t="s">
        <v>300</v>
      </c>
      <c r="H113" s="270">
        <v>1</v>
      </c>
      <c r="I113" s="271"/>
      <c r="J113" s="272">
        <f>ROUND(I113*H113,2)</f>
        <v>0</v>
      </c>
      <c r="K113" s="268" t="s">
        <v>1</v>
      </c>
      <c r="L113" s="273"/>
      <c r="M113" s="274" t="s">
        <v>1</v>
      </c>
      <c r="N113" s="275" t="s">
        <v>40</v>
      </c>
      <c r="O113" s="79"/>
      <c r="P113" s="219">
        <f>O113*H113</f>
        <v>0</v>
      </c>
      <c r="Q113" s="219">
        <v>0.0035000000000000001</v>
      </c>
      <c r="R113" s="219">
        <f>Q113*H113</f>
        <v>0.0035000000000000001</v>
      </c>
      <c r="S113" s="219">
        <v>0</v>
      </c>
      <c r="T113" s="220">
        <f>S113*H113</f>
        <v>0</v>
      </c>
      <c r="AR113" s="17" t="s">
        <v>225</v>
      </c>
      <c r="AT113" s="17" t="s">
        <v>356</v>
      </c>
      <c r="AU113" s="17" t="s">
        <v>78</v>
      </c>
      <c r="AY113" s="17" t="s">
        <v>186</v>
      </c>
      <c r="BE113" s="221">
        <f>IF(N113="základní",J113,0)</f>
        <v>0</v>
      </c>
      <c r="BF113" s="221">
        <f>IF(N113="snížená",J113,0)</f>
        <v>0</v>
      </c>
      <c r="BG113" s="221">
        <f>IF(N113="zákl. přenesená",J113,0)</f>
        <v>0</v>
      </c>
      <c r="BH113" s="221">
        <f>IF(N113="sníž. přenesená",J113,0)</f>
        <v>0</v>
      </c>
      <c r="BI113" s="221">
        <f>IF(N113="nulová",J113,0)</f>
        <v>0</v>
      </c>
      <c r="BJ113" s="17" t="s">
        <v>76</v>
      </c>
      <c r="BK113" s="221">
        <f>ROUND(I113*H113,2)</f>
        <v>0</v>
      </c>
      <c r="BL113" s="17" t="s">
        <v>192</v>
      </c>
      <c r="BM113" s="17" t="s">
        <v>2227</v>
      </c>
    </row>
    <row r="114" s="1" customFormat="1" ht="16.5" customHeight="1">
      <c r="B114" s="38"/>
      <c r="C114" s="210" t="s">
        <v>306</v>
      </c>
      <c r="D114" s="210" t="s">
        <v>187</v>
      </c>
      <c r="E114" s="211" t="s">
        <v>2228</v>
      </c>
      <c r="F114" s="212" t="s">
        <v>2229</v>
      </c>
      <c r="G114" s="213" t="s">
        <v>364</v>
      </c>
      <c r="H114" s="214">
        <v>3.6000000000000001</v>
      </c>
      <c r="I114" s="215"/>
      <c r="J114" s="216">
        <f>ROUND(I114*H114,2)</f>
        <v>0</v>
      </c>
      <c r="K114" s="212" t="s">
        <v>228</v>
      </c>
      <c r="L114" s="43"/>
      <c r="M114" s="217" t="s">
        <v>1</v>
      </c>
      <c r="N114" s="218" t="s">
        <v>40</v>
      </c>
      <c r="O114" s="79"/>
      <c r="P114" s="219">
        <f>O114*H114</f>
        <v>0</v>
      </c>
      <c r="Q114" s="219">
        <v>0</v>
      </c>
      <c r="R114" s="219">
        <f>Q114*H114</f>
        <v>0</v>
      </c>
      <c r="S114" s="219">
        <v>0</v>
      </c>
      <c r="T114" s="220">
        <f>S114*H114</f>
        <v>0</v>
      </c>
      <c r="AR114" s="17" t="s">
        <v>192</v>
      </c>
      <c r="AT114" s="17" t="s">
        <v>187</v>
      </c>
      <c r="AU114" s="17" t="s">
        <v>78</v>
      </c>
      <c r="AY114" s="17" t="s">
        <v>186</v>
      </c>
      <c r="BE114" s="221">
        <f>IF(N114="základní",J114,0)</f>
        <v>0</v>
      </c>
      <c r="BF114" s="221">
        <f>IF(N114="snížená",J114,0)</f>
        <v>0</v>
      </c>
      <c r="BG114" s="221">
        <f>IF(N114="zákl. přenesená",J114,0)</f>
        <v>0</v>
      </c>
      <c r="BH114" s="221">
        <f>IF(N114="sníž. přenesená",J114,0)</f>
        <v>0</v>
      </c>
      <c r="BI114" s="221">
        <f>IF(N114="nulová",J114,0)</f>
        <v>0</v>
      </c>
      <c r="BJ114" s="17" t="s">
        <v>76</v>
      </c>
      <c r="BK114" s="221">
        <f>ROUND(I114*H114,2)</f>
        <v>0</v>
      </c>
      <c r="BL114" s="17" t="s">
        <v>192</v>
      </c>
      <c r="BM114" s="17" t="s">
        <v>2230</v>
      </c>
    </row>
    <row r="115" s="1" customFormat="1" ht="16.5" customHeight="1">
      <c r="B115" s="38"/>
      <c r="C115" s="266" t="s">
        <v>311</v>
      </c>
      <c r="D115" s="266" t="s">
        <v>356</v>
      </c>
      <c r="E115" s="267" t="s">
        <v>2231</v>
      </c>
      <c r="F115" s="268" t="s">
        <v>2232</v>
      </c>
      <c r="G115" s="269" t="s">
        <v>364</v>
      </c>
      <c r="H115" s="270">
        <v>3.6000000000000001</v>
      </c>
      <c r="I115" s="271"/>
      <c r="J115" s="272">
        <f>ROUND(I115*H115,2)</f>
        <v>0</v>
      </c>
      <c r="K115" s="268" t="s">
        <v>1</v>
      </c>
      <c r="L115" s="273"/>
      <c r="M115" s="274" t="s">
        <v>1</v>
      </c>
      <c r="N115" s="275" t="s">
        <v>40</v>
      </c>
      <c r="O115" s="79"/>
      <c r="P115" s="219">
        <f>O115*H115</f>
        <v>0</v>
      </c>
      <c r="Q115" s="219">
        <v>0.00027</v>
      </c>
      <c r="R115" s="219">
        <f>Q115*H115</f>
        <v>0.00097199999999999999</v>
      </c>
      <c r="S115" s="219">
        <v>0</v>
      </c>
      <c r="T115" s="220">
        <f>S115*H115</f>
        <v>0</v>
      </c>
      <c r="AR115" s="17" t="s">
        <v>225</v>
      </c>
      <c r="AT115" s="17" t="s">
        <v>356</v>
      </c>
      <c r="AU115" s="17" t="s">
        <v>78</v>
      </c>
      <c r="AY115" s="17" t="s">
        <v>186</v>
      </c>
      <c r="BE115" s="221">
        <f>IF(N115="základní",J115,0)</f>
        <v>0</v>
      </c>
      <c r="BF115" s="221">
        <f>IF(N115="snížená",J115,0)</f>
        <v>0</v>
      </c>
      <c r="BG115" s="221">
        <f>IF(N115="zákl. přenesená",J115,0)</f>
        <v>0</v>
      </c>
      <c r="BH115" s="221">
        <f>IF(N115="sníž. přenesená",J115,0)</f>
        <v>0</v>
      </c>
      <c r="BI115" s="221">
        <f>IF(N115="nulová",J115,0)</f>
        <v>0</v>
      </c>
      <c r="BJ115" s="17" t="s">
        <v>76</v>
      </c>
      <c r="BK115" s="221">
        <f>ROUND(I115*H115,2)</f>
        <v>0</v>
      </c>
      <c r="BL115" s="17" t="s">
        <v>192</v>
      </c>
      <c r="BM115" s="17" t="s">
        <v>2233</v>
      </c>
    </row>
    <row r="116" s="1" customFormat="1" ht="16.5" customHeight="1">
      <c r="B116" s="38"/>
      <c r="C116" s="210" t="s">
        <v>316</v>
      </c>
      <c r="D116" s="210" t="s">
        <v>187</v>
      </c>
      <c r="E116" s="211" t="s">
        <v>2234</v>
      </c>
      <c r="F116" s="212" t="s">
        <v>2235</v>
      </c>
      <c r="G116" s="213" t="s">
        <v>364</v>
      </c>
      <c r="H116" s="214">
        <v>120</v>
      </c>
      <c r="I116" s="215"/>
      <c r="J116" s="216">
        <f>ROUND(I116*H116,2)</f>
        <v>0</v>
      </c>
      <c r="K116" s="212" t="s">
        <v>228</v>
      </c>
      <c r="L116" s="43"/>
      <c r="M116" s="217" t="s">
        <v>1</v>
      </c>
      <c r="N116" s="218" t="s">
        <v>40</v>
      </c>
      <c r="O116" s="79"/>
      <c r="P116" s="219">
        <f>O116*H116</f>
        <v>0</v>
      </c>
      <c r="Q116" s="219">
        <v>0</v>
      </c>
      <c r="R116" s="219">
        <f>Q116*H116</f>
        <v>0</v>
      </c>
      <c r="S116" s="219">
        <v>0</v>
      </c>
      <c r="T116" s="220">
        <f>S116*H116</f>
        <v>0</v>
      </c>
      <c r="AR116" s="17" t="s">
        <v>192</v>
      </c>
      <c r="AT116" s="17" t="s">
        <v>187</v>
      </c>
      <c r="AU116" s="17" t="s">
        <v>78</v>
      </c>
      <c r="AY116" s="17" t="s">
        <v>186</v>
      </c>
      <c r="BE116" s="221">
        <f>IF(N116="základní",J116,0)</f>
        <v>0</v>
      </c>
      <c r="BF116" s="221">
        <f>IF(N116="snížená",J116,0)</f>
        <v>0</v>
      </c>
      <c r="BG116" s="221">
        <f>IF(N116="zákl. přenesená",J116,0)</f>
        <v>0</v>
      </c>
      <c r="BH116" s="221">
        <f>IF(N116="sníž. přenesená",J116,0)</f>
        <v>0</v>
      </c>
      <c r="BI116" s="221">
        <f>IF(N116="nulová",J116,0)</f>
        <v>0</v>
      </c>
      <c r="BJ116" s="17" t="s">
        <v>76</v>
      </c>
      <c r="BK116" s="221">
        <f>ROUND(I116*H116,2)</f>
        <v>0</v>
      </c>
      <c r="BL116" s="17" t="s">
        <v>192</v>
      </c>
      <c r="BM116" s="17" t="s">
        <v>2236</v>
      </c>
    </row>
    <row r="117" s="1" customFormat="1" ht="16.5" customHeight="1">
      <c r="B117" s="38"/>
      <c r="C117" s="266" t="s">
        <v>323</v>
      </c>
      <c r="D117" s="266" t="s">
        <v>356</v>
      </c>
      <c r="E117" s="267" t="s">
        <v>2237</v>
      </c>
      <c r="F117" s="268" t="s">
        <v>2238</v>
      </c>
      <c r="G117" s="269" t="s">
        <v>364</v>
      </c>
      <c r="H117" s="270">
        <v>120</v>
      </c>
      <c r="I117" s="271"/>
      <c r="J117" s="272">
        <f>ROUND(I117*H117,2)</f>
        <v>0</v>
      </c>
      <c r="K117" s="268" t="s">
        <v>1</v>
      </c>
      <c r="L117" s="273"/>
      <c r="M117" s="274" t="s">
        <v>1</v>
      </c>
      <c r="N117" s="275" t="s">
        <v>40</v>
      </c>
      <c r="O117" s="79"/>
      <c r="P117" s="219">
        <f>O117*H117</f>
        <v>0</v>
      </c>
      <c r="Q117" s="219">
        <v>0.00106</v>
      </c>
      <c r="R117" s="219">
        <f>Q117*H117</f>
        <v>0.12720000000000001</v>
      </c>
      <c r="S117" s="219">
        <v>0</v>
      </c>
      <c r="T117" s="220">
        <f>S117*H117</f>
        <v>0</v>
      </c>
      <c r="AR117" s="17" t="s">
        <v>225</v>
      </c>
      <c r="AT117" s="17" t="s">
        <v>356</v>
      </c>
      <c r="AU117" s="17" t="s">
        <v>78</v>
      </c>
      <c r="AY117" s="17" t="s">
        <v>186</v>
      </c>
      <c r="BE117" s="221">
        <f>IF(N117="základní",J117,0)</f>
        <v>0</v>
      </c>
      <c r="BF117" s="221">
        <f>IF(N117="snížená",J117,0)</f>
        <v>0</v>
      </c>
      <c r="BG117" s="221">
        <f>IF(N117="zákl. přenesená",J117,0)</f>
        <v>0</v>
      </c>
      <c r="BH117" s="221">
        <f>IF(N117="sníž. přenesená",J117,0)</f>
        <v>0</v>
      </c>
      <c r="BI117" s="221">
        <f>IF(N117="nulová",J117,0)</f>
        <v>0</v>
      </c>
      <c r="BJ117" s="17" t="s">
        <v>76</v>
      </c>
      <c r="BK117" s="221">
        <f>ROUND(I117*H117,2)</f>
        <v>0</v>
      </c>
      <c r="BL117" s="17" t="s">
        <v>192</v>
      </c>
      <c r="BM117" s="17" t="s">
        <v>2239</v>
      </c>
    </row>
    <row r="118" s="1" customFormat="1" ht="16.5" customHeight="1">
      <c r="B118" s="38"/>
      <c r="C118" s="210" t="s">
        <v>330</v>
      </c>
      <c r="D118" s="210" t="s">
        <v>187</v>
      </c>
      <c r="E118" s="211" t="s">
        <v>2240</v>
      </c>
      <c r="F118" s="212" t="s">
        <v>2241</v>
      </c>
      <c r="G118" s="213" t="s">
        <v>300</v>
      </c>
      <c r="H118" s="214">
        <v>1</v>
      </c>
      <c r="I118" s="215"/>
      <c r="J118" s="216">
        <f>ROUND(I118*H118,2)</f>
        <v>0</v>
      </c>
      <c r="K118" s="212" t="s">
        <v>228</v>
      </c>
      <c r="L118" s="43"/>
      <c r="M118" s="217" t="s">
        <v>1</v>
      </c>
      <c r="N118" s="218" t="s">
        <v>40</v>
      </c>
      <c r="O118" s="79"/>
      <c r="P118" s="219">
        <f>O118*H118</f>
        <v>0</v>
      </c>
      <c r="Q118" s="219">
        <v>0</v>
      </c>
      <c r="R118" s="219">
        <f>Q118*H118</f>
        <v>0</v>
      </c>
      <c r="S118" s="219">
        <v>0</v>
      </c>
      <c r="T118" s="220">
        <f>S118*H118</f>
        <v>0</v>
      </c>
      <c r="AR118" s="17" t="s">
        <v>192</v>
      </c>
      <c r="AT118" s="17" t="s">
        <v>187</v>
      </c>
      <c r="AU118" s="17" t="s">
        <v>78</v>
      </c>
      <c r="AY118" s="17" t="s">
        <v>186</v>
      </c>
      <c r="BE118" s="221">
        <f>IF(N118="základní",J118,0)</f>
        <v>0</v>
      </c>
      <c r="BF118" s="221">
        <f>IF(N118="snížená",J118,0)</f>
        <v>0</v>
      </c>
      <c r="BG118" s="221">
        <f>IF(N118="zákl. přenesená",J118,0)</f>
        <v>0</v>
      </c>
      <c r="BH118" s="221">
        <f>IF(N118="sníž. přenesená",J118,0)</f>
        <v>0</v>
      </c>
      <c r="BI118" s="221">
        <f>IF(N118="nulová",J118,0)</f>
        <v>0</v>
      </c>
      <c r="BJ118" s="17" t="s">
        <v>76</v>
      </c>
      <c r="BK118" s="221">
        <f>ROUND(I118*H118,2)</f>
        <v>0</v>
      </c>
      <c r="BL118" s="17" t="s">
        <v>192</v>
      </c>
      <c r="BM118" s="17" t="s">
        <v>2242</v>
      </c>
    </row>
    <row r="119" s="1" customFormat="1" ht="16.5" customHeight="1">
      <c r="B119" s="38"/>
      <c r="C119" s="266" t="s">
        <v>334</v>
      </c>
      <c r="D119" s="266" t="s">
        <v>356</v>
      </c>
      <c r="E119" s="267" t="s">
        <v>2243</v>
      </c>
      <c r="F119" s="268" t="s">
        <v>2244</v>
      </c>
      <c r="G119" s="269" t="s">
        <v>300</v>
      </c>
      <c r="H119" s="270">
        <v>1</v>
      </c>
      <c r="I119" s="271"/>
      <c r="J119" s="272">
        <f>ROUND(I119*H119,2)</f>
        <v>0</v>
      </c>
      <c r="K119" s="268" t="s">
        <v>1</v>
      </c>
      <c r="L119" s="273"/>
      <c r="M119" s="274" t="s">
        <v>1</v>
      </c>
      <c r="N119" s="275" t="s">
        <v>40</v>
      </c>
      <c r="O119" s="79"/>
      <c r="P119" s="219">
        <f>O119*H119</f>
        <v>0</v>
      </c>
      <c r="Q119" s="219">
        <v>0.0035999999999999999</v>
      </c>
      <c r="R119" s="219">
        <f>Q119*H119</f>
        <v>0.0035999999999999999</v>
      </c>
      <c r="S119" s="219">
        <v>0</v>
      </c>
      <c r="T119" s="220">
        <f>S119*H119</f>
        <v>0</v>
      </c>
      <c r="AR119" s="17" t="s">
        <v>225</v>
      </c>
      <c r="AT119" s="17" t="s">
        <v>356</v>
      </c>
      <c r="AU119" s="17" t="s">
        <v>78</v>
      </c>
      <c r="AY119" s="17" t="s">
        <v>186</v>
      </c>
      <c r="BE119" s="221">
        <f>IF(N119="základní",J119,0)</f>
        <v>0</v>
      </c>
      <c r="BF119" s="221">
        <f>IF(N119="snížená",J119,0)</f>
        <v>0</v>
      </c>
      <c r="BG119" s="221">
        <f>IF(N119="zákl. přenesená",J119,0)</f>
        <v>0</v>
      </c>
      <c r="BH119" s="221">
        <f>IF(N119="sníž. přenesená",J119,0)</f>
        <v>0</v>
      </c>
      <c r="BI119" s="221">
        <f>IF(N119="nulová",J119,0)</f>
        <v>0</v>
      </c>
      <c r="BJ119" s="17" t="s">
        <v>76</v>
      </c>
      <c r="BK119" s="221">
        <f>ROUND(I119*H119,2)</f>
        <v>0</v>
      </c>
      <c r="BL119" s="17" t="s">
        <v>192</v>
      </c>
      <c r="BM119" s="17" t="s">
        <v>2245</v>
      </c>
    </row>
    <row r="120" s="1" customFormat="1" ht="16.5" customHeight="1">
      <c r="B120" s="38"/>
      <c r="C120" s="210" t="s">
        <v>338</v>
      </c>
      <c r="D120" s="210" t="s">
        <v>187</v>
      </c>
      <c r="E120" s="211" t="s">
        <v>2246</v>
      </c>
      <c r="F120" s="212" t="s">
        <v>2247</v>
      </c>
      <c r="G120" s="213" t="s">
        <v>364</v>
      </c>
      <c r="H120" s="214">
        <v>123.59999999999999</v>
      </c>
      <c r="I120" s="215"/>
      <c r="J120" s="216">
        <f>ROUND(I120*H120,2)</f>
        <v>0</v>
      </c>
      <c r="K120" s="212" t="s">
        <v>1</v>
      </c>
      <c r="L120" s="43"/>
      <c r="M120" s="217" t="s">
        <v>1</v>
      </c>
      <c r="N120" s="218" t="s">
        <v>40</v>
      </c>
      <c r="O120" s="79"/>
      <c r="P120" s="219">
        <f>O120*H120</f>
        <v>0</v>
      </c>
      <c r="Q120" s="219">
        <v>0</v>
      </c>
      <c r="R120" s="219">
        <f>Q120*H120</f>
        <v>0</v>
      </c>
      <c r="S120" s="219">
        <v>0</v>
      </c>
      <c r="T120" s="220">
        <f>S120*H120</f>
        <v>0</v>
      </c>
      <c r="AR120" s="17" t="s">
        <v>192</v>
      </c>
      <c r="AT120" s="17" t="s">
        <v>187</v>
      </c>
      <c r="AU120" s="17" t="s">
        <v>78</v>
      </c>
      <c r="AY120" s="17" t="s">
        <v>186</v>
      </c>
      <c r="BE120" s="221">
        <f>IF(N120="základní",J120,0)</f>
        <v>0</v>
      </c>
      <c r="BF120" s="221">
        <f>IF(N120="snížená",J120,0)</f>
        <v>0</v>
      </c>
      <c r="BG120" s="221">
        <f>IF(N120="zákl. přenesená",J120,0)</f>
        <v>0</v>
      </c>
      <c r="BH120" s="221">
        <f>IF(N120="sníž. přenesená",J120,0)</f>
        <v>0</v>
      </c>
      <c r="BI120" s="221">
        <f>IF(N120="nulová",J120,0)</f>
        <v>0</v>
      </c>
      <c r="BJ120" s="17" t="s">
        <v>76</v>
      </c>
      <c r="BK120" s="221">
        <f>ROUND(I120*H120,2)</f>
        <v>0</v>
      </c>
      <c r="BL120" s="17" t="s">
        <v>192</v>
      </c>
      <c r="BM120" s="17" t="s">
        <v>2248</v>
      </c>
    </row>
    <row r="121" s="1" customFormat="1">
      <c r="B121" s="38"/>
      <c r="C121" s="39"/>
      <c r="D121" s="224" t="s">
        <v>831</v>
      </c>
      <c r="E121" s="39"/>
      <c r="F121" s="276" t="s">
        <v>2249</v>
      </c>
      <c r="G121" s="39"/>
      <c r="H121" s="39"/>
      <c r="I121" s="144"/>
      <c r="J121" s="39"/>
      <c r="K121" s="39"/>
      <c r="L121" s="43"/>
      <c r="M121" s="277"/>
      <c r="N121" s="79"/>
      <c r="O121" s="79"/>
      <c r="P121" s="79"/>
      <c r="Q121" s="79"/>
      <c r="R121" s="79"/>
      <c r="S121" s="79"/>
      <c r="T121" s="80"/>
      <c r="AT121" s="17" t="s">
        <v>831</v>
      </c>
      <c r="AU121" s="17" t="s">
        <v>78</v>
      </c>
    </row>
    <row r="122" s="1" customFormat="1" ht="16.5" customHeight="1">
      <c r="B122" s="38"/>
      <c r="C122" s="210" t="s">
        <v>342</v>
      </c>
      <c r="D122" s="210" t="s">
        <v>187</v>
      </c>
      <c r="E122" s="211" t="s">
        <v>2250</v>
      </c>
      <c r="F122" s="212" t="s">
        <v>2251</v>
      </c>
      <c r="G122" s="213" t="s">
        <v>364</v>
      </c>
      <c r="H122" s="214">
        <v>123.59999999999999</v>
      </c>
      <c r="I122" s="215"/>
      <c r="J122" s="216">
        <f>ROUND(I122*H122,2)</f>
        <v>0</v>
      </c>
      <c r="K122" s="212" t="s">
        <v>1</v>
      </c>
      <c r="L122" s="43"/>
      <c r="M122" s="217" t="s">
        <v>1</v>
      </c>
      <c r="N122" s="218" t="s">
        <v>40</v>
      </c>
      <c r="O122" s="79"/>
      <c r="P122" s="219">
        <f>O122*H122</f>
        <v>0</v>
      </c>
      <c r="Q122" s="219">
        <v>1.0000000000000001E-05</v>
      </c>
      <c r="R122" s="219">
        <f>Q122*H122</f>
        <v>0.0012360000000000001</v>
      </c>
      <c r="S122" s="219">
        <v>0</v>
      </c>
      <c r="T122" s="220">
        <f>S122*H122</f>
        <v>0</v>
      </c>
      <c r="AR122" s="17" t="s">
        <v>192</v>
      </c>
      <c r="AT122" s="17" t="s">
        <v>187</v>
      </c>
      <c r="AU122" s="17" t="s">
        <v>78</v>
      </c>
      <c r="AY122" s="17" t="s">
        <v>186</v>
      </c>
      <c r="BE122" s="221">
        <f>IF(N122="základní",J122,0)</f>
        <v>0</v>
      </c>
      <c r="BF122" s="221">
        <f>IF(N122="snížená",J122,0)</f>
        <v>0</v>
      </c>
      <c r="BG122" s="221">
        <f>IF(N122="zákl. přenesená",J122,0)</f>
        <v>0</v>
      </c>
      <c r="BH122" s="221">
        <f>IF(N122="sníž. přenesená",J122,0)</f>
        <v>0</v>
      </c>
      <c r="BI122" s="221">
        <f>IF(N122="nulová",J122,0)</f>
        <v>0</v>
      </c>
      <c r="BJ122" s="17" t="s">
        <v>76</v>
      </c>
      <c r="BK122" s="221">
        <f>ROUND(I122*H122,2)</f>
        <v>0</v>
      </c>
      <c r="BL122" s="17" t="s">
        <v>192</v>
      </c>
      <c r="BM122" s="17" t="s">
        <v>2252</v>
      </c>
    </row>
    <row r="123" s="1" customFormat="1" ht="16.5" customHeight="1">
      <c r="B123" s="38"/>
      <c r="C123" s="210" t="s">
        <v>346</v>
      </c>
      <c r="D123" s="210" t="s">
        <v>187</v>
      </c>
      <c r="E123" s="211" t="s">
        <v>2253</v>
      </c>
      <c r="F123" s="212" t="s">
        <v>2254</v>
      </c>
      <c r="G123" s="213" t="s">
        <v>300</v>
      </c>
      <c r="H123" s="214">
        <v>1</v>
      </c>
      <c r="I123" s="215"/>
      <c r="J123" s="216">
        <f>ROUND(I123*H123,2)</f>
        <v>0</v>
      </c>
      <c r="K123" s="212" t="s">
        <v>1</v>
      </c>
      <c r="L123" s="43"/>
      <c r="M123" s="217" t="s">
        <v>1</v>
      </c>
      <c r="N123" s="218" t="s">
        <v>40</v>
      </c>
      <c r="O123" s="79"/>
      <c r="P123" s="219">
        <f>O123*H123</f>
        <v>0</v>
      </c>
      <c r="Q123" s="219">
        <v>0.36191000000000001</v>
      </c>
      <c r="R123" s="219">
        <f>Q123*H123</f>
        <v>0.36191000000000001</v>
      </c>
      <c r="S123" s="219">
        <v>0</v>
      </c>
      <c r="T123" s="220">
        <f>S123*H123</f>
        <v>0</v>
      </c>
      <c r="AR123" s="17" t="s">
        <v>192</v>
      </c>
      <c r="AT123" s="17" t="s">
        <v>187</v>
      </c>
      <c r="AU123" s="17" t="s">
        <v>78</v>
      </c>
      <c r="AY123" s="17" t="s">
        <v>186</v>
      </c>
      <c r="BE123" s="221">
        <f>IF(N123="základní",J123,0)</f>
        <v>0</v>
      </c>
      <c r="BF123" s="221">
        <f>IF(N123="snížená",J123,0)</f>
        <v>0</v>
      </c>
      <c r="BG123" s="221">
        <f>IF(N123="zákl. přenesená",J123,0)</f>
        <v>0</v>
      </c>
      <c r="BH123" s="221">
        <f>IF(N123="sníž. přenesená",J123,0)</f>
        <v>0</v>
      </c>
      <c r="BI123" s="221">
        <f>IF(N123="nulová",J123,0)</f>
        <v>0</v>
      </c>
      <c r="BJ123" s="17" t="s">
        <v>76</v>
      </c>
      <c r="BK123" s="221">
        <f>ROUND(I123*H123,2)</f>
        <v>0</v>
      </c>
      <c r="BL123" s="17" t="s">
        <v>192</v>
      </c>
      <c r="BM123" s="17" t="s">
        <v>2255</v>
      </c>
    </row>
    <row r="124" s="1" customFormat="1" ht="16.5" customHeight="1">
      <c r="B124" s="38"/>
      <c r="C124" s="266" t="s">
        <v>412</v>
      </c>
      <c r="D124" s="266" t="s">
        <v>356</v>
      </c>
      <c r="E124" s="267" t="s">
        <v>2256</v>
      </c>
      <c r="F124" s="268" t="s">
        <v>2257</v>
      </c>
      <c r="G124" s="269" t="s">
        <v>300</v>
      </c>
      <c r="H124" s="270">
        <v>1</v>
      </c>
      <c r="I124" s="271"/>
      <c r="J124" s="272">
        <f>ROUND(I124*H124,2)</f>
        <v>0</v>
      </c>
      <c r="K124" s="268" t="s">
        <v>191</v>
      </c>
      <c r="L124" s="273"/>
      <c r="M124" s="274" t="s">
        <v>1</v>
      </c>
      <c r="N124" s="275" t="s">
        <v>40</v>
      </c>
      <c r="O124" s="79"/>
      <c r="P124" s="219">
        <f>O124*H124</f>
        <v>0</v>
      </c>
      <c r="Q124" s="219">
        <v>0.12</v>
      </c>
      <c r="R124" s="219">
        <f>Q124*H124</f>
        <v>0.12</v>
      </c>
      <c r="S124" s="219">
        <v>0</v>
      </c>
      <c r="T124" s="220">
        <f>S124*H124</f>
        <v>0</v>
      </c>
      <c r="AR124" s="17" t="s">
        <v>225</v>
      </c>
      <c r="AT124" s="17" t="s">
        <v>356</v>
      </c>
      <c r="AU124" s="17" t="s">
        <v>78</v>
      </c>
      <c r="AY124" s="17" t="s">
        <v>186</v>
      </c>
      <c r="BE124" s="221">
        <f>IF(N124="základní",J124,0)</f>
        <v>0</v>
      </c>
      <c r="BF124" s="221">
        <f>IF(N124="snížená",J124,0)</f>
        <v>0</v>
      </c>
      <c r="BG124" s="221">
        <f>IF(N124="zákl. přenesená",J124,0)</f>
        <v>0</v>
      </c>
      <c r="BH124" s="221">
        <f>IF(N124="sníž. přenesená",J124,0)</f>
        <v>0</v>
      </c>
      <c r="BI124" s="221">
        <f>IF(N124="nulová",J124,0)</f>
        <v>0</v>
      </c>
      <c r="BJ124" s="17" t="s">
        <v>76</v>
      </c>
      <c r="BK124" s="221">
        <f>ROUND(I124*H124,2)</f>
        <v>0</v>
      </c>
      <c r="BL124" s="17" t="s">
        <v>192</v>
      </c>
      <c r="BM124" s="17" t="s">
        <v>2258</v>
      </c>
    </row>
    <row r="125" s="1" customFormat="1">
      <c r="B125" s="38"/>
      <c r="C125" s="39"/>
      <c r="D125" s="224" t="s">
        <v>831</v>
      </c>
      <c r="E125" s="39"/>
      <c r="F125" s="276" t="s">
        <v>2259</v>
      </c>
      <c r="G125" s="39"/>
      <c r="H125" s="39"/>
      <c r="I125" s="144"/>
      <c r="J125" s="39"/>
      <c r="K125" s="39"/>
      <c r="L125" s="43"/>
      <c r="M125" s="277"/>
      <c r="N125" s="79"/>
      <c r="O125" s="79"/>
      <c r="P125" s="79"/>
      <c r="Q125" s="79"/>
      <c r="R125" s="79"/>
      <c r="S125" s="79"/>
      <c r="T125" s="80"/>
      <c r="AT125" s="17" t="s">
        <v>831</v>
      </c>
      <c r="AU125" s="17" t="s">
        <v>78</v>
      </c>
    </row>
    <row r="126" s="1" customFormat="1" ht="16.5" customHeight="1">
      <c r="B126" s="38"/>
      <c r="C126" s="210" t="s">
        <v>383</v>
      </c>
      <c r="D126" s="210" t="s">
        <v>187</v>
      </c>
      <c r="E126" s="211" t="s">
        <v>2260</v>
      </c>
      <c r="F126" s="212" t="s">
        <v>2261</v>
      </c>
      <c r="G126" s="213" t="s">
        <v>300</v>
      </c>
      <c r="H126" s="214">
        <v>1</v>
      </c>
      <c r="I126" s="215"/>
      <c r="J126" s="216">
        <f>ROUND(I126*H126,2)</f>
        <v>0</v>
      </c>
      <c r="K126" s="212" t="s">
        <v>1</v>
      </c>
      <c r="L126" s="43"/>
      <c r="M126" s="217" t="s">
        <v>1</v>
      </c>
      <c r="N126" s="218" t="s">
        <v>40</v>
      </c>
      <c r="O126" s="79"/>
      <c r="P126" s="219">
        <f>O126*H126</f>
        <v>0</v>
      </c>
      <c r="Q126" s="219">
        <v>1.54324</v>
      </c>
      <c r="R126" s="219">
        <f>Q126*H126</f>
        <v>1.54324</v>
      </c>
      <c r="S126" s="219">
        <v>0</v>
      </c>
      <c r="T126" s="220">
        <f>S126*H126</f>
        <v>0</v>
      </c>
      <c r="AR126" s="17" t="s">
        <v>192</v>
      </c>
      <c r="AT126" s="17" t="s">
        <v>187</v>
      </c>
      <c r="AU126" s="17" t="s">
        <v>78</v>
      </c>
      <c r="AY126" s="17" t="s">
        <v>186</v>
      </c>
      <c r="BE126" s="221">
        <f>IF(N126="základní",J126,0)</f>
        <v>0</v>
      </c>
      <c r="BF126" s="221">
        <f>IF(N126="snížená",J126,0)</f>
        <v>0</v>
      </c>
      <c r="BG126" s="221">
        <f>IF(N126="zákl. přenesená",J126,0)</f>
        <v>0</v>
      </c>
      <c r="BH126" s="221">
        <f>IF(N126="sníž. přenesená",J126,0)</f>
        <v>0</v>
      </c>
      <c r="BI126" s="221">
        <f>IF(N126="nulová",J126,0)</f>
        <v>0</v>
      </c>
      <c r="BJ126" s="17" t="s">
        <v>76</v>
      </c>
      <c r="BK126" s="221">
        <f>ROUND(I126*H126,2)</f>
        <v>0</v>
      </c>
      <c r="BL126" s="17" t="s">
        <v>192</v>
      </c>
      <c r="BM126" s="17" t="s">
        <v>2262</v>
      </c>
    </row>
    <row r="127" s="1" customFormat="1" ht="16.5" customHeight="1">
      <c r="B127" s="38"/>
      <c r="C127" s="266" t="s">
        <v>350</v>
      </c>
      <c r="D127" s="266" t="s">
        <v>356</v>
      </c>
      <c r="E127" s="267" t="s">
        <v>2263</v>
      </c>
      <c r="F127" s="268" t="s">
        <v>2264</v>
      </c>
      <c r="G127" s="269" t="s">
        <v>300</v>
      </c>
      <c r="H127" s="270">
        <v>1</v>
      </c>
      <c r="I127" s="271"/>
      <c r="J127" s="272">
        <f>ROUND(I127*H127,2)</f>
        <v>0</v>
      </c>
      <c r="K127" s="268" t="s">
        <v>191</v>
      </c>
      <c r="L127" s="273"/>
      <c r="M127" s="274" t="s">
        <v>1</v>
      </c>
      <c r="N127" s="275" t="s">
        <v>40</v>
      </c>
      <c r="O127" s="79"/>
      <c r="P127" s="219">
        <f>O127*H127</f>
        <v>0</v>
      </c>
      <c r="Q127" s="219">
        <v>0.059999999999999998</v>
      </c>
      <c r="R127" s="219">
        <f>Q127*H127</f>
        <v>0.059999999999999998</v>
      </c>
      <c r="S127" s="219">
        <v>0</v>
      </c>
      <c r="T127" s="220">
        <f>S127*H127</f>
        <v>0</v>
      </c>
      <c r="AR127" s="17" t="s">
        <v>225</v>
      </c>
      <c r="AT127" s="17" t="s">
        <v>356</v>
      </c>
      <c r="AU127" s="17" t="s">
        <v>78</v>
      </c>
      <c r="AY127" s="17" t="s">
        <v>186</v>
      </c>
      <c r="BE127" s="221">
        <f>IF(N127="základní",J127,0)</f>
        <v>0</v>
      </c>
      <c r="BF127" s="221">
        <f>IF(N127="snížená",J127,0)</f>
        <v>0</v>
      </c>
      <c r="BG127" s="221">
        <f>IF(N127="zákl. přenesená",J127,0)</f>
        <v>0</v>
      </c>
      <c r="BH127" s="221">
        <f>IF(N127="sníž. přenesená",J127,0)</f>
        <v>0</v>
      </c>
      <c r="BI127" s="221">
        <f>IF(N127="nulová",J127,0)</f>
        <v>0</v>
      </c>
      <c r="BJ127" s="17" t="s">
        <v>76</v>
      </c>
      <c r="BK127" s="221">
        <f>ROUND(I127*H127,2)</f>
        <v>0</v>
      </c>
      <c r="BL127" s="17" t="s">
        <v>192</v>
      </c>
      <c r="BM127" s="17" t="s">
        <v>2265</v>
      </c>
    </row>
    <row r="128" s="1" customFormat="1">
      <c r="B128" s="38"/>
      <c r="C128" s="39"/>
      <c r="D128" s="224" t="s">
        <v>831</v>
      </c>
      <c r="E128" s="39"/>
      <c r="F128" s="276" t="s">
        <v>2266</v>
      </c>
      <c r="G128" s="39"/>
      <c r="H128" s="39"/>
      <c r="I128" s="144"/>
      <c r="J128" s="39"/>
      <c r="K128" s="39"/>
      <c r="L128" s="43"/>
      <c r="M128" s="277"/>
      <c r="N128" s="79"/>
      <c r="O128" s="79"/>
      <c r="P128" s="79"/>
      <c r="Q128" s="79"/>
      <c r="R128" s="79"/>
      <c r="S128" s="79"/>
      <c r="T128" s="80"/>
      <c r="AT128" s="17" t="s">
        <v>831</v>
      </c>
      <c r="AU128" s="17" t="s">
        <v>78</v>
      </c>
    </row>
    <row r="129" s="1" customFormat="1" ht="16.5" customHeight="1">
      <c r="B129" s="38"/>
      <c r="C129" s="210" t="s">
        <v>367</v>
      </c>
      <c r="D129" s="210" t="s">
        <v>187</v>
      </c>
      <c r="E129" s="211" t="s">
        <v>2267</v>
      </c>
      <c r="F129" s="212" t="s">
        <v>2268</v>
      </c>
      <c r="G129" s="213" t="s">
        <v>300</v>
      </c>
      <c r="H129" s="214">
        <v>1</v>
      </c>
      <c r="I129" s="215"/>
      <c r="J129" s="216">
        <f>ROUND(I129*H129,2)</f>
        <v>0</v>
      </c>
      <c r="K129" s="212" t="s">
        <v>1965</v>
      </c>
      <c r="L129" s="43"/>
      <c r="M129" s="217" t="s">
        <v>1</v>
      </c>
      <c r="N129" s="218" t="s">
        <v>40</v>
      </c>
      <c r="O129" s="79"/>
      <c r="P129" s="219">
        <f>O129*H129</f>
        <v>0</v>
      </c>
      <c r="Q129" s="219">
        <v>0.063829999999999998</v>
      </c>
      <c r="R129" s="219">
        <f>Q129*H129</f>
        <v>0.063829999999999998</v>
      </c>
      <c r="S129" s="219">
        <v>0</v>
      </c>
      <c r="T129" s="220">
        <f>S129*H129</f>
        <v>0</v>
      </c>
      <c r="AR129" s="17" t="s">
        <v>192</v>
      </c>
      <c r="AT129" s="17" t="s">
        <v>187</v>
      </c>
      <c r="AU129" s="17" t="s">
        <v>78</v>
      </c>
      <c r="AY129" s="17" t="s">
        <v>186</v>
      </c>
      <c r="BE129" s="221">
        <f>IF(N129="základní",J129,0)</f>
        <v>0</v>
      </c>
      <c r="BF129" s="221">
        <f>IF(N129="snížená",J129,0)</f>
        <v>0</v>
      </c>
      <c r="BG129" s="221">
        <f>IF(N129="zákl. přenesená",J129,0)</f>
        <v>0</v>
      </c>
      <c r="BH129" s="221">
        <f>IF(N129="sníž. přenesená",J129,0)</f>
        <v>0</v>
      </c>
      <c r="BI129" s="221">
        <f>IF(N129="nulová",J129,0)</f>
        <v>0</v>
      </c>
      <c r="BJ129" s="17" t="s">
        <v>76</v>
      </c>
      <c r="BK129" s="221">
        <f>ROUND(I129*H129,2)</f>
        <v>0</v>
      </c>
      <c r="BL129" s="17" t="s">
        <v>192</v>
      </c>
      <c r="BM129" s="17" t="s">
        <v>2269</v>
      </c>
    </row>
    <row r="130" s="1" customFormat="1" ht="16.5" customHeight="1">
      <c r="B130" s="38"/>
      <c r="C130" s="266" t="s">
        <v>372</v>
      </c>
      <c r="D130" s="266" t="s">
        <v>356</v>
      </c>
      <c r="E130" s="267" t="s">
        <v>2270</v>
      </c>
      <c r="F130" s="268" t="s">
        <v>2271</v>
      </c>
      <c r="G130" s="269" t="s">
        <v>300</v>
      </c>
      <c r="H130" s="270">
        <v>1</v>
      </c>
      <c r="I130" s="271"/>
      <c r="J130" s="272">
        <f>ROUND(I130*H130,2)</f>
        <v>0</v>
      </c>
      <c r="K130" s="268" t="s">
        <v>1965</v>
      </c>
      <c r="L130" s="273"/>
      <c r="M130" s="274" t="s">
        <v>1</v>
      </c>
      <c r="N130" s="275" t="s">
        <v>40</v>
      </c>
      <c r="O130" s="79"/>
      <c r="P130" s="219">
        <f>O130*H130</f>
        <v>0</v>
      </c>
      <c r="Q130" s="219">
        <v>0.0073000000000000001</v>
      </c>
      <c r="R130" s="219">
        <f>Q130*H130</f>
        <v>0.0073000000000000001</v>
      </c>
      <c r="S130" s="219">
        <v>0</v>
      </c>
      <c r="T130" s="220">
        <f>S130*H130</f>
        <v>0</v>
      </c>
      <c r="AR130" s="17" t="s">
        <v>225</v>
      </c>
      <c r="AT130" s="17" t="s">
        <v>356</v>
      </c>
      <c r="AU130" s="17" t="s">
        <v>78</v>
      </c>
      <c r="AY130" s="17" t="s">
        <v>186</v>
      </c>
      <c r="BE130" s="221">
        <f>IF(N130="základní",J130,0)</f>
        <v>0</v>
      </c>
      <c r="BF130" s="221">
        <f>IF(N130="snížená",J130,0)</f>
        <v>0</v>
      </c>
      <c r="BG130" s="221">
        <f>IF(N130="zákl. přenesená",J130,0)</f>
        <v>0</v>
      </c>
      <c r="BH130" s="221">
        <f>IF(N130="sníž. přenesená",J130,0)</f>
        <v>0</v>
      </c>
      <c r="BI130" s="221">
        <f>IF(N130="nulová",J130,0)</f>
        <v>0</v>
      </c>
      <c r="BJ130" s="17" t="s">
        <v>76</v>
      </c>
      <c r="BK130" s="221">
        <f>ROUND(I130*H130,2)</f>
        <v>0</v>
      </c>
      <c r="BL130" s="17" t="s">
        <v>192</v>
      </c>
      <c r="BM130" s="17" t="s">
        <v>2272</v>
      </c>
    </row>
    <row r="131" s="1" customFormat="1">
      <c r="B131" s="38"/>
      <c r="C131" s="39"/>
      <c r="D131" s="224" t="s">
        <v>831</v>
      </c>
      <c r="E131" s="39"/>
      <c r="F131" s="276" t="s">
        <v>2273</v>
      </c>
      <c r="G131" s="39"/>
      <c r="H131" s="39"/>
      <c r="I131" s="144"/>
      <c r="J131" s="39"/>
      <c r="K131" s="39"/>
      <c r="L131" s="43"/>
      <c r="M131" s="277"/>
      <c r="N131" s="79"/>
      <c r="O131" s="79"/>
      <c r="P131" s="79"/>
      <c r="Q131" s="79"/>
      <c r="R131" s="79"/>
      <c r="S131" s="79"/>
      <c r="T131" s="80"/>
      <c r="AT131" s="17" t="s">
        <v>831</v>
      </c>
      <c r="AU131" s="17" t="s">
        <v>78</v>
      </c>
    </row>
    <row r="132" s="1" customFormat="1" ht="16.5" customHeight="1">
      <c r="B132" s="38"/>
      <c r="C132" s="210" t="s">
        <v>378</v>
      </c>
      <c r="D132" s="210" t="s">
        <v>187</v>
      </c>
      <c r="E132" s="211" t="s">
        <v>2274</v>
      </c>
      <c r="F132" s="212" t="s">
        <v>2275</v>
      </c>
      <c r="G132" s="213" t="s">
        <v>364</v>
      </c>
      <c r="H132" s="214">
        <v>123.59999999999999</v>
      </c>
      <c r="I132" s="215"/>
      <c r="J132" s="216">
        <f>ROUND(I132*H132,2)</f>
        <v>0</v>
      </c>
      <c r="K132" s="212" t="s">
        <v>1</v>
      </c>
      <c r="L132" s="43"/>
      <c r="M132" s="217" t="s">
        <v>1</v>
      </c>
      <c r="N132" s="218" t="s">
        <v>40</v>
      </c>
      <c r="O132" s="79"/>
      <c r="P132" s="219">
        <f>O132*H132</f>
        <v>0</v>
      </c>
      <c r="Q132" s="219">
        <v>0.00011</v>
      </c>
      <c r="R132" s="219">
        <f>Q132*H132</f>
        <v>0.013596</v>
      </c>
      <c r="S132" s="219">
        <v>0</v>
      </c>
      <c r="T132" s="220">
        <f>S132*H132</f>
        <v>0</v>
      </c>
      <c r="AR132" s="17" t="s">
        <v>192</v>
      </c>
      <c r="AT132" s="17" t="s">
        <v>187</v>
      </c>
      <c r="AU132" s="17" t="s">
        <v>78</v>
      </c>
      <c r="AY132" s="17" t="s">
        <v>186</v>
      </c>
      <c r="BE132" s="221">
        <f>IF(N132="základní",J132,0)</f>
        <v>0</v>
      </c>
      <c r="BF132" s="221">
        <f>IF(N132="snížená",J132,0)</f>
        <v>0</v>
      </c>
      <c r="BG132" s="221">
        <f>IF(N132="zákl. přenesená",J132,0)</f>
        <v>0</v>
      </c>
      <c r="BH132" s="221">
        <f>IF(N132="sníž. přenesená",J132,0)</f>
        <v>0</v>
      </c>
      <c r="BI132" s="221">
        <f>IF(N132="nulová",J132,0)</f>
        <v>0</v>
      </c>
      <c r="BJ132" s="17" t="s">
        <v>76</v>
      </c>
      <c r="BK132" s="221">
        <f>ROUND(I132*H132,2)</f>
        <v>0</v>
      </c>
      <c r="BL132" s="17" t="s">
        <v>192</v>
      </c>
      <c r="BM132" s="17" t="s">
        <v>2276</v>
      </c>
    </row>
    <row r="133" s="1" customFormat="1" ht="16.5" customHeight="1">
      <c r="B133" s="38"/>
      <c r="C133" s="210" t="s">
        <v>361</v>
      </c>
      <c r="D133" s="210" t="s">
        <v>187</v>
      </c>
      <c r="E133" s="211" t="s">
        <v>2277</v>
      </c>
      <c r="F133" s="212" t="s">
        <v>2278</v>
      </c>
      <c r="G133" s="213" t="s">
        <v>277</v>
      </c>
      <c r="H133" s="214">
        <v>0.13</v>
      </c>
      <c r="I133" s="215"/>
      <c r="J133" s="216">
        <f>ROUND(I133*H133,2)</f>
        <v>0</v>
      </c>
      <c r="K133" s="212" t="s">
        <v>578</v>
      </c>
      <c r="L133" s="43"/>
      <c r="M133" s="279" t="s">
        <v>1</v>
      </c>
      <c r="N133" s="280" t="s">
        <v>40</v>
      </c>
      <c r="O133" s="281"/>
      <c r="P133" s="282">
        <f>O133*H133</f>
        <v>0</v>
      </c>
      <c r="Q133" s="282">
        <v>0</v>
      </c>
      <c r="R133" s="282">
        <f>Q133*H133</f>
        <v>0</v>
      </c>
      <c r="S133" s="282">
        <v>0</v>
      </c>
      <c r="T133" s="283">
        <f>S133*H133</f>
        <v>0</v>
      </c>
      <c r="AR133" s="17" t="s">
        <v>192</v>
      </c>
      <c r="AT133" s="17" t="s">
        <v>187</v>
      </c>
      <c r="AU133" s="17" t="s">
        <v>78</v>
      </c>
      <c r="AY133" s="17" t="s">
        <v>186</v>
      </c>
      <c r="BE133" s="221">
        <f>IF(N133="základní",J133,0)</f>
        <v>0</v>
      </c>
      <c r="BF133" s="221">
        <f>IF(N133="snížená",J133,0)</f>
        <v>0</v>
      </c>
      <c r="BG133" s="221">
        <f>IF(N133="zákl. přenesená",J133,0)</f>
        <v>0</v>
      </c>
      <c r="BH133" s="221">
        <f>IF(N133="sníž. přenesená",J133,0)</f>
        <v>0</v>
      </c>
      <c r="BI133" s="221">
        <f>IF(N133="nulová",J133,0)</f>
        <v>0</v>
      </c>
      <c r="BJ133" s="17" t="s">
        <v>76</v>
      </c>
      <c r="BK133" s="221">
        <f>ROUND(I133*H133,2)</f>
        <v>0</v>
      </c>
      <c r="BL133" s="17" t="s">
        <v>192</v>
      </c>
      <c r="BM133" s="17" t="s">
        <v>2279</v>
      </c>
    </row>
    <row r="134" s="1" customFormat="1" ht="6.96" customHeight="1">
      <c r="B134" s="57"/>
      <c r="C134" s="58"/>
      <c r="D134" s="58"/>
      <c r="E134" s="58"/>
      <c r="F134" s="58"/>
      <c r="G134" s="58"/>
      <c r="H134" s="58"/>
      <c r="I134" s="168"/>
      <c r="J134" s="58"/>
      <c r="K134" s="58"/>
      <c r="L134" s="43"/>
    </row>
  </sheetData>
  <sheetProtection sheet="1" autoFilter="0" formatColumns="0" formatRows="0" objects="1" scenarios="1" spinCount="100000" saltValue="sLLHzMbFzS56hZPtzifgLtTDoJKmvnOGLGGsIRn2wD/zeNFJCm7Pobkevej03aE963oVkrRVNf+ChLlTbK8ksg==" hashValue="TmIxDOkj8FxonAt24+CSb0kR5atzU1gVV8g0HAc/tky93N8Zz9T6yXzLAekWX7vcOLyOyQfw/aAc39i6lXxGRw==" algorithmName="SHA-512" password="CC35"/>
  <autoFilter ref="C87:K133"/>
  <mergeCells count="12">
    <mergeCell ref="E7:H7"/>
    <mergeCell ref="E9:H9"/>
    <mergeCell ref="E11:H11"/>
    <mergeCell ref="E20:H20"/>
    <mergeCell ref="E29:H29"/>
    <mergeCell ref="E50:H50"/>
    <mergeCell ref="E52:H52"/>
    <mergeCell ref="E54:H54"/>
    <mergeCell ref="E76:H76"/>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Kouba Mojmír, Ing.</dc:creator>
  <cp:lastModifiedBy>Kouba Mojmír, Ing.</cp:lastModifiedBy>
  <dcterms:created xsi:type="dcterms:W3CDTF">2019-07-23T10:15:32Z</dcterms:created>
  <dcterms:modified xsi:type="dcterms:W3CDTF">2019-07-23T10:15:46Z</dcterms:modified>
</cp:coreProperties>
</file>