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ekapitulace stavby" sheetId="1" r:id="rId1"/>
    <sheet name="Moc-MK-AaB-1250 - Oprava ..." sheetId="2" r:id="rId2"/>
  </sheets>
  <definedNames>
    <definedName name="_xlnm.Print_Area" localSheetId="1">('Moc-MK-AaB-1250 - Oprava ...'!$C$4:$J$76,'Moc-MK-AaB-1250 - Oprava ...'!$C$82:$J$99,'Moc-MK-AaB-1250 - Oprava ...'!$C$105:$J$148)</definedName>
    <definedName name="_xlnm.Print_Titles" localSheetId="1">'Moc-MK-AaB-1250 - Oprava ...'!$115:$115</definedName>
    <definedName name="_xlnm._FilterDatabase" localSheetId="1" hidden="1">'Moc-MK-AaB-1250 - Oprava ...'!$C$115:$K$148</definedName>
    <definedName name="_xlnm.Print_Area" localSheetId="0">('Rekapitulace stavby'!$D$4:$AO$76,'Rekapitulace stavby'!$C$82:$AQ$96)</definedName>
    <definedName name="_xlnm.Print_Titles" localSheetId="0">'Rekapitulace stavby'!$92:$92</definedName>
    <definedName name="_xlnm.Print_Area">('Rekapitulace stavby'!$D$4:$AO$76,'Rekapitulace stavby'!$C$82:$AQ$96)</definedName>
    <definedName name="_xlnm.Print_Titles">'Rekapitulace stavby'!$92:$92</definedName>
    <definedName name="_xlnm._FilterDatabase">'Moc-MK-AaB-1250 - Oprava ...'!$C$115:$K$148</definedName>
    <definedName name="_xlnm.Print_Area_1">('Moc-MK-AaB-1250 - Oprava ...'!$C$4:$J$76,'Moc-MK-AaB-1250 - Oprava ...'!$C$82:$J$99,'Moc-MK-AaB-1250 - Oprava ...'!$C$105:$J$148)</definedName>
    <definedName name="_xlnm.Print_Titles_1">'Moc-MK-AaB-1250 - Oprava ...'!$115:$115</definedName>
  </definedNames>
  <calcPr fullCalcOnLoad="1"/>
</workbook>
</file>

<file path=xl/sharedStrings.xml><?xml version="1.0" encoding="utf-8"?>
<sst xmlns="http://schemas.openxmlformats.org/spreadsheetml/2006/main" count="609" uniqueCount="213">
  <si>
    <t>Export Komplet</t>
  </si>
  <si>
    <t>2.0</t>
  </si>
  <si>
    <t>ZAMOK</t>
  </si>
  <si>
    <t>False</t>
  </si>
  <si>
    <t>{78a2248c-c6fb-43b5-8165-5e8b55e51cd3}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</si>
  <si>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</si>
  <si>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</si>
  <si>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</si>
  <si>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</si>
  <si>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</si>
  <si>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</si>
  <si>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</si>
  <si>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</si>
  <si>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Moc-MK-AaB-1250</t>
  </si>
  <si>
    <t>Měnit lze pouze buňky se žlutým podbarvením!_x005F_x000d_
_x005F_x000d_
1) na prvním listu Rekapitulace stavby vyplňte v sestavě_x005F_x000d_
_x005F_x000d_
    a) Souhrnný list_x005F_x000d_
       - údaje o Uchazeči_x005F_x000d_
         (přenesou se do ostatních sestav i v jiných listech)_x005F_x000d_
_x005F_x000d_
    b) Rekapitulace objektů_x005F_x000d_
       - potřebné Ostatní náklady_x005F_x000d_
_x005F_x000d_
2) na vybraných listech vyplňte v sestavě_x005F_x000d_
_x005F_x000d_
    a) Krycí list_x005F_x000d_
       - údaje o Uchazeči, pokud se liší od údajů o Uchazeči na Souhrnném listu_x005F_x000d_
         (údaje se přenesou do ostatních sestav v daném listu)_x005F_x000d_
_x005F_x000d_
    b) Rekapitulace rozpočtu_x005F_x000d_
       - potřebné Ostatní náklady_x005F_x000d_
_x005F_x000d_
    c) Celkové náklady za stavbu_x005F_x000d_
       - ceny u položek_x005F_x000d_
       - množství, pokud má žluté podbarvení_x005F_x000d_
       - a v případě potřeby poznámku (ta je ve skrytém sloupci)</t>
  </si>
  <si>
    <t>Stavba:</t>
  </si>
  <si>
    <t>Oprava komunikace na pč.č.1250, úsek A + B</t>
  </si>
  <si>
    <t>KSO:</t>
  </si>
  <si>
    <t>CC-CZ:</t>
  </si>
  <si>
    <t>Místo:</t>
  </si>
  <si>
    <t xml:space="preserve"> </t>
  </si>
  <si>
    <t>Datum:</t>
  </si>
  <si>
    <t>14. 11. 2021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</si>
  <si>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</si>
  <si>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</si>
  <si>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</si>
  <si>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</si>
  <si>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</si>
  <si>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</si>
  <si>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</si>
  <si>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</si>
  <si>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</si>
  <si>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</si>
  <si>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</si>
  <si>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</si>
  <si>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</si>
  <si>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</si>
  <si>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</si>
  <si>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</si>
  <si>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</si>
  <si>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</si>
  <si>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</si>
  <si>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</si>
  <si>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</si>
  <si>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</si>
  <si>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</si>
  <si>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</si>
  <si>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</si>
  <si>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</si>
  <si>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</si>
  <si>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</si>
  <si>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</si>
  <si>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</si>
  <si>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</si>
  <si>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</si>
  <si>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</si>
  <si>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</si>
  <si>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</si>
  <si>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</si>
  <si>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</si>
  <si>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</si>
  <si>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</si>
  <si>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</si>
  <si>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</si>
  <si>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</si>
  <si>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</si>
  <si>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</si>
  <si>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</si>
  <si>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</si>
  <si>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</si>
  <si>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</si>
  <si>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</si>
  <si>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</si>
  <si>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</si>
  <si>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</si>
  <si>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</si>
  <si>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</si>
  <si>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</si>
  <si>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</si>
  <si>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</si>
  <si>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</si>
  <si>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</si>
  <si>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</si>
  <si>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</si>
  <si>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</si>
  <si>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</si>
  <si>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HSV - </t>
  </si>
  <si>
    <t xml:space="preserve">    A - Úsek A</t>
  </si>
  <si>
    <t xml:space="preserve">    B - Úsek B</t>
  </si>
  <si>
    <t xml:space="preserve">      .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</si>
  <si>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</si>
  <si>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</si>
  <si>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</si>
  <si>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</si>
  <si>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</si>
  <si>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</si>
  <si>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</si>
  <si>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</si>
  <si>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</si>
  <si>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</si>
  <si>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</si>
  <si>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</si>
  <si>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</si>
  <si>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</si>
  <si>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</si>
  <si>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A</t>
  </si>
  <si>
    <t>Úsek A</t>
  </si>
  <si>
    <t>K</t>
  </si>
  <si>
    <t>569903399</t>
  </si>
  <si>
    <t>Seříznutí a očištění krajnic</t>
  </si>
  <si>
    <t>m2</t>
  </si>
  <si>
    <t>4</t>
  </si>
  <si>
    <t>-249422641</t>
  </si>
  <si>
    <t>569951133</t>
  </si>
  <si>
    <t>Zpevnění krajnic asfaltovým recyklátem tl 150 mm  283 x 0,5 x 2</t>
  </si>
  <si>
    <t>-181533990</t>
  </si>
  <si>
    <t>3</t>
  </si>
  <si>
    <t>572141111</t>
  </si>
  <si>
    <t>Vyrovnání povrchu dosavadních krytů asfaltovým betonem ACO (AB) tl do 40 mm</t>
  </si>
  <si>
    <t>1625643377</t>
  </si>
  <si>
    <t>573111111</t>
  </si>
  <si>
    <t>Postřik živičný infiltrační s posypem z asfaltu množství 0,60 kg/m2</t>
  </si>
  <si>
    <t>1863898048</t>
  </si>
  <si>
    <t>5</t>
  </si>
  <si>
    <t>573231111</t>
  </si>
  <si>
    <t>Postřik živičný spojovací ze silniční emulze v množství 0,70 kg/m2</t>
  </si>
  <si>
    <t>412659601</t>
  </si>
  <si>
    <t>6</t>
  </si>
  <si>
    <t>577144221</t>
  </si>
  <si>
    <t>Asfaltový beton vrstva obrusná ACO 11 (ABS) tř. II tl 50 mm š přes 3 m z nemodifikovaného asfaltu</t>
  </si>
  <si>
    <t>-965483776</t>
  </si>
  <si>
    <t>7</t>
  </si>
  <si>
    <t>919732211</t>
  </si>
  <si>
    <t>Styčná spára napojení nového živičného povrchu na stávající za tepla š 15 mm hl 25 mm s prořezáním</t>
  </si>
  <si>
    <t>m</t>
  </si>
  <si>
    <t>219141843</t>
  </si>
  <si>
    <t>8</t>
  </si>
  <si>
    <t>919735113</t>
  </si>
  <si>
    <t>Řezání stávajícího živičného krytu hl do 150 mm</t>
  </si>
  <si>
    <t>-1783237857</t>
  </si>
  <si>
    <t>9</t>
  </si>
  <si>
    <t>998225111</t>
  </si>
  <si>
    <t>Přesun hmot pro pozemní komunikace s krytem z kamene, monolitickým betonovým nebo živičným</t>
  </si>
  <si>
    <t>t</t>
  </si>
  <si>
    <t>809012534</t>
  </si>
  <si>
    <t>B</t>
  </si>
  <si>
    <t>Úsek B</t>
  </si>
  <si>
    <t>10</t>
  </si>
  <si>
    <t>122251105</t>
  </si>
  <si>
    <t>Odkopávky a prokopávky nezapažené v hornině třídy těžitelnosti I, skupiny 3 objem do 1000 m3 strojně 804*0,5*0,6</t>
  </si>
  <si>
    <t>m3</t>
  </si>
  <si>
    <t>-498148178</t>
  </si>
  <si>
    <t>11</t>
  </si>
  <si>
    <t>162651112</t>
  </si>
  <si>
    <t>Vodorovné přemístění do 5000 m výkopku/sypaniny z horniny třídy těžitelnosti I, skupiny 1 až 3</t>
  </si>
  <si>
    <t>166762673</t>
  </si>
  <si>
    <t>12</t>
  </si>
  <si>
    <t>171201221</t>
  </si>
  <si>
    <t>Poplatek za uložení na skládce (skládkovné) zeminy a kamení kód odpadu 17 05 04</t>
  </si>
  <si>
    <t>1478370220</t>
  </si>
  <si>
    <t>13</t>
  </si>
  <si>
    <t>171251201</t>
  </si>
  <si>
    <t>Uložení sypaniny na skládky nebo meziskládky</t>
  </si>
  <si>
    <t>-1456082303</t>
  </si>
  <si>
    <t>14</t>
  </si>
  <si>
    <t>566301111</t>
  </si>
  <si>
    <t>Úprava krytu z kameniva drceného pro nový kryt s doplněním kameniva drceného do 0,06 m3/m2   804 x 0,4</t>
  </si>
  <si>
    <t>-1925014525</t>
  </si>
  <si>
    <t>564851111</t>
  </si>
  <si>
    <t>Podklad ze štěrkodrtě ŠD tl 150 mm   804 x 0,6</t>
  </si>
  <si>
    <t>509238031</t>
  </si>
  <si>
    <t>16</t>
  </si>
  <si>
    <t>564871111</t>
  </si>
  <si>
    <t>Podklad ze štěrkodrtě ŠD tl 250 mm  804 x 0,6</t>
  </si>
  <si>
    <t>-1324273359</t>
  </si>
  <si>
    <t>17</t>
  </si>
  <si>
    <t>569903311</t>
  </si>
  <si>
    <t>Zřízení zemních krajnic se zhutněním  268*0,5*2*0,2</t>
  </si>
  <si>
    <t>2051226533</t>
  </si>
  <si>
    <t>18</t>
  </si>
  <si>
    <t>-511108447</t>
  </si>
  <si>
    <t>19</t>
  </si>
  <si>
    <t>956984385</t>
  </si>
  <si>
    <t>20</t>
  </si>
  <si>
    <t>565135121</t>
  </si>
  <si>
    <t>Asfaltový beton vrstva podkladní ACP 16 (obalované kamenivo OKS) tl 50 mm š přes 3 m</t>
  </si>
  <si>
    <t>-1270196163</t>
  </si>
  <si>
    <t>1864416406</t>
  </si>
  <si>
    <t>22</t>
  </si>
  <si>
    <t>-1966496513</t>
  </si>
  <si>
    <t>23</t>
  </si>
  <si>
    <t>536138733</t>
  </si>
  <si>
    <t>24</t>
  </si>
  <si>
    <t>919726123</t>
  </si>
  <si>
    <t>Geotextilie pro ochranu, separaci a filtraci netkaná měrná hmotnost do 500 g/m2</t>
  </si>
  <si>
    <t>975517845</t>
  </si>
  <si>
    <t>25</t>
  </si>
  <si>
    <t>1681249609</t>
  </si>
  <si>
    <t>.</t>
  </si>
  <si>
    <t>Ostatní</t>
  </si>
  <si>
    <t>26</t>
  </si>
  <si>
    <t>R 1</t>
  </si>
  <si>
    <t>Vytyčení stávajícíh podzemních inženýrských sítí před zahájením stavebních prací</t>
  </si>
  <si>
    <t>kpl</t>
  </si>
  <si>
    <t>-273814485</t>
  </si>
  <si>
    <t>27</t>
  </si>
  <si>
    <t>R 2</t>
  </si>
  <si>
    <t xml:space="preserve">Zařízení a zabezpečení staveniště (zřízení, provoz, demontáž)  </t>
  </si>
  <si>
    <t>526861654</t>
  </si>
  <si>
    <t>28</t>
  </si>
  <si>
    <t>R 3</t>
  </si>
  <si>
    <t>Vedlejší a ostatní náklady (zaměření)</t>
  </si>
  <si>
    <t>2086699941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</si>
</sst>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%"/>
    <numFmt numFmtId="168" formatCode="DD\.MM\.YYYY"/>
    <numFmt numFmtId="169" formatCode="#,##0.00000"/>
    <numFmt numFmtId="170" formatCode="#,##0.000"/>
  </numFmts>
  <fonts count="33">
    <font>
      <sz val="10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8"/>
      <color indexed="55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8"/>
      <color indexed="12"/>
      <name val="Wingdings 2"/>
      <family val="0"/>
    </font>
    <font>
      <u val="single"/>
      <sz val="11"/>
      <color indexed="12"/>
      <name val="Calibri"/>
      <family val="2"/>
    </font>
    <font>
      <sz val="11"/>
      <name val="Arial CE"/>
      <family val="2"/>
    </font>
    <font>
      <b/>
      <sz val="11"/>
      <color indexed="56"/>
      <name val="Arial CE"/>
      <family val="2"/>
    </font>
    <font>
      <b/>
      <sz val="9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9" fillId="0" borderId="0">
      <alignment/>
      <protection/>
    </xf>
    <xf numFmtId="164" fontId="1" fillId="0" borderId="0">
      <alignment/>
      <protection/>
    </xf>
  </cellStyleXfs>
  <cellXfs count="229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Alignment="1">
      <alignment horizontal="left" vertical="center"/>
      <protection/>
    </xf>
    <xf numFmtId="164" fontId="1" fillId="0" borderId="0" xfId="21" applyBorder="1">
      <alignment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 applyProtection="1">
      <alignment/>
      <protection/>
    </xf>
    <xf numFmtId="164" fontId="1" fillId="0" borderId="2" xfId="21" applyBorder="1" applyProtection="1">
      <alignment/>
      <protection/>
    </xf>
    <xf numFmtId="164" fontId="1" fillId="0" borderId="3" xfId="21" applyBorder="1">
      <alignment/>
      <protection/>
    </xf>
    <xf numFmtId="164" fontId="1" fillId="0" borderId="3" xfId="21" applyBorder="1" applyProtection="1">
      <alignment/>
      <protection/>
    </xf>
    <xf numFmtId="164" fontId="1" fillId="0" borderId="0" xfId="21" applyProtection="1">
      <alignment/>
      <protection/>
    </xf>
    <xf numFmtId="164" fontId="3" fillId="0" borderId="0" xfId="21" applyFont="1" applyAlignment="1" applyProtection="1">
      <alignment horizontal="left" vertical="center"/>
      <protection/>
    </xf>
    <xf numFmtId="164" fontId="4" fillId="0" borderId="0" xfId="21" applyFont="1" applyAlignment="1">
      <alignment horizontal="left" vertical="center"/>
      <protection/>
    </xf>
    <xf numFmtId="164" fontId="5" fillId="0" borderId="0" xfId="21" applyFont="1" applyAlignment="1">
      <alignment horizontal="left" vertical="center"/>
      <protection/>
    </xf>
    <xf numFmtId="164" fontId="6" fillId="0" borderId="0" xfId="21" applyFont="1" applyAlignment="1" applyProtection="1">
      <alignment horizontal="left" vertical="top"/>
      <protection/>
    </xf>
    <xf numFmtId="164" fontId="7" fillId="0" borderId="0" xfId="21" applyFont="1" applyBorder="1" applyAlignment="1" applyProtection="1">
      <alignment horizontal="left" vertical="center"/>
      <protection/>
    </xf>
    <xf numFmtId="164" fontId="8" fillId="0" borderId="0" xfId="21" applyFont="1" applyBorder="1" applyAlignment="1">
      <alignment horizontal="left" vertical="top" wrapText="1"/>
      <protection/>
    </xf>
    <xf numFmtId="164" fontId="9" fillId="0" borderId="0" xfId="21" applyFont="1" applyAlignment="1" applyProtection="1">
      <alignment horizontal="left" vertical="top"/>
      <protection/>
    </xf>
    <xf numFmtId="164" fontId="9" fillId="0" borderId="0" xfId="21" applyFont="1" applyBorder="1" applyAlignment="1" applyProtection="1">
      <alignment horizontal="left" vertical="top" wrapText="1"/>
      <protection/>
    </xf>
    <xf numFmtId="164" fontId="6" fillId="0" borderId="0" xfId="21" applyFont="1" applyAlignment="1" applyProtection="1">
      <alignment horizontal="left" vertical="center"/>
      <protection/>
    </xf>
    <xf numFmtId="164" fontId="7" fillId="0" borderId="0" xfId="21" applyFont="1" applyAlignment="1" applyProtection="1">
      <alignment horizontal="left" vertical="center"/>
      <protection/>
    </xf>
    <xf numFmtId="164" fontId="7" fillId="2" borderId="0" xfId="21" applyFont="1" applyFill="1" applyAlignment="1" applyProtection="1">
      <alignment horizontal="left" vertical="center"/>
      <protection locked="0"/>
    </xf>
    <xf numFmtId="165" fontId="7" fillId="2" borderId="0" xfId="21" applyNumberFormat="1" applyFont="1" applyFill="1" applyAlignment="1" applyProtection="1">
      <alignment horizontal="left" vertical="center"/>
      <protection locked="0"/>
    </xf>
    <xf numFmtId="165" fontId="7" fillId="2" borderId="0" xfId="21" applyNumberFormat="1" applyFont="1" applyFill="1" applyBorder="1" applyAlignment="1" applyProtection="1">
      <alignment horizontal="left" vertical="center"/>
      <protection locked="0"/>
    </xf>
    <xf numFmtId="164" fontId="7" fillId="0" borderId="0" xfId="21" applyFont="1" applyBorder="1" applyAlignment="1" applyProtection="1">
      <alignment horizontal="left" vertical="center" wrapText="1"/>
      <protection/>
    </xf>
    <xf numFmtId="164" fontId="1" fillId="0" borderId="4" xfId="21" applyBorder="1" applyProtection="1">
      <alignment/>
      <protection/>
    </xf>
    <xf numFmtId="164" fontId="1" fillId="0" borderId="0" xfId="21" applyFont="1" applyAlignment="1">
      <alignment vertical="center"/>
      <protection/>
    </xf>
    <xf numFmtId="164" fontId="1" fillId="0" borderId="3" xfId="21" applyFont="1" applyBorder="1" applyAlignment="1" applyProtection="1">
      <alignment vertical="center"/>
      <protection/>
    </xf>
    <xf numFmtId="164" fontId="1" fillId="0" borderId="0" xfId="21" applyFont="1" applyAlignment="1" applyProtection="1">
      <alignment vertical="center"/>
      <protection/>
    </xf>
    <xf numFmtId="164" fontId="10" fillId="0" borderId="5" xfId="21" applyFont="1" applyBorder="1" applyAlignment="1" applyProtection="1">
      <alignment horizontal="left" vertical="center"/>
      <protection/>
    </xf>
    <xf numFmtId="164" fontId="1" fillId="0" borderId="5" xfId="21" applyFont="1" applyBorder="1" applyAlignment="1" applyProtection="1">
      <alignment vertical="center"/>
      <protection/>
    </xf>
    <xf numFmtId="166" fontId="10" fillId="0" borderId="5" xfId="21" applyNumberFormat="1" applyFont="1" applyBorder="1" applyAlignment="1" applyProtection="1">
      <alignment vertical="center"/>
      <protection/>
    </xf>
    <xf numFmtId="164" fontId="1" fillId="0" borderId="3" xfId="21" applyFont="1" applyBorder="1" applyAlignment="1">
      <alignment vertical="center"/>
      <protection/>
    </xf>
    <xf numFmtId="164" fontId="1" fillId="0" borderId="0" xfId="21" applyAlignment="1">
      <alignment vertical="center"/>
      <protection/>
    </xf>
    <xf numFmtId="164" fontId="6" fillId="0" borderId="0" xfId="21" applyFont="1" applyBorder="1" applyAlignment="1" applyProtection="1">
      <alignment horizontal="right" vertical="center"/>
      <protection/>
    </xf>
    <xf numFmtId="164" fontId="6" fillId="0" borderId="0" xfId="21" applyFont="1" applyAlignment="1">
      <alignment vertical="center"/>
      <protection/>
    </xf>
    <xf numFmtId="164" fontId="6" fillId="0" borderId="3" xfId="21" applyFont="1" applyBorder="1" applyAlignment="1" applyProtection="1">
      <alignment vertical="center"/>
      <protection/>
    </xf>
    <xf numFmtId="164" fontId="6" fillId="0" borderId="0" xfId="21" applyFont="1" applyAlignment="1" applyProtection="1">
      <alignment vertical="center"/>
      <protection/>
    </xf>
    <xf numFmtId="167" fontId="6" fillId="0" borderId="0" xfId="21" applyNumberFormat="1" applyFont="1" applyBorder="1" applyAlignment="1" applyProtection="1">
      <alignment horizontal="left" vertical="center"/>
      <protection/>
    </xf>
    <xf numFmtId="166" fontId="11" fillId="0" borderId="0" xfId="21" applyNumberFormat="1" applyFont="1" applyBorder="1" applyAlignment="1" applyProtection="1">
      <alignment vertical="center"/>
      <protection/>
    </xf>
    <xf numFmtId="164" fontId="6" fillId="0" borderId="3" xfId="21" applyFont="1" applyBorder="1" applyAlignment="1">
      <alignment vertical="center"/>
      <protection/>
    </xf>
    <xf numFmtId="164" fontId="1" fillId="3" borderId="0" xfId="21" applyFont="1" applyFill="1" applyAlignment="1" applyProtection="1">
      <alignment vertical="center"/>
      <protection/>
    </xf>
    <xf numFmtId="164" fontId="12" fillId="3" borderId="6" xfId="21" applyFont="1" applyFill="1" applyBorder="1" applyAlignment="1" applyProtection="1">
      <alignment horizontal="left" vertical="center"/>
      <protection/>
    </xf>
    <xf numFmtId="164" fontId="1" fillId="3" borderId="7" xfId="21" applyFont="1" applyFill="1" applyBorder="1" applyAlignment="1" applyProtection="1">
      <alignment vertical="center"/>
      <protection/>
    </xf>
    <xf numFmtId="164" fontId="12" fillId="3" borderId="7" xfId="21" applyFont="1" applyFill="1" applyBorder="1" applyAlignment="1" applyProtection="1">
      <alignment horizontal="center" vertical="center"/>
      <protection/>
    </xf>
    <xf numFmtId="164" fontId="12" fillId="3" borderId="7" xfId="21" applyFont="1" applyFill="1" applyBorder="1" applyAlignment="1" applyProtection="1">
      <alignment horizontal="left" vertical="center"/>
      <protection/>
    </xf>
    <xf numFmtId="166" fontId="12" fillId="3" borderId="8" xfId="21" applyNumberFormat="1" applyFont="1" applyFill="1" applyBorder="1" applyAlignment="1" applyProtection="1">
      <alignment vertical="center"/>
      <protection/>
    </xf>
    <xf numFmtId="164" fontId="1" fillId="0" borderId="3" xfId="21" applyBorder="1" applyAlignment="1" applyProtection="1">
      <alignment vertical="center"/>
      <protection/>
    </xf>
    <xf numFmtId="164" fontId="1" fillId="0" borderId="0" xfId="21" applyAlignment="1" applyProtection="1">
      <alignment vertical="center"/>
      <protection/>
    </xf>
    <xf numFmtId="164" fontId="13" fillId="0" borderId="4" xfId="21" applyFont="1" applyBorder="1" applyAlignment="1" applyProtection="1">
      <alignment horizontal="left" vertical="center"/>
      <protection/>
    </xf>
    <xf numFmtId="164" fontId="1" fillId="0" borderId="4" xfId="21" applyBorder="1" applyAlignment="1" applyProtection="1">
      <alignment vertical="center"/>
      <protection/>
    </xf>
    <xf numFmtId="164" fontId="1" fillId="0" borderId="3" xfId="21" applyBorder="1" applyAlignment="1">
      <alignment vertical="center"/>
      <protection/>
    </xf>
    <xf numFmtId="164" fontId="6" fillId="0" borderId="5" xfId="21" applyFont="1" applyBorder="1" applyAlignment="1" applyProtection="1">
      <alignment horizontal="left" vertical="center"/>
      <protection/>
    </xf>
    <xf numFmtId="164" fontId="1" fillId="0" borderId="4" xfId="21" applyFont="1" applyBorder="1" applyAlignment="1" applyProtection="1">
      <alignment vertical="center"/>
      <protection/>
    </xf>
    <xf numFmtId="164" fontId="1" fillId="0" borderId="9" xfId="21" applyFont="1" applyBorder="1" applyAlignment="1" applyProtection="1">
      <alignment vertical="center"/>
      <protection/>
    </xf>
    <xf numFmtId="164" fontId="1" fillId="0" borderId="10" xfId="21" applyFont="1" applyBorder="1" applyAlignment="1" applyProtection="1">
      <alignment vertical="center"/>
      <protection/>
    </xf>
    <xf numFmtId="164" fontId="1" fillId="0" borderId="1" xfId="21" applyFont="1" applyBorder="1" applyAlignment="1" applyProtection="1">
      <alignment vertical="center"/>
      <protection/>
    </xf>
    <xf numFmtId="164" fontId="1" fillId="0" borderId="2" xfId="21" applyFont="1" applyBorder="1" applyAlignment="1" applyProtection="1">
      <alignment vertical="center"/>
      <protection/>
    </xf>
    <xf numFmtId="164" fontId="7" fillId="0" borderId="0" xfId="21" applyFont="1" applyAlignment="1">
      <alignment vertical="center"/>
      <protection/>
    </xf>
    <xf numFmtId="164" fontId="7" fillId="0" borderId="3" xfId="21" applyFont="1" applyBorder="1" applyAlignment="1" applyProtection="1">
      <alignment vertical="center"/>
      <protection/>
    </xf>
    <xf numFmtId="164" fontId="7" fillId="0" borderId="0" xfId="21" applyFont="1" applyAlignment="1" applyProtection="1">
      <alignment vertical="center"/>
      <protection/>
    </xf>
    <xf numFmtId="164" fontId="7" fillId="0" borderId="3" xfId="21" applyFont="1" applyBorder="1" applyAlignment="1">
      <alignment vertical="center"/>
      <protection/>
    </xf>
    <xf numFmtId="164" fontId="9" fillId="0" borderId="0" xfId="21" applyFont="1" applyAlignment="1">
      <alignment vertical="center"/>
      <protection/>
    </xf>
    <xf numFmtId="164" fontId="9" fillId="0" borderId="3" xfId="21" applyFont="1" applyBorder="1" applyAlignment="1" applyProtection="1">
      <alignment vertical="center"/>
      <protection/>
    </xf>
    <xf numFmtId="164" fontId="9" fillId="0" borderId="0" xfId="21" applyFont="1" applyAlignment="1" applyProtection="1">
      <alignment horizontal="left" vertical="center"/>
      <protection/>
    </xf>
    <xf numFmtId="164" fontId="9" fillId="0" borderId="0" xfId="21" applyFont="1" applyAlignment="1" applyProtection="1">
      <alignment vertical="center"/>
      <protection/>
    </xf>
    <xf numFmtId="164" fontId="9" fillId="0" borderId="0" xfId="21" applyFont="1" applyBorder="1" applyAlignment="1" applyProtection="1">
      <alignment horizontal="left" vertical="center" wrapText="1"/>
      <protection/>
    </xf>
    <xf numFmtId="164" fontId="9" fillId="0" borderId="3" xfId="21" applyFont="1" applyBorder="1" applyAlignment="1">
      <alignment vertical="center"/>
      <protection/>
    </xf>
    <xf numFmtId="164" fontId="10" fillId="0" borderId="0" xfId="21" applyFont="1" applyAlignment="1" applyProtection="1">
      <alignment vertical="center"/>
      <protection/>
    </xf>
    <xf numFmtId="168" fontId="7" fillId="0" borderId="0" xfId="21" applyNumberFormat="1" applyFont="1" applyBorder="1" applyAlignment="1" applyProtection="1">
      <alignment horizontal="left" vertical="center"/>
      <protection/>
    </xf>
    <xf numFmtId="164" fontId="7" fillId="0" borderId="0" xfId="21" applyFont="1" applyBorder="1" applyAlignment="1" applyProtection="1">
      <alignment vertical="center" wrapText="1"/>
      <protection/>
    </xf>
    <xf numFmtId="164" fontId="14" fillId="0" borderId="11" xfId="21" applyFont="1" applyBorder="1" applyAlignment="1">
      <alignment horizontal="center" vertical="center"/>
      <protection/>
    </xf>
    <xf numFmtId="164" fontId="1" fillId="0" borderId="12" xfId="21" applyBorder="1" applyAlignment="1">
      <alignment vertical="center"/>
      <protection/>
    </xf>
    <xf numFmtId="164" fontId="1" fillId="0" borderId="13" xfId="2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" fillId="0" borderId="14" xfId="21" applyFont="1" applyBorder="1" applyAlignment="1">
      <alignment vertical="center"/>
      <protection/>
    </xf>
    <xf numFmtId="164" fontId="1" fillId="0" borderId="0" xfId="21" applyFont="1" applyBorder="1" applyAlignment="1" applyProtection="1">
      <alignment vertical="center"/>
      <protection/>
    </xf>
    <xf numFmtId="164" fontId="1" fillId="0" borderId="14" xfId="21" applyFont="1" applyBorder="1" applyAlignment="1" applyProtection="1">
      <alignment vertical="center"/>
      <protection/>
    </xf>
    <xf numFmtId="164" fontId="15" fillId="4" borderId="6" xfId="21" applyFont="1" applyFill="1" applyBorder="1" applyAlignment="1" applyProtection="1">
      <alignment horizontal="center" vertical="center"/>
      <protection/>
    </xf>
    <xf numFmtId="164" fontId="1" fillId="4" borderId="7" xfId="21" applyFont="1" applyFill="1" applyBorder="1" applyAlignment="1" applyProtection="1">
      <alignment vertical="center"/>
      <protection/>
    </xf>
    <xf numFmtId="164" fontId="15" fillId="4" borderId="7" xfId="21" applyFont="1" applyFill="1" applyBorder="1" applyAlignment="1" applyProtection="1">
      <alignment horizontal="center" vertical="center"/>
      <protection/>
    </xf>
    <xf numFmtId="164" fontId="15" fillId="4" borderId="7" xfId="21" applyFont="1" applyFill="1" applyBorder="1" applyAlignment="1" applyProtection="1">
      <alignment horizontal="right" vertical="center"/>
      <protection/>
    </xf>
    <xf numFmtId="164" fontId="15" fillId="4" borderId="8" xfId="21" applyFont="1" applyFill="1" applyBorder="1" applyAlignment="1" applyProtection="1">
      <alignment horizontal="center" vertical="center"/>
      <protection/>
    </xf>
    <xf numFmtId="164" fontId="15" fillId="4" borderId="0" xfId="21" applyFont="1" applyFill="1" applyAlignment="1" applyProtection="1">
      <alignment horizontal="center" vertical="center"/>
      <protection/>
    </xf>
    <xf numFmtId="164" fontId="16" fillId="0" borderId="15" xfId="21" applyFont="1" applyBorder="1" applyAlignment="1" applyProtection="1">
      <alignment horizontal="center" vertical="center" wrapText="1"/>
      <protection/>
    </xf>
    <xf numFmtId="164" fontId="16" fillId="0" borderId="16" xfId="21" applyFont="1" applyBorder="1" applyAlignment="1" applyProtection="1">
      <alignment horizontal="center" vertical="center" wrapText="1"/>
      <protection/>
    </xf>
    <xf numFmtId="164" fontId="16" fillId="0" borderId="17" xfId="21" applyFont="1" applyBorder="1" applyAlignment="1" applyProtection="1">
      <alignment horizontal="center" vertical="center" wrapText="1"/>
      <protection/>
    </xf>
    <xf numFmtId="164" fontId="1" fillId="0" borderId="11" xfId="21" applyFont="1" applyBorder="1" applyAlignment="1" applyProtection="1">
      <alignment vertical="center"/>
      <protection/>
    </xf>
    <xf numFmtId="164" fontId="1" fillId="0" borderId="12" xfId="21" applyFont="1" applyBorder="1" applyAlignment="1" applyProtection="1">
      <alignment vertical="center"/>
      <protection/>
    </xf>
    <xf numFmtId="164" fontId="1" fillId="0" borderId="13" xfId="21" applyFont="1" applyBorder="1" applyAlignment="1" applyProtection="1">
      <alignment vertical="center"/>
      <protection/>
    </xf>
    <xf numFmtId="164" fontId="12" fillId="0" borderId="0" xfId="21" applyFont="1" applyAlignment="1">
      <alignment vertical="center"/>
      <protection/>
    </xf>
    <xf numFmtId="164" fontId="12" fillId="0" borderId="3" xfId="21" applyFont="1" applyBorder="1" applyAlignment="1" applyProtection="1">
      <alignment vertical="center"/>
      <protection/>
    </xf>
    <xf numFmtId="164" fontId="17" fillId="0" borderId="0" xfId="21" applyFont="1" applyAlignment="1" applyProtection="1">
      <alignment horizontal="left" vertical="center"/>
      <protection/>
    </xf>
    <xf numFmtId="164" fontId="17" fillId="0" borderId="0" xfId="21" applyFont="1" applyAlignment="1" applyProtection="1">
      <alignment vertical="center"/>
      <protection/>
    </xf>
    <xf numFmtId="166" fontId="17" fillId="0" borderId="0" xfId="21" applyNumberFormat="1" applyFont="1" applyBorder="1" applyAlignment="1" applyProtection="1">
      <alignment horizontal="right" vertical="center"/>
      <protection/>
    </xf>
    <xf numFmtId="166" fontId="17" fillId="0" borderId="0" xfId="21" applyNumberFormat="1" applyFont="1" applyBorder="1" applyAlignment="1" applyProtection="1">
      <alignment vertical="center"/>
      <protection/>
    </xf>
    <xf numFmtId="164" fontId="12" fillId="0" borderId="0" xfId="21" applyFont="1" applyAlignment="1" applyProtection="1">
      <alignment horizontal="center" vertical="center"/>
      <protection/>
    </xf>
    <xf numFmtId="164" fontId="12" fillId="0" borderId="3" xfId="21" applyFont="1" applyBorder="1" applyAlignment="1">
      <alignment vertical="center"/>
      <protection/>
    </xf>
    <xf numFmtId="166" fontId="14" fillId="0" borderId="18" xfId="21" applyNumberFormat="1" applyFont="1" applyBorder="1" applyAlignment="1" applyProtection="1">
      <alignment vertical="center"/>
      <protection/>
    </xf>
    <xf numFmtId="166" fontId="14" fillId="0" borderId="0" xfId="21" applyNumberFormat="1" applyFont="1" applyBorder="1" applyAlignment="1" applyProtection="1">
      <alignment vertical="center"/>
      <protection/>
    </xf>
    <xf numFmtId="169" fontId="14" fillId="0" borderId="0" xfId="21" applyNumberFormat="1" applyFont="1" applyBorder="1" applyAlignment="1" applyProtection="1">
      <alignment vertical="center"/>
      <protection/>
    </xf>
    <xf numFmtId="166" fontId="14" fillId="0" borderId="14" xfId="21" applyNumberFormat="1" applyFont="1" applyBorder="1" applyAlignment="1" applyProtection="1">
      <alignment vertical="center"/>
      <protection/>
    </xf>
    <xf numFmtId="164" fontId="12" fillId="0" borderId="0" xfId="21" applyFont="1" applyAlignment="1">
      <alignment horizontal="left" vertical="center"/>
      <protection/>
    </xf>
    <xf numFmtId="164" fontId="18" fillId="0" borderId="0" xfId="20" applyNumberFormat="1" applyFont="1" applyFill="1" applyBorder="1" applyAlignment="1" applyProtection="1">
      <alignment horizontal="center" vertical="center"/>
      <protection/>
    </xf>
    <xf numFmtId="164" fontId="20" fillId="0" borderId="3" xfId="21" applyFont="1" applyBorder="1" applyAlignment="1" applyProtection="1">
      <alignment vertical="center"/>
      <protection/>
    </xf>
    <xf numFmtId="164" fontId="21" fillId="0" borderId="0" xfId="21" applyFont="1" applyAlignment="1" applyProtection="1">
      <alignment vertical="center"/>
      <protection/>
    </xf>
    <xf numFmtId="164" fontId="22" fillId="0" borderId="0" xfId="21" applyFont="1" applyBorder="1" applyAlignment="1" applyProtection="1">
      <alignment horizontal="left" vertical="center" wrapText="1"/>
      <protection/>
    </xf>
    <xf numFmtId="164" fontId="23" fillId="0" borderId="0" xfId="21" applyFont="1" applyAlignment="1" applyProtection="1">
      <alignment vertical="center"/>
      <protection/>
    </xf>
    <xf numFmtId="164" fontId="21" fillId="0" borderId="0" xfId="21" applyFont="1" applyBorder="1" applyAlignment="1" applyProtection="1">
      <alignment horizontal="left" vertical="center" wrapText="1"/>
      <protection/>
    </xf>
    <xf numFmtId="166" fontId="23" fillId="0" borderId="0" xfId="21" applyNumberFormat="1" applyFont="1" applyBorder="1" applyAlignment="1" applyProtection="1">
      <alignment vertical="center"/>
      <protection/>
    </xf>
    <xf numFmtId="164" fontId="9" fillId="0" borderId="0" xfId="21" applyFont="1" applyAlignment="1" applyProtection="1">
      <alignment horizontal="center" vertical="center"/>
      <protection/>
    </xf>
    <xf numFmtId="164" fontId="20" fillId="0" borderId="3" xfId="21" applyFont="1" applyBorder="1" applyAlignment="1">
      <alignment vertical="center"/>
      <protection/>
    </xf>
    <xf numFmtId="166" fontId="24" fillId="0" borderId="19" xfId="21" applyNumberFormat="1" applyFont="1" applyBorder="1" applyAlignment="1" applyProtection="1">
      <alignment vertical="center"/>
      <protection/>
    </xf>
    <xf numFmtId="166" fontId="24" fillId="0" borderId="20" xfId="21" applyNumberFormat="1" applyFont="1" applyBorder="1" applyAlignment="1" applyProtection="1">
      <alignment vertical="center"/>
      <protection/>
    </xf>
    <xf numFmtId="169" fontId="24" fillId="0" borderId="20" xfId="21" applyNumberFormat="1" applyFont="1" applyBorder="1" applyAlignment="1" applyProtection="1">
      <alignment vertical="center"/>
      <protection/>
    </xf>
    <xf numFmtId="166" fontId="24" fillId="0" borderId="21" xfId="21" applyNumberFormat="1" applyFont="1" applyBorder="1" applyAlignment="1" applyProtection="1">
      <alignment vertical="center"/>
      <protection/>
    </xf>
    <xf numFmtId="164" fontId="20" fillId="0" borderId="0" xfId="21" applyFont="1" applyAlignment="1">
      <alignment vertical="center"/>
      <protection/>
    </xf>
    <xf numFmtId="164" fontId="20" fillId="0" borderId="0" xfId="21" applyFont="1" applyAlignment="1">
      <alignment horizontal="left" vertical="center"/>
      <protection/>
    </xf>
    <xf numFmtId="164" fontId="1" fillId="0" borderId="1" xfId="21" applyBorder="1">
      <alignment/>
      <protection/>
    </xf>
    <xf numFmtId="164" fontId="1" fillId="0" borderId="2" xfId="21" applyBorder="1">
      <alignment/>
      <protection/>
    </xf>
    <xf numFmtId="164" fontId="3" fillId="0" borderId="0" xfId="21" applyFont="1" applyAlignment="1">
      <alignment horizontal="left" vertical="center"/>
      <protection/>
    </xf>
    <xf numFmtId="164" fontId="25" fillId="0" borderId="0" xfId="21" applyFont="1" applyAlignment="1">
      <alignment horizontal="left" vertical="center"/>
      <protection/>
    </xf>
    <xf numFmtId="164" fontId="6" fillId="0" borderId="0" xfId="21" applyFont="1" applyAlignment="1">
      <alignment horizontal="left" vertical="center"/>
      <protection/>
    </xf>
    <xf numFmtId="164" fontId="9" fillId="0" borderId="0" xfId="21" applyFont="1" applyBorder="1" applyAlignment="1">
      <alignment horizontal="left" vertical="center" wrapText="1"/>
      <protection/>
    </xf>
    <xf numFmtId="164" fontId="7" fillId="0" borderId="0" xfId="21" applyFont="1" applyAlignment="1">
      <alignment horizontal="left" vertical="center"/>
      <protection/>
    </xf>
    <xf numFmtId="168" fontId="7" fillId="0" borderId="0" xfId="21" applyNumberFormat="1" applyFont="1" applyAlignment="1">
      <alignment horizontal="left" vertical="center"/>
      <protection/>
    </xf>
    <xf numFmtId="164" fontId="7" fillId="2" borderId="0" xfId="21" applyFont="1" applyFill="1" applyBorder="1" applyAlignment="1" applyProtection="1">
      <alignment horizontal="left" vertical="center"/>
      <protection locked="0"/>
    </xf>
    <xf numFmtId="164" fontId="1" fillId="0" borderId="0" xfId="21" applyFont="1" applyAlignment="1">
      <alignment vertical="center" wrapText="1"/>
      <protection/>
    </xf>
    <xf numFmtId="164" fontId="1" fillId="0" borderId="3" xfId="21" applyFont="1" applyBorder="1" applyAlignment="1">
      <alignment vertical="center" wrapText="1"/>
      <protection/>
    </xf>
    <xf numFmtId="164" fontId="7" fillId="0" borderId="0" xfId="21" applyFont="1" applyBorder="1" applyAlignment="1">
      <alignment horizontal="left" vertical="center" wrapText="1"/>
      <protection/>
    </xf>
    <xf numFmtId="164" fontId="1" fillId="0" borderId="3" xfId="21" applyBorder="1" applyAlignment="1">
      <alignment vertical="center" wrapText="1"/>
      <protection/>
    </xf>
    <xf numFmtId="164" fontId="1" fillId="0" borderId="0" xfId="21" applyAlignment="1">
      <alignment vertical="center" wrapText="1"/>
      <protection/>
    </xf>
    <xf numFmtId="164" fontId="1" fillId="0" borderId="12" xfId="21" applyFont="1" applyBorder="1" applyAlignment="1">
      <alignment vertical="center"/>
      <protection/>
    </xf>
    <xf numFmtId="164" fontId="10" fillId="0" borderId="0" xfId="21" applyFont="1" applyAlignment="1">
      <alignment horizontal="left" vertical="center"/>
      <protection/>
    </xf>
    <xf numFmtId="166" fontId="17" fillId="0" borderId="0" xfId="21" applyNumberFormat="1" applyFont="1" applyAlignment="1">
      <alignment vertical="center"/>
      <protection/>
    </xf>
    <xf numFmtId="164" fontId="6" fillId="0" borderId="0" xfId="21" applyFont="1" applyAlignment="1">
      <alignment horizontal="right" vertical="center"/>
      <protection/>
    </xf>
    <xf numFmtId="164" fontId="26" fillId="0" borderId="0" xfId="21" applyFont="1" applyAlignment="1">
      <alignment horizontal="left" vertical="center"/>
      <protection/>
    </xf>
    <xf numFmtId="166" fontId="6" fillId="0" borderId="0" xfId="21" applyNumberFormat="1" applyFont="1" applyAlignment="1">
      <alignment vertical="center"/>
      <protection/>
    </xf>
    <xf numFmtId="167" fontId="6" fillId="0" borderId="0" xfId="21" applyNumberFormat="1" applyFont="1" applyAlignment="1">
      <alignment horizontal="right" vertical="center"/>
      <protection/>
    </xf>
    <xf numFmtId="164" fontId="1" fillId="4" borderId="0" xfId="21" applyFont="1" applyFill="1" applyAlignment="1">
      <alignment vertical="center"/>
      <protection/>
    </xf>
    <xf numFmtId="164" fontId="12" fillId="4" borderId="6" xfId="21" applyFont="1" applyFill="1" applyBorder="1" applyAlignment="1">
      <alignment horizontal="left" vertical="center"/>
      <protection/>
    </xf>
    <xf numFmtId="164" fontId="1" fillId="4" borderId="7" xfId="21" applyFont="1" applyFill="1" applyBorder="1" applyAlignment="1">
      <alignment vertical="center"/>
      <protection/>
    </xf>
    <xf numFmtId="164" fontId="12" fillId="4" borderId="7" xfId="21" applyFont="1" applyFill="1" applyBorder="1" applyAlignment="1">
      <alignment horizontal="right" vertical="center"/>
      <protection/>
    </xf>
    <xf numFmtId="164" fontId="12" fillId="4" borderId="7" xfId="21" applyFont="1" applyFill="1" applyBorder="1" applyAlignment="1">
      <alignment horizontal="center" vertical="center"/>
      <protection/>
    </xf>
    <xf numFmtId="166" fontId="12" fillId="4" borderId="7" xfId="21" applyNumberFormat="1" applyFont="1" applyFill="1" applyBorder="1" applyAlignment="1">
      <alignment vertical="center"/>
      <protection/>
    </xf>
    <xf numFmtId="164" fontId="1" fillId="4" borderId="8" xfId="21" applyFont="1" applyFill="1" applyBorder="1" applyAlignment="1">
      <alignment vertical="center"/>
      <protection/>
    </xf>
    <xf numFmtId="164" fontId="13" fillId="0" borderId="4" xfId="21" applyFont="1" applyBorder="1" applyAlignment="1">
      <alignment horizontal="left" vertical="center"/>
      <protection/>
    </xf>
    <xf numFmtId="164" fontId="1" fillId="0" borderId="4" xfId="21" applyBorder="1" applyAlignment="1">
      <alignment vertical="center"/>
      <protection/>
    </xf>
    <xf numFmtId="164" fontId="6" fillId="0" borderId="5" xfId="21" applyFont="1" applyBorder="1" applyAlignment="1">
      <alignment horizontal="left" vertical="center"/>
      <protection/>
    </xf>
    <xf numFmtId="164" fontId="1" fillId="0" borderId="5" xfId="21" applyFont="1" applyBorder="1" applyAlignment="1">
      <alignment vertical="center"/>
      <protection/>
    </xf>
    <xf numFmtId="164" fontId="6" fillId="0" borderId="5" xfId="21" applyFont="1" applyBorder="1" applyAlignment="1">
      <alignment horizontal="center" vertical="center"/>
      <protection/>
    </xf>
    <xf numFmtId="164" fontId="6" fillId="0" borderId="5" xfId="21" applyFont="1" applyBorder="1" applyAlignment="1">
      <alignment horizontal="right" vertical="center"/>
      <protection/>
    </xf>
    <xf numFmtId="164" fontId="1" fillId="0" borderId="4" xfId="21" applyFont="1" applyBorder="1" applyAlignment="1">
      <alignment vertical="center"/>
      <protection/>
    </xf>
    <xf numFmtId="164" fontId="1" fillId="0" borderId="9" xfId="21" applyFont="1" applyBorder="1" applyAlignment="1">
      <alignment vertical="center"/>
      <protection/>
    </xf>
    <xf numFmtId="164" fontId="1" fillId="0" borderId="10" xfId="21" applyFont="1" applyBorder="1" applyAlignment="1">
      <alignment vertical="center"/>
      <protection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8" fontId="7" fillId="0" borderId="0" xfId="21" applyNumberFormat="1" applyFont="1" applyAlignment="1" applyProtection="1">
      <alignment horizontal="left" vertical="center"/>
      <protection/>
    </xf>
    <xf numFmtId="164" fontId="7" fillId="0" borderId="0" xfId="21" applyFont="1" applyAlignment="1" applyProtection="1">
      <alignment horizontal="left" vertical="center" wrapText="1"/>
      <protection/>
    </xf>
    <xf numFmtId="164" fontId="15" fillId="4" borderId="0" xfId="21" applyFont="1" applyFill="1" applyAlignment="1" applyProtection="1">
      <alignment horizontal="left" vertical="center"/>
      <protection/>
    </xf>
    <xf numFmtId="164" fontId="1" fillId="4" borderId="0" xfId="21" applyFont="1" applyFill="1" applyAlignment="1" applyProtection="1">
      <alignment vertical="center"/>
      <protection/>
    </xf>
    <xf numFmtId="164" fontId="15" fillId="4" borderId="0" xfId="21" applyFont="1" applyFill="1" applyAlignment="1" applyProtection="1">
      <alignment horizontal="right" vertical="center"/>
      <protection/>
    </xf>
    <xf numFmtId="164" fontId="27" fillId="0" borderId="0" xfId="21" applyFont="1" applyAlignment="1" applyProtection="1">
      <alignment horizontal="left" vertical="center"/>
      <protection/>
    </xf>
    <xf numFmtId="166" fontId="17" fillId="0" borderId="0" xfId="21" applyNumberFormat="1" applyFont="1" applyAlignment="1" applyProtection="1">
      <alignment vertical="center"/>
      <protection/>
    </xf>
    <xf numFmtId="164" fontId="28" fillId="0" borderId="0" xfId="21" applyFont="1" applyAlignment="1">
      <alignment vertical="center"/>
      <protection/>
    </xf>
    <xf numFmtId="164" fontId="28" fillId="0" borderId="3" xfId="21" applyFont="1" applyBorder="1" applyAlignment="1" applyProtection="1">
      <alignment vertical="center"/>
      <protection/>
    </xf>
    <xf numFmtId="164" fontId="28" fillId="0" borderId="0" xfId="21" applyFont="1" applyAlignment="1" applyProtection="1">
      <alignment vertical="center"/>
      <protection/>
    </xf>
    <xf numFmtId="164" fontId="28" fillId="0" borderId="20" xfId="21" applyFont="1" applyBorder="1" applyAlignment="1" applyProtection="1">
      <alignment horizontal="left" vertical="center"/>
      <protection/>
    </xf>
    <xf numFmtId="164" fontId="28" fillId="0" borderId="20" xfId="21" applyFont="1" applyBorder="1" applyAlignment="1" applyProtection="1">
      <alignment vertical="center"/>
      <protection/>
    </xf>
    <xf numFmtId="166" fontId="28" fillId="0" borderId="20" xfId="21" applyNumberFormat="1" applyFont="1" applyBorder="1" applyAlignment="1" applyProtection="1">
      <alignment vertical="center"/>
      <protection/>
    </xf>
    <xf numFmtId="164" fontId="28" fillId="0" borderId="3" xfId="21" applyFont="1" applyBorder="1" applyAlignment="1">
      <alignment vertical="center"/>
      <protection/>
    </xf>
    <xf numFmtId="164" fontId="29" fillId="0" borderId="0" xfId="21" applyFont="1" applyAlignment="1">
      <alignment vertical="center"/>
      <protection/>
    </xf>
    <xf numFmtId="164" fontId="29" fillId="0" borderId="3" xfId="21" applyFont="1" applyBorder="1" applyAlignment="1" applyProtection="1">
      <alignment vertical="center"/>
      <protection/>
    </xf>
    <xf numFmtId="164" fontId="29" fillId="0" borderId="0" xfId="21" applyFont="1" applyAlignment="1" applyProtection="1">
      <alignment vertical="center"/>
      <protection/>
    </xf>
    <xf numFmtId="164" fontId="29" fillId="0" borderId="20" xfId="21" applyFont="1" applyBorder="1" applyAlignment="1" applyProtection="1">
      <alignment horizontal="left" vertical="center"/>
      <protection/>
    </xf>
    <xf numFmtId="164" fontId="29" fillId="0" borderId="20" xfId="21" applyFont="1" applyBorder="1" applyAlignment="1" applyProtection="1">
      <alignment vertical="center"/>
      <protection/>
    </xf>
    <xf numFmtId="166" fontId="29" fillId="0" borderId="20" xfId="21" applyNumberFormat="1" applyFont="1" applyBorder="1" applyAlignment="1" applyProtection="1">
      <alignment vertical="center"/>
      <protection/>
    </xf>
    <xf numFmtId="164" fontId="29" fillId="0" borderId="3" xfId="21" applyFont="1" applyBorder="1" applyAlignment="1">
      <alignment vertical="center"/>
      <protection/>
    </xf>
    <xf numFmtId="164" fontId="29" fillId="0" borderId="16" xfId="21" applyFont="1" applyBorder="1" applyAlignment="1" applyProtection="1">
      <alignment horizontal="left" vertical="center"/>
      <protection/>
    </xf>
    <xf numFmtId="164" fontId="29" fillId="0" borderId="16" xfId="21" applyFont="1" applyBorder="1" applyAlignment="1" applyProtection="1">
      <alignment vertical="center"/>
      <protection/>
    </xf>
    <xf numFmtId="166" fontId="29" fillId="0" borderId="16" xfId="21" applyNumberFormat="1" applyFont="1" applyBorder="1" applyAlignment="1" applyProtection="1">
      <alignment vertical="center"/>
      <protection/>
    </xf>
    <xf numFmtId="164" fontId="1" fillId="0" borderId="0" xfId="21" applyFont="1" applyAlignment="1">
      <alignment horizontal="center" vertical="center" wrapText="1"/>
      <protection/>
    </xf>
    <xf numFmtId="164" fontId="1" fillId="0" borderId="3" xfId="21" applyFont="1" applyBorder="1" applyAlignment="1" applyProtection="1">
      <alignment horizontal="center" vertical="center" wrapText="1"/>
      <protection/>
    </xf>
    <xf numFmtId="164" fontId="15" fillId="4" borderId="15" xfId="21" applyFont="1" applyFill="1" applyBorder="1" applyAlignment="1" applyProtection="1">
      <alignment horizontal="center" vertical="center" wrapText="1"/>
      <protection/>
    </xf>
    <xf numFmtId="164" fontId="15" fillId="4" borderId="16" xfId="21" applyFont="1" applyFill="1" applyBorder="1" applyAlignment="1" applyProtection="1">
      <alignment horizontal="center" vertical="center" wrapText="1"/>
      <protection/>
    </xf>
    <xf numFmtId="164" fontId="15" fillId="4" borderId="17" xfId="21" applyFont="1" applyFill="1" applyBorder="1" applyAlignment="1" applyProtection="1">
      <alignment horizontal="center" vertical="center" wrapText="1"/>
      <protection/>
    </xf>
    <xf numFmtId="164" fontId="15" fillId="4" borderId="0" xfId="21" applyFont="1" applyFill="1" applyAlignment="1" applyProtection="1">
      <alignment horizontal="center" vertical="center" wrapText="1"/>
      <protection/>
    </xf>
    <xf numFmtId="164" fontId="1" fillId="0" borderId="3" xfId="21" applyBorder="1" applyAlignment="1">
      <alignment horizontal="center" vertical="center" wrapText="1"/>
      <protection/>
    </xf>
    <xf numFmtId="164" fontId="1" fillId="0" borderId="0" xfId="21" applyAlignment="1">
      <alignment horizontal="center" vertical="center" wrapText="1"/>
      <protection/>
    </xf>
    <xf numFmtId="166" fontId="17" fillId="0" borderId="0" xfId="21" applyNumberFormat="1" applyFont="1" applyAlignment="1" applyProtection="1">
      <alignment/>
      <protection/>
    </xf>
    <xf numFmtId="164" fontId="1" fillId="0" borderId="12" xfId="21" applyBorder="1" applyAlignment="1" applyProtection="1">
      <alignment vertical="center"/>
      <protection/>
    </xf>
    <xf numFmtId="169" fontId="30" fillId="0" borderId="12" xfId="21" applyNumberFormat="1" applyFont="1" applyBorder="1" applyAlignment="1" applyProtection="1">
      <alignment/>
      <protection/>
    </xf>
    <xf numFmtId="169" fontId="30" fillId="0" borderId="13" xfId="21" applyNumberFormat="1" applyFont="1" applyBorder="1" applyAlignment="1" applyProtection="1">
      <alignment/>
      <protection/>
    </xf>
    <xf numFmtId="166" fontId="31" fillId="0" borderId="0" xfId="21" applyNumberFormat="1" applyFont="1" applyAlignment="1">
      <alignment vertical="center"/>
      <protection/>
    </xf>
    <xf numFmtId="164" fontId="32" fillId="0" borderId="0" xfId="21" applyFont="1" applyAlignment="1">
      <alignment/>
      <protection/>
    </xf>
    <xf numFmtId="164" fontId="32" fillId="0" borderId="3" xfId="21" applyFont="1" applyBorder="1" applyAlignment="1" applyProtection="1">
      <alignment/>
      <protection/>
    </xf>
    <xf numFmtId="164" fontId="32" fillId="0" borderId="0" xfId="21" applyFont="1" applyAlignment="1" applyProtection="1">
      <alignment/>
      <protection/>
    </xf>
    <xf numFmtId="164" fontId="32" fillId="0" borderId="0" xfId="21" applyFont="1" applyAlignment="1" applyProtection="1">
      <alignment horizontal="left"/>
      <protection/>
    </xf>
    <xf numFmtId="164" fontId="28" fillId="0" borderId="0" xfId="21" applyFont="1" applyAlignment="1" applyProtection="1">
      <alignment horizontal="left"/>
      <protection/>
    </xf>
    <xf numFmtId="164" fontId="32" fillId="0" borderId="0" xfId="21" applyFont="1" applyAlignment="1" applyProtection="1">
      <alignment/>
      <protection locked="0"/>
    </xf>
    <xf numFmtId="166" fontId="28" fillId="0" borderId="0" xfId="21" applyNumberFormat="1" applyFont="1" applyAlignment="1" applyProtection="1">
      <alignment/>
      <protection/>
    </xf>
    <xf numFmtId="164" fontId="32" fillId="0" borderId="3" xfId="21" applyFont="1" applyBorder="1" applyAlignment="1">
      <alignment/>
      <protection/>
    </xf>
    <xf numFmtId="164" fontId="32" fillId="0" borderId="18" xfId="21" applyFont="1" applyBorder="1" applyAlignment="1" applyProtection="1">
      <alignment/>
      <protection/>
    </xf>
    <xf numFmtId="164" fontId="32" fillId="0" borderId="0" xfId="21" applyFont="1" applyBorder="1" applyAlignment="1" applyProtection="1">
      <alignment/>
      <protection/>
    </xf>
    <xf numFmtId="169" fontId="32" fillId="0" borderId="0" xfId="21" applyNumberFormat="1" applyFont="1" applyBorder="1" applyAlignment="1" applyProtection="1">
      <alignment/>
      <protection/>
    </xf>
    <xf numFmtId="169" fontId="32" fillId="0" borderId="14" xfId="21" applyNumberFormat="1" applyFont="1" applyBorder="1" applyAlignment="1" applyProtection="1">
      <alignment/>
      <protection/>
    </xf>
    <xf numFmtId="164" fontId="32" fillId="0" borderId="0" xfId="21" applyFont="1" applyAlignment="1">
      <alignment horizontal="left"/>
      <protection/>
    </xf>
    <xf numFmtId="164" fontId="32" fillId="0" borderId="0" xfId="21" applyFont="1" applyAlignment="1">
      <alignment horizontal="center"/>
      <protection/>
    </xf>
    <xf numFmtId="166" fontId="32" fillId="0" borderId="0" xfId="21" applyNumberFormat="1" applyFont="1" applyAlignment="1">
      <alignment vertical="center"/>
      <protection/>
    </xf>
    <xf numFmtId="164" fontId="29" fillId="0" borderId="0" xfId="21" applyFont="1" applyAlignment="1" applyProtection="1">
      <alignment horizontal="left"/>
      <protection/>
    </xf>
    <xf numFmtId="166" fontId="29" fillId="0" borderId="0" xfId="21" applyNumberFormat="1" applyFont="1" applyAlignment="1" applyProtection="1">
      <alignment/>
      <protection/>
    </xf>
    <xf numFmtId="164" fontId="15" fillId="0" borderId="22" xfId="21" applyFont="1" applyBorder="1" applyAlignment="1" applyProtection="1">
      <alignment horizontal="center" vertical="center"/>
      <protection/>
    </xf>
    <xf numFmtId="165" fontId="15" fillId="0" borderId="22" xfId="21" applyNumberFormat="1" applyFont="1" applyBorder="1" applyAlignment="1" applyProtection="1">
      <alignment horizontal="left" vertical="center" wrapText="1"/>
      <protection/>
    </xf>
    <xf numFmtId="164" fontId="15" fillId="0" borderId="22" xfId="21" applyFont="1" applyBorder="1" applyAlignment="1" applyProtection="1">
      <alignment horizontal="left" vertical="center" wrapText="1"/>
      <protection/>
    </xf>
    <xf numFmtId="164" fontId="15" fillId="0" borderId="22" xfId="21" applyFont="1" applyBorder="1" applyAlignment="1" applyProtection="1">
      <alignment horizontal="center" vertical="center" wrapText="1"/>
      <protection/>
    </xf>
    <xf numFmtId="170" fontId="15" fillId="0" borderId="22" xfId="21" applyNumberFormat="1" applyFont="1" applyBorder="1" applyAlignment="1" applyProtection="1">
      <alignment vertical="center"/>
      <protection/>
    </xf>
    <xf numFmtId="166" fontId="15" fillId="2" borderId="22" xfId="21" applyNumberFormat="1" applyFont="1" applyFill="1" applyBorder="1" applyAlignment="1" applyProtection="1">
      <alignment vertical="center"/>
      <protection locked="0"/>
    </xf>
    <xf numFmtId="166" fontId="15" fillId="0" borderId="22" xfId="21" applyNumberFormat="1" applyFont="1" applyBorder="1" applyAlignment="1" applyProtection="1">
      <alignment vertical="center"/>
      <protection/>
    </xf>
    <xf numFmtId="164" fontId="1" fillId="0" borderId="22" xfId="21" applyFont="1" applyBorder="1" applyAlignment="1" applyProtection="1">
      <alignment vertical="center"/>
      <protection/>
    </xf>
    <xf numFmtId="164" fontId="16" fillId="2" borderId="18" xfId="21" applyFont="1" applyFill="1" applyBorder="1" applyAlignment="1" applyProtection="1">
      <alignment horizontal="left" vertical="center"/>
      <protection locked="0"/>
    </xf>
    <xf numFmtId="164" fontId="16" fillId="0" borderId="0" xfId="21" applyFont="1" applyBorder="1" applyAlignment="1" applyProtection="1">
      <alignment horizontal="center" vertical="center"/>
      <protection/>
    </xf>
    <xf numFmtId="169" fontId="16" fillId="0" borderId="0" xfId="21" applyNumberFormat="1" applyFont="1" applyBorder="1" applyAlignment="1" applyProtection="1">
      <alignment vertical="center"/>
      <protection/>
    </xf>
    <xf numFmtId="169" fontId="16" fillId="0" borderId="14" xfId="21" applyNumberFormat="1" applyFont="1" applyBorder="1" applyAlignment="1" applyProtection="1">
      <alignment vertical="center"/>
      <protection/>
    </xf>
    <xf numFmtId="164" fontId="15" fillId="0" borderId="0" xfId="21" applyFont="1" applyAlignment="1">
      <alignment horizontal="left" vertical="center"/>
      <protection/>
    </xf>
    <xf numFmtId="166" fontId="1" fillId="0" borderId="0" xfId="21" applyNumberFormat="1" applyFont="1" applyAlignment="1">
      <alignment vertical="center"/>
      <protection/>
    </xf>
    <xf numFmtId="164" fontId="16" fillId="2" borderId="19" xfId="21" applyFont="1" applyFill="1" applyBorder="1" applyAlignment="1" applyProtection="1">
      <alignment horizontal="left" vertical="center"/>
      <protection locked="0"/>
    </xf>
    <xf numFmtId="164" fontId="16" fillId="0" borderId="20" xfId="21" applyFont="1" applyBorder="1" applyAlignment="1" applyProtection="1">
      <alignment horizontal="center" vertical="center"/>
      <protection/>
    </xf>
    <xf numFmtId="164" fontId="1" fillId="0" borderId="20" xfId="21" applyFont="1" applyBorder="1" applyAlignment="1" applyProtection="1">
      <alignment vertical="center"/>
      <protection/>
    </xf>
    <xf numFmtId="169" fontId="16" fillId="0" borderId="20" xfId="21" applyNumberFormat="1" applyFont="1" applyBorder="1" applyAlignment="1" applyProtection="1">
      <alignment vertical="center"/>
      <protection/>
    </xf>
    <xf numFmtId="169" fontId="16" fillId="0" borderId="21" xfId="21" applyNumberFormat="1" applyFont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workbookViewId="0" topLeftCell="A76">
      <selection activeCell="T114" sqref="T114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6.8515625" style="1" customWidth="1"/>
    <col min="71" max="91" width="0" style="1" hidden="1" customWidth="1"/>
    <col min="92" max="16384" width="6.8515625" style="1" customWidth="1"/>
  </cols>
  <sheetData>
    <row r="1" spans="1:74" ht="12.75">
      <c r="A1" s="2" t="s">
        <v>0</v>
      </c>
      <c r="AZ1" s="2"/>
      <c r="BA1" s="2" t="s">
        <v>1</v>
      </c>
      <c r="BB1" s="2" t="s">
        <v>2</v>
      </c>
      <c r="BT1" s="2" t="s">
        <v>3</v>
      </c>
      <c r="BU1" s="2" t="s">
        <v>3</v>
      </c>
      <c r="BV1" s="2" t="s">
        <v>4</v>
      </c>
    </row>
    <row r="2" spans="44:72" ht="36.75" customHeight="1"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5</v>
      </c>
      <c r="BT2" s="4" t="s">
        <v>6</v>
      </c>
    </row>
    <row r="3" spans="2:72" ht="6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5</v>
      </c>
      <c r="BT3" s="4" t="s">
        <v>7</v>
      </c>
    </row>
    <row r="4" spans="2:71" ht="24.75" customHeight="1">
      <c r="B4" s="8"/>
      <c r="C4" s="9"/>
      <c r="D4" s="10" t="s">
        <v>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7"/>
      <c r="AS4" s="11" t="s">
        <v>9</v>
      </c>
      <c r="BE4" s="12" t="s">
        <v>10</v>
      </c>
      <c r="BS4" s="4" t="s">
        <v>11</v>
      </c>
    </row>
    <row r="5" spans="2:71" ht="12" customHeight="1">
      <c r="B5" s="8"/>
      <c r="C5" s="9"/>
      <c r="D5" s="13" t="s">
        <v>12</v>
      </c>
      <c r="E5" s="9"/>
      <c r="F5" s="9"/>
      <c r="G5" s="9"/>
      <c r="H5" s="9"/>
      <c r="I5" s="9"/>
      <c r="J5" s="9"/>
      <c r="K5" s="14" t="s">
        <v>13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9"/>
      <c r="AQ5" s="9"/>
      <c r="AR5" s="7"/>
      <c r="BE5" s="15" t="s">
        <v>14</v>
      </c>
      <c r="BS5" s="4" t="s">
        <v>5</v>
      </c>
    </row>
    <row r="6" spans="2:71" ht="36.75" customHeight="1">
      <c r="B6" s="8"/>
      <c r="C6" s="9"/>
      <c r="D6" s="16" t="s">
        <v>15</v>
      </c>
      <c r="E6" s="9"/>
      <c r="F6" s="9"/>
      <c r="G6" s="9"/>
      <c r="H6" s="9"/>
      <c r="I6" s="9"/>
      <c r="J6" s="9"/>
      <c r="K6" s="17" t="s">
        <v>16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9"/>
      <c r="AQ6" s="9"/>
      <c r="AR6" s="7"/>
      <c r="BE6" s="15"/>
      <c r="BS6" s="4" t="s">
        <v>5</v>
      </c>
    </row>
    <row r="7" spans="2:71" ht="12" customHeight="1">
      <c r="B7" s="8"/>
      <c r="C7" s="9"/>
      <c r="D7" s="18" t="s">
        <v>17</v>
      </c>
      <c r="E7" s="9"/>
      <c r="F7" s="9"/>
      <c r="G7" s="9"/>
      <c r="H7" s="9"/>
      <c r="I7" s="9"/>
      <c r="J7" s="9"/>
      <c r="K7" s="1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8" t="s">
        <v>18</v>
      </c>
      <c r="AL7" s="9"/>
      <c r="AM7" s="9"/>
      <c r="AN7" s="19"/>
      <c r="AO7" s="9"/>
      <c r="AP7" s="9"/>
      <c r="AQ7" s="9"/>
      <c r="AR7" s="7"/>
      <c r="BE7" s="15"/>
      <c r="BS7" s="4" t="s">
        <v>5</v>
      </c>
    </row>
    <row r="8" spans="2:71" ht="12" customHeight="1">
      <c r="B8" s="8"/>
      <c r="C8" s="9"/>
      <c r="D8" s="18" t="s">
        <v>19</v>
      </c>
      <c r="E8" s="9"/>
      <c r="F8" s="9"/>
      <c r="G8" s="9"/>
      <c r="H8" s="9"/>
      <c r="I8" s="9"/>
      <c r="J8" s="9"/>
      <c r="K8" s="19" t="s">
        <v>20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8" t="s">
        <v>21</v>
      </c>
      <c r="AL8" s="9"/>
      <c r="AM8" s="9"/>
      <c r="AN8" s="20" t="s">
        <v>22</v>
      </c>
      <c r="AO8" s="9"/>
      <c r="AP8" s="9"/>
      <c r="AQ8" s="9"/>
      <c r="AR8" s="7"/>
      <c r="BE8" s="15"/>
      <c r="BS8" s="4" t="s">
        <v>5</v>
      </c>
    </row>
    <row r="9" spans="2:71" ht="14.2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7"/>
      <c r="BE9" s="15"/>
      <c r="BS9" s="4" t="s">
        <v>5</v>
      </c>
    </row>
    <row r="10" spans="2:71" ht="12" customHeight="1">
      <c r="B10" s="8"/>
      <c r="C10" s="9"/>
      <c r="D10" s="18" t="s">
        <v>23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8" t="s">
        <v>24</v>
      </c>
      <c r="AL10" s="9"/>
      <c r="AM10" s="9"/>
      <c r="AN10" s="19"/>
      <c r="AO10" s="9"/>
      <c r="AP10" s="9"/>
      <c r="AQ10" s="9"/>
      <c r="AR10" s="7"/>
      <c r="BE10" s="15"/>
      <c r="BS10" s="4" t="s">
        <v>5</v>
      </c>
    </row>
    <row r="11" spans="2:71" ht="18" customHeight="1">
      <c r="B11" s="8"/>
      <c r="C11" s="9"/>
      <c r="D11" s="9"/>
      <c r="E11" s="19" t="s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8" t="s">
        <v>25</v>
      </c>
      <c r="AL11" s="9"/>
      <c r="AM11" s="9"/>
      <c r="AN11" s="19"/>
      <c r="AO11" s="9"/>
      <c r="AP11" s="9"/>
      <c r="AQ11" s="9"/>
      <c r="AR11" s="7"/>
      <c r="BE11" s="15"/>
      <c r="BS11" s="4" t="s">
        <v>5</v>
      </c>
    </row>
    <row r="12" spans="2:71" ht="6.75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7"/>
      <c r="BE12" s="15"/>
      <c r="BS12" s="4" t="s">
        <v>5</v>
      </c>
    </row>
    <row r="13" spans="2:71" ht="12" customHeight="1">
      <c r="B13" s="8"/>
      <c r="C13" s="9"/>
      <c r="D13" s="18" t="s">
        <v>26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8" t="s">
        <v>24</v>
      </c>
      <c r="AL13" s="9"/>
      <c r="AM13" s="9"/>
      <c r="AN13" s="21" t="s">
        <v>27</v>
      </c>
      <c r="AO13" s="9"/>
      <c r="AP13" s="9"/>
      <c r="AQ13" s="9"/>
      <c r="AR13" s="7"/>
      <c r="BE13" s="15"/>
      <c r="BS13" s="4" t="s">
        <v>5</v>
      </c>
    </row>
    <row r="14" spans="2:71" ht="12.75">
      <c r="B14" s="8"/>
      <c r="C14" s="9"/>
      <c r="D14" s="9"/>
      <c r="E14" s="22" t="s">
        <v>27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8" t="s">
        <v>25</v>
      </c>
      <c r="AL14" s="9"/>
      <c r="AM14" s="9"/>
      <c r="AN14" s="21" t="s">
        <v>27</v>
      </c>
      <c r="AO14" s="9"/>
      <c r="AP14" s="9"/>
      <c r="AQ14" s="9"/>
      <c r="AR14" s="7"/>
      <c r="BE14" s="15"/>
      <c r="BS14" s="4" t="s">
        <v>5</v>
      </c>
    </row>
    <row r="15" spans="2:71" ht="6.7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7"/>
      <c r="BE15" s="15"/>
      <c r="BS15" s="4" t="s">
        <v>3</v>
      </c>
    </row>
    <row r="16" spans="2:71" ht="12" customHeight="1">
      <c r="B16" s="8"/>
      <c r="C16" s="9"/>
      <c r="D16" s="18" t="s">
        <v>28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8" t="s">
        <v>24</v>
      </c>
      <c r="AL16" s="9"/>
      <c r="AM16" s="9"/>
      <c r="AN16" s="19"/>
      <c r="AO16" s="9"/>
      <c r="AP16" s="9"/>
      <c r="AQ16" s="9"/>
      <c r="AR16" s="7"/>
      <c r="BE16" s="15"/>
      <c r="BS16" s="4" t="s">
        <v>3</v>
      </c>
    </row>
    <row r="17" spans="2:71" ht="18" customHeight="1">
      <c r="B17" s="8"/>
      <c r="C17" s="9"/>
      <c r="D17" s="9"/>
      <c r="E17" s="19" t="s">
        <v>20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8" t="s">
        <v>25</v>
      </c>
      <c r="AL17" s="9"/>
      <c r="AM17" s="9"/>
      <c r="AN17" s="19"/>
      <c r="AO17" s="9"/>
      <c r="AP17" s="9"/>
      <c r="AQ17" s="9"/>
      <c r="AR17" s="7"/>
      <c r="BE17" s="15"/>
      <c r="BS17" s="4" t="s">
        <v>29</v>
      </c>
    </row>
    <row r="18" spans="2:71" ht="6.75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7"/>
      <c r="BE18" s="15"/>
      <c r="BS18" s="4" t="s">
        <v>5</v>
      </c>
    </row>
    <row r="19" spans="2:71" ht="12" customHeight="1">
      <c r="B19" s="8"/>
      <c r="C19" s="9"/>
      <c r="D19" s="18" t="s">
        <v>30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8" t="s">
        <v>24</v>
      </c>
      <c r="AL19" s="9"/>
      <c r="AM19" s="9"/>
      <c r="AN19" s="19"/>
      <c r="AO19" s="9"/>
      <c r="AP19" s="9"/>
      <c r="AQ19" s="9"/>
      <c r="AR19" s="7"/>
      <c r="BE19" s="15"/>
      <c r="BS19" s="4" t="s">
        <v>5</v>
      </c>
    </row>
    <row r="20" spans="2:71" ht="18" customHeight="1">
      <c r="B20" s="8"/>
      <c r="C20" s="9"/>
      <c r="D20" s="9"/>
      <c r="E20" s="19" t="s">
        <v>20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8" t="s">
        <v>25</v>
      </c>
      <c r="AL20" s="9"/>
      <c r="AM20" s="9"/>
      <c r="AN20" s="19"/>
      <c r="AO20" s="9"/>
      <c r="AP20" s="9"/>
      <c r="AQ20" s="9"/>
      <c r="AR20" s="7"/>
      <c r="BE20" s="15"/>
      <c r="BS20" s="4" t="s">
        <v>29</v>
      </c>
    </row>
    <row r="21" spans="2:57" ht="6.7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7"/>
      <c r="BE21" s="15"/>
    </row>
    <row r="22" spans="2:57" ht="12" customHeight="1">
      <c r="B22" s="8"/>
      <c r="C22" s="9"/>
      <c r="D22" s="18" t="s">
        <v>31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7"/>
      <c r="BE22" s="15"/>
    </row>
    <row r="23" spans="2:57" ht="16.5" customHeight="1">
      <c r="B23" s="8"/>
      <c r="C23" s="9"/>
      <c r="D23" s="9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9"/>
      <c r="AP23" s="9"/>
      <c r="AQ23" s="9"/>
      <c r="AR23" s="7"/>
      <c r="BE23" s="15"/>
    </row>
    <row r="24" spans="2:57" ht="6.75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7"/>
      <c r="BE24" s="15"/>
    </row>
    <row r="25" spans="2:57" ht="6.75" customHeight="1">
      <c r="B25" s="8"/>
      <c r="C25" s="9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9"/>
      <c r="AQ25" s="9"/>
      <c r="AR25" s="7"/>
      <c r="BE25" s="15"/>
    </row>
    <row r="26" spans="1:57" s="32" customFormat="1" ht="25.5" customHeight="1">
      <c r="A26" s="25"/>
      <c r="B26" s="26"/>
      <c r="C26" s="27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>
        <f>ROUND(AG94,2)</f>
        <v>0</v>
      </c>
      <c r="AL26" s="30"/>
      <c r="AM26" s="30"/>
      <c r="AN26" s="30"/>
      <c r="AO26" s="30"/>
      <c r="AP26" s="27"/>
      <c r="AQ26" s="27"/>
      <c r="AR26" s="31"/>
      <c r="BE26" s="15"/>
    </row>
    <row r="27" spans="1:57" s="32" customFormat="1" ht="6.75" customHeight="1">
      <c r="A27" s="25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31"/>
      <c r="BE27" s="15"/>
    </row>
    <row r="28" spans="1:57" s="32" customFormat="1" ht="12.75">
      <c r="A28" s="25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33" t="s">
        <v>33</v>
      </c>
      <c r="M28" s="33"/>
      <c r="N28" s="33"/>
      <c r="O28" s="33"/>
      <c r="P28" s="33"/>
      <c r="Q28" s="27"/>
      <c r="R28" s="27"/>
      <c r="S28" s="27"/>
      <c r="T28" s="27"/>
      <c r="U28" s="27"/>
      <c r="V28" s="27"/>
      <c r="W28" s="33" t="s">
        <v>34</v>
      </c>
      <c r="X28" s="33"/>
      <c r="Y28" s="33"/>
      <c r="Z28" s="33"/>
      <c r="AA28" s="33"/>
      <c r="AB28" s="33"/>
      <c r="AC28" s="33"/>
      <c r="AD28" s="33"/>
      <c r="AE28" s="33"/>
      <c r="AF28" s="27"/>
      <c r="AG28" s="27"/>
      <c r="AH28" s="27"/>
      <c r="AI28" s="27"/>
      <c r="AJ28" s="27"/>
      <c r="AK28" s="33" t="s">
        <v>35</v>
      </c>
      <c r="AL28" s="33"/>
      <c r="AM28" s="33"/>
      <c r="AN28" s="33"/>
      <c r="AO28" s="33"/>
      <c r="AP28" s="27"/>
      <c r="AQ28" s="27"/>
      <c r="AR28" s="31"/>
      <c r="BE28" s="15"/>
    </row>
    <row r="29" spans="2:57" s="34" customFormat="1" ht="14.25" customHeight="1">
      <c r="B29" s="35"/>
      <c r="C29" s="36"/>
      <c r="D29" s="18" t="s">
        <v>36</v>
      </c>
      <c r="E29" s="36"/>
      <c r="F29" s="18" t="s">
        <v>37</v>
      </c>
      <c r="G29" s="36"/>
      <c r="H29" s="36"/>
      <c r="I29" s="36"/>
      <c r="J29" s="36"/>
      <c r="K29" s="36"/>
      <c r="L29" s="37">
        <v>0.21000000000000002</v>
      </c>
      <c r="M29" s="37"/>
      <c r="N29" s="37"/>
      <c r="O29" s="37"/>
      <c r="P29" s="37"/>
      <c r="Q29" s="36"/>
      <c r="R29" s="36"/>
      <c r="S29" s="36"/>
      <c r="T29" s="36"/>
      <c r="U29" s="36"/>
      <c r="V29" s="36"/>
      <c r="W29" s="38">
        <f>ROUND(AZ94,2)</f>
        <v>0</v>
      </c>
      <c r="X29" s="38"/>
      <c r="Y29" s="38"/>
      <c r="Z29" s="38"/>
      <c r="AA29" s="38"/>
      <c r="AB29" s="38"/>
      <c r="AC29" s="38"/>
      <c r="AD29" s="38"/>
      <c r="AE29" s="38"/>
      <c r="AF29" s="36"/>
      <c r="AG29" s="36"/>
      <c r="AH29" s="36"/>
      <c r="AI29" s="36"/>
      <c r="AJ29" s="36"/>
      <c r="AK29" s="38">
        <f>ROUND(AV94,2)</f>
        <v>0</v>
      </c>
      <c r="AL29" s="38"/>
      <c r="AM29" s="38"/>
      <c r="AN29" s="38"/>
      <c r="AO29" s="38"/>
      <c r="AP29" s="36"/>
      <c r="AQ29" s="36"/>
      <c r="AR29" s="39"/>
      <c r="BE29" s="15"/>
    </row>
    <row r="30" spans="2:57" s="34" customFormat="1" ht="14.25" customHeight="1">
      <c r="B30" s="35"/>
      <c r="C30" s="36"/>
      <c r="D30" s="36"/>
      <c r="E30" s="36"/>
      <c r="F30" s="18" t="s">
        <v>38</v>
      </c>
      <c r="G30" s="36"/>
      <c r="H30" s="36"/>
      <c r="I30" s="36"/>
      <c r="J30" s="36"/>
      <c r="K30" s="36"/>
      <c r="L30" s="37">
        <v>0.15000000000000002</v>
      </c>
      <c r="M30" s="37"/>
      <c r="N30" s="37"/>
      <c r="O30" s="37"/>
      <c r="P30" s="37"/>
      <c r="Q30" s="36"/>
      <c r="R30" s="36"/>
      <c r="S30" s="36"/>
      <c r="T30" s="36"/>
      <c r="U30" s="36"/>
      <c r="V30" s="36"/>
      <c r="W30" s="38">
        <f>ROUND(BA94,2)</f>
        <v>0</v>
      </c>
      <c r="X30" s="38"/>
      <c r="Y30" s="38"/>
      <c r="Z30" s="38"/>
      <c r="AA30" s="38"/>
      <c r="AB30" s="38"/>
      <c r="AC30" s="38"/>
      <c r="AD30" s="38"/>
      <c r="AE30" s="38"/>
      <c r="AF30" s="36"/>
      <c r="AG30" s="36"/>
      <c r="AH30" s="36"/>
      <c r="AI30" s="36"/>
      <c r="AJ30" s="36"/>
      <c r="AK30" s="38">
        <f>ROUND(AW94,2)</f>
        <v>0</v>
      </c>
      <c r="AL30" s="38"/>
      <c r="AM30" s="38"/>
      <c r="AN30" s="38"/>
      <c r="AO30" s="38"/>
      <c r="AP30" s="36"/>
      <c r="AQ30" s="36"/>
      <c r="AR30" s="39"/>
      <c r="BE30" s="15"/>
    </row>
    <row r="31" spans="2:57" s="34" customFormat="1" ht="14.25" customHeight="1" hidden="1">
      <c r="B31" s="35"/>
      <c r="C31" s="36"/>
      <c r="D31" s="36"/>
      <c r="E31" s="36"/>
      <c r="F31" s="18" t="s">
        <v>39</v>
      </c>
      <c r="G31" s="36"/>
      <c r="H31" s="36"/>
      <c r="I31" s="36"/>
      <c r="J31" s="36"/>
      <c r="K31" s="36"/>
      <c r="L31" s="37">
        <v>0.21000000000000002</v>
      </c>
      <c r="M31" s="37"/>
      <c r="N31" s="37"/>
      <c r="O31" s="37"/>
      <c r="P31" s="37"/>
      <c r="Q31" s="36"/>
      <c r="R31" s="36"/>
      <c r="S31" s="36"/>
      <c r="T31" s="36"/>
      <c r="U31" s="36"/>
      <c r="V31" s="36"/>
      <c r="W31" s="38">
        <f>ROUND(BB94,2)</f>
        <v>0</v>
      </c>
      <c r="X31" s="38"/>
      <c r="Y31" s="38"/>
      <c r="Z31" s="38"/>
      <c r="AA31" s="38"/>
      <c r="AB31" s="38"/>
      <c r="AC31" s="38"/>
      <c r="AD31" s="38"/>
      <c r="AE31" s="38"/>
      <c r="AF31" s="36"/>
      <c r="AG31" s="36"/>
      <c r="AH31" s="36"/>
      <c r="AI31" s="36"/>
      <c r="AJ31" s="36"/>
      <c r="AK31" s="38">
        <v>0</v>
      </c>
      <c r="AL31" s="38"/>
      <c r="AM31" s="38"/>
      <c r="AN31" s="38"/>
      <c r="AO31" s="38"/>
      <c r="AP31" s="36"/>
      <c r="AQ31" s="36"/>
      <c r="AR31" s="39"/>
      <c r="BE31" s="15"/>
    </row>
    <row r="32" spans="2:57" s="34" customFormat="1" ht="14.25" customHeight="1" hidden="1">
      <c r="B32" s="35"/>
      <c r="C32" s="36"/>
      <c r="D32" s="36"/>
      <c r="E32" s="36"/>
      <c r="F32" s="18" t="s">
        <v>40</v>
      </c>
      <c r="G32" s="36"/>
      <c r="H32" s="36"/>
      <c r="I32" s="36"/>
      <c r="J32" s="36"/>
      <c r="K32" s="36"/>
      <c r="L32" s="37">
        <v>0.15000000000000002</v>
      </c>
      <c r="M32" s="37"/>
      <c r="N32" s="37"/>
      <c r="O32" s="37"/>
      <c r="P32" s="37"/>
      <c r="Q32" s="36"/>
      <c r="R32" s="36"/>
      <c r="S32" s="36"/>
      <c r="T32" s="36"/>
      <c r="U32" s="36"/>
      <c r="V32" s="36"/>
      <c r="W32" s="38">
        <f>ROUND(BC94,2)</f>
        <v>0</v>
      </c>
      <c r="X32" s="38"/>
      <c r="Y32" s="38"/>
      <c r="Z32" s="38"/>
      <c r="AA32" s="38"/>
      <c r="AB32" s="38"/>
      <c r="AC32" s="38"/>
      <c r="AD32" s="38"/>
      <c r="AE32" s="38"/>
      <c r="AF32" s="36"/>
      <c r="AG32" s="36"/>
      <c r="AH32" s="36"/>
      <c r="AI32" s="36"/>
      <c r="AJ32" s="36"/>
      <c r="AK32" s="38">
        <v>0</v>
      </c>
      <c r="AL32" s="38"/>
      <c r="AM32" s="38"/>
      <c r="AN32" s="38"/>
      <c r="AO32" s="38"/>
      <c r="AP32" s="36"/>
      <c r="AQ32" s="36"/>
      <c r="AR32" s="39"/>
      <c r="BE32" s="15"/>
    </row>
    <row r="33" spans="2:57" s="34" customFormat="1" ht="14.25" customHeight="1" hidden="1">
      <c r="B33" s="35"/>
      <c r="C33" s="36"/>
      <c r="D33" s="36"/>
      <c r="E33" s="36"/>
      <c r="F33" s="18" t="s">
        <v>41</v>
      </c>
      <c r="G33" s="36"/>
      <c r="H33" s="36"/>
      <c r="I33" s="36"/>
      <c r="J33" s="36"/>
      <c r="K33" s="36"/>
      <c r="L33" s="37">
        <v>0</v>
      </c>
      <c r="M33" s="37"/>
      <c r="N33" s="37"/>
      <c r="O33" s="37"/>
      <c r="P33" s="37"/>
      <c r="Q33" s="36"/>
      <c r="R33" s="36"/>
      <c r="S33" s="36"/>
      <c r="T33" s="36"/>
      <c r="U33" s="36"/>
      <c r="V33" s="36"/>
      <c r="W33" s="38">
        <f>ROUND(BD94,2)</f>
        <v>0</v>
      </c>
      <c r="X33" s="38"/>
      <c r="Y33" s="38"/>
      <c r="Z33" s="38"/>
      <c r="AA33" s="38"/>
      <c r="AB33" s="38"/>
      <c r="AC33" s="38"/>
      <c r="AD33" s="38"/>
      <c r="AE33" s="38"/>
      <c r="AF33" s="36"/>
      <c r="AG33" s="36"/>
      <c r="AH33" s="36"/>
      <c r="AI33" s="36"/>
      <c r="AJ33" s="36"/>
      <c r="AK33" s="38">
        <v>0</v>
      </c>
      <c r="AL33" s="38"/>
      <c r="AM33" s="38"/>
      <c r="AN33" s="38"/>
      <c r="AO33" s="38"/>
      <c r="AP33" s="36"/>
      <c r="AQ33" s="36"/>
      <c r="AR33" s="39"/>
      <c r="BE33" s="15"/>
    </row>
    <row r="34" spans="1:57" s="32" customFormat="1" ht="6.75" customHeight="1">
      <c r="A34" s="25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31"/>
      <c r="BE34" s="15"/>
    </row>
    <row r="35" spans="1:57" s="32" customFormat="1" ht="25.5" customHeight="1">
      <c r="A35" s="25"/>
      <c r="B35" s="26"/>
      <c r="C35" s="40"/>
      <c r="D35" s="41" t="s">
        <v>42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43</v>
      </c>
      <c r="U35" s="42"/>
      <c r="V35" s="42"/>
      <c r="W35" s="42"/>
      <c r="X35" s="44" t="s">
        <v>44</v>
      </c>
      <c r="Y35" s="44"/>
      <c r="Z35" s="44"/>
      <c r="AA35" s="44"/>
      <c r="AB35" s="44"/>
      <c r="AC35" s="42"/>
      <c r="AD35" s="42"/>
      <c r="AE35" s="42"/>
      <c r="AF35" s="42"/>
      <c r="AG35" s="42"/>
      <c r="AH35" s="42"/>
      <c r="AI35" s="42"/>
      <c r="AJ35" s="42"/>
      <c r="AK35" s="45">
        <f>SUM(AK26:AK33)</f>
        <v>0</v>
      </c>
      <c r="AL35" s="45"/>
      <c r="AM35" s="45"/>
      <c r="AN35" s="45"/>
      <c r="AO35" s="45"/>
      <c r="AP35" s="40"/>
      <c r="AQ35" s="40"/>
      <c r="AR35" s="31"/>
      <c r="BE35" s="25"/>
    </row>
    <row r="36" spans="1:57" s="32" customFormat="1" ht="6.75" customHeight="1">
      <c r="A36" s="25"/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31"/>
      <c r="BE36" s="25"/>
    </row>
    <row r="37" spans="1:57" s="32" customFormat="1" ht="14.25" customHeight="1">
      <c r="A37" s="25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31"/>
      <c r="BE37" s="25"/>
    </row>
    <row r="38" spans="2:44" ht="14.25" customHeight="1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7"/>
    </row>
    <row r="39" spans="2:44" ht="14.25" customHeight="1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7"/>
    </row>
    <row r="40" spans="2:44" ht="14.25" customHeight="1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7"/>
    </row>
    <row r="41" spans="2:44" ht="14.25" customHeigh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7"/>
    </row>
    <row r="42" spans="2:44" ht="14.25" customHeigh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7"/>
    </row>
    <row r="43" spans="2:44" ht="14.25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7"/>
    </row>
    <row r="44" spans="2:44" ht="14.2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7"/>
    </row>
    <row r="45" spans="2:44" ht="14.25" customHeight="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7"/>
    </row>
    <row r="46" spans="2:44" ht="14.25" customHeight="1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7"/>
    </row>
    <row r="47" spans="2:44" ht="14.25" customHeigh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7"/>
    </row>
    <row r="48" spans="2:44" ht="14.25" customHeight="1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7"/>
    </row>
    <row r="49" spans="2:44" s="32" customFormat="1" ht="14.25" customHeight="1">
      <c r="B49" s="46"/>
      <c r="C49" s="47"/>
      <c r="D49" s="48" t="s">
        <v>45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46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.75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7"/>
    </row>
    <row r="51" spans="2:44" ht="12.75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7"/>
    </row>
    <row r="52" spans="2:44" ht="12.75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7"/>
    </row>
    <row r="53" spans="2:44" ht="12.75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7"/>
    </row>
    <row r="54" spans="2:44" ht="12.75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7"/>
    </row>
    <row r="55" spans="2:44" ht="12.7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7"/>
    </row>
    <row r="56" spans="2:44" ht="12.75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7"/>
    </row>
    <row r="57" spans="2:44" ht="12.7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7"/>
    </row>
    <row r="58" spans="2:44" ht="12.7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7"/>
    </row>
    <row r="59" spans="2:44" ht="12.7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7"/>
    </row>
    <row r="60" spans="1:57" s="32" customFormat="1" ht="12.75">
      <c r="A60" s="25"/>
      <c r="B60" s="26"/>
      <c r="C60" s="27"/>
      <c r="D60" s="51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51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51" t="s">
        <v>47</v>
      </c>
      <c r="AI60" s="29"/>
      <c r="AJ60" s="29"/>
      <c r="AK60" s="29"/>
      <c r="AL60" s="29"/>
      <c r="AM60" s="51" t="s">
        <v>48</v>
      </c>
      <c r="AN60" s="29"/>
      <c r="AO60" s="29"/>
      <c r="AP60" s="27"/>
      <c r="AQ60" s="27"/>
      <c r="AR60" s="31"/>
      <c r="BE60" s="25"/>
    </row>
    <row r="61" spans="2:44" ht="12.7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7"/>
    </row>
    <row r="62" spans="2:44" ht="12.75"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7"/>
    </row>
    <row r="63" spans="2:44" ht="12.75"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7"/>
    </row>
    <row r="64" spans="1:57" s="32" customFormat="1" ht="12.75">
      <c r="A64" s="25"/>
      <c r="B64" s="26"/>
      <c r="C64" s="27"/>
      <c r="D64" s="48" t="s">
        <v>49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50</v>
      </c>
      <c r="AI64" s="52"/>
      <c r="AJ64" s="52"/>
      <c r="AK64" s="52"/>
      <c r="AL64" s="52"/>
      <c r="AM64" s="52"/>
      <c r="AN64" s="52"/>
      <c r="AO64" s="52"/>
      <c r="AP64" s="27"/>
      <c r="AQ64" s="27"/>
      <c r="AR64" s="31"/>
      <c r="BE64" s="25"/>
    </row>
    <row r="65" spans="2:44" ht="12.75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7"/>
    </row>
    <row r="66" spans="2:44" ht="12.7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7"/>
    </row>
    <row r="67" spans="2:44" ht="12.75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7"/>
    </row>
    <row r="68" spans="2:44" ht="12.7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7"/>
    </row>
    <row r="69" spans="2:44" ht="12.75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7"/>
    </row>
    <row r="70" spans="2:44" ht="12.75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7"/>
    </row>
    <row r="71" spans="2:44" ht="12.7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7"/>
    </row>
    <row r="72" spans="2:44" ht="12.75"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7"/>
    </row>
    <row r="73" spans="2:44" ht="12.7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7"/>
    </row>
    <row r="74" spans="2:44" ht="12.75"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7"/>
    </row>
    <row r="75" spans="1:57" s="32" customFormat="1" ht="12.75">
      <c r="A75" s="25"/>
      <c r="B75" s="26"/>
      <c r="C75" s="27"/>
      <c r="D75" s="51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51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51" t="s">
        <v>47</v>
      </c>
      <c r="AI75" s="29"/>
      <c r="AJ75" s="29"/>
      <c r="AK75" s="29"/>
      <c r="AL75" s="29"/>
      <c r="AM75" s="51" t="s">
        <v>48</v>
      </c>
      <c r="AN75" s="29"/>
      <c r="AO75" s="29"/>
      <c r="AP75" s="27"/>
      <c r="AQ75" s="27"/>
      <c r="AR75" s="31"/>
      <c r="BE75" s="25"/>
    </row>
    <row r="76" spans="1:57" s="32" customFormat="1" ht="12.75">
      <c r="A76" s="25"/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31"/>
      <c r="BE76" s="25"/>
    </row>
    <row r="77" spans="1:57" s="32" customFormat="1" ht="6.75" customHeight="1">
      <c r="A77" s="25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1"/>
      <c r="BE77" s="25"/>
    </row>
    <row r="81" spans="1:57" s="32" customFormat="1" ht="6.75" customHeight="1">
      <c r="A81" s="2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1"/>
      <c r="BE81" s="25"/>
    </row>
    <row r="82" spans="1:57" s="32" customFormat="1" ht="24.75" customHeight="1">
      <c r="A82" s="25"/>
      <c r="B82" s="26"/>
      <c r="C82" s="10" t="s">
        <v>51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31"/>
      <c r="BE82" s="25"/>
    </row>
    <row r="83" spans="1:57" s="32" customFormat="1" ht="6.75" customHeight="1">
      <c r="A83" s="25"/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31"/>
      <c r="BE83" s="25"/>
    </row>
    <row r="84" spans="2:44" s="57" customFormat="1" ht="12" customHeight="1">
      <c r="B84" s="58"/>
      <c r="C84" s="18" t="s">
        <v>12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Moc-MK-AaB-1250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61" customFormat="1" ht="36.75" customHeight="1">
      <c r="B85" s="62"/>
      <c r="C85" s="63" t="s">
        <v>15</v>
      </c>
      <c r="D85" s="64"/>
      <c r="E85" s="64"/>
      <c r="F85" s="64"/>
      <c r="G85" s="64"/>
      <c r="H85" s="64"/>
      <c r="I85" s="64"/>
      <c r="J85" s="64"/>
      <c r="K85" s="64"/>
      <c r="L85" s="65" t="str">
        <f>K6</f>
        <v>Oprava komunikace na pč.č.1250, úsek A + B</v>
      </c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4"/>
      <c r="AQ85" s="64"/>
      <c r="AR85" s="66"/>
    </row>
    <row r="86" spans="1:57" s="32" customFormat="1" ht="6.75" customHeight="1">
      <c r="A86" s="25"/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31"/>
      <c r="BE86" s="25"/>
    </row>
    <row r="87" spans="1:57" s="32" customFormat="1" ht="12" customHeight="1">
      <c r="A87" s="25"/>
      <c r="B87" s="26"/>
      <c r="C87" s="18" t="s">
        <v>19</v>
      </c>
      <c r="D87" s="27"/>
      <c r="E87" s="27"/>
      <c r="F87" s="27"/>
      <c r="G87" s="27"/>
      <c r="H87" s="27"/>
      <c r="I87" s="27"/>
      <c r="J87" s="27"/>
      <c r="K87" s="27"/>
      <c r="L87" s="67" t="str">
        <f>IF(K8="","",K8)</f>
        <v> 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18" t="s">
        <v>21</v>
      </c>
      <c r="AJ87" s="27"/>
      <c r="AK87" s="27"/>
      <c r="AL87" s="27"/>
      <c r="AM87" s="68" t="str">
        <f>IF(AN8="","",AN8)</f>
        <v>14. 11. 2021</v>
      </c>
      <c r="AN87" s="68"/>
      <c r="AO87" s="27"/>
      <c r="AP87" s="27"/>
      <c r="AQ87" s="27"/>
      <c r="AR87" s="31"/>
      <c r="BE87" s="25"/>
    </row>
    <row r="88" spans="1:57" s="32" customFormat="1" ht="6.75" customHeight="1">
      <c r="A88" s="25"/>
      <c r="B88" s="2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31"/>
      <c r="BE88" s="25"/>
    </row>
    <row r="89" spans="1:57" s="32" customFormat="1" ht="15" customHeight="1">
      <c r="A89" s="25"/>
      <c r="B89" s="26"/>
      <c r="C89" s="18" t="s">
        <v>23</v>
      </c>
      <c r="D89" s="27"/>
      <c r="E89" s="27"/>
      <c r="F89" s="27"/>
      <c r="G89" s="27"/>
      <c r="H89" s="27"/>
      <c r="I89" s="27"/>
      <c r="J89" s="27"/>
      <c r="K89" s="27"/>
      <c r="L89" s="59" t="str">
        <f>IF(E11="","",E11)</f>
        <v> 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18" t="s">
        <v>28</v>
      </c>
      <c r="AJ89" s="27"/>
      <c r="AK89" s="27"/>
      <c r="AL89" s="27"/>
      <c r="AM89" s="69" t="str">
        <f>IF(E17="","",E17)</f>
        <v> </v>
      </c>
      <c r="AN89" s="69"/>
      <c r="AO89" s="69"/>
      <c r="AP89" s="69"/>
      <c r="AQ89" s="27"/>
      <c r="AR89" s="31"/>
      <c r="AS89" s="70" t="s">
        <v>52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25"/>
    </row>
    <row r="90" spans="1:57" s="32" customFormat="1" ht="15" customHeight="1">
      <c r="A90" s="25"/>
      <c r="B90" s="26"/>
      <c r="C90" s="18" t="s">
        <v>26</v>
      </c>
      <c r="D90" s="27"/>
      <c r="E90" s="27"/>
      <c r="F90" s="27"/>
      <c r="G90" s="27"/>
      <c r="H90" s="27"/>
      <c r="I90" s="27"/>
      <c r="J90" s="27"/>
      <c r="K90" s="27"/>
      <c r="L90" s="59">
        <f>IF(E14="Vyplň údaj","",E14)</f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18" t="s">
        <v>30</v>
      </c>
      <c r="AJ90" s="27"/>
      <c r="AK90" s="27"/>
      <c r="AL90" s="27"/>
      <c r="AM90" s="69" t="str">
        <f>IF(E20="","",E20)</f>
        <v> </v>
      </c>
      <c r="AN90" s="69"/>
      <c r="AO90" s="69"/>
      <c r="AP90" s="69"/>
      <c r="AQ90" s="27"/>
      <c r="AR90" s="31"/>
      <c r="AS90" s="70"/>
      <c r="AT90" s="70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25"/>
    </row>
    <row r="91" spans="1:57" s="32" customFormat="1" ht="10.5" customHeight="1">
      <c r="A91" s="25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31"/>
      <c r="AS91" s="70"/>
      <c r="AT91" s="70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25"/>
    </row>
    <row r="92" spans="1:57" s="32" customFormat="1" ht="29.25" customHeight="1">
      <c r="A92" s="25"/>
      <c r="B92" s="26"/>
      <c r="C92" s="77" t="s">
        <v>53</v>
      </c>
      <c r="D92" s="77"/>
      <c r="E92" s="77"/>
      <c r="F92" s="77"/>
      <c r="G92" s="77"/>
      <c r="H92" s="78"/>
      <c r="I92" s="79" t="s">
        <v>54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0" t="s">
        <v>55</v>
      </c>
      <c r="AH92" s="80"/>
      <c r="AI92" s="80"/>
      <c r="AJ92" s="80"/>
      <c r="AK92" s="80"/>
      <c r="AL92" s="80"/>
      <c r="AM92" s="80"/>
      <c r="AN92" s="81" t="s">
        <v>56</v>
      </c>
      <c r="AO92" s="81"/>
      <c r="AP92" s="81"/>
      <c r="AQ92" s="82" t="s">
        <v>57</v>
      </c>
      <c r="AR92" s="31"/>
      <c r="AS92" s="83" t="s">
        <v>58</v>
      </c>
      <c r="AT92" s="84" t="s">
        <v>59</v>
      </c>
      <c r="AU92" s="84" t="s">
        <v>60</v>
      </c>
      <c r="AV92" s="84" t="s">
        <v>61</v>
      </c>
      <c r="AW92" s="84" t="s">
        <v>62</v>
      </c>
      <c r="AX92" s="84" t="s">
        <v>63</v>
      </c>
      <c r="AY92" s="84" t="s">
        <v>64</v>
      </c>
      <c r="AZ92" s="84" t="s">
        <v>65</v>
      </c>
      <c r="BA92" s="84" t="s">
        <v>66</v>
      </c>
      <c r="BB92" s="84" t="s">
        <v>67</v>
      </c>
      <c r="BC92" s="84" t="s">
        <v>68</v>
      </c>
      <c r="BD92" s="85" t="s">
        <v>69</v>
      </c>
      <c r="BE92" s="25"/>
    </row>
    <row r="93" spans="1:57" s="32" customFormat="1" ht="10.5" customHeight="1">
      <c r="A93" s="25"/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31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25"/>
    </row>
    <row r="94" spans="2:90" s="89" customFormat="1" ht="32.25" customHeight="1">
      <c r="B94" s="90"/>
      <c r="C94" s="91" t="s">
        <v>70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ROUND(AG95,2)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/>
      <c r="AR94" s="96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S94" s="101" t="s">
        <v>71</v>
      </c>
      <c r="BT94" s="101" t="s">
        <v>72</v>
      </c>
      <c r="BV94" s="101" t="s">
        <v>73</v>
      </c>
      <c r="BW94" s="101" t="s">
        <v>4</v>
      </c>
      <c r="BX94" s="101" t="s">
        <v>74</v>
      </c>
      <c r="CL94" s="101"/>
    </row>
    <row r="95" spans="1:90" s="115" customFormat="1" ht="37.5" customHeight="1">
      <c r="A95" s="102" t="s">
        <v>75</v>
      </c>
      <c r="B95" s="103"/>
      <c r="C95" s="104"/>
      <c r="D95" s="105" t="s">
        <v>13</v>
      </c>
      <c r="E95" s="105"/>
      <c r="F95" s="105"/>
      <c r="G95" s="105"/>
      <c r="H95" s="105"/>
      <c r="I95" s="106"/>
      <c r="J95" s="107" t="s">
        <v>16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8">
        <f>'Moc-MK-AaB-1250 - Oprava ...'!J28</f>
        <v>0</v>
      </c>
      <c r="AH95" s="108"/>
      <c r="AI95" s="108"/>
      <c r="AJ95" s="108"/>
      <c r="AK95" s="108"/>
      <c r="AL95" s="108"/>
      <c r="AM95" s="108"/>
      <c r="AN95" s="108">
        <f>SUM(AG95,AT95)</f>
        <v>0</v>
      </c>
      <c r="AO95" s="108"/>
      <c r="AP95" s="108"/>
      <c r="AQ95" s="109" t="s">
        <v>76</v>
      </c>
      <c r="AR95" s="110"/>
      <c r="AS95" s="111">
        <v>0</v>
      </c>
      <c r="AT95" s="112">
        <f>ROUND(SUM(AV95:AW95),2)</f>
        <v>0</v>
      </c>
      <c r="AU95" s="113">
        <f>'Moc-MK-AaB-1250 - Oprava ...'!P116</f>
        <v>0</v>
      </c>
      <c r="AV95" s="112">
        <f>'Moc-MK-AaB-1250 - Oprava ...'!J31</f>
        <v>0</v>
      </c>
      <c r="AW95" s="112">
        <f>'Moc-MK-AaB-1250 - Oprava ...'!J32</f>
        <v>0</v>
      </c>
      <c r="AX95" s="112">
        <f>'Moc-MK-AaB-1250 - Oprava ...'!J33</f>
        <v>0</v>
      </c>
      <c r="AY95" s="112">
        <f>'Moc-MK-AaB-1250 - Oprava ...'!J34</f>
        <v>0</v>
      </c>
      <c r="AZ95" s="112">
        <f>'Moc-MK-AaB-1250 - Oprava ...'!F31</f>
        <v>0</v>
      </c>
      <c r="BA95" s="112">
        <f>'Moc-MK-AaB-1250 - Oprava ...'!F32</f>
        <v>0</v>
      </c>
      <c r="BB95" s="112">
        <f>'Moc-MK-AaB-1250 - Oprava ...'!F33</f>
        <v>0</v>
      </c>
      <c r="BC95" s="112">
        <f>'Moc-MK-AaB-1250 - Oprava ...'!F34</f>
        <v>0</v>
      </c>
      <c r="BD95" s="114">
        <f>'Moc-MK-AaB-1250 - Oprava ...'!F35</f>
        <v>0</v>
      </c>
      <c r="BT95" s="116" t="s">
        <v>77</v>
      </c>
      <c r="BU95" s="116" t="s">
        <v>78</v>
      </c>
      <c r="BV95" s="116" t="s">
        <v>73</v>
      </c>
      <c r="BW95" s="116" t="s">
        <v>4</v>
      </c>
      <c r="BX95" s="116" t="s">
        <v>74</v>
      </c>
      <c r="CL95" s="116"/>
    </row>
    <row r="96" spans="1:57" s="32" customFormat="1" ht="30" customHeight="1">
      <c r="A96" s="25"/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31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s="32" customFormat="1" ht="6.75" customHeight="1">
      <c r="A97" s="25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1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</sheetData>
  <sheetProtection sheet="1"/>
  <mergeCells count="42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</mergeCells>
  <hyperlinks>
    <hyperlink ref="A95" location="Moc-MK-AaB-1250 - Oprava !...C2" display="/"/>
  </hyperlink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tabSelected="1" workbookViewId="0" topLeftCell="A75">
      <selection activeCell="F54" sqref="F54"/>
    </sheetView>
  </sheetViews>
  <sheetFormatPr defaultColWidth="6.8515625" defaultRowHeight="12.75"/>
  <cols>
    <col min="1" max="1" width="6.7109375" style="1" customWidth="1"/>
    <col min="2" max="2" width="0.992187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6.00390625" style="1" customWidth="1"/>
    <col min="8" max="8" width="11.28125" style="1" customWidth="1"/>
    <col min="9" max="9" width="12.7109375" style="1" customWidth="1"/>
    <col min="10" max="10" width="17.8515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2" spans="12:46" ht="36.75" customHeight="1">
      <c r="L2" s="3"/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4</v>
      </c>
    </row>
    <row r="3" spans="2:46" ht="6.7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7"/>
      <c r="AT3" s="4" t="s">
        <v>79</v>
      </c>
    </row>
    <row r="4" spans="2:46" ht="24.75" customHeight="1">
      <c r="B4" s="7"/>
      <c r="D4" s="119" t="s">
        <v>80</v>
      </c>
      <c r="L4" s="7"/>
      <c r="M4" s="120" t="s">
        <v>9</v>
      </c>
      <c r="AT4" s="4" t="s">
        <v>3</v>
      </c>
    </row>
    <row r="5" spans="2:12" ht="6.75" customHeight="1">
      <c r="B5" s="7"/>
      <c r="L5" s="7"/>
    </row>
    <row r="6" spans="1:31" s="32" customFormat="1" ht="12" customHeight="1">
      <c r="A6" s="25"/>
      <c r="B6" s="31"/>
      <c r="C6" s="25"/>
      <c r="D6" s="121" t="s">
        <v>15</v>
      </c>
      <c r="E6" s="25"/>
      <c r="F6" s="25"/>
      <c r="G6" s="25"/>
      <c r="H6" s="25"/>
      <c r="I6" s="25"/>
      <c r="J6" s="25"/>
      <c r="K6" s="25"/>
      <c r="L6" s="50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s="32" customFormat="1" ht="16.5" customHeight="1">
      <c r="A7" s="25"/>
      <c r="B7" s="31"/>
      <c r="C7" s="25"/>
      <c r="D7" s="25"/>
      <c r="E7" s="122" t="s">
        <v>16</v>
      </c>
      <c r="F7" s="122"/>
      <c r="G7" s="122"/>
      <c r="H7" s="122"/>
      <c r="I7" s="25"/>
      <c r="J7" s="25"/>
      <c r="K7" s="25"/>
      <c r="L7" s="50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32" customFormat="1" ht="12.75">
      <c r="A8" s="25"/>
      <c r="B8" s="31"/>
      <c r="C8" s="25"/>
      <c r="D8" s="25"/>
      <c r="E8" s="25"/>
      <c r="F8" s="25"/>
      <c r="G8" s="25"/>
      <c r="H8" s="25"/>
      <c r="I8" s="25"/>
      <c r="J8" s="25"/>
      <c r="K8" s="25"/>
      <c r="L8" s="50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32" customFormat="1" ht="12" customHeight="1">
      <c r="A9" s="25"/>
      <c r="B9" s="31"/>
      <c r="C9" s="25"/>
      <c r="D9" s="121" t="s">
        <v>17</v>
      </c>
      <c r="E9" s="25"/>
      <c r="F9" s="123"/>
      <c r="G9" s="25"/>
      <c r="H9" s="25"/>
      <c r="I9" s="121" t="s">
        <v>18</v>
      </c>
      <c r="J9" s="123"/>
      <c r="K9" s="25"/>
      <c r="L9" s="50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32" customFormat="1" ht="12" customHeight="1">
      <c r="A10" s="25"/>
      <c r="B10" s="31"/>
      <c r="C10" s="25"/>
      <c r="D10" s="121" t="s">
        <v>19</v>
      </c>
      <c r="E10" s="25"/>
      <c r="F10" s="123" t="s">
        <v>20</v>
      </c>
      <c r="G10" s="25"/>
      <c r="H10" s="25"/>
      <c r="I10" s="121" t="s">
        <v>21</v>
      </c>
      <c r="J10" s="124" t="str">
        <f>'Rekapitulace stavby'!AN8</f>
        <v>14. 11. 2021</v>
      </c>
      <c r="K10" s="25"/>
      <c r="L10" s="50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32" customFormat="1" ht="10.5" customHeight="1">
      <c r="A11" s="25"/>
      <c r="B11" s="31"/>
      <c r="C11" s="25"/>
      <c r="D11" s="25"/>
      <c r="E11" s="25"/>
      <c r="F11" s="25"/>
      <c r="G11" s="25"/>
      <c r="H11" s="25"/>
      <c r="I11" s="25"/>
      <c r="J11" s="25"/>
      <c r="K11" s="25"/>
      <c r="L11" s="50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32" customFormat="1" ht="12" customHeight="1">
      <c r="A12" s="25"/>
      <c r="B12" s="31"/>
      <c r="C12" s="25"/>
      <c r="D12" s="121" t="s">
        <v>23</v>
      </c>
      <c r="E12" s="25"/>
      <c r="F12" s="25"/>
      <c r="G12" s="25"/>
      <c r="H12" s="25"/>
      <c r="I12" s="121" t="s">
        <v>24</v>
      </c>
      <c r="J12" s="123">
        <f>IF('Rekapitulace stavby'!AN10="","",'Rekapitulace stavby'!AN10)</f>
      </c>
      <c r="K12" s="25"/>
      <c r="L12" s="50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32" customFormat="1" ht="18" customHeight="1">
      <c r="A13" s="25"/>
      <c r="B13" s="31"/>
      <c r="C13" s="25"/>
      <c r="D13" s="25"/>
      <c r="E13" s="123" t="str">
        <f>IF('Rekapitulace stavby'!E11="","",'Rekapitulace stavby'!E11)</f>
        <v> </v>
      </c>
      <c r="F13" s="25"/>
      <c r="G13" s="25"/>
      <c r="H13" s="25"/>
      <c r="I13" s="121" t="s">
        <v>25</v>
      </c>
      <c r="J13" s="123">
        <f>IF('Rekapitulace stavby'!AN11="","",'Rekapitulace stavby'!AN11)</f>
      </c>
      <c r="K13" s="25"/>
      <c r="L13" s="50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32" customFormat="1" ht="6.75" customHeight="1">
      <c r="A14" s="25"/>
      <c r="B14" s="31"/>
      <c r="C14" s="25"/>
      <c r="D14" s="25"/>
      <c r="E14" s="25"/>
      <c r="F14" s="25"/>
      <c r="G14" s="25"/>
      <c r="H14" s="25"/>
      <c r="I14" s="25"/>
      <c r="J14" s="25"/>
      <c r="K14" s="25"/>
      <c r="L14" s="50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32" customFormat="1" ht="12" customHeight="1">
      <c r="A15" s="25"/>
      <c r="B15" s="31"/>
      <c r="C15" s="25"/>
      <c r="D15" s="121" t="s">
        <v>26</v>
      </c>
      <c r="E15" s="25"/>
      <c r="F15" s="25"/>
      <c r="G15" s="25"/>
      <c r="H15" s="25"/>
      <c r="I15" s="121" t="s">
        <v>24</v>
      </c>
      <c r="J15" s="20" t="str">
        <f>'Rekapitulace stavby'!AN13</f>
        <v>Vyplň údaj</v>
      </c>
      <c r="K15" s="25"/>
      <c r="L15" s="50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32" customFormat="1" ht="18" customHeight="1">
      <c r="A16" s="25"/>
      <c r="B16" s="31"/>
      <c r="C16" s="25"/>
      <c r="D16" s="25"/>
      <c r="E16" s="125" t="str">
        <f>'Rekapitulace stavby'!E14</f>
        <v>Vyplň údaj</v>
      </c>
      <c r="F16" s="125"/>
      <c r="G16" s="125"/>
      <c r="H16" s="125"/>
      <c r="I16" s="121" t="s">
        <v>25</v>
      </c>
      <c r="J16" s="20" t="str">
        <f>'Rekapitulace stavby'!AN14</f>
        <v>Vyplň údaj</v>
      </c>
      <c r="K16" s="25"/>
      <c r="L16" s="50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32" customFormat="1" ht="6.75" customHeight="1">
      <c r="A17" s="25"/>
      <c r="B17" s="31"/>
      <c r="C17" s="25"/>
      <c r="D17" s="25"/>
      <c r="E17" s="25"/>
      <c r="F17" s="25"/>
      <c r="G17" s="25"/>
      <c r="H17" s="25"/>
      <c r="I17" s="25"/>
      <c r="J17" s="25"/>
      <c r="K17" s="25"/>
      <c r="L17" s="50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32" customFormat="1" ht="12" customHeight="1">
      <c r="A18" s="25"/>
      <c r="B18" s="31"/>
      <c r="C18" s="25"/>
      <c r="D18" s="121" t="s">
        <v>28</v>
      </c>
      <c r="E18" s="25"/>
      <c r="F18" s="25"/>
      <c r="G18" s="25"/>
      <c r="H18" s="25"/>
      <c r="I18" s="121" t="s">
        <v>24</v>
      </c>
      <c r="J18" s="123">
        <f>IF('Rekapitulace stavby'!AN16="","",'Rekapitulace stavby'!AN16)</f>
      </c>
      <c r="K18" s="25"/>
      <c r="L18" s="50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32" customFormat="1" ht="18" customHeight="1">
      <c r="A19" s="25"/>
      <c r="B19" s="31"/>
      <c r="C19" s="25"/>
      <c r="D19" s="25"/>
      <c r="E19" s="123" t="str">
        <f>IF('Rekapitulace stavby'!E17="","",'Rekapitulace stavby'!E17)</f>
        <v> </v>
      </c>
      <c r="F19" s="25"/>
      <c r="G19" s="25"/>
      <c r="H19" s="25"/>
      <c r="I19" s="121" t="s">
        <v>25</v>
      </c>
      <c r="J19" s="123">
        <f>IF('Rekapitulace stavby'!AN17="","",'Rekapitulace stavby'!AN17)</f>
      </c>
      <c r="K19" s="25"/>
      <c r="L19" s="50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32" customFormat="1" ht="6.75" customHeight="1">
      <c r="A20" s="25"/>
      <c r="B20" s="31"/>
      <c r="C20" s="25"/>
      <c r="D20" s="25"/>
      <c r="E20" s="25"/>
      <c r="F20" s="25"/>
      <c r="G20" s="25"/>
      <c r="H20" s="25"/>
      <c r="I20" s="25"/>
      <c r="J20" s="25"/>
      <c r="K20" s="25"/>
      <c r="L20" s="50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32" customFormat="1" ht="12" customHeight="1">
      <c r="A21" s="25"/>
      <c r="B21" s="31"/>
      <c r="C21" s="25"/>
      <c r="D21" s="121" t="s">
        <v>30</v>
      </c>
      <c r="E21" s="25"/>
      <c r="F21" s="25"/>
      <c r="G21" s="25"/>
      <c r="H21" s="25"/>
      <c r="I21" s="121" t="s">
        <v>24</v>
      </c>
      <c r="J21" s="123">
        <f>IF('Rekapitulace stavby'!AN19="","",'Rekapitulace stavby'!AN19)</f>
      </c>
      <c r="K21" s="25"/>
      <c r="L21" s="50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32" customFormat="1" ht="18" customHeight="1">
      <c r="A22" s="25"/>
      <c r="B22" s="31"/>
      <c r="C22" s="25"/>
      <c r="D22" s="25"/>
      <c r="E22" s="123" t="str">
        <f>IF('Rekapitulace stavby'!E20="","",'Rekapitulace stavby'!E20)</f>
        <v> </v>
      </c>
      <c r="F22" s="25"/>
      <c r="G22" s="25"/>
      <c r="H22" s="25"/>
      <c r="I22" s="121" t="s">
        <v>25</v>
      </c>
      <c r="J22" s="123">
        <f>IF('Rekapitulace stavby'!AN20="","",'Rekapitulace stavby'!AN20)</f>
      </c>
      <c r="K22" s="25"/>
      <c r="L22" s="50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32" customFormat="1" ht="6.75" customHeight="1">
      <c r="A23" s="25"/>
      <c r="B23" s="31"/>
      <c r="C23" s="25"/>
      <c r="D23" s="25"/>
      <c r="E23" s="25"/>
      <c r="F23" s="25"/>
      <c r="G23" s="25"/>
      <c r="H23" s="25"/>
      <c r="I23" s="25"/>
      <c r="J23" s="25"/>
      <c r="K23" s="25"/>
      <c r="L23" s="50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32" customFormat="1" ht="12" customHeight="1">
      <c r="A24" s="25"/>
      <c r="B24" s="31"/>
      <c r="C24" s="25"/>
      <c r="D24" s="121" t="s">
        <v>31</v>
      </c>
      <c r="E24" s="25"/>
      <c r="F24" s="25"/>
      <c r="G24" s="25"/>
      <c r="H24" s="25"/>
      <c r="I24" s="25"/>
      <c r="J24" s="25"/>
      <c r="K24" s="25"/>
      <c r="L24" s="50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130" customFormat="1" ht="16.5" customHeight="1">
      <c r="A25" s="126"/>
      <c r="B25" s="127"/>
      <c r="C25" s="126"/>
      <c r="D25" s="126"/>
      <c r="E25" s="128"/>
      <c r="F25" s="128"/>
      <c r="G25" s="128"/>
      <c r="H25" s="128"/>
      <c r="I25" s="126"/>
      <c r="J25" s="126"/>
      <c r="K25" s="126"/>
      <c r="L25" s="129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</row>
    <row r="26" spans="1:31" s="32" customFormat="1" ht="6.75" customHeight="1">
      <c r="A26" s="25"/>
      <c r="B26" s="31"/>
      <c r="C26" s="25"/>
      <c r="D26" s="25"/>
      <c r="E26" s="25"/>
      <c r="F26" s="25"/>
      <c r="G26" s="25"/>
      <c r="H26" s="25"/>
      <c r="I26" s="25"/>
      <c r="J26" s="25"/>
      <c r="K26" s="25"/>
      <c r="L26" s="50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32" customFormat="1" ht="6.75" customHeight="1">
      <c r="A27" s="25"/>
      <c r="B27" s="31"/>
      <c r="C27" s="25"/>
      <c r="D27" s="131"/>
      <c r="E27" s="131"/>
      <c r="F27" s="131"/>
      <c r="G27" s="131"/>
      <c r="H27" s="131"/>
      <c r="I27" s="131"/>
      <c r="J27" s="131"/>
      <c r="K27" s="131"/>
      <c r="L27" s="50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32" customFormat="1" ht="25.5" customHeight="1">
      <c r="A28" s="25"/>
      <c r="B28" s="31"/>
      <c r="C28" s="25"/>
      <c r="D28" s="132" t="s">
        <v>32</v>
      </c>
      <c r="E28" s="25"/>
      <c r="F28" s="25"/>
      <c r="G28" s="25"/>
      <c r="H28" s="25"/>
      <c r="I28" s="25"/>
      <c r="J28" s="133">
        <f>ROUND(J116,2)</f>
        <v>0</v>
      </c>
      <c r="K28" s="25"/>
      <c r="L28" s="50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32" customFormat="1" ht="6.75" customHeight="1">
      <c r="A29" s="25"/>
      <c r="B29" s="31"/>
      <c r="C29" s="25"/>
      <c r="D29" s="131"/>
      <c r="E29" s="131"/>
      <c r="F29" s="131"/>
      <c r="G29" s="131"/>
      <c r="H29" s="131"/>
      <c r="I29" s="131"/>
      <c r="J29" s="131"/>
      <c r="K29" s="131"/>
      <c r="L29" s="50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32" customFormat="1" ht="14.25" customHeight="1">
      <c r="A30" s="25"/>
      <c r="B30" s="31"/>
      <c r="C30" s="25"/>
      <c r="D30" s="25"/>
      <c r="E30" s="25"/>
      <c r="F30" s="134" t="s">
        <v>34</v>
      </c>
      <c r="G30" s="25"/>
      <c r="H30" s="25"/>
      <c r="I30" s="134" t="s">
        <v>33</v>
      </c>
      <c r="J30" s="134" t="s">
        <v>35</v>
      </c>
      <c r="K30" s="25"/>
      <c r="L30" s="50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32" customFormat="1" ht="14.25" customHeight="1">
      <c r="A31" s="25"/>
      <c r="B31" s="31"/>
      <c r="C31" s="25"/>
      <c r="D31" s="135" t="s">
        <v>36</v>
      </c>
      <c r="E31" s="121" t="s">
        <v>37</v>
      </c>
      <c r="F31" s="136">
        <f>ROUND((SUM(BE116:BE148)),2)</f>
        <v>0</v>
      </c>
      <c r="G31" s="25"/>
      <c r="H31" s="25"/>
      <c r="I31" s="137">
        <v>0.21000000000000002</v>
      </c>
      <c r="J31" s="136">
        <f>ROUND(((SUM(BE116:BE148))*I31),2)</f>
        <v>0</v>
      </c>
      <c r="K31" s="25"/>
      <c r="L31" s="50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32" customFormat="1" ht="14.25" customHeight="1">
      <c r="A32" s="25"/>
      <c r="B32" s="31"/>
      <c r="C32" s="25"/>
      <c r="D32" s="25"/>
      <c r="E32" s="121" t="s">
        <v>38</v>
      </c>
      <c r="F32" s="136">
        <f>ROUND((SUM(BF116:BF148)),2)</f>
        <v>0</v>
      </c>
      <c r="G32" s="25"/>
      <c r="H32" s="25"/>
      <c r="I32" s="137">
        <v>0.15000000000000002</v>
      </c>
      <c r="J32" s="136">
        <f>ROUND(((SUM(BF116:BF148))*I32),2)</f>
        <v>0</v>
      </c>
      <c r="K32" s="25"/>
      <c r="L32" s="50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32" customFormat="1" ht="14.25" customHeight="1" hidden="1">
      <c r="A33" s="25"/>
      <c r="B33" s="31"/>
      <c r="C33" s="25"/>
      <c r="D33" s="25"/>
      <c r="E33" s="121" t="s">
        <v>39</v>
      </c>
      <c r="F33" s="136">
        <f>ROUND((SUM(BG116:BG148)),2)</f>
        <v>0</v>
      </c>
      <c r="G33" s="25"/>
      <c r="H33" s="25"/>
      <c r="I33" s="137">
        <v>0.21000000000000002</v>
      </c>
      <c r="J33" s="136">
        <f>0</f>
        <v>0</v>
      </c>
      <c r="K33" s="25"/>
      <c r="L33" s="50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32" customFormat="1" ht="14.25" customHeight="1" hidden="1">
      <c r="A34" s="25"/>
      <c r="B34" s="31"/>
      <c r="C34" s="25"/>
      <c r="D34" s="25"/>
      <c r="E34" s="121" t="s">
        <v>40</v>
      </c>
      <c r="F34" s="136">
        <f>ROUND((SUM(BH116:BH148)),2)</f>
        <v>0</v>
      </c>
      <c r="G34" s="25"/>
      <c r="H34" s="25"/>
      <c r="I34" s="137">
        <v>0.15000000000000002</v>
      </c>
      <c r="J34" s="136">
        <f>0</f>
        <v>0</v>
      </c>
      <c r="K34" s="25"/>
      <c r="L34" s="50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32" customFormat="1" ht="14.25" customHeight="1" hidden="1">
      <c r="A35" s="25"/>
      <c r="B35" s="31"/>
      <c r="C35" s="25"/>
      <c r="D35" s="25"/>
      <c r="E35" s="121" t="s">
        <v>41</v>
      </c>
      <c r="F35" s="136">
        <f>ROUND((SUM(BI116:BI148)),2)</f>
        <v>0</v>
      </c>
      <c r="G35" s="25"/>
      <c r="H35" s="25"/>
      <c r="I35" s="137">
        <v>0</v>
      </c>
      <c r="J35" s="136">
        <f>0</f>
        <v>0</v>
      </c>
      <c r="K35" s="25"/>
      <c r="L35" s="50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32" customFormat="1" ht="6.75" customHeight="1">
      <c r="A36" s="25"/>
      <c r="B36" s="31"/>
      <c r="C36" s="25"/>
      <c r="D36" s="25"/>
      <c r="E36" s="25"/>
      <c r="F36" s="25"/>
      <c r="G36" s="25"/>
      <c r="H36" s="25"/>
      <c r="I36" s="25"/>
      <c r="J36" s="25"/>
      <c r="K36" s="25"/>
      <c r="L36" s="50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32" customFormat="1" ht="25.5" customHeight="1">
      <c r="A37" s="25"/>
      <c r="B37" s="31"/>
      <c r="C37" s="138"/>
      <c r="D37" s="139" t="s">
        <v>42</v>
      </c>
      <c r="E37" s="140"/>
      <c r="F37" s="140"/>
      <c r="G37" s="141" t="s">
        <v>43</v>
      </c>
      <c r="H37" s="142" t="s">
        <v>44</v>
      </c>
      <c r="I37" s="140"/>
      <c r="J37" s="143">
        <f>SUM(J28:J35)</f>
        <v>0</v>
      </c>
      <c r="K37" s="144"/>
      <c r="L37" s="50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32" customFormat="1" ht="14.25" customHeight="1">
      <c r="A38" s="25"/>
      <c r="B38" s="31"/>
      <c r="C38" s="25"/>
      <c r="D38" s="25"/>
      <c r="E38" s="25"/>
      <c r="F38" s="25"/>
      <c r="G38" s="25"/>
      <c r="H38" s="25"/>
      <c r="I38" s="25"/>
      <c r="J38" s="25"/>
      <c r="K38" s="25"/>
      <c r="L38" s="50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2:12" ht="14.25" customHeight="1">
      <c r="B39" s="7"/>
      <c r="L39" s="7"/>
    </row>
    <row r="40" spans="2:12" ht="8.25" customHeight="1">
      <c r="B40" s="7"/>
      <c r="L40" s="7"/>
    </row>
    <row r="41" spans="2:12" ht="14.25" customHeight="1">
      <c r="B41" s="7"/>
      <c r="L41" s="7"/>
    </row>
    <row r="42" spans="2:12" ht="7.5" customHeight="1">
      <c r="B42" s="7"/>
      <c r="L42" s="7"/>
    </row>
    <row r="43" spans="2:12" ht="14.25" customHeight="1">
      <c r="B43" s="7"/>
      <c r="L43" s="7"/>
    </row>
    <row r="44" spans="2:12" ht="7.5" customHeight="1">
      <c r="B44" s="7"/>
      <c r="L44" s="7"/>
    </row>
    <row r="45" spans="2:12" ht="14.25" customHeight="1">
      <c r="B45" s="7"/>
      <c r="L45" s="7"/>
    </row>
    <row r="46" spans="2:12" ht="14.25" customHeight="1">
      <c r="B46" s="7"/>
      <c r="L46" s="7"/>
    </row>
    <row r="47" spans="2:12" ht="14.25" customHeight="1">
      <c r="B47" s="7"/>
      <c r="L47" s="7"/>
    </row>
    <row r="48" spans="2:12" ht="14.25" customHeight="1">
      <c r="B48" s="7"/>
      <c r="L48" s="7"/>
    </row>
    <row r="49" spans="2:12" ht="14.25" customHeight="1">
      <c r="B49" s="7"/>
      <c r="L49" s="7"/>
    </row>
    <row r="50" spans="2:12" s="32" customFormat="1" ht="14.25" customHeight="1">
      <c r="B50" s="50"/>
      <c r="D50" s="145" t="s">
        <v>45</v>
      </c>
      <c r="E50" s="146"/>
      <c r="F50" s="146"/>
      <c r="G50" s="145" t="s">
        <v>46</v>
      </c>
      <c r="H50" s="146"/>
      <c r="I50" s="146"/>
      <c r="J50" s="146"/>
      <c r="K50" s="146"/>
      <c r="L50" s="50"/>
    </row>
    <row r="51" spans="2:12" ht="12.75">
      <c r="B51" s="7"/>
      <c r="L51" s="7"/>
    </row>
    <row r="52" spans="2:12" ht="12.75">
      <c r="B52" s="7"/>
      <c r="L52" s="7"/>
    </row>
    <row r="53" spans="2:12" ht="12.75">
      <c r="B53" s="7"/>
      <c r="L53" s="7"/>
    </row>
    <row r="54" spans="2:12" ht="12.75">
      <c r="B54" s="7"/>
      <c r="L54" s="7"/>
    </row>
    <row r="55" spans="2:12" ht="12.75">
      <c r="B55" s="7"/>
      <c r="L55" s="7"/>
    </row>
    <row r="56" spans="2:12" ht="7.5" customHeight="1">
      <c r="B56" s="7"/>
      <c r="L56" s="7"/>
    </row>
    <row r="57" spans="2:12" ht="7.5" customHeight="1">
      <c r="B57" s="7"/>
      <c r="L57" s="7"/>
    </row>
    <row r="58" spans="2:12" ht="12.75">
      <c r="B58" s="7"/>
      <c r="L58" s="7"/>
    </row>
    <row r="59" spans="2:12" ht="12.75">
      <c r="B59" s="7"/>
      <c r="L59" s="7"/>
    </row>
    <row r="60" spans="2:12" ht="12.75">
      <c r="B60" s="7"/>
      <c r="L60" s="7"/>
    </row>
    <row r="61" spans="1:31" s="32" customFormat="1" ht="12.75">
      <c r="A61" s="25"/>
      <c r="B61" s="31"/>
      <c r="C61" s="25"/>
      <c r="D61" s="147" t="s">
        <v>47</v>
      </c>
      <c r="E61" s="148"/>
      <c r="F61" s="149" t="s">
        <v>48</v>
      </c>
      <c r="G61" s="147" t="s">
        <v>47</v>
      </c>
      <c r="H61" s="148"/>
      <c r="I61" s="148"/>
      <c r="J61" s="150" t="s">
        <v>48</v>
      </c>
      <c r="K61" s="148"/>
      <c r="L61" s="50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.75">
      <c r="B62" s="7"/>
      <c r="L62" s="7"/>
    </row>
    <row r="63" spans="2:12" ht="12.75">
      <c r="B63" s="7"/>
      <c r="L63" s="7"/>
    </row>
    <row r="64" spans="2:12" ht="12.75">
      <c r="B64" s="7"/>
      <c r="L64" s="7"/>
    </row>
    <row r="65" spans="1:31" s="32" customFormat="1" ht="12.75">
      <c r="A65" s="25"/>
      <c r="B65" s="31"/>
      <c r="C65" s="25"/>
      <c r="D65" s="145" t="s">
        <v>49</v>
      </c>
      <c r="E65" s="151"/>
      <c r="F65" s="151"/>
      <c r="G65" s="145" t="s">
        <v>50</v>
      </c>
      <c r="H65" s="151"/>
      <c r="I65" s="151"/>
      <c r="J65" s="151"/>
      <c r="K65" s="151"/>
      <c r="L65" s="50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.75">
      <c r="B66" s="7"/>
      <c r="L66" s="7"/>
    </row>
    <row r="67" spans="2:12" ht="12.75">
      <c r="B67" s="7"/>
      <c r="L67" s="7"/>
    </row>
    <row r="68" spans="2:12" ht="7.5" customHeight="1">
      <c r="B68" s="7"/>
      <c r="L68" s="7"/>
    </row>
    <row r="69" spans="2:12" ht="12.75">
      <c r="B69" s="7"/>
      <c r="L69" s="7"/>
    </row>
    <row r="70" spans="2:12" ht="7.5" customHeight="1">
      <c r="B70" s="7"/>
      <c r="L70" s="7"/>
    </row>
    <row r="71" spans="2:12" ht="12.75">
      <c r="B71" s="7"/>
      <c r="L71" s="7"/>
    </row>
    <row r="72" spans="2:12" ht="12.75">
      <c r="B72" s="7"/>
      <c r="L72" s="7"/>
    </row>
    <row r="73" spans="2:12" ht="12.75">
      <c r="B73" s="7"/>
      <c r="L73" s="7"/>
    </row>
    <row r="74" spans="2:12" ht="12.75">
      <c r="B74" s="7"/>
      <c r="L74" s="7"/>
    </row>
    <row r="75" spans="2:12" ht="12.75">
      <c r="B75" s="7"/>
      <c r="L75" s="7"/>
    </row>
    <row r="76" spans="1:31" s="32" customFormat="1" ht="12.75">
      <c r="A76" s="25"/>
      <c r="B76" s="31"/>
      <c r="C76" s="25"/>
      <c r="D76" s="147" t="s">
        <v>47</v>
      </c>
      <c r="E76" s="148"/>
      <c r="F76" s="149" t="s">
        <v>48</v>
      </c>
      <c r="G76" s="147" t="s">
        <v>47</v>
      </c>
      <c r="H76" s="148"/>
      <c r="I76" s="148"/>
      <c r="J76" s="150" t="s">
        <v>48</v>
      </c>
      <c r="K76" s="148"/>
      <c r="L76" s="50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32" customFormat="1" ht="14.25" customHeight="1">
      <c r="A77" s="25"/>
      <c r="B77" s="152"/>
      <c r="C77" s="153"/>
      <c r="D77" s="153"/>
      <c r="E77" s="153"/>
      <c r="F77" s="153"/>
      <c r="G77" s="153"/>
      <c r="H77" s="153"/>
      <c r="I77" s="153"/>
      <c r="J77" s="153"/>
      <c r="K77" s="153"/>
      <c r="L77" s="50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32" customFormat="1" ht="6.75" customHeight="1">
      <c r="A81" s="25"/>
      <c r="B81" s="154"/>
      <c r="C81" s="155"/>
      <c r="D81" s="155"/>
      <c r="E81" s="155"/>
      <c r="F81" s="155"/>
      <c r="G81" s="155"/>
      <c r="H81" s="155"/>
      <c r="I81" s="155"/>
      <c r="J81" s="155"/>
      <c r="K81" s="155"/>
      <c r="L81" s="50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32" customFormat="1" ht="24.75" customHeight="1">
      <c r="A82" s="25"/>
      <c r="B82" s="26"/>
      <c r="C82" s="10" t="s">
        <v>81</v>
      </c>
      <c r="D82" s="27"/>
      <c r="E82" s="27"/>
      <c r="F82" s="27"/>
      <c r="G82" s="27"/>
      <c r="H82" s="27"/>
      <c r="I82" s="27"/>
      <c r="J82" s="27"/>
      <c r="K82" s="27"/>
      <c r="L82" s="50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32" customFormat="1" ht="6.75" customHeight="1">
      <c r="A83" s="25"/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50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32" customFormat="1" ht="12" customHeight="1">
      <c r="A84" s="25"/>
      <c r="B84" s="26"/>
      <c r="C84" s="18" t="s">
        <v>15</v>
      </c>
      <c r="D84" s="27"/>
      <c r="E84" s="27"/>
      <c r="F84" s="27"/>
      <c r="G84" s="27"/>
      <c r="H84" s="27"/>
      <c r="I84" s="27"/>
      <c r="J84" s="27"/>
      <c r="K84" s="27"/>
      <c r="L84" s="50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32" customFormat="1" ht="16.5" customHeight="1">
      <c r="A85" s="25"/>
      <c r="B85" s="26"/>
      <c r="C85" s="27"/>
      <c r="D85" s="27"/>
      <c r="E85" s="65" t="str">
        <f>E7</f>
        <v>Oprava komunikace na pč.č.1250, úsek A + B</v>
      </c>
      <c r="F85" s="65"/>
      <c r="G85" s="65"/>
      <c r="H85" s="65"/>
      <c r="I85" s="27"/>
      <c r="J85" s="27"/>
      <c r="K85" s="27"/>
      <c r="L85" s="50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32" customFormat="1" ht="6.75" customHeight="1">
      <c r="A86" s="25"/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50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32" customFormat="1" ht="12" customHeight="1">
      <c r="A87" s="25"/>
      <c r="B87" s="26"/>
      <c r="C87" s="18" t="s">
        <v>19</v>
      </c>
      <c r="D87" s="27"/>
      <c r="E87" s="27"/>
      <c r="F87" s="19" t="str">
        <f>F10</f>
        <v> </v>
      </c>
      <c r="G87" s="27"/>
      <c r="H87" s="27"/>
      <c r="I87" s="18" t="s">
        <v>21</v>
      </c>
      <c r="J87" s="156" t="str">
        <f>IF(J10="","",J10)</f>
        <v>14. 11. 2021</v>
      </c>
      <c r="K87" s="27"/>
      <c r="L87" s="50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32" customFormat="1" ht="6.75" customHeight="1">
      <c r="A88" s="25"/>
      <c r="B88" s="26"/>
      <c r="C88" s="27"/>
      <c r="D88" s="27"/>
      <c r="E88" s="27"/>
      <c r="F88" s="27"/>
      <c r="G88" s="27"/>
      <c r="H88" s="27"/>
      <c r="I88" s="27"/>
      <c r="J88" s="27"/>
      <c r="K88" s="27"/>
      <c r="L88" s="50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32" customFormat="1" ht="15" customHeight="1">
      <c r="A89" s="25"/>
      <c r="B89" s="26"/>
      <c r="C89" s="18" t="s">
        <v>23</v>
      </c>
      <c r="D89" s="27"/>
      <c r="E89" s="27"/>
      <c r="F89" s="19" t="str">
        <f>E13</f>
        <v> </v>
      </c>
      <c r="G89" s="27"/>
      <c r="H89" s="27"/>
      <c r="I89" s="18" t="s">
        <v>28</v>
      </c>
      <c r="J89" s="157" t="str">
        <f>E19</f>
        <v> </v>
      </c>
      <c r="K89" s="27"/>
      <c r="L89" s="50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32" customFormat="1" ht="15" customHeight="1">
      <c r="A90" s="25"/>
      <c r="B90" s="26"/>
      <c r="C90" s="18" t="s">
        <v>26</v>
      </c>
      <c r="D90" s="27"/>
      <c r="E90" s="27"/>
      <c r="F90" s="19" t="str">
        <f>IF(E16="","",E16)</f>
        <v>Vyplň údaj</v>
      </c>
      <c r="G90" s="27"/>
      <c r="H90" s="27"/>
      <c r="I90" s="18" t="s">
        <v>30</v>
      </c>
      <c r="J90" s="157" t="str">
        <f>E22</f>
        <v> </v>
      </c>
      <c r="K90" s="27"/>
      <c r="L90" s="50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32" customFormat="1" ht="9.75" customHeight="1">
      <c r="A91" s="25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50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32" customFormat="1" ht="29.25" customHeight="1">
      <c r="A92" s="25"/>
      <c r="B92" s="26"/>
      <c r="C92" s="158" t="s">
        <v>82</v>
      </c>
      <c r="D92" s="159"/>
      <c r="E92" s="159"/>
      <c r="F92" s="159"/>
      <c r="G92" s="159"/>
      <c r="H92" s="159"/>
      <c r="I92" s="159"/>
      <c r="J92" s="160" t="s">
        <v>83</v>
      </c>
      <c r="K92" s="159"/>
      <c r="L92" s="50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32" customFormat="1" ht="9.75" customHeight="1">
      <c r="A93" s="25"/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50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32" customFormat="1" ht="22.5" customHeight="1">
      <c r="A94" s="25"/>
      <c r="B94" s="26"/>
      <c r="C94" s="161" t="s">
        <v>84</v>
      </c>
      <c r="D94" s="27"/>
      <c r="E94" s="27"/>
      <c r="F94" s="27"/>
      <c r="G94" s="27"/>
      <c r="H94" s="27"/>
      <c r="I94" s="27"/>
      <c r="J94" s="162">
        <f>J116</f>
        <v>0</v>
      </c>
      <c r="K94" s="27"/>
      <c r="L94" s="50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U94" s="4" t="s">
        <v>85</v>
      </c>
    </row>
    <row r="95" spans="2:12" s="163" customFormat="1" ht="24.75" customHeight="1">
      <c r="B95" s="164"/>
      <c r="C95" s="165"/>
      <c r="D95" s="166" t="s">
        <v>86</v>
      </c>
      <c r="E95" s="167"/>
      <c r="F95" s="167"/>
      <c r="G95" s="167"/>
      <c r="H95" s="167"/>
      <c r="I95" s="167"/>
      <c r="J95" s="168">
        <f>J117</f>
        <v>0</v>
      </c>
      <c r="K95" s="165"/>
      <c r="L95" s="169"/>
    </row>
    <row r="96" spans="2:12" s="170" customFormat="1" ht="19.5" customHeight="1">
      <c r="B96" s="171"/>
      <c r="C96" s="172"/>
      <c r="D96" s="173" t="s">
        <v>87</v>
      </c>
      <c r="E96" s="174"/>
      <c r="F96" s="174"/>
      <c r="G96" s="174"/>
      <c r="H96" s="174"/>
      <c r="I96" s="174"/>
      <c r="J96" s="175">
        <f>J118</f>
        <v>0</v>
      </c>
      <c r="K96" s="172"/>
      <c r="L96" s="176"/>
    </row>
    <row r="97" spans="2:12" s="170" customFormat="1" ht="19.5" customHeight="1">
      <c r="B97" s="171"/>
      <c r="C97" s="172"/>
      <c r="D97" s="177" t="s">
        <v>88</v>
      </c>
      <c r="E97" s="178"/>
      <c r="F97" s="178"/>
      <c r="G97" s="178"/>
      <c r="H97" s="178"/>
      <c r="I97" s="178"/>
      <c r="J97" s="179">
        <f>J128</f>
        <v>0</v>
      </c>
      <c r="K97" s="172"/>
      <c r="L97" s="176"/>
    </row>
    <row r="98" spans="2:12" s="170" customFormat="1" ht="14.25" customHeight="1">
      <c r="B98" s="171"/>
      <c r="C98" s="172"/>
      <c r="D98" s="177" t="s">
        <v>89</v>
      </c>
      <c r="E98" s="178"/>
      <c r="F98" s="178"/>
      <c r="G98" s="178"/>
      <c r="H98" s="178"/>
      <c r="I98" s="178"/>
      <c r="J98" s="179">
        <f>J145</f>
        <v>0</v>
      </c>
      <c r="K98" s="172"/>
      <c r="L98" s="176"/>
    </row>
    <row r="99" spans="1:31" s="32" customFormat="1" ht="21.75" customHeight="1">
      <c r="A99" s="25"/>
      <c r="B99" s="26"/>
      <c r="C99" s="27"/>
      <c r="D99" s="27"/>
      <c r="E99" s="27"/>
      <c r="F99" s="27"/>
      <c r="G99" s="27"/>
      <c r="H99" s="27"/>
      <c r="I99" s="27"/>
      <c r="J99" s="27"/>
      <c r="K99" s="27"/>
      <c r="L99" s="50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1:31" s="32" customFormat="1" ht="6.75" customHeight="1">
      <c r="A100" s="25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0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4" spans="1:31" s="32" customFormat="1" ht="6.75" customHeight="1">
      <c r="A104" s="2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0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s="32" customFormat="1" ht="24.75" customHeight="1">
      <c r="A105" s="25"/>
      <c r="B105" s="26"/>
      <c r="C105" s="10" t="s">
        <v>90</v>
      </c>
      <c r="D105" s="27"/>
      <c r="E105" s="27"/>
      <c r="F105" s="27"/>
      <c r="G105" s="27"/>
      <c r="H105" s="27"/>
      <c r="I105" s="27"/>
      <c r="J105" s="27"/>
      <c r="K105" s="27"/>
      <c r="L105" s="50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32" customFormat="1" ht="6.75" customHeight="1">
      <c r="A106" s="25"/>
      <c r="B106" s="26"/>
      <c r="C106" s="27"/>
      <c r="D106" s="27"/>
      <c r="E106" s="27"/>
      <c r="F106" s="27"/>
      <c r="G106" s="27"/>
      <c r="H106" s="27"/>
      <c r="I106" s="27"/>
      <c r="J106" s="27"/>
      <c r="K106" s="27"/>
      <c r="L106" s="50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s="32" customFormat="1" ht="12" customHeight="1">
      <c r="A107" s="25"/>
      <c r="B107" s="26"/>
      <c r="C107" s="18" t="s">
        <v>15</v>
      </c>
      <c r="D107" s="27"/>
      <c r="E107" s="27"/>
      <c r="F107" s="27"/>
      <c r="G107" s="27"/>
      <c r="H107" s="27"/>
      <c r="I107" s="27"/>
      <c r="J107" s="27"/>
      <c r="K107" s="27"/>
      <c r="L107" s="50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32" customFormat="1" ht="16.5" customHeight="1">
      <c r="A108" s="25"/>
      <c r="B108" s="26"/>
      <c r="C108" s="27"/>
      <c r="D108" s="27"/>
      <c r="E108" s="65" t="str">
        <f>E7</f>
        <v>Oprava komunikace na pč.č.1250, úsek A + B</v>
      </c>
      <c r="F108" s="65"/>
      <c r="G108" s="65"/>
      <c r="H108" s="65"/>
      <c r="I108" s="27"/>
      <c r="J108" s="27"/>
      <c r="K108" s="27"/>
      <c r="L108" s="50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32" customFormat="1" ht="6.75" customHeight="1">
      <c r="A109" s="25"/>
      <c r="B109" s="26"/>
      <c r="C109" s="27"/>
      <c r="D109" s="27"/>
      <c r="E109" s="27"/>
      <c r="F109" s="27"/>
      <c r="G109" s="27"/>
      <c r="H109" s="27"/>
      <c r="I109" s="27"/>
      <c r="J109" s="27"/>
      <c r="K109" s="27"/>
      <c r="L109" s="50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32" customFormat="1" ht="12" customHeight="1">
      <c r="A110" s="25"/>
      <c r="B110" s="26"/>
      <c r="C110" s="18" t="s">
        <v>19</v>
      </c>
      <c r="D110" s="27"/>
      <c r="E110" s="27"/>
      <c r="F110" s="19" t="str">
        <f>F10</f>
        <v> </v>
      </c>
      <c r="G110" s="27"/>
      <c r="H110" s="27"/>
      <c r="I110" s="18" t="s">
        <v>21</v>
      </c>
      <c r="J110" s="156" t="str">
        <f>IF(J10="","",J10)</f>
        <v>14. 11. 2021</v>
      </c>
      <c r="K110" s="27"/>
      <c r="L110" s="50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32" customFormat="1" ht="6.75" customHeight="1">
      <c r="A111" s="25"/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50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32" customFormat="1" ht="15" customHeight="1">
      <c r="A112" s="25"/>
      <c r="B112" s="26"/>
      <c r="C112" s="18" t="s">
        <v>23</v>
      </c>
      <c r="D112" s="27"/>
      <c r="E112" s="27"/>
      <c r="F112" s="19" t="str">
        <f>E13</f>
        <v> </v>
      </c>
      <c r="G112" s="27"/>
      <c r="H112" s="27"/>
      <c r="I112" s="18" t="s">
        <v>28</v>
      </c>
      <c r="J112" s="157" t="str">
        <f>E19</f>
        <v> </v>
      </c>
      <c r="K112" s="27"/>
      <c r="L112" s="50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32" customFormat="1" ht="15" customHeight="1">
      <c r="A113" s="25"/>
      <c r="B113" s="26"/>
      <c r="C113" s="18" t="s">
        <v>26</v>
      </c>
      <c r="D113" s="27"/>
      <c r="E113" s="27"/>
      <c r="F113" s="19" t="str">
        <f>IF(E16="","",E16)</f>
        <v>Vyplň údaj</v>
      </c>
      <c r="G113" s="27"/>
      <c r="H113" s="27"/>
      <c r="I113" s="18" t="s">
        <v>30</v>
      </c>
      <c r="J113" s="157" t="str">
        <f>E22</f>
        <v> </v>
      </c>
      <c r="K113" s="27"/>
      <c r="L113" s="50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32" customFormat="1" ht="9.75" customHeight="1">
      <c r="A114" s="25"/>
      <c r="B114" s="26"/>
      <c r="C114" s="27"/>
      <c r="D114" s="27"/>
      <c r="E114" s="27"/>
      <c r="F114" s="27"/>
      <c r="G114" s="27"/>
      <c r="H114" s="27"/>
      <c r="I114" s="27"/>
      <c r="J114" s="27"/>
      <c r="K114" s="27"/>
      <c r="L114" s="50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187" customFormat="1" ht="29.25" customHeight="1">
      <c r="A115" s="180"/>
      <c r="B115" s="181"/>
      <c r="C115" s="182" t="s">
        <v>91</v>
      </c>
      <c r="D115" s="183" t="s">
        <v>57</v>
      </c>
      <c r="E115" s="183" t="s">
        <v>53</v>
      </c>
      <c r="F115" s="183" t="s">
        <v>54</v>
      </c>
      <c r="G115" s="183" t="s">
        <v>92</v>
      </c>
      <c r="H115" s="183" t="s">
        <v>93</v>
      </c>
      <c r="I115" s="183" t="s">
        <v>94</v>
      </c>
      <c r="J115" s="184" t="s">
        <v>83</v>
      </c>
      <c r="K115" s="185" t="s">
        <v>95</v>
      </c>
      <c r="L115" s="186"/>
      <c r="M115" s="83"/>
      <c r="N115" s="84" t="s">
        <v>36</v>
      </c>
      <c r="O115" s="84" t="s">
        <v>96</v>
      </c>
      <c r="P115" s="84" t="s">
        <v>97</v>
      </c>
      <c r="Q115" s="84" t="s">
        <v>98</v>
      </c>
      <c r="R115" s="84" t="s">
        <v>99</v>
      </c>
      <c r="S115" s="84" t="s">
        <v>100</v>
      </c>
      <c r="T115" s="85" t="s">
        <v>101</v>
      </c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</row>
    <row r="116" spans="1:63" s="32" customFormat="1" ht="22.5" customHeight="1">
      <c r="A116" s="25"/>
      <c r="B116" s="26"/>
      <c r="C116" s="91" t="s">
        <v>102</v>
      </c>
      <c r="D116" s="27"/>
      <c r="E116" s="27"/>
      <c r="F116" s="27"/>
      <c r="G116" s="27"/>
      <c r="H116" s="27"/>
      <c r="I116" s="27"/>
      <c r="J116" s="188">
        <f>BK116</f>
        <v>0</v>
      </c>
      <c r="K116" s="27"/>
      <c r="L116" s="31"/>
      <c r="M116" s="86"/>
      <c r="N116" s="189"/>
      <c r="O116" s="87"/>
      <c r="P116" s="190">
        <f>P117</f>
        <v>0</v>
      </c>
      <c r="Q116" s="87"/>
      <c r="R116" s="190">
        <f>R117</f>
        <v>313.33317800000003</v>
      </c>
      <c r="S116" s="87"/>
      <c r="T116" s="191">
        <f>T117</f>
        <v>0</v>
      </c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T116" s="4" t="s">
        <v>71</v>
      </c>
      <c r="AU116" s="4" t="s">
        <v>85</v>
      </c>
      <c r="BK116" s="192">
        <f>BK117</f>
        <v>0</v>
      </c>
    </row>
    <row r="117" spans="2:63" s="193" customFormat="1" ht="25.5" customHeight="1">
      <c r="B117" s="194"/>
      <c r="C117" s="195"/>
      <c r="D117" s="196" t="s">
        <v>71</v>
      </c>
      <c r="E117" s="197" t="s">
        <v>103</v>
      </c>
      <c r="F117" s="197"/>
      <c r="G117" s="195"/>
      <c r="H117" s="195"/>
      <c r="I117" s="198"/>
      <c r="J117" s="199">
        <f>BK117</f>
        <v>0</v>
      </c>
      <c r="K117" s="195"/>
      <c r="L117" s="200"/>
      <c r="M117" s="201"/>
      <c r="N117" s="202"/>
      <c r="O117" s="202"/>
      <c r="P117" s="203">
        <f>P118+P128</f>
        <v>0</v>
      </c>
      <c r="Q117" s="202"/>
      <c r="R117" s="203">
        <f>R118+R128</f>
        <v>313.33317800000003</v>
      </c>
      <c r="S117" s="202"/>
      <c r="T117" s="204">
        <f>T118+T128</f>
        <v>0</v>
      </c>
      <c r="AR117" s="205" t="s">
        <v>77</v>
      </c>
      <c r="AT117" s="206" t="s">
        <v>71</v>
      </c>
      <c r="AU117" s="206" t="s">
        <v>72</v>
      </c>
      <c r="AY117" s="205" t="s">
        <v>104</v>
      </c>
      <c r="BK117" s="207">
        <f>BK118+BK128</f>
        <v>0</v>
      </c>
    </row>
    <row r="118" spans="2:63" s="193" customFormat="1" ht="22.5" customHeight="1">
      <c r="B118" s="194"/>
      <c r="C118" s="195"/>
      <c r="D118" s="196" t="s">
        <v>71</v>
      </c>
      <c r="E118" s="208" t="s">
        <v>105</v>
      </c>
      <c r="F118" s="208" t="s">
        <v>106</v>
      </c>
      <c r="G118" s="195"/>
      <c r="H118" s="195"/>
      <c r="I118" s="198"/>
      <c r="J118" s="209">
        <f>BK118</f>
        <v>0</v>
      </c>
      <c r="K118" s="195"/>
      <c r="L118" s="200"/>
      <c r="M118" s="201"/>
      <c r="N118" s="202"/>
      <c r="O118" s="202"/>
      <c r="P118" s="203">
        <f>SUM(P119:P127)</f>
        <v>0</v>
      </c>
      <c r="Q118" s="202"/>
      <c r="R118" s="203">
        <f>SUM(R119:R127)</f>
        <v>197.60015</v>
      </c>
      <c r="S118" s="202"/>
      <c r="T118" s="204">
        <f>SUM(T119:T127)</f>
        <v>0</v>
      </c>
      <c r="AR118" s="205" t="s">
        <v>77</v>
      </c>
      <c r="AT118" s="206" t="s">
        <v>71</v>
      </c>
      <c r="AU118" s="206" t="s">
        <v>77</v>
      </c>
      <c r="AY118" s="205" t="s">
        <v>104</v>
      </c>
      <c r="BK118" s="207">
        <f>SUM(BK119:BK127)</f>
        <v>0</v>
      </c>
    </row>
    <row r="119" spans="1:65" s="32" customFormat="1" ht="16.5" customHeight="1">
      <c r="A119" s="25"/>
      <c r="B119" s="26"/>
      <c r="C119" s="210" t="s">
        <v>77</v>
      </c>
      <c r="D119" s="210" t="s">
        <v>107</v>
      </c>
      <c r="E119" s="211" t="s">
        <v>108</v>
      </c>
      <c r="F119" s="212" t="s">
        <v>109</v>
      </c>
      <c r="G119" s="213" t="s">
        <v>110</v>
      </c>
      <c r="H119" s="214">
        <v>283</v>
      </c>
      <c r="I119" s="215"/>
      <c r="J119" s="216">
        <f>ROUND(I119*H119,2)</f>
        <v>0</v>
      </c>
      <c r="K119" s="217"/>
      <c r="L119" s="31"/>
      <c r="M119" s="218"/>
      <c r="N119" s="219" t="s">
        <v>37</v>
      </c>
      <c r="O119" s="75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R119" s="222" t="s">
        <v>111</v>
      </c>
      <c r="AT119" s="222" t="s">
        <v>107</v>
      </c>
      <c r="AU119" s="222" t="s">
        <v>79</v>
      </c>
      <c r="AY119" s="4" t="s">
        <v>104</v>
      </c>
      <c r="BE119" s="223">
        <f>IF(N119="základní",J119,0)</f>
        <v>0</v>
      </c>
      <c r="BF119" s="223">
        <f>IF(N119="snížená",J119,0)</f>
        <v>0</v>
      </c>
      <c r="BG119" s="223">
        <f>IF(N119="zákl. přenesená",J119,0)</f>
        <v>0</v>
      </c>
      <c r="BH119" s="223">
        <f>IF(N119="sníž. přenesená",J119,0)</f>
        <v>0</v>
      </c>
      <c r="BI119" s="223">
        <f>IF(N119="nulová",J119,0)</f>
        <v>0</v>
      </c>
      <c r="BJ119" s="4" t="s">
        <v>77</v>
      </c>
      <c r="BK119" s="223">
        <f>ROUND(I119*H119,2)</f>
        <v>0</v>
      </c>
      <c r="BL119" s="4" t="s">
        <v>111</v>
      </c>
      <c r="BM119" s="222" t="s">
        <v>112</v>
      </c>
    </row>
    <row r="120" spans="1:65" s="32" customFormat="1" ht="21.75" customHeight="1">
      <c r="A120" s="25"/>
      <c r="B120" s="26"/>
      <c r="C120" s="210" t="s">
        <v>79</v>
      </c>
      <c r="D120" s="210" t="s">
        <v>107</v>
      </c>
      <c r="E120" s="211" t="s">
        <v>113</v>
      </c>
      <c r="F120" s="212" t="s">
        <v>114</v>
      </c>
      <c r="G120" s="213" t="s">
        <v>110</v>
      </c>
      <c r="H120" s="214">
        <v>283</v>
      </c>
      <c r="I120" s="215"/>
      <c r="J120" s="216">
        <f>ROUND(I120*H120,2)</f>
        <v>0</v>
      </c>
      <c r="K120" s="217"/>
      <c r="L120" s="31"/>
      <c r="M120" s="218"/>
      <c r="N120" s="219" t="s">
        <v>37</v>
      </c>
      <c r="O120" s="75"/>
      <c r="P120" s="220">
        <f>O120*H120</f>
        <v>0</v>
      </c>
      <c r="Q120" s="220">
        <v>0.324</v>
      </c>
      <c r="R120" s="220">
        <f>Q120*H120</f>
        <v>91.69200000000001</v>
      </c>
      <c r="S120" s="220">
        <v>0</v>
      </c>
      <c r="T120" s="221">
        <f>S120*H120</f>
        <v>0</v>
      </c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R120" s="222" t="s">
        <v>111</v>
      </c>
      <c r="AT120" s="222" t="s">
        <v>107</v>
      </c>
      <c r="AU120" s="222" t="s">
        <v>79</v>
      </c>
      <c r="AY120" s="4" t="s">
        <v>104</v>
      </c>
      <c r="BE120" s="223">
        <f>IF(N120="základní",J120,0)</f>
        <v>0</v>
      </c>
      <c r="BF120" s="223">
        <f>IF(N120="snížená",J120,0)</f>
        <v>0</v>
      </c>
      <c r="BG120" s="223">
        <f>IF(N120="zákl. přenesená",J120,0)</f>
        <v>0</v>
      </c>
      <c r="BH120" s="223">
        <f>IF(N120="sníž. přenesená",J120,0)</f>
        <v>0</v>
      </c>
      <c r="BI120" s="223">
        <f>IF(N120="nulová",J120,0)</f>
        <v>0</v>
      </c>
      <c r="BJ120" s="4" t="s">
        <v>77</v>
      </c>
      <c r="BK120" s="223">
        <f>ROUND(I120*H120,2)</f>
        <v>0</v>
      </c>
      <c r="BL120" s="4" t="s">
        <v>111</v>
      </c>
      <c r="BM120" s="222" t="s">
        <v>115</v>
      </c>
    </row>
    <row r="121" spans="1:65" s="32" customFormat="1" ht="21.75" customHeight="1">
      <c r="A121" s="25"/>
      <c r="B121" s="26"/>
      <c r="C121" s="210" t="s">
        <v>116</v>
      </c>
      <c r="D121" s="210" t="s">
        <v>107</v>
      </c>
      <c r="E121" s="211" t="s">
        <v>117</v>
      </c>
      <c r="F121" s="212" t="s">
        <v>118</v>
      </c>
      <c r="G121" s="213" t="s">
        <v>110</v>
      </c>
      <c r="H121" s="214">
        <v>1015</v>
      </c>
      <c r="I121" s="215"/>
      <c r="J121" s="216">
        <f>ROUND(I121*H121,2)</f>
        <v>0</v>
      </c>
      <c r="K121" s="217"/>
      <c r="L121" s="31"/>
      <c r="M121" s="218"/>
      <c r="N121" s="219" t="s">
        <v>37</v>
      </c>
      <c r="O121" s="75"/>
      <c r="P121" s="220">
        <f>O121*H121</f>
        <v>0</v>
      </c>
      <c r="Q121" s="220">
        <v>0.10434</v>
      </c>
      <c r="R121" s="220">
        <f>Q121*H121</f>
        <v>105.9051</v>
      </c>
      <c r="S121" s="220">
        <v>0</v>
      </c>
      <c r="T121" s="221">
        <f>S121*H121</f>
        <v>0</v>
      </c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R121" s="222" t="s">
        <v>111</v>
      </c>
      <c r="AT121" s="222" t="s">
        <v>107</v>
      </c>
      <c r="AU121" s="222" t="s">
        <v>79</v>
      </c>
      <c r="AY121" s="4" t="s">
        <v>104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4" t="s">
        <v>77</v>
      </c>
      <c r="BK121" s="223">
        <f>ROUND(I121*H121,2)</f>
        <v>0</v>
      </c>
      <c r="BL121" s="4" t="s">
        <v>111</v>
      </c>
      <c r="BM121" s="222" t="s">
        <v>119</v>
      </c>
    </row>
    <row r="122" spans="1:65" s="32" customFormat="1" ht="21.75" customHeight="1">
      <c r="A122" s="25"/>
      <c r="B122" s="26"/>
      <c r="C122" s="210" t="s">
        <v>111</v>
      </c>
      <c r="D122" s="210" t="s">
        <v>107</v>
      </c>
      <c r="E122" s="211" t="s">
        <v>120</v>
      </c>
      <c r="F122" s="212" t="s">
        <v>121</v>
      </c>
      <c r="G122" s="213" t="s">
        <v>110</v>
      </c>
      <c r="H122" s="214">
        <v>1015</v>
      </c>
      <c r="I122" s="215"/>
      <c r="J122" s="216">
        <f>ROUND(I122*H122,2)</f>
        <v>0</v>
      </c>
      <c r="K122" s="217"/>
      <c r="L122" s="31"/>
      <c r="M122" s="218"/>
      <c r="N122" s="219" t="s">
        <v>37</v>
      </c>
      <c r="O122" s="75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R122" s="222" t="s">
        <v>111</v>
      </c>
      <c r="AT122" s="222" t="s">
        <v>107</v>
      </c>
      <c r="AU122" s="222" t="s">
        <v>79</v>
      </c>
      <c r="AY122" s="4" t="s">
        <v>104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4" t="s">
        <v>77</v>
      </c>
      <c r="BK122" s="223">
        <f>ROUND(I122*H122,2)</f>
        <v>0</v>
      </c>
      <c r="BL122" s="4" t="s">
        <v>111</v>
      </c>
      <c r="BM122" s="222" t="s">
        <v>122</v>
      </c>
    </row>
    <row r="123" spans="1:65" s="32" customFormat="1" ht="21.75" customHeight="1">
      <c r="A123" s="25"/>
      <c r="B123" s="26"/>
      <c r="C123" s="210" t="s">
        <v>123</v>
      </c>
      <c r="D123" s="210" t="s">
        <v>107</v>
      </c>
      <c r="E123" s="211" t="s">
        <v>124</v>
      </c>
      <c r="F123" s="212" t="s">
        <v>125</v>
      </c>
      <c r="G123" s="213" t="s">
        <v>110</v>
      </c>
      <c r="H123" s="214">
        <v>1015</v>
      </c>
      <c r="I123" s="215"/>
      <c r="J123" s="216">
        <f>ROUND(I123*H123,2)</f>
        <v>0</v>
      </c>
      <c r="K123" s="217"/>
      <c r="L123" s="31"/>
      <c r="M123" s="218"/>
      <c r="N123" s="219" t="s">
        <v>37</v>
      </c>
      <c r="O123" s="75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222" t="s">
        <v>111</v>
      </c>
      <c r="AT123" s="222" t="s">
        <v>107</v>
      </c>
      <c r="AU123" s="222" t="s">
        <v>79</v>
      </c>
      <c r="AY123" s="4" t="s">
        <v>104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4" t="s">
        <v>77</v>
      </c>
      <c r="BK123" s="223">
        <f>ROUND(I123*H123,2)</f>
        <v>0</v>
      </c>
      <c r="BL123" s="4" t="s">
        <v>111</v>
      </c>
      <c r="BM123" s="222" t="s">
        <v>126</v>
      </c>
    </row>
    <row r="124" spans="1:65" s="32" customFormat="1" ht="33" customHeight="1">
      <c r="A124" s="25"/>
      <c r="B124" s="26"/>
      <c r="C124" s="210" t="s">
        <v>127</v>
      </c>
      <c r="D124" s="210" t="s">
        <v>107</v>
      </c>
      <c r="E124" s="211" t="s">
        <v>128</v>
      </c>
      <c r="F124" s="212" t="s">
        <v>129</v>
      </c>
      <c r="G124" s="213" t="s">
        <v>110</v>
      </c>
      <c r="H124" s="214">
        <v>1015</v>
      </c>
      <c r="I124" s="215"/>
      <c r="J124" s="216">
        <f>ROUND(I124*H124,2)</f>
        <v>0</v>
      </c>
      <c r="K124" s="217"/>
      <c r="L124" s="31"/>
      <c r="M124" s="218"/>
      <c r="N124" s="219" t="s">
        <v>37</v>
      </c>
      <c r="O124" s="75"/>
      <c r="P124" s="220">
        <f>O124*H124</f>
        <v>0</v>
      </c>
      <c r="Q124" s="220">
        <v>0</v>
      </c>
      <c r="R124" s="220">
        <f>Q124*H124</f>
        <v>0</v>
      </c>
      <c r="S124" s="220">
        <v>0</v>
      </c>
      <c r="T124" s="221">
        <f>S124*H124</f>
        <v>0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R124" s="222" t="s">
        <v>111</v>
      </c>
      <c r="AT124" s="222" t="s">
        <v>107</v>
      </c>
      <c r="AU124" s="222" t="s">
        <v>79</v>
      </c>
      <c r="AY124" s="4" t="s">
        <v>104</v>
      </c>
      <c r="BE124" s="223">
        <f>IF(N124="základní",J124,0)</f>
        <v>0</v>
      </c>
      <c r="BF124" s="223">
        <f>IF(N124="snížená",J124,0)</f>
        <v>0</v>
      </c>
      <c r="BG124" s="223">
        <f>IF(N124="zákl. přenesená",J124,0)</f>
        <v>0</v>
      </c>
      <c r="BH124" s="223">
        <f>IF(N124="sníž. přenesená",J124,0)</f>
        <v>0</v>
      </c>
      <c r="BI124" s="223">
        <f>IF(N124="nulová",J124,0)</f>
        <v>0</v>
      </c>
      <c r="BJ124" s="4" t="s">
        <v>77</v>
      </c>
      <c r="BK124" s="223">
        <f>ROUND(I124*H124,2)</f>
        <v>0</v>
      </c>
      <c r="BL124" s="4" t="s">
        <v>111</v>
      </c>
      <c r="BM124" s="222" t="s">
        <v>130</v>
      </c>
    </row>
    <row r="125" spans="1:65" s="32" customFormat="1" ht="33" customHeight="1">
      <c r="A125" s="25"/>
      <c r="B125" s="26"/>
      <c r="C125" s="210" t="s">
        <v>131</v>
      </c>
      <c r="D125" s="210" t="s">
        <v>107</v>
      </c>
      <c r="E125" s="211" t="s">
        <v>132</v>
      </c>
      <c r="F125" s="212" t="s">
        <v>133</v>
      </c>
      <c r="G125" s="213" t="s">
        <v>134</v>
      </c>
      <c r="H125" s="214">
        <v>5</v>
      </c>
      <c r="I125" s="215"/>
      <c r="J125" s="216">
        <f>ROUND(I125*H125,2)</f>
        <v>0</v>
      </c>
      <c r="K125" s="217"/>
      <c r="L125" s="31"/>
      <c r="M125" s="218"/>
      <c r="N125" s="219" t="s">
        <v>37</v>
      </c>
      <c r="O125" s="75"/>
      <c r="P125" s="220">
        <f>O125*H125</f>
        <v>0</v>
      </c>
      <c r="Q125" s="220">
        <v>0.00061</v>
      </c>
      <c r="R125" s="220">
        <f>Q125*H125</f>
        <v>0.0030499999999999998</v>
      </c>
      <c r="S125" s="220">
        <v>0</v>
      </c>
      <c r="T125" s="221">
        <f>S125*H125</f>
        <v>0</v>
      </c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222" t="s">
        <v>111</v>
      </c>
      <c r="AT125" s="222" t="s">
        <v>107</v>
      </c>
      <c r="AU125" s="222" t="s">
        <v>79</v>
      </c>
      <c r="AY125" s="4" t="s">
        <v>104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4" t="s">
        <v>77</v>
      </c>
      <c r="BK125" s="223">
        <f>ROUND(I125*H125,2)</f>
        <v>0</v>
      </c>
      <c r="BL125" s="4" t="s">
        <v>111</v>
      </c>
      <c r="BM125" s="222" t="s">
        <v>135</v>
      </c>
    </row>
    <row r="126" spans="1:65" s="32" customFormat="1" ht="21.75" customHeight="1">
      <c r="A126" s="25"/>
      <c r="B126" s="26"/>
      <c r="C126" s="210" t="s">
        <v>136</v>
      </c>
      <c r="D126" s="210" t="s">
        <v>107</v>
      </c>
      <c r="E126" s="211" t="s">
        <v>137</v>
      </c>
      <c r="F126" s="212" t="s">
        <v>138</v>
      </c>
      <c r="G126" s="213" t="s">
        <v>134</v>
      </c>
      <c r="H126" s="214">
        <v>5</v>
      </c>
      <c r="I126" s="215"/>
      <c r="J126" s="216">
        <f>ROUND(I126*H126,2)</f>
        <v>0</v>
      </c>
      <c r="K126" s="217"/>
      <c r="L126" s="31"/>
      <c r="M126" s="218"/>
      <c r="N126" s="219" t="s">
        <v>37</v>
      </c>
      <c r="O126" s="75"/>
      <c r="P126" s="220">
        <f>O126*H126</f>
        <v>0</v>
      </c>
      <c r="Q126" s="220">
        <v>0</v>
      </c>
      <c r="R126" s="220">
        <f>Q126*H126</f>
        <v>0</v>
      </c>
      <c r="S126" s="220">
        <v>0</v>
      </c>
      <c r="T126" s="221">
        <f>S126*H126</f>
        <v>0</v>
      </c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222" t="s">
        <v>111</v>
      </c>
      <c r="AT126" s="222" t="s">
        <v>107</v>
      </c>
      <c r="AU126" s="222" t="s">
        <v>79</v>
      </c>
      <c r="AY126" s="4" t="s">
        <v>104</v>
      </c>
      <c r="BE126" s="223">
        <f>IF(N126="základní",J126,0)</f>
        <v>0</v>
      </c>
      <c r="BF126" s="223">
        <f>IF(N126="snížená",J126,0)</f>
        <v>0</v>
      </c>
      <c r="BG126" s="223">
        <f>IF(N126="zákl. přenesená",J126,0)</f>
        <v>0</v>
      </c>
      <c r="BH126" s="223">
        <f>IF(N126="sníž. přenesená",J126,0)</f>
        <v>0</v>
      </c>
      <c r="BI126" s="223">
        <f>IF(N126="nulová",J126,0)</f>
        <v>0</v>
      </c>
      <c r="BJ126" s="4" t="s">
        <v>77</v>
      </c>
      <c r="BK126" s="223">
        <f>ROUND(I126*H126,2)</f>
        <v>0</v>
      </c>
      <c r="BL126" s="4" t="s">
        <v>111</v>
      </c>
      <c r="BM126" s="222" t="s">
        <v>139</v>
      </c>
    </row>
    <row r="127" spans="1:65" s="32" customFormat="1" ht="33" customHeight="1">
      <c r="A127" s="25"/>
      <c r="B127" s="26"/>
      <c r="C127" s="210" t="s">
        <v>140</v>
      </c>
      <c r="D127" s="210" t="s">
        <v>107</v>
      </c>
      <c r="E127" s="211" t="s">
        <v>141</v>
      </c>
      <c r="F127" s="212" t="s">
        <v>142</v>
      </c>
      <c r="G127" s="213" t="s">
        <v>143</v>
      </c>
      <c r="H127" s="214">
        <v>183.02</v>
      </c>
      <c r="I127" s="215"/>
      <c r="J127" s="216">
        <f>ROUND(I127*H127,2)</f>
        <v>0</v>
      </c>
      <c r="K127" s="217"/>
      <c r="L127" s="31"/>
      <c r="M127" s="218"/>
      <c r="N127" s="219" t="s">
        <v>37</v>
      </c>
      <c r="O127" s="75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222" t="s">
        <v>111</v>
      </c>
      <c r="AT127" s="222" t="s">
        <v>107</v>
      </c>
      <c r="AU127" s="222" t="s">
        <v>79</v>
      </c>
      <c r="AY127" s="4" t="s">
        <v>104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4" t="s">
        <v>77</v>
      </c>
      <c r="BK127" s="223">
        <f>ROUND(I127*H127,2)</f>
        <v>0</v>
      </c>
      <c r="BL127" s="4" t="s">
        <v>111</v>
      </c>
      <c r="BM127" s="222" t="s">
        <v>144</v>
      </c>
    </row>
    <row r="128" spans="2:63" s="193" customFormat="1" ht="22.5" customHeight="1">
      <c r="B128" s="194"/>
      <c r="C128" s="195"/>
      <c r="D128" s="196" t="s">
        <v>71</v>
      </c>
      <c r="E128" s="208" t="s">
        <v>145</v>
      </c>
      <c r="F128" s="208" t="s">
        <v>146</v>
      </c>
      <c r="G128" s="195"/>
      <c r="H128" s="195"/>
      <c r="I128" s="198"/>
      <c r="J128" s="209">
        <f>BK128</f>
        <v>0</v>
      </c>
      <c r="K128" s="195"/>
      <c r="L128" s="200"/>
      <c r="M128" s="201"/>
      <c r="N128" s="202"/>
      <c r="O128" s="202"/>
      <c r="P128" s="203">
        <f>P129+SUM(P130:P145)</f>
        <v>0</v>
      </c>
      <c r="Q128" s="202"/>
      <c r="R128" s="203">
        <f>R129+SUM(R130:R145)</f>
        <v>115.733028</v>
      </c>
      <c r="S128" s="202"/>
      <c r="T128" s="204">
        <f>T129+SUM(T130:T145)</f>
        <v>0</v>
      </c>
      <c r="AR128" s="205" t="s">
        <v>77</v>
      </c>
      <c r="AT128" s="206" t="s">
        <v>71</v>
      </c>
      <c r="AU128" s="206" t="s">
        <v>77</v>
      </c>
      <c r="AY128" s="205" t="s">
        <v>104</v>
      </c>
      <c r="BK128" s="207">
        <f>BK129+SUM(BK130:BK145)</f>
        <v>0</v>
      </c>
    </row>
    <row r="129" spans="1:65" s="32" customFormat="1" ht="33" customHeight="1">
      <c r="A129" s="25"/>
      <c r="B129" s="26"/>
      <c r="C129" s="210" t="s">
        <v>147</v>
      </c>
      <c r="D129" s="210" t="s">
        <v>107</v>
      </c>
      <c r="E129" s="211" t="s">
        <v>148</v>
      </c>
      <c r="F129" s="212" t="s">
        <v>149</v>
      </c>
      <c r="G129" s="213" t="s">
        <v>150</v>
      </c>
      <c r="H129" s="214">
        <v>241.2</v>
      </c>
      <c r="I129" s="215"/>
      <c r="J129" s="216">
        <f>ROUND(I129*H129,2)</f>
        <v>0</v>
      </c>
      <c r="K129" s="217"/>
      <c r="L129" s="31"/>
      <c r="M129" s="218"/>
      <c r="N129" s="219" t="s">
        <v>37</v>
      </c>
      <c r="O129" s="75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222" t="s">
        <v>111</v>
      </c>
      <c r="AT129" s="222" t="s">
        <v>107</v>
      </c>
      <c r="AU129" s="222" t="s">
        <v>79</v>
      </c>
      <c r="AY129" s="4" t="s">
        <v>104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4" t="s">
        <v>77</v>
      </c>
      <c r="BK129" s="223">
        <f>ROUND(I129*H129,2)</f>
        <v>0</v>
      </c>
      <c r="BL129" s="4" t="s">
        <v>111</v>
      </c>
      <c r="BM129" s="222" t="s">
        <v>151</v>
      </c>
    </row>
    <row r="130" spans="1:65" s="32" customFormat="1" ht="33" customHeight="1">
      <c r="A130" s="25"/>
      <c r="B130" s="26"/>
      <c r="C130" s="210" t="s">
        <v>152</v>
      </c>
      <c r="D130" s="210" t="s">
        <v>107</v>
      </c>
      <c r="E130" s="211" t="s">
        <v>153</v>
      </c>
      <c r="F130" s="212" t="s">
        <v>154</v>
      </c>
      <c r="G130" s="213" t="s">
        <v>150</v>
      </c>
      <c r="H130" s="214">
        <v>241.2</v>
      </c>
      <c r="I130" s="215"/>
      <c r="J130" s="216">
        <f>ROUND(I130*H130,2)</f>
        <v>0</v>
      </c>
      <c r="K130" s="217"/>
      <c r="L130" s="31"/>
      <c r="M130" s="218"/>
      <c r="N130" s="219" t="s">
        <v>37</v>
      </c>
      <c r="O130" s="75"/>
      <c r="P130" s="220">
        <f>O130*H130</f>
        <v>0</v>
      </c>
      <c r="Q130" s="220">
        <v>0</v>
      </c>
      <c r="R130" s="220">
        <f>Q130*H130</f>
        <v>0</v>
      </c>
      <c r="S130" s="220">
        <v>0</v>
      </c>
      <c r="T130" s="221">
        <f>S130*H130</f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222" t="s">
        <v>111</v>
      </c>
      <c r="AT130" s="222" t="s">
        <v>107</v>
      </c>
      <c r="AU130" s="222" t="s">
        <v>79</v>
      </c>
      <c r="AY130" s="4" t="s">
        <v>104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4" t="s">
        <v>77</v>
      </c>
      <c r="BK130" s="223">
        <f>ROUND(I130*H130,2)</f>
        <v>0</v>
      </c>
      <c r="BL130" s="4" t="s">
        <v>111</v>
      </c>
      <c r="BM130" s="222" t="s">
        <v>155</v>
      </c>
    </row>
    <row r="131" spans="1:65" s="32" customFormat="1" ht="21.75" customHeight="1">
      <c r="A131" s="25"/>
      <c r="B131" s="26"/>
      <c r="C131" s="210" t="s">
        <v>156</v>
      </c>
      <c r="D131" s="210" t="s">
        <v>107</v>
      </c>
      <c r="E131" s="211" t="s">
        <v>157</v>
      </c>
      <c r="F131" s="212" t="s">
        <v>158</v>
      </c>
      <c r="G131" s="213" t="s">
        <v>143</v>
      </c>
      <c r="H131" s="214">
        <v>434.16</v>
      </c>
      <c r="I131" s="215"/>
      <c r="J131" s="216">
        <f>ROUND(I131*H131,2)</f>
        <v>0</v>
      </c>
      <c r="K131" s="217"/>
      <c r="L131" s="31"/>
      <c r="M131" s="218"/>
      <c r="N131" s="219" t="s">
        <v>37</v>
      </c>
      <c r="O131" s="75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222" t="s">
        <v>111</v>
      </c>
      <c r="AT131" s="222" t="s">
        <v>107</v>
      </c>
      <c r="AU131" s="222" t="s">
        <v>79</v>
      </c>
      <c r="AY131" s="4" t="s">
        <v>104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4" t="s">
        <v>77</v>
      </c>
      <c r="BK131" s="223">
        <f>ROUND(I131*H131,2)</f>
        <v>0</v>
      </c>
      <c r="BL131" s="4" t="s">
        <v>111</v>
      </c>
      <c r="BM131" s="222" t="s">
        <v>159</v>
      </c>
    </row>
    <row r="132" spans="1:65" s="32" customFormat="1" ht="16.5" customHeight="1">
      <c r="A132" s="25"/>
      <c r="B132" s="26"/>
      <c r="C132" s="210" t="s">
        <v>160</v>
      </c>
      <c r="D132" s="210" t="s">
        <v>107</v>
      </c>
      <c r="E132" s="211" t="s">
        <v>161</v>
      </c>
      <c r="F132" s="212" t="s">
        <v>162</v>
      </c>
      <c r="G132" s="213" t="s">
        <v>150</v>
      </c>
      <c r="H132" s="214">
        <v>241.2</v>
      </c>
      <c r="I132" s="215"/>
      <c r="J132" s="216">
        <f>ROUND(I132*H132,2)</f>
        <v>0</v>
      </c>
      <c r="K132" s="217"/>
      <c r="L132" s="31"/>
      <c r="M132" s="218"/>
      <c r="N132" s="219" t="s">
        <v>37</v>
      </c>
      <c r="O132" s="75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222" t="s">
        <v>111</v>
      </c>
      <c r="AT132" s="222" t="s">
        <v>107</v>
      </c>
      <c r="AU132" s="222" t="s">
        <v>79</v>
      </c>
      <c r="AY132" s="4" t="s">
        <v>104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4" t="s">
        <v>77</v>
      </c>
      <c r="BK132" s="223">
        <f>ROUND(I132*H132,2)</f>
        <v>0</v>
      </c>
      <c r="BL132" s="4" t="s">
        <v>111</v>
      </c>
      <c r="BM132" s="222" t="s">
        <v>163</v>
      </c>
    </row>
    <row r="133" spans="1:65" s="32" customFormat="1" ht="33" customHeight="1">
      <c r="A133" s="25"/>
      <c r="B133" s="26"/>
      <c r="C133" s="210" t="s">
        <v>164</v>
      </c>
      <c r="D133" s="210" t="s">
        <v>107</v>
      </c>
      <c r="E133" s="211" t="s">
        <v>165</v>
      </c>
      <c r="F133" s="212" t="s">
        <v>166</v>
      </c>
      <c r="G133" s="213" t="s">
        <v>110</v>
      </c>
      <c r="H133" s="214">
        <v>321.6</v>
      </c>
      <c r="I133" s="215"/>
      <c r="J133" s="216">
        <f>ROUND(I133*H133,2)</f>
        <v>0</v>
      </c>
      <c r="K133" s="217"/>
      <c r="L133" s="31"/>
      <c r="M133" s="218"/>
      <c r="N133" s="219" t="s">
        <v>37</v>
      </c>
      <c r="O133" s="75"/>
      <c r="P133" s="220">
        <f>O133*H133</f>
        <v>0</v>
      </c>
      <c r="Q133" s="220">
        <v>0.09848000000000001</v>
      </c>
      <c r="R133" s="220">
        <f>Q133*H133</f>
        <v>31.671168000000005</v>
      </c>
      <c r="S133" s="220">
        <v>0</v>
      </c>
      <c r="T133" s="221">
        <f>S133*H133</f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222" t="s">
        <v>111</v>
      </c>
      <c r="AT133" s="222" t="s">
        <v>107</v>
      </c>
      <c r="AU133" s="222" t="s">
        <v>79</v>
      </c>
      <c r="AY133" s="4" t="s">
        <v>104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4" t="s">
        <v>77</v>
      </c>
      <c r="BK133" s="223">
        <f>ROUND(I133*H133,2)</f>
        <v>0</v>
      </c>
      <c r="BL133" s="4" t="s">
        <v>111</v>
      </c>
      <c r="BM133" s="222" t="s">
        <v>167</v>
      </c>
    </row>
    <row r="134" spans="1:65" s="32" customFormat="1" ht="21.75" customHeight="1">
      <c r="A134" s="25"/>
      <c r="B134" s="26"/>
      <c r="C134" s="210" t="s">
        <v>7</v>
      </c>
      <c r="D134" s="210" t="s">
        <v>107</v>
      </c>
      <c r="E134" s="211" t="s">
        <v>168</v>
      </c>
      <c r="F134" s="212" t="s">
        <v>169</v>
      </c>
      <c r="G134" s="213" t="s">
        <v>110</v>
      </c>
      <c r="H134" s="214">
        <v>482.4</v>
      </c>
      <c r="I134" s="215"/>
      <c r="J134" s="216">
        <f>ROUND(I134*H134,2)</f>
        <v>0</v>
      </c>
      <c r="K134" s="217"/>
      <c r="L134" s="31"/>
      <c r="M134" s="218"/>
      <c r="N134" s="219" t="s">
        <v>37</v>
      </c>
      <c r="O134" s="75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222" t="s">
        <v>111</v>
      </c>
      <c r="AT134" s="222" t="s">
        <v>107</v>
      </c>
      <c r="AU134" s="222" t="s">
        <v>79</v>
      </c>
      <c r="AY134" s="4" t="s">
        <v>104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4" t="s">
        <v>77</v>
      </c>
      <c r="BK134" s="223">
        <f>ROUND(I134*H134,2)</f>
        <v>0</v>
      </c>
      <c r="BL134" s="4" t="s">
        <v>111</v>
      </c>
      <c r="BM134" s="222" t="s">
        <v>170</v>
      </c>
    </row>
    <row r="135" spans="1:65" s="32" customFormat="1" ht="21.75" customHeight="1">
      <c r="A135" s="25"/>
      <c r="B135" s="26"/>
      <c r="C135" s="210" t="s">
        <v>171</v>
      </c>
      <c r="D135" s="210" t="s">
        <v>107</v>
      </c>
      <c r="E135" s="211" t="s">
        <v>172</v>
      </c>
      <c r="F135" s="212" t="s">
        <v>173</v>
      </c>
      <c r="G135" s="213" t="s">
        <v>110</v>
      </c>
      <c r="H135" s="214">
        <v>482.4</v>
      </c>
      <c r="I135" s="215"/>
      <c r="J135" s="216">
        <f>ROUND(I135*H135,2)</f>
        <v>0</v>
      </c>
      <c r="K135" s="217"/>
      <c r="L135" s="31"/>
      <c r="M135" s="218"/>
      <c r="N135" s="219" t="s">
        <v>37</v>
      </c>
      <c r="O135" s="75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222" t="s">
        <v>111</v>
      </c>
      <c r="AT135" s="222" t="s">
        <v>107</v>
      </c>
      <c r="AU135" s="222" t="s">
        <v>79</v>
      </c>
      <c r="AY135" s="4" t="s">
        <v>104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4" t="s">
        <v>77</v>
      </c>
      <c r="BK135" s="223">
        <f>ROUND(I135*H135,2)</f>
        <v>0</v>
      </c>
      <c r="BL135" s="4" t="s">
        <v>111</v>
      </c>
      <c r="BM135" s="222" t="s">
        <v>174</v>
      </c>
    </row>
    <row r="136" spans="1:65" s="32" customFormat="1" ht="21.75" customHeight="1">
      <c r="A136" s="25"/>
      <c r="B136" s="26"/>
      <c r="C136" s="210" t="s">
        <v>175</v>
      </c>
      <c r="D136" s="210" t="s">
        <v>107</v>
      </c>
      <c r="E136" s="211" t="s">
        <v>176</v>
      </c>
      <c r="F136" s="212" t="s">
        <v>177</v>
      </c>
      <c r="G136" s="213" t="s">
        <v>150</v>
      </c>
      <c r="H136" s="214">
        <v>53.6</v>
      </c>
      <c r="I136" s="215"/>
      <c r="J136" s="216">
        <f>ROUND(I136*H136,2)</f>
        <v>0</v>
      </c>
      <c r="K136" s="217"/>
      <c r="L136" s="31"/>
      <c r="M136" s="218"/>
      <c r="N136" s="219" t="s">
        <v>37</v>
      </c>
      <c r="O136" s="75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222" t="s">
        <v>111</v>
      </c>
      <c r="AT136" s="222" t="s">
        <v>107</v>
      </c>
      <c r="AU136" s="222" t="s">
        <v>79</v>
      </c>
      <c r="AY136" s="4" t="s">
        <v>104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4" t="s">
        <v>77</v>
      </c>
      <c r="BK136" s="223">
        <f>ROUND(I136*H136,2)</f>
        <v>0</v>
      </c>
      <c r="BL136" s="4" t="s">
        <v>111</v>
      </c>
      <c r="BM136" s="222" t="s">
        <v>178</v>
      </c>
    </row>
    <row r="137" spans="1:65" s="32" customFormat="1" ht="16.5" customHeight="1">
      <c r="A137" s="25"/>
      <c r="B137" s="26"/>
      <c r="C137" s="210" t="s">
        <v>179</v>
      </c>
      <c r="D137" s="210" t="s">
        <v>107</v>
      </c>
      <c r="E137" s="211" t="s">
        <v>108</v>
      </c>
      <c r="F137" s="212" t="s">
        <v>109</v>
      </c>
      <c r="G137" s="213" t="s">
        <v>110</v>
      </c>
      <c r="H137" s="214">
        <v>268</v>
      </c>
      <c r="I137" s="215"/>
      <c r="J137" s="216">
        <f>ROUND(I137*H137,2)</f>
        <v>0</v>
      </c>
      <c r="K137" s="217"/>
      <c r="L137" s="31"/>
      <c r="M137" s="218"/>
      <c r="N137" s="219" t="s">
        <v>37</v>
      </c>
      <c r="O137" s="75"/>
      <c r="P137" s="220">
        <f>O137*H137</f>
        <v>0</v>
      </c>
      <c r="Q137" s="220">
        <v>0</v>
      </c>
      <c r="R137" s="220">
        <f>Q137*H137</f>
        <v>0</v>
      </c>
      <c r="S137" s="220">
        <v>0</v>
      </c>
      <c r="T137" s="221">
        <f>S137*H137</f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222" t="s">
        <v>111</v>
      </c>
      <c r="AT137" s="222" t="s">
        <v>107</v>
      </c>
      <c r="AU137" s="222" t="s">
        <v>79</v>
      </c>
      <c r="AY137" s="4" t="s">
        <v>104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4" t="s">
        <v>77</v>
      </c>
      <c r="BK137" s="223">
        <f>ROUND(I137*H137,2)</f>
        <v>0</v>
      </c>
      <c r="BL137" s="4" t="s">
        <v>111</v>
      </c>
      <c r="BM137" s="222" t="s">
        <v>180</v>
      </c>
    </row>
    <row r="138" spans="1:65" s="32" customFormat="1" ht="21.75" customHeight="1">
      <c r="A138" s="25"/>
      <c r="B138" s="26"/>
      <c r="C138" s="210" t="s">
        <v>181</v>
      </c>
      <c r="D138" s="210" t="s">
        <v>107</v>
      </c>
      <c r="E138" s="211" t="s">
        <v>117</v>
      </c>
      <c r="F138" s="212" t="s">
        <v>118</v>
      </c>
      <c r="G138" s="213" t="s">
        <v>110</v>
      </c>
      <c r="H138" s="214">
        <v>804</v>
      </c>
      <c r="I138" s="215"/>
      <c r="J138" s="216">
        <f>ROUND(I138*H138,2)</f>
        <v>0</v>
      </c>
      <c r="K138" s="217"/>
      <c r="L138" s="31"/>
      <c r="M138" s="218"/>
      <c r="N138" s="219" t="s">
        <v>37</v>
      </c>
      <c r="O138" s="75"/>
      <c r="P138" s="220">
        <f>O138*H138</f>
        <v>0</v>
      </c>
      <c r="Q138" s="220">
        <v>0.10434</v>
      </c>
      <c r="R138" s="220">
        <f>Q138*H138</f>
        <v>83.88936</v>
      </c>
      <c r="S138" s="220">
        <v>0</v>
      </c>
      <c r="T138" s="221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222" t="s">
        <v>111</v>
      </c>
      <c r="AT138" s="222" t="s">
        <v>107</v>
      </c>
      <c r="AU138" s="222" t="s">
        <v>79</v>
      </c>
      <c r="AY138" s="4" t="s">
        <v>104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4" t="s">
        <v>77</v>
      </c>
      <c r="BK138" s="223">
        <f>ROUND(I138*H138,2)</f>
        <v>0</v>
      </c>
      <c r="BL138" s="4" t="s">
        <v>111</v>
      </c>
      <c r="BM138" s="222" t="s">
        <v>182</v>
      </c>
    </row>
    <row r="139" spans="1:65" s="32" customFormat="1" ht="33" customHeight="1">
      <c r="A139" s="25"/>
      <c r="B139" s="26"/>
      <c r="C139" s="210" t="s">
        <v>183</v>
      </c>
      <c r="D139" s="210" t="s">
        <v>107</v>
      </c>
      <c r="E139" s="211" t="s">
        <v>184</v>
      </c>
      <c r="F139" s="212" t="s">
        <v>185</v>
      </c>
      <c r="G139" s="213" t="s">
        <v>110</v>
      </c>
      <c r="H139" s="214">
        <v>804</v>
      </c>
      <c r="I139" s="215"/>
      <c r="J139" s="216">
        <f>ROUND(I139*H139,2)</f>
        <v>0</v>
      </c>
      <c r="K139" s="217"/>
      <c r="L139" s="31"/>
      <c r="M139" s="218"/>
      <c r="N139" s="219" t="s">
        <v>37</v>
      </c>
      <c r="O139" s="75"/>
      <c r="P139" s="220">
        <f>O139*H139</f>
        <v>0</v>
      </c>
      <c r="Q139" s="220">
        <v>0</v>
      </c>
      <c r="R139" s="220">
        <f>Q139*H139</f>
        <v>0</v>
      </c>
      <c r="S139" s="220">
        <v>0</v>
      </c>
      <c r="T139" s="221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222" t="s">
        <v>111</v>
      </c>
      <c r="AT139" s="222" t="s">
        <v>107</v>
      </c>
      <c r="AU139" s="222" t="s">
        <v>79</v>
      </c>
      <c r="AY139" s="4" t="s">
        <v>104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4" t="s">
        <v>77</v>
      </c>
      <c r="BK139" s="223">
        <f>ROUND(I139*H139,2)</f>
        <v>0</v>
      </c>
      <c r="BL139" s="4" t="s">
        <v>111</v>
      </c>
      <c r="BM139" s="222" t="s">
        <v>186</v>
      </c>
    </row>
    <row r="140" spans="1:65" s="32" customFormat="1" ht="21.75" customHeight="1">
      <c r="A140" s="25"/>
      <c r="B140" s="26"/>
      <c r="C140" s="210" t="s">
        <v>6</v>
      </c>
      <c r="D140" s="210" t="s">
        <v>107</v>
      </c>
      <c r="E140" s="211" t="s">
        <v>120</v>
      </c>
      <c r="F140" s="212" t="s">
        <v>121</v>
      </c>
      <c r="G140" s="213" t="s">
        <v>110</v>
      </c>
      <c r="H140" s="214">
        <v>804</v>
      </c>
      <c r="I140" s="215"/>
      <c r="J140" s="216">
        <f>ROUND(I140*H140,2)</f>
        <v>0</v>
      </c>
      <c r="K140" s="217"/>
      <c r="L140" s="31"/>
      <c r="M140" s="218"/>
      <c r="N140" s="219" t="s">
        <v>37</v>
      </c>
      <c r="O140" s="75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222" t="s">
        <v>111</v>
      </c>
      <c r="AT140" s="222" t="s">
        <v>107</v>
      </c>
      <c r="AU140" s="222" t="s">
        <v>79</v>
      </c>
      <c r="AY140" s="4" t="s">
        <v>104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4" t="s">
        <v>77</v>
      </c>
      <c r="BK140" s="223">
        <f>ROUND(I140*H140,2)</f>
        <v>0</v>
      </c>
      <c r="BL140" s="4" t="s">
        <v>111</v>
      </c>
      <c r="BM140" s="222" t="s">
        <v>187</v>
      </c>
    </row>
    <row r="141" spans="1:65" s="32" customFormat="1" ht="21.75" customHeight="1">
      <c r="A141" s="25"/>
      <c r="B141" s="26"/>
      <c r="C141" s="210" t="s">
        <v>188</v>
      </c>
      <c r="D141" s="210" t="s">
        <v>107</v>
      </c>
      <c r="E141" s="211" t="s">
        <v>124</v>
      </c>
      <c r="F141" s="212" t="s">
        <v>125</v>
      </c>
      <c r="G141" s="213" t="s">
        <v>110</v>
      </c>
      <c r="H141" s="214">
        <v>804</v>
      </c>
      <c r="I141" s="215"/>
      <c r="J141" s="216">
        <f>ROUND(I141*H141,2)</f>
        <v>0</v>
      </c>
      <c r="K141" s="217"/>
      <c r="L141" s="31"/>
      <c r="M141" s="218"/>
      <c r="N141" s="219" t="s">
        <v>37</v>
      </c>
      <c r="O141" s="75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222" t="s">
        <v>111</v>
      </c>
      <c r="AT141" s="222" t="s">
        <v>107</v>
      </c>
      <c r="AU141" s="222" t="s">
        <v>79</v>
      </c>
      <c r="AY141" s="4" t="s">
        <v>104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4" t="s">
        <v>77</v>
      </c>
      <c r="BK141" s="223">
        <f>ROUND(I141*H141,2)</f>
        <v>0</v>
      </c>
      <c r="BL141" s="4" t="s">
        <v>111</v>
      </c>
      <c r="BM141" s="222" t="s">
        <v>189</v>
      </c>
    </row>
    <row r="142" spans="1:65" s="32" customFormat="1" ht="33" customHeight="1">
      <c r="A142" s="25"/>
      <c r="B142" s="26"/>
      <c r="C142" s="210" t="s">
        <v>190</v>
      </c>
      <c r="D142" s="210" t="s">
        <v>107</v>
      </c>
      <c r="E142" s="211" t="s">
        <v>128</v>
      </c>
      <c r="F142" s="212" t="s">
        <v>129</v>
      </c>
      <c r="G142" s="213" t="s">
        <v>110</v>
      </c>
      <c r="H142" s="214">
        <v>804</v>
      </c>
      <c r="I142" s="215"/>
      <c r="J142" s="216">
        <f>ROUND(I142*H142,2)</f>
        <v>0</v>
      </c>
      <c r="K142" s="217"/>
      <c r="L142" s="31"/>
      <c r="M142" s="218"/>
      <c r="N142" s="219" t="s">
        <v>37</v>
      </c>
      <c r="O142" s="75"/>
      <c r="P142" s="220">
        <f>O142*H142</f>
        <v>0</v>
      </c>
      <c r="Q142" s="220">
        <v>0</v>
      </c>
      <c r="R142" s="220">
        <f>Q142*H142</f>
        <v>0</v>
      </c>
      <c r="S142" s="220">
        <v>0</v>
      </c>
      <c r="T142" s="221">
        <f>S142*H142</f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222" t="s">
        <v>111</v>
      </c>
      <c r="AT142" s="222" t="s">
        <v>107</v>
      </c>
      <c r="AU142" s="222" t="s">
        <v>79</v>
      </c>
      <c r="AY142" s="4" t="s">
        <v>104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4" t="s">
        <v>77</v>
      </c>
      <c r="BK142" s="223">
        <f>ROUND(I142*H142,2)</f>
        <v>0</v>
      </c>
      <c r="BL142" s="4" t="s">
        <v>111</v>
      </c>
      <c r="BM142" s="222" t="s">
        <v>191</v>
      </c>
    </row>
    <row r="143" spans="1:65" s="32" customFormat="1" ht="21.75" customHeight="1">
      <c r="A143" s="25"/>
      <c r="B143" s="26"/>
      <c r="C143" s="210" t="s">
        <v>192</v>
      </c>
      <c r="D143" s="210" t="s">
        <v>107</v>
      </c>
      <c r="E143" s="211" t="s">
        <v>193</v>
      </c>
      <c r="F143" s="212" t="s">
        <v>194</v>
      </c>
      <c r="G143" s="213" t="s">
        <v>110</v>
      </c>
      <c r="H143" s="214">
        <v>250</v>
      </c>
      <c r="I143" s="215"/>
      <c r="J143" s="216">
        <f>ROUND(I143*H143,2)</f>
        <v>0</v>
      </c>
      <c r="K143" s="217"/>
      <c r="L143" s="31"/>
      <c r="M143" s="218"/>
      <c r="N143" s="219" t="s">
        <v>37</v>
      </c>
      <c r="O143" s="75"/>
      <c r="P143" s="220">
        <f>O143*H143</f>
        <v>0</v>
      </c>
      <c r="Q143" s="220">
        <v>0.00069</v>
      </c>
      <c r="R143" s="220">
        <f>Q143*H143</f>
        <v>0.1725</v>
      </c>
      <c r="S143" s="220">
        <v>0</v>
      </c>
      <c r="T143" s="221">
        <f>S143*H143</f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222" t="s">
        <v>111</v>
      </c>
      <c r="AT143" s="222" t="s">
        <v>107</v>
      </c>
      <c r="AU143" s="222" t="s">
        <v>79</v>
      </c>
      <c r="AY143" s="4" t="s">
        <v>104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4" t="s">
        <v>77</v>
      </c>
      <c r="BK143" s="223">
        <f>ROUND(I143*H143,2)</f>
        <v>0</v>
      </c>
      <c r="BL143" s="4" t="s">
        <v>111</v>
      </c>
      <c r="BM143" s="222" t="s">
        <v>195</v>
      </c>
    </row>
    <row r="144" spans="1:65" s="32" customFormat="1" ht="33" customHeight="1">
      <c r="A144" s="25"/>
      <c r="B144" s="26"/>
      <c r="C144" s="210" t="s">
        <v>196</v>
      </c>
      <c r="D144" s="210" t="s">
        <v>107</v>
      </c>
      <c r="E144" s="211" t="s">
        <v>141</v>
      </c>
      <c r="F144" s="212" t="s">
        <v>142</v>
      </c>
      <c r="G144" s="213" t="s">
        <v>143</v>
      </c>
      <c r="H144" s="214">
        <v>115.733</v>
      </c>
      <c r="I144" s="215"/>
      <c r="J144" s="216">
        <f>ROUND(I144*H144,2)</f>
        <v>0</v>
      </c>
      <c r="K144" s="217"/>
      <c r="L144" s="31"/>
      <c r="M144" s="218"/>
      <c r="N144" s="219" t="s">
        <v>37</v>
      </c>
      <c r="O144" s="75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222" t="s">
        <v>111</v>
      </c>
      <c r="AT144" s="222" t="s">
        <v>107</v>
      </c>
      <c r="AU144" s="222" t="s">
        <v>79</v>
      </c>
      <c r="AY144" s="4" t="s">
        <v>104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4" t="s">
        <v>77</v>
      </c>
      <c r="BK144" s="223">
        <f>ROUND(I144*H144,2)</f>
        <v>0</v>
      </c>
      <c r="BL144" s="4" t="s">
        <v>111</v>
      </c>
      <c r="BM144" s="222" t="s">
        <v>197</v>
      </c>
    </row>
    <row r="145" spans="2:63" s="193" customFormat="1" ht="20.25" customHeight="1">
      <c r="B145" s="194"/>
      <c r="C145" s="195"/>
      <c r="D145" s="196" t="s">
        <v>71</v>
      </c>
      <c r="E145" s="208" t="s">
        <v>198</v>
      </c>
      <c r="F145" s="208" t="s">
        <v>199</v>
      </c>
      <c r="G145" s="195"/>
      <c r="H145" s="195"/>
      <c r="I145" s="198"/>
      <c r="J145" s="209">
        <f>BK145</f>
        <v>0</v>
      </c>
      <c r="K145" s="195"/>
      <c r="L145" s="200"/>
      <c r="M145" s="201"/>
      <c r="N145" s="202"/>
      <c r="O145" s="202"/>
      <c r="P145" s="203">
        <f>SUM(P146:P148)</f>
        <v>0</v>
      </c>
      <c r="Q145" s="202"/>
      <c r="R145" s="203">
        <f>SUM(R146:R148)</f>
        <v>0</v>
      </c>
      <c r="S145" s="202"/>
      <c r="T145" s="204">
        <f>SUM(T146:T148)</f>
        <v>0</v>
      </c>
      <c r="AR145" s="205" t="s">
        <v>77</v>
      </c>
      <c r="AT145" s="206" t="s">
        <v>71</v>
      </c>
      <c r="AU145" s="206" t="s">
        <v>79</v>
      </c>
      <c r="AY145" s="205" t="s">
        <v>104</v>
      </c>
      <c r="BK145" s="207">
        <f>SUM(BK146:BK148)</f>
        <v>0</v>
      </c>
    </row>
    <row r="146" spans="1:65" s="32" customFormat="1" ht="21.75" customHeight="1">
      <c r="A146" s="25"/>
      <c r="B146" s="26"/>
      <c r="C146" s="210" t="s">
        <v>200</v>
      </c>
      <c r="D146" s="210" t="s">
        <v>107</v>
      </c>
      <c r="E146" s="211" t="s">
        <v>201</v>
      </c>
      <c r="F146" s="212" t="s">
        <v>202</v>
      </c>
      <c r="G146" s="213" t="s">
        <v>203</v>
      </c>
      <c r="H146" s="214">
        <v>1</v>
      </c>
      <c r="I146" s="215"/>
      <c r="J146" s="216">
        <f>ROUND(I146*H146,2)</f>
        <v>0</v>
      </c>
      <c r="K146" s="217"/>
      <c r="L146" s="31"/>
      <c r="M146" s="218"/>
      <c r="N146" s="219" t="s">
        <v>37</v>
      </c>
      <c r="O146" s="75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222" t="s">
        <v>111</v>
      </c>
      <c r="AT146" s="222" t="s">
        <v>107</v>
      </c>
      <c r="AU146" s="222" t="s">
        <v>116</v>
      </c>
      <c r="AY146" s="4" t="s">
        <v>104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4" t="s">
        <v>77</v>
      </c>
      <c r="BK146" s="223">
        <f>ROUND(I146*H146,2)</f>
        <v>0</v>
      </c>
      <c r="BL146" s="4" t="s">
        <v>111</v>
      </c>
      <c r="BM146" s="222" t="s">
        <v>204</v>
      </c>
    </row>
    <row r="147" spans="1:65" s="32" customFormat="1" ht="21.75" customHeight="1">
      <c r="A147" s="25"/>
      <c r="B147" s="26"/>
      <c r="C147" s="210" t="s">
        <v>205</v>
      </c>
      <c r="D147" s="210" t="s">
        <v>107</v>
      </c>
      <c r="E147" s="211" t="s">
        <v>206</v>
      </c>
      <c r="F147" s="212" t="s">
        <v>207</v>
      </c>
      <c r="G147" s="213"/>
      <c r="H147" s="214">
        <v>1</v>
      </c>
      <c r="I147" s="215"/>
      <c r="J147" s="216">
        <f>ROUND(I147*H147,2)</f>
        <v>0</v>
      </c>
      <c r="K147" s="217"/>
      <c r="L147" s="31"/>
      <c r="M147" s="218"/>
      <c r="N147" s="219" t="s">
        <v>37</v>
      </c>
      <c r="O147" s="75"/>
      <c r="P147" s="220">
        <f>O147*H147</f>
        <v>0</v>
      </c>
      <c r="Q147" s="220">
        <v>0</v>
      </c>
      <c r="R147" s="220">
        <f>Q147*H147</f>
        <v>0</v>
      </c>
      <c r="S147" s="220">
        <v>0</v>
      </c>
      <c r="T147" s="221">
        <f>S147*H147</f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222" t="s">
        <v>111</v>
      </c>
      <c r="AT147" s="222" t="s">
        <v>107</v>
      </c>
      <c r="AU147" s="222" t="s">
        <v>116</v>
      </c>
      <c r="AY147" s="4" t="s">
        <v>104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4" t="s">
        <v>77</v>
      </c>
      <c r="BK147" s="223">
        <f>ROUND(I147*H147,2)</f>
        <v>0</v>
      </c>
      <c r="BL147" s="4" t="s">
        <v>111</v>
      </c>
      <c r="BM147" s="222" t="s">
        <v>208</v>
      </c>
    </row>
    <row r="148" spans="1:65" s="32" customFormat="1" ht="16.5" customHeight="1">
      <c r="A148" s="25"/>
      <c r="B148" s="26"/>
      <c r="C148" s="210" t="s">
        <v>209</v>
      </c>
      <c r="D148" s="210" t="s">
        <v>107</v>
      </c>
      <c r="E148" s="211" t="s">
        <v>210</v>
      </c>
      <c r="F148" s="212" t="s">
        <v>211</v>
      </c>
      <c r="G148" s="213"/>
      <c r="H148" s="214">
        <v>1</v>
      </c>
      <c r="I148" s="215"/>
      <c r="J148" s="216">
        <f>ROUND(I148*H148,2)</f>
        <v>0</v>
      </c>
      <c r="K148" s="217"/>
      <c r="L148" s="31"/>
      <c r="M148" s="224"/>
      <c r="N148" s="225" t="s">
        <v>37</v>
      </c>
      <c r="O148" s="226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222" t="s">
        <v>111</v>
      </c>
      <c r="AT148" s="222" t="s">
        <v>107</v>
      </c>
      <c r="AU148" s="222" t="s">
        <v>116</v>
      </c>
      <c r="AY148" s="4" t="s">
        <v>104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4" t="s">
        <v>77</v>
      </c>
      <c r="BK148" s="223">
        <f>ROUND(I148*H148,2)</f>
        <v>0</v>
      </c>
      <c r="BL148" s="4" t="s">
        <v>111</v>
      </c>
      <c r="BM148" s="222" t="s">
        <v>212</v>
      </c>
    </row>
    <row r="149" spans="1:31" s="32" customFormat="1" ht="6.75" customHeight="1">
      <c r="A149" s="25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31"/>
      <c r="M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</sheetData>
  <sheetProtection selectLockedCells="1" selectUnlockedCells="1"/>
  <autoFilter ref="C115:K148"/>
  <mergeCells count="6">
    <mergeCell ref="L2:V2"/>
    <mergeCell ref="E7:H7"/>
    <mergeCell ref="E16:H16"/>
    <mergeCell ref="E25:H25"/>
    <mergeCell ref="E85:H85"/>
    <mergeCell ref="E108:H108"/>
  </mergeCell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CE,obyčejné"&amp;8Strana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2021-11-25T09:52:19Z</cp:lastPrinted>
  <dcterms:modified xsi:type="dcterms:W3CDTF">2021-11-25T09:53:35Z</dcterms:modified>
  <cp:category/>
  <cp:version/>
  <cp:contentType/>
  <cp:contentStatus/>
  <cp:revision>1</cp:revision>
</cp:coreProperties>
</file>