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6935" windowHeight="6345"/>
  </bookViews>
  <sheets>
    <sheet name="Rekapitulace stavby" sheetId="1" r:id="rId1"/>
    <sheet name="01 - 1. ETAPA" sheetId="2" r:id="rId2"/>
    <sheet name="02 - 2. ETAPA" sheetId="3" r:id="rId3"/>
    <sheet name="VRN - VRN - Vedlejší rozp..." sheetId="4" r:id="rId4"/>
    <sheet name="Pokyny pro vyplnění" sheetId="5" r:id="rId5"/>
  </sheets>
  <definedNames>
    <definedName name="_xlnm._FilterDatabase" localSheetId="1" hidden="1">'01 - 1. ETAPA'!$C$84:$K$243</definedName>
    <definedName name="_xlnm._FilterDatabase" localSheetId="2" hidden="1">'02 - 2. ETAPA'!$C$85:$K$246</definedName>
    <definedName name="_xlnm._FilterDatabase" localSheetId="3" hidden="1">'VRN - VRN - Vedlejší rozp...'!$C$84:$K$113</definedName>
    <definedName name="_xlnm.Print_Titles" localSheetId="1">'01 - 1. ETAPA'!$84:$84</definedName>
    <definedName name="_xlnm.Print_Titles" localSheetId="2">'02 - 2. ETAPA'!$85:$85</definedName>
    <definedName name="_xlnm.Print_Titles" localSheetId="0">'Rekapitulace stavby'!$52:$52</definedName>
    <definedName name="_xlnm.Print_Titles" localSheetId="3">'VRN - VRN - Vedlejší rozp...'!$84:$84</definedName>
    <definedName name="_xlnm.Print_Area" localSheetId="1">'01 - 1. ETAPA'!$C$4:$J$39,'01 - 1. ETAPA'!$C$45:$J$66,'01 - 1. ETAPA'!$C$72:$K$243</definedName>
    <definedName name="_xlnm.Print_Area" localSheetId="2">'02 - 2. ETAPA'!$C$4:$J$39,'02 - 2. ETAPA'!$C$45:$J$67,'02 - 2. ETAPA'!$C$73:$K$246</definedName>
    <definedName name="_xlnm.Print_Area" localSheetId="4">'Pokyny pro vyplnění'!$B$2:$K$71,'Pokyny pro vyplnění'!$B$74:$K$118,'Pokyny pro vyplnění'!$B$121:$K$190,'Pokyny pro vyplnění'!$B$198:$K$218</definedName>
    <definedName name="_xlnm.Print_Area" localSheetId="0">'Rekapitulace stavby'!$D$4:$AO$36,'Rekapitulace stavby'!$C$42:$AQ$58</definedName>
    <definedName name="_xlnm.Print_Area" localSheetId="3">'VRN - VRN - Vedlejší rozp...'!$C$4:$J$39,'VRN - VRN - Vedlejší rozp...'!$C$45:$J$66,'VRN - VRN - Vedlejší rozp...'!$C$72:$K$113</definedName>
  </definedNames>
  <calcPr calcId="145621"/>
</workbook>
</file>

<file path=xl/calcChain.xml><?xml version="1.0" encoding="utf-8"?>
<calcChain xmlns="http://schemas.openxmlformats.org/spreadsheetml/2006/main">
  <c r="J37" i="4" l="1"/>
  <c r="J36" i="4"/>
  <c r="AY57" i="1"/>
  <c r="J35" i="4"/>
  <c r="AX57" i="1"/>
  <c r="BI112" i="4"/>
  <c r="BH112" i="4"/>
  <c r="BG112" i="4"/>
  <c r="BF112" i="4"/>
  <c r="T112" i="4"/>
  <c r="T111" i="4" s="1"/>
  <c r="R112" i="4"/>
  <c r="R111" i="4"/>
  <c r="P112" i="4"/>
  <c r="P111" i="4" s="1"/>
  <c r="BI109" i="4"/>
  <c r="BH109" i="4"/>
  <c r="BG109" i="4"/>
  <c r="BF109" i="4"/>
  <c r="T109" i="4"/>
  <c r="R109" i="4"/>
  <c r="P109" i="4"/>
  <c r="BI107" i="4"/>
  <c r="BH107" i="4"/>
  <c r="BG107" i="4"/>
  <c r="BF107" i="4"/>
  <c r="T107" i="4"/>
  <c r="R107" i="4"/>
  <c r="P107" i="4"/>
  <c r="BI104" i="4"/>
  <c r="BH104" i="4"/>
  <c r="BG104" i="4"/>
  <c r="BF104" i="4"/>
  <c r="T104" i="4"/>
  <c r="R104" i="4"/>
  <c r="P104" i="4"/>
  <c r="BI102" i="4"/>
  <c r="BH102" i="4"/>
  <c r="BG102" i="4"/>
  <c r="BF102" i="4"/>
  <c r="T102" i="4"/>
  <c r="R102" i="4"/>
  <c r="P102" i="4"/>
  <c r="BI100" i="4"/>
  <c r="BH100" i="4"/>
  <c r="BG100" i="4"/>
  <c r="BF100" i="4"/>
  <c r="T100" i="4"/>
  <c r="R100" i="4"/>
  <c r="P100" i="4"/>
  <c r="BI97" i="4"/>
  <c r="BH97" i="4"/>
  <c r="BG97" i="4"/>
  <c r="BF97" i="4"/>
  <c r="T97" i="4"/>
  <c r="T96" i="4"/>
  <c r="R97" i="4"/>
  <c r="R96" i="4"/>
  <c r="P97" i="4"/>
  <c r="P96" i="4"/>
  <c r="BI94" i="4"/>
  <c r="BH94" i="4"/>
  <c r="BG94" i="4"/>
  <c r="BF94" i="4"/>
  <c r="T94" i="4"/>
  <c r="R94" i="4"/>
  <c r="P94" i="4"/>
  <c r="BI92" i="4"/>
  <c r="BH92" i="4"/>
  <c r="BG92" i="4"/>
  <c r="BF92" i="4"/>
  <c r="T92" i="4"/>
  <c r="R92" i="4"/>
  <c r="P92" i="4"/>
  <c r="BI90" i="4"/>
  <c r="BH90" i="4"/>
  <c r="BG90" i="4"/>
  <c r="BF90" i="4"/>
  <c r="T90" i="4"/>
  <c r="R90" i="4"/>
  <c r="P90" i="4"/>
  <c r="BI88" i="4"/>
  <c r="BH88" i="4"/>
  <c r="BG88" i="4"/>
  <c r="BF88" i="4"/>
  <c r="T88" i="4"/>
  <c r="R88" i="4"/>
  <c r="P88" i="4"/>
  <c r="J82" i="4"/>
  <c r="J81" i="4"/>
  <c r="F81" i="4"/>
  <c r="F79" i="4"/>
  <c r="E77" i="4"/>
  <c r="J55" i="4"/>
  <c r="J54" i="4"/>
  <c r="F54" i="4"/>
  <c r="F52" i="4"/>
  <c r="E50" i="4"/>
  <c r="J18" i="4"/>
  <c r="E18" i="4"/>
  <c r="F82" i="4" s="1"/>
  <c r="J17" i="4"/>
  <c r="J12" i="4"/>
  <c r="J79" i="4"/>
  <c r="E7" i="4"/>
  <c r="E75" i="4"/>
  <c r="J37" i="3"/>
  <c r="J36" i="3"/>
  <c r="AY56" i="1" s="1"/>
  <c r="J35" i="3"/>
  <c r="AX56" i="1" s="1"/>
  <c r="BI244" i="3"/>
  <c r="BH244" i="3"/>
  <c r="BG244" i="3"/>
  <c r="BF244" i="3"/>
  <c r="T244" i="3"/>
  <c r="T243" i="3" s="1"/>
  <c r="R244" i="3"/>
  <c r="R243" i="3" s="1"/>
  <c r="P244" i="3"/>
  <c r="P243" i="3" s="1"/>
  <c r="BI241" i="3"/>
  <c r="BH241" i="3"/>
  <c r="BG241" i="3"/>
  <c r="BF241" i="3"/>
  <c r="T241" i="3"/>
  <c r="R241" i="3"/>
  <c r="P241" i="3"/>
  <c r="BI239" i="3"/>
  <c r="BH239" i="3"/>
  <c r="BG239" i="3"/>
  <c r="BF239" i="3"/>
  <c r="T239" i="3"/>
  <c r="R239" i="3"/>
  <c r="P239" i="3"/>
  <c r="BI236" i="3"/>
  <c r="BH236" i="3"/>
  <c r="BG236" i="3"/>
  <c r="BF236" i="3"/>
  <c r="T236" i="3"/>
  <c r="R236" i="3"/>
  <c r="P236" i="3"/>
  <c r="BI232" i="3"/>
  <c r="BH232" i="3"/>
  <c r="BG232" i="3"/>
  <c r="BF232" i="3"/>
  <c r="T232" i="3"/>
  <c r="R232" i="3"/>
  <c r="P232" i="3"/>
  <c r="BI227" i="3"/>
  <c r="BH227" i="3"/>
  <c r="BG227" i="3"/>
  <c r="BF227" i="3"/>
  <c r="T227" i="3"/>
  <c r="R227" i="3"/>
  <c r="P227" i="3"/>
  <c r="BI225" i="3"/>
  <c r="BH225" i="3"/>
  <c r="BG225" i="3"/>
  <c r="BF225" i="3"/>
  <c r="T225" i="3"/>
  <c r="R225" i="3"/>
  <c r="P225" i="3"/>
  <c r="BI221" i="3"/>
  <c r="BH221" i="3"/>
  <c r="BG221" i="3"/>
  <c r="BF221" i="3"/>
  <c r="T221" i="3"/>
  <c r="R221" i="3"/>
  <c r="P221" i="3"/>
  <c r="BI217" i="3"/>
  <c r="BH217" i="3"/>
  <c r="BG217" i="3"/>
  <c r="BF217" i="3"/>
  <c r="T217" i="3"/>
  <c r="R217" i="3"/>
  <c r="P217" i="3"/>
  <c r="BI211" i="3"/>
  <c r="BH211" i="3"/>
  <c r="BG211" i="3"/>
  <c r="BF211" i="3"/>
  <c r="T211" i="3"/>
  <c r="R211" i="3"/>
  <c r="P211" i="3"/>
  <c r="BI206" i="3"/>
  <c r="BH206" i="3"/>
  <c r="BG206" i="3"/>
  <c r="BF206" i="3"/>
  <c r="T206" i="3"/>
  <c r="R206" i="3"/>
  <c r="P206" i="3"/>
  <c r="BI202" i="3"/>
  <c r="BH202" i="3"/>
  <c r="BG202" i="3"/>
  <c r="BF202" i="3"/>
  <c r="T202" i="3"/>
  <c r="R202" i="3"/>
  <c r="P202" i="3"/>
  <c r="BI196" i="3"/>
  <c r="BH196" i="3"/>
  <c r="BG196" i="3"/>
  <c r="BF196" i="3"/>
  <c r="T196" i="3"/>
  <c r="R196" i="3"/>
  <c r="P196" i="3"/>
  <c r="BI192" i="3"/>
  <c r="BH192" i="3"/>
  <c r="BG192" i="3"/>
  <c r="BF192" i="3"/>
  <c r="T192" i="3"/>
  <c r="R192" i="3"/>
  <c r="P192" i="3"/>
  <c r="BI187" i="3"/>
  <c r="BH187" i="3"/>
  <c r="BG187" i="3"/>
  <c r="BF187" i="3"/>
  <c r="T187" i="3"/>
  <c r="R187" i="3"/>
  <c r="P187" i="3"/>
  <c r="BI183" i="3"/>
  <c r="BH183" i="3"/>
  <c r="BG183" i="3"/>
  <c r="BF183" i="3"/>
  <c r="T183" i="3"/>
  <c r="R183" i="3"/>
  <c r="P183" i="3"/>
  <c r="BI179" i="3"/>
  <c r="BH179" i="3"/>
  <c r="BG179" i="3"/>
  <c r="BF179" i="3"/>
  <c r="T179" i="3"/>
  <c r="R179" i="3"/>
  <c r="P179" i="3"/>
  <c r="BI176" i="3"/>
  <c r="BH176" i="3"/>
  <c r="BG176" i="3"/>
  <c r="BF176" i="3"/>
  <c r="T176" i="3"/>
  <c r="R176" i="3"/>
  <c r="P176" i="3"/>
  <c r="BI173" i="3"/>
  <c r="BH173" i="3"/>
  <c r="BG173" i="3"/>
  <c r="BF173" i="3"/>
  <c r="T173" i="3"/>
  <c r="R173" i="3"/>
  <c r="P173" i="3"/>
  <c r="BI167" i="3"/>
  <c r="BH167" i="3"/>
  <c r="BG167" i="3"/>
  <c r="BF167" i="3"/>
  <c r="T167" i="3"/>
  <c r="R167" i="3"/>
  <c r="P167" i="3"/>
  <c r="BI160" i="3"/>
  <c r="BH160" i="3"/>
  <c r="BG160" i="3"/>
  <c r="BF160" i="3"/>
  <c r="T160" i="3"/>
  <c r="R160" i="3"/>
  <c r="P160" i="3"/>
  <c r="BI154" i="3"/>
  <c r="BH154" i="3"/>
  <c r="BG154" i="3"/>
  <c r="BF154" i="3"/>
  <c r="T154" i="3"/>
  <c r="R154" i="3"/>
  <c r="P154" i="3"/>
  <c r="BI150" i="3"/>
  <c r="BH150" i="3"/>
  <c r="BG150" i="3"/>
  <c r="BF150" i="3"/>
  <c r="T150" i="3"/>
  <c r="R150" i="3"/>
  <c r="P150" i="3"/>
  <c r="BI146" i="3"/>
  <c r="BH146" i="3"/>
  <c r="BG146" i="3"/>
  <c r="BF146" i="3"/>
  <c r="T146" i="3"/>
  <c r="R146" i="3"/>
  <c r="P146" i="3"/>
  <c r="BI143" i="3"/>
  <c r="BH143" i="3"/>
  <c r="BG143" i="3"/>
  <c r="BF143" i="3"/>
  <c r="T143" i="3"/>
  <c r="R143" i="3"/>
  <c r="P143" i="3"/>
  <c r="BI136" i="3"/>
  <c r="BH136" i="3"/>
  <c r="BG136" i="3"/>
  <c r="BF136" i="3"/>
  <c r="T136" i="3"/>
  <c r="R136" i="3"/>
  <c r="P136" i="3"/>
  <c r="BI132" i="3"/>
  <c r="BH132" i="3"/>
  <c r="BG132" i="3"/>
  <c r="BF132" i="3"/>
  <c r="T132" i="3"/>
  <c r="R132" i="3"/>
  <c r="P132" i="3"/>
  <c r="BI130" i="3"/>
  <c r="BH130" i="3"/>
  <c r="BG130" i="3"/>
  <c r="BF130" i="3"/>
  <c r="T130" i="3"/>
  <c r="R130" i="3"/>
  <c r="P130" i="3"/>
  <c r="BI128" i="3"/>
  <c r="BH128" i="3"/>
  <c r="BG128" i="3"/>
  <c r="BF128" i="3"/>
  <c r="T128" i="3"/>
  <c r="R128" i="3"/>
  <c r="P128" i="3"/>
  <c r="BI125" i="3"/>
  <c r="BH125" i="3"/>
  <c r="BG125" i="3"/>
  <c r="BF125" i="3"/>
  <c r="T125" i="3"/>
  <c r="R125" i="3"/>
  <c r="P125" i="3"/>
  <c r="BI121" i="3"/>
  <c r="BH121" i="3"/>
  <c r="BG121" i="3"/>
  <c r="BF121" i="3"/>
  <c r="T121" i="3"/>
  <c r="R121" i="3"/>
  <c r="P121" i="3"/>
  <c r="BI116" i="3"/>
  <c r="BH116" i="3"/>
  <c r="BG116" i="3"/>
  <c r="BF116" i="3"/>
  <c r="T116" i="3"/>
  <c r="R116" i="3"/>
  <c r="P116" i="3"/>
  <c r="BI109" i="3"/>
  <c r="BH109" i="3"/>
  <c r="BG109" i="3"/>
  <c r="BF109" i="3"/>
  <c r="T109" i="3"/>
  <c r="R109" i="3"/>
  <c r="P109" i="3"/>
  <c r="BI105" i="3"/>
  <c r="BH105" i="3"/>
  <c r="BG105" i="3"/>
  <c r="BF105" i="3"/>
  <c r="T105" i="3"/>
  <c r="R105" i="3"/>
  <c r="P105" i="3"/>
  <c r="BI102" i="3"/>
  <c r="BH102" i="3"/>
  <c r="BG102" i="3"/>
  <c r="BF102" i="3"/>
  <c r="T102" i="3"/>
  <c r="R102" i="3"/>
  <c r="P102" i="3"/>
  <c r="BI99" i="3"/>
  <c r="BH99" i="3"/>
  <c r="BG99" i="3"/>
  <c r="BF99" i="3"/>
  <c r="T99" i="3"/>
  <c r="R99" i="3"/>
  <c r="P99" i="3"/>
  <c r="BI96" i="3"/>
  <c r="BH96" i="3"/>
  <c r="BG96" i="3"/>
  <c r="BF96" i="3"/>
  <c r="T96" i="3"/>
  <c r="R96" i="3"/>
  <c r="P96" i="3"/>
  <c r="BI92" i="3"/>
  <c r="BH92" i="3"/>
  <c r="BG92" i="3"/>
  <c r="BF92" i="3"/>
  <c r="T92" i="3"/>
  <c r="R92" i="3"/>
  <c r="P92" i="3"/>
  <c r="BI89" i="3"/>
  <c r="BH89" i="3"/>
  <c r="BG89" i="3"/>
  <c r="BF89" i="3"/>
  <c r="T89" i="3"/>
  <c r="R89" i="3"/>
  <c r="P89" i="3"/>
  <c r="J83" i="3"/>
  <c r="J82" i="3"/>
  <c r="F82" i="3"/>
  <c r="F80" i="3"/>
  <c r="E78" i="3"/>
  <c r="J55" i="3"/>
  <c r="J54" i="3"/>
  <c r="F54" i="3"/>
  <c r="F52" i="3"/>
  <c r="E50" i="3"/>
  <c r="J18" i="3"/>
  <c r="E18" i="3"/>
  <c r="F83" i="3"/>
  <c r="J17" i="3"/>
  <c r="J12" i="3"/>
  <c r="J52" i="3" s="1"/>
  <c r="E7" i="3"/>
  <c r="E76" i="3" s="1"/>
  <c r="J37" i="2"/>
  <c r="J36" i="2"/>
  <c r="AY55" i="1"/>
  <c r="J35" i="2"/>
  <c r="AX55" i="1"/>
  <c r="BI241" i="2"/>
  <c r="BH241" i="2"/>
  <c r="BG241" i="2"/>
  <c r="BF241" i="2"/>
  <c r="T241" i="2"/>
  <c r="T240" i="2"/>
  <c r="R241" i="2"/>
  <c r="R240" i="2"/>
  <c r="P241" i="2"/>
  <c r="P240" i="2"/>
  <c r="BI238" i="2"/>
  <c r="BH238" i="2"/>
  <c r="BG238" i="2"/>
  <c r="BF238" i="2"/>
  <c r="T238" i="2"/>
  <c r="R238" i="2"/>
  <c r="P238" i="2"/>
  <c r="BI236" i="2"/>
  <c r="BH236" i="2"/>
  <c r="BG236" i="2"/>
  <c r="BF236" i="2"/>
  <c r="T236" i="2"/>
  <c r="R236" i="2"/>
  <c r="P236" i="2"/>
  <c r="BI231" i="2"/>
  <c r="BH231" i="2"/>
  <c r="BG231" i="2"/>
  <c r="BF231" i="2"/>
  <c r="T231" i="2"/>
  <c r="R231" i="2"/>
  <c r="P231" i="2"/>
  <c r="BI227" i="2"/>
  <c r="BH227" i="2"/>
  <c r="BG227" i="2"/>
  <c r="BF227" i="2"/>
  <c r="T227" i="2"/>
  <c r="R227" i="2"/>
  <c r="P227" i="2"/>
  <c r="BI223" i="2"/>
  <c r="BH223" i="2"/>
  <c r="BG223" i="2"/>
  <c r="BF223" i="2"/>
  <c r="T223" i="2"/>
  <c r="R223" i="2"/>
  <c r="P223" i="2"/>
  <c r="BI217" i="2"/>
  <c r="BH217" i="2"/>
  <c r="BG217" i="2"/>
  <c r="BF217" i="2"/>
  <c r="T217" i="2"/>
  <c r="R217" i="2"/>
  <c r="P217" i="2"/>
  <c r="BI212" i="2"/>
  <c r="BH212" i="2"/>
  <c r="BG212" i="2"/>
  <c r="BF212" i="2"/>
  <c r="T212" i="2"/>
  <c r="R212" i="2"/>
  <c r="P212" i="2"/>
  <c r="BI205" i="2"/>
  <c r="BH205" i="2"/>
  <c r="BG205" i="2"/>
  <c r="BF205" i="2"/>
  <c r="T205" i="2"/>
  <c r="R205" i="2"/>
  <c r="P205" i="2"/>
  <c r="BI201" i="2"/>
  <c r="BH201" i="2"/>
  <c r="BG201" i="2"/>
  <c r="BF201" i="2"/>
  <c r="T201" i="2"/>
  <c r="R201" i="2"/>
  <c r="P201" i="2"/>
  <c r="BI198" i="2"/>
  <c r="BH198" i="2"/>
  <c r="BG198" i="2"/>
  <c r="BF198" i="2"/>
  <c r="T198" i="2"/>
  <c r="R198" i="2"/>
  <c r="P198" i="2"/>
  <c r="BI194" i="2"/>
  <c r="BH194" i="2"/>
  <c r="BG194" i="2"/>
  <c r="BF194" i="2"/>
  <c r="T194" i="2"/>
  <c r="R194" i="2"/>
  <c r="P194" i="2"/>
  <c r="BI190" i="2"/>
  <c r="BH190" i="2"/>
  <c r="BG190" i="2"/>
  <c r="BF190" i="2"/>
  <c r="T190" i="2"/>
  <c r="R190" i="2"/>
  <c r="P190" i="2"/>
  <c r="BI186" i="2"/>
  <c r="BH186" i="2"/>
  <c r="BG186" i="2"/>
  <c r="BF186" i="2"/>
  <c r="T186" i="2"/>
  <c r="R186" i="2"/>
  <c r="P186" i="2"/>
  <c r="BI183" i="2"/>
  <c r="BH183" i="2"/>
  <c r="BG183" i="2"/>
  <c r="BF183" i="2"/>
  <c r="T183" i="2"/>
  <c r="R183" i="2"/>
  <c r="P183" i="2"/>
  <c r="BI180" i="2"/>
  <c r="BH180" i="2"/>
  <c r="BG180" i="2"/>
  <c r="BF180" i="2"/>
  <c r="T180" i="2"/>
  <c r="R180" i="2"/>
  <c r="P180" i="2"/>
  <c r="BI174" i="2"/>
  <c r="BH174" i="2"/>
  <c r="BG174" i="2"/>
  <c r="BF174" i="2"/>
  <c r="T174" i="2"/>
  <c r="R174" i="2"/>
  <c r="P174" i="2"/>
  <c r="BI167" i="2"/>
  <c r="BH167" i="2"/>
  <c r="BG167" i="2"/>
  <c r="BF167" i="2"/>
  <c r="T167" i="2"/>
  <c r="R167" i="2"/>
  <c r="P167" i="2"/>
  <c r="BI160" i="2"/>
  <c r="BH160" i="2"/>
  <c r="BG160" i="2"/>
  <c r="BF160" i="2"/>
  <c r="T160" i="2"/>
  <c r="R160" i="2"/>
  <c r="P160" i="2"/>
  <c r="BI156" i="2"/>
  <c r="BH156" i="2"/>
  <c r="BG156" i="2"/>
  <c r="BF156" i="2"/>
  <c r="T156" i="2"/>
  <c r="R156" i="2"/>
  <c r="P156" i="2"/>
  <c r="BI152" i="2"/>
  <c r="BH152" i="2"/>
  <c r="BG152" i="2"/>
  <c r="BF152" i="2"/>
  <c r="T152" i="2"/>
  <c r="R152" i="2"/>
  <c r="P152" i="2"/>
  <c r="BI149" i="2"/>
  <c r="BH149" i="2"/>
  <c r="BG149" i="2"/>
  <c r="BF149" i="2"/>
  <c r="T149" i="2"/>
  <c r="R149" i="2"/>
  <c r="P149" i="2"/>
  <c r="BI143" i="2"/>
  <c r="BH143" i="2"/>
  <c r="BG143" i="2"/>
  <c r="BF143" i="2"/>
  <c r="T143" i="2"/>
  <c r="R143" i="2"/>
  <c r="P143" i="2"/>
  <c r="BI138" i="2"/>
  <c r="BH138" i="2"/>
  <c r="BG138" i="2"/>
  <c r="BF138" i="2"/>
  <c r="T138" i="2"/>
  <c r="R138" i="2"/>
  <c r="P138" i="2"/>
  <c r="BI136" i="2"/>
  <c r="BH136" i="2"/>
  <c r="BG136" i="2"/>
  <c r="BF136" i="2"/>
  <c r="T136" i="2"/>
  <c r="R136" i="2"/>
  <c r="P136" i="2"/>
  <c r="BI130" i="2"/>
  <c r="BH130" i="2"/>
  <c r="BG130" i="2"/>
  <c r="BF130" i="2"/>
  <c r="T130" i="2"/>
  <c r="R130" i="2"/>
  <c r="P130" i="2"/>
  <c r="BI127" i="2"/>
  <c r="BH127" i="2"/>
  <c r="BG127" i="2"/>
  <c r="BF127" i="2"/>
  <c r="T127" i="2"/>
  <c r="R127" i="2"/>
  <c r="P127" i="2"/>
  <c r="BI120" i="2"/>
  <c r="BH120" i="2"/>
  <c r="BG120" i="2"/>
  <c r="BF120" i="2"/>
  <c r="T120" i="2"/>
  <c r="R120" i="2"/>
  <c r="P120" i="2"/>
  <c r="BI116" i="2"/>
  <c r="BH116" i="2"/>
  <c r="BG116" i="2"/>
  <c r="BF116" i="2"/>
  <c r="T116" i="2"/>
  <c r="R116" i="2"/>
  <c r="P116" i="2"/>
  <c r="BI109" i="2"/>
  <c r="BH109" i="2"/>
  <c r="BG109" i="2"/>
  <c r="BF109" i="2"/>
  <c r="T109" i="2"/>
  <c r="R109" i="2"/>
  <c r="P109" i="2"/>
  <c r="BI104" i="2"/>
  <c r="BH104" i="2"/>
  <c r="BG104" i="2"/>
  <c r="BF104" i="2"/>
  <c r="T104" i="2"/>
  <c r="R104" i="2"/>
  <c r="P104" i="2"/>
  <c r="BI101" i="2"/>
  <c r="BH101" i="2"/>
  <c r="BG101" i="2"/>
  <c r="BF101" i="2"/>
  <c r="T101" i="2"/>
  <c r="R101" i="2"/>
  <c r="P101" i="2"/>
  <c r="BI98" i="2"/>
  <c r="BH98" i="2"/>
  <c r="BG98" i="2"/>
  <c r="BF98" i="2"/>
  <c r="T98" i="2"/>
  <c r="R98" i="2"/>
  <c r="P98" i="2"/>
  <c r="BI95" i="2"/>
  <c r="BH95" i="2"/>
  <c r="BG95" i="2"/>
  <c r="BF95" i="2"/>
  <c r="T95" i="2"/>
  <c r="R95" i="2"/>
  <c r="P95" i="2"/>
  <c r="BI91" i="2"/>
  <c r="BH91" i="2"/>
  <c r="BG91" i="2"/>
  <c r="BF91" i="2"/>
  <c r="T91" i="2"/>
  <c r="R91" i="2"/>
  <c r="P91" i="2"/>
  <c r="BI88" i="2"/>
  <c r="BH88" i="2"/>
  <c r="BG88" i="2"/>
  <c r="BF88" i="2"/>
  <c r="T88" i="2"/>
  <c r="R88" i="2"/>
  <c r="P88" i="2"/>
  <c r="J82" i="2"/>
  <c r="J81" i="2"/>
  <c r="F81" i="2"/>
  <c r="F79" i="2"/>
  <c r="E77" i="2"/>
  <c r="J55" i="2"/>
  <c r="J54" i="2"/>
  <c r="F54" i="2"/>
  <c r="F52" i="2"/>
  <c r="E50" i="2"/>
  <c r="J18" i="2"/>
  <c r="E18" i="2"/>
  <c r="F82" i="2"/>
  <c r="J17" i="2"/>
  <c r="J12" i="2"/>
  <c r="J52" i="2" s="1"/>
  <c r="E7" i="2"/>
  <c r="E48" i="2" s="1"/>
  <c r="L50" i="1"/>
  <c r="AM50" i="1"/>
  <c r="AM49" i="1"/>
  <c r="L49" i="1"/>
  <c r="AM47" i="1"/>
  <c r="L47" i="1"/>
  <c r="L45" i="1"/>
  <c r="L44" i="1"/>
  <c r="J194" i="2"/>
  <c r="BK130" i="2"/>
  <c r="BK91" i="2"/>
  <c r="BK109" i="3"/>
  <c r="J223" i="2"/>
  <c r="BK183" i="2"/>
  <c r="J138" i="2"/>
  <c r="J91" i="2"/>
  <c r="J143" i="3"/>
  <c r="J121" i="3"/>
  <c r="BK241" i="2"/>
  <c r="BK231" i="2"/>
  <c r="J186" i="2"/>
  <c r="J130" i="2"/>
  <c r="BK98" i="2"/>
  <c r="J146" i="3"/>
  <c r="J105" i="3"/>
  <c r="J241" i="2"/>
  <c r="BK212" i="2"/>
  <c r="J167" i="2"/>
  <c r="J109" i="2"/>
  <c r="AS54" i="1"/>
  <c r="BK109" i="4"/>
  <c r="J107" i="4"/>
  <c r="BK102" i="4"/>
  <c r="J100" i="4"/>
  <c r="BK94" i="4"/>
  <c r="J90" i="4"/>
  <c r="BK244" i="3"/>
  <c r="J244" i="3"/>
  <c r="BK239" i="3"/>
  <c r="J236" i="3"/>
  <c r="BK227" i="3"/>
  <c r="J221" i="3"/>
  <c r="BK211" i="3"/>
  <c r="BK206" i="3"/>
  <c r="J202" i="3"/>
  <c r="BK192" i="3"/>
  <c r="BK187" i="3"/>
  <c r="BK183" i="3"/>
  <c r="J179" i="3"/>
  <c r="BK173" i="3"/>
  <c r="BK160" i="3"/>
  <c r="J136" i="3"/>
  <c r="J128" i="3"/>
  <c r="J109" i="3"/>
  <c r="J89" i="3"/>
  <c r="J217" i="2"/>
  <c r="J205" i="2"/>
  <c r="J183" i="2"/>
  <c r="BK167" i="2"/>
  <c r="BK138" i="2"/>
  <c r="J116" i="2"/>
  <c r="BK95" i="2"/>
  <c r="BK128" i="3"/>
  <c r="J236" i="2"/>
  <c r="BK186" i="2"/>
  <c r="BK174" i="2"/>
  <c r="BK149" i="2"/>
  <c r="BK116" i="2"/>
  <c r="J132" i="3"/>
  <c r="BK116" i="3"/>
  <c r="BK89" i="3"/>
  <c r="BK205" i="2"/>
  <c r="J160" i="2"/>
  <c r="J104" i="2"/>
  <c r="BK154" i="3"/>
  <c r="BK143" i="3"/>
  <c r="J102" i="3"/>
  <c r="J231" i="2"/>
  <c r="J201" i="2"/>
  <c r="J143" i="2"/>
  <c r="J101" i="2"/>
  <c r="J112" i="4"/>
  <c r="BK107" i="4"/>
  <c r="BK104" i="4"/>
  <c r="J102" i="4"/>
  <c r="BK97" i="4"/>
  <c r="J94" i="4"/>
  <c r="J92" i="4"/>
  <c r="J88" i="4"/>
  <c r="BK241" i="3"/>
  <c r="J239" i="3"/>
  <c r="BK232" i="3"/>
  <c r="J227" i="3"/>
  <c r="J225" i="3"/>
  <c r="J217" i="3"/>
  <c r="J211" i="3"/>
  <c r="BK202" i="3"/>
  <c r="J196" i="3"/>
  <c r="J192" i="3"/>
  <c r="J183" i="3"/>
  <c r="BK176" i="3"/>
  <c r="J173" i="3"/>
  <c r="J150" i="3"/>
  <c r="BK132" i="3"/>
  <c r="BK121" i="3"/>
  <c r="BK92" i="3"/>
  <c r="BK236" i="2"/>
  <c r="BK201" i="2"/>
  <c r="BK190" i="2"/>
  <c r="J174" i="2"/>
  <c r="BK143" i="2"/>
  <c r="J120" i="2"/>
  <c r="J98" i="2"/>
  <c r="J160" i="3"/>
  <c r="BK96" i="3"/>
  <c r="J190" i="2"/>
  <c r="BK156" i="2"/>
  <c r="J127" i="2"/>
  <c r="J167" i="3"/>
  <c r="BK136" i="3"/>
  <c r="BK102" i="3"/>
  <c r="BK238" i="2"/>
  <c r="BK194" i="2"/>
  <c r="J136" i="2"/>
  <c r="BK88" i="2"/>
  <c r="BK130" i="3"/>
  <c r="J99" i="3"/>
  <c r="BK223" i="2"/>
  <c r="BK198" i="2"/>
  <c r="J149" i="2"/>
  <c r="BK104" i="2"/>
  <c r="BK112" i="4"/>
  <c r="J109" i="4"/>
  <c r="J104" i="4"/>
  <c r="BK100" i="4"/>
  <c r="J97" i="4"/>
  <c r="BK92" i="4"/>
  <c r="BK90" i="4"/>
  <c r="BK88" i="4"/>
  <c r="J241" i="3"/>
  <c r="BK236" i="3"/>
  <c r="J232" i="3"/>
  <c r="BK225" i="3"/>
  <c r="BK221" i="3"/>
  <c r="BK217" i="3"/>
  <c r="J206" i="3"/>
  <c r="BK196" i="3"/>
  <c r="J187" i="3"/>
  <c r="BK179" i="3"/>
  <c r="J176" i="3"/>
  <c r="BK167" i="3"/>
  <c r="BK146" i="3"/>
  <c r="J130" i="3"/>
  <c r="BK125" i="3"/>
  <c r="BK99" i="3"/>
  <c r="J238" i="2"/>
  <c r="J212" i="2"/>
  <c r="J180" i="2"/>
  <c r="J156" i="2"/>
  <c r="BK136" i="2"/>
  <c r="BK109" i="2"/>
  <c r="J88" i="2"/>
  <c r="BK105" i="3"/>
  <c r="J198" i="2"/>
  <c r="BK180" i="2"/>
  <c r="J152" i="2"/>
  <c r="BK120" i="2"/>
  <c r="J154" i="3"/>
  <c r="J125" i="3"/>
  <c r="J96" i="3"/>
  <c r="BK227" i="2"/>
  <c r="BK152" i="2"/>
  <c r="BK101" i="2"/>
  <c r="BK150" i="3"/>
  <c r="J116" i="3"/>
  <c r="J92" i="3"/>
  <c r="J227" i="2"/>
  <c r="BK217" i="2"/>
  <c r="BK160" i="2"/>
  <c r="BK127" i="2"/>
  <c r="J95" i="2"/>
  <c r="T87" i="2" l="1"/>
  <c r="T200" i="2"/>
  <c r="P216" i="2"/>
  <c r="BK235" i="2"/>
  <c r="J235" i="2"/>
  <c r="J64" i="2" s="1"/>
  <c r="T235" i="2"/>
  <c r="R235" i="2"/>
  <c r="BK87" i="2"/>
  <c r="P87" i="2"/>
  <c r="BK200" i="2"/>
  <c r="J200" i="2" s="1"/>
  <c r="J62" i="2" s="1"/>
  <c r="R200" i="2"/>
  <c r="T216" i="2"/>
  <c r="R87" i="2"/>
  <c r="P200" i="2"/>
  <c r="BK216" i="2"/>
  <c r="J216" i="2"/>
  <c r="J63" i="2" s="1"/>
  <c r="R216" i="2"/>
  <c r="R86" i="2" s="1"/>
  <c r="R85" i="2" s="1"/>
  <c r="P235" i="2"/>
  <c r="BK88" i="3"/>
  <c r="J88" i="3" s="1"/>
  <c r="J61" i="3" s="1"/>
  <c r="P88" i="3"/>
  <c r="R88" i="3"/>
  <c r="T88" i="3"/>
  <c r="BK191" i="3"/>
  <c r="J191" i="3" s="1"/>
  <c r="J62" i="3" s="1"/>
  <c r="P191" i="3"/>
  <c r="R191" i="3"/>
  <c r="T191" i="3"/>
  <c r="BK210" i="3"/>
  <c r="J210" i="3" s="1"/>
  <c r="J63" i="3" s="1"/>
  <c r="P210" i="3"/>
  <c r="R210" i="3"/>
  <c r="T210" i="3"/>
  <c r="BK231" i="3"/>
  <c r="J231" i="3" s="1"/>
  <c r="J64" i="3" s="1"/>
  <c r="P231" i="3"/>
  <c r="R231" i="3"/>
  <c r="T231" i="3"/>
  <c r="BK238" i="3"/>
  <c r="J238" i="3" s="1"/>
  <c r="J65" i="3" s="1"/>
  <c r="P238" i="3"/>
  <c r="R238" i="3"/>
  <c r="T238" i="3"/>
  <c r="BK87" i="4"/>
  <c r="J87" i="4" s="1"/>
  <c r="J61" i="4" s="1"/>
  <c r="P87" i="4"/>
  <c r="R87" i="4"/>
  <c r="T87" i="4"/>
  <c r="BK99" i="4"/>
  <c r="J99" i="4" s="1"/>
  <c r="J63" i="4" s="1"/>
  <c r="P99" i="4"/>
  <c r="R99" i="4"/>
  <c r="T99" i="4"/>
  <c r="BK106" i="4"/>
  <c r="J106" i="4" s="1"/>
  <c r="J64" i="4" s="1"/>
  <c r="P106" i="4"/>
  <c r="R106" i="4"/>
  <c r="T106" i="4"/>
  <c r="E75" i="2"/>
  <c r="J79" i="2"/>
  <c r="BE116" i="2"/>
  <c r="BE120" i="2"/>
  <c r="BE130" i="2"/>
  <c r="BE136" i="2"/>
  <c r="BE186" i="2"/>
  <c r="BE194" i="2"/>
  <c r="BE238" i="2"/>
  <c r="F55" i="3"/>
  <c r="BE89" i="3"/>
  <c r="BE105" i="3"/>
  <c r="BE121" i="3"/>
  <c r="BE136" i="3"/>
  <c r="F55" i="2"/>
  <c r="BE88" i="2"/>
  <c r="BE109" i="2"/>
  <c r="BE143" i="2"/>
  <c r="BE149" i="2"/>
  <c r="BE167" i="2"/>
  <c r="BE174" i="2"/>
  <c r="BE180" i="2"/>
  <c r="BE236" i="2"/>
  <c r="BE241" i="2"/>
  <c r="J80" i="3"/>
  <c r="BE96" i="3"/>
  <c r="BE125" i="3"/>
  <c r="BE130" i="3"/>
  <c r="BE132" i="3"/>
  <c r="BE146" i="3"/>
  <c r="BE150" i="3"/>
  <c r="BE160" i="3"/>
  <c r="BE91" i="2"/>
  <c r="BE98" i="2"/>
  <c r="BE104" i="2"/>
  <c r="BE127" i="2"/>
  <c r="BE138" i="2"/>
  <c r="BE160" i="2"/>
  <c r="BE190" i="2"/>
  <c r="BE201" i="2"/>
  <c r="BE205" i="2"/>
  <c r="BE99" i="3"/>
  <c r="BE154" i="3"/>
  <c r="BE95" i="2"/>
  <c r="BE101" i="2"/>
  <c r="BE152" i="2"/>
  <c r="BE156" i="2"/>
  <c r="BE183" i="2"/>
  <c r="BE198" i="2"/>
  <c r="BE212" i="2"/>
  <c r="BE217" i="2"/>
  <c r="BE223" i="2"/>
  <c r="BE227" i="2"/>
  <c r="BE231" i="2"/>
  <c r="BK240" i="2"/>
  <c r="J240" i="2" s="1"/>
  <c r="J65" i="2" s="1"/>
  <c r="E48" i="3"/>
  <c r="BE92" i="3"/>
  <c r="BE102" i="3"/>
  <c r="BE109" i="3"/>
  <c r="BE116" i="3"/>
  <c r="BE128" i="3"/>
  <c r="BE143" i="3"/>
  <c r="BE167" i="3"/>
  <c r="BE173" i="3"/>
  <c r="BE176" i="3"/>
  <c r="BE179" i="3"/>
  <c r="BE183" i="3"/>
  <c r="BE187" i="3"/>
  <c r="BE192" i="3"/>
  <c r="BE196" i="3"/>
  <c r="BE202" i="3"/>
  <c r="BE206" i="3"/>
  <c r="BE211" i="3"/>
  <c r="BE217" i="3"/>
  <c r="BE221" i="3"/>
  <c r="BE225" i="3"/>
  <c r="BE227" i="3"/>
  <c r="BE232" i="3"/>
  <c r="BE236" i="3"/>
  <c r="BE239" i="3"/>
  <c r="BE241" i="3"/>
  <c r="BE244" i="3"/>
  <c r="BK243" i="3"/>
  <c r="J243" i="3" s="1"/>
  <c r="J66" i="3" s="1"/>
  <c r="E48" i="4"/>
  <c r="J52" i="4"/>
  <c r="F55" i="4"/>
  <c r="BE88" i="4"/>
  <c r="BE90" i="4"/>
  <c r="BE92" i="4"/>
  <c r="BE94" i="4"/>
  <c r="BE97" i="4"/>
  <c r="BE100" i="4"/>
  <c r="BE102" i="4"/>
  <c r="BE104" i="4"/>
  <c r="BE107" i="4"/>
  <c r="BE109" i="4"/>
  <c r="BE112" i="4"/>
  <c r="BK96" i="4"/>
  <c r="J96" i="4"/>
  <c r="J62" i="4" s="1"/>
  <c r="BK111" i="4"/>
  <c r="J111" i="4" s="1"/>
  <c r="J65" i="4" s="1"/>
  <c r="F35" i="2"/>
  <c r="BB55" i="1" s="1"/>
  <c r="F36" i="3"/>
  <c r="BC56" i="1" s="1"/>
  <c r="J34" i="2"/>
  <c r="AW55" i="1" s="1"/>
  <c r="F34" i="4"/>
  <c r="BA57" i="1" s="1"/>
  <c r="F37" i="4"/>
  <c r="BD57" i="1" s="1"/>
  <c r="F36" i="4"/>
  <c r="BC57" i="1" s="1"/>
  <c r="F37" i="2"/>
  <c r="BD55" i="1" s="1"/>
  <c r="J34" i="4"/>
  <c r="AW57" i="1" s="1"/>
  <c r="F34" i="3"/>
  <c r="BA56" i="1" s="1"/>
  <c r="F36" i="2"/>
  <c r="BC55" i="1" s="1"/>
  <c r="F34" i="2"/>
  <c r="BA55" i="1" s="1"/>
  <c r="F37" i="3"/>
  <c r="BD56" i="1" s="1"/>
  <c r="F35" i="3"/>
  <c r="BB56" i="1" s="1"/>
  <c r="F35" i="4"/>
  <c r="BB57" i="1" s="1"/>
  <c r="J34" i="3"/>
  <c r="AW56" i="1" s="1"/>
  <c r="P86" i="4" l="1"/>
  <c r="P85" i="4"/>
  <c r="AU57" i="1" s="1"/>
  <c r="P87" i="3"/>
  <c r="P86" i="3" s="1"/>
  <c r="AU56" i="1" s="1"/>
  <c r="BK86" i="2"/>
  <c r="J86" i="2"/>
  <c r="J60" i="2" s="1"/>
  <c r="R86" i="4"/>
  <c r="R85" i="4" s="1"/>
  <c r="R87" i="3"/>
  <c r="R86" i="3" s="1"/>
  <c r="T86" i="2"/>
  <c r="T85" i="2" s="1"/>
  <c r="T86" i="4"/>
  <c r="T85" i="4" s="1"/>
  <c r="T87" i="3"/>
  <c r="T86" i="3" s="1"/>
  <c r="P86" i="2"/>
  <c r="P85" i="2" s="1"/>
  <c r="AU55" i="1" s="1"/>
  <c r="J87" i="2"/>
  <c r="J61" i="2"/>
  <c r="BK87" i="3"/>
  <c r="J87" i="3"/>
  <c r="J60" i="3" s="1"/>
  <c r="BK86" i="4"/>
  <c r="J86" i="4" s="1"/>
  <c r="J60" i="4" s="1"/>
  <c r="BA54" i="1"/>
  <c r="W30" i="1"/>
  <c r="J33" i="2"/>
  <c r="AV55" i="1"/>
  <c r="AT55" i="1"/>
  <c r="F33" i="3"/>
  <c r="AZ56" i="1"/>
  <c r="BC54" i="1"/>
  <c r="W32" i="1"/>
  <c r="BB54" i="1"/>
  <c r="AX54" i="1"/>
  <c r="BD54" i="1"/>
  <c r="W33" i="1"/>
  <c r="F33" i="2"/>
  <c r="AZ55" i="1"/>
  <c r="J33" i="4"/>
  <c r="AV57" i="1"/>
  <c r="AT57" i="1" s="1"/>
  <c r="F33" i="4"/>
  <c r="AZ57" i="1" s="1"/>
  <c r="J33" i="3"/>
  <c r="AV56" i="1" s="1"/>
  <c r="AT56" i="1" s="1"/>
  <c r="BK85" i="2" l="1"/>
  <c r="J85" i="2"/>
  <c r="BK86" i="3"/>
  <c r="J86" i="3"/>
  <c r="J59" i="3" s="1"/>
  <c r="BK85" i="4"/>
  <c r="J85" i="4" s="1"/>
  <c r="J59" i="4" s="1"/>
  <c r="AU54" i="1"/>
  <c r="AW54" i="1"/>
  <c r="AK30" i="1" s="1"/>
  <c r="J30" i="2"/>
  <c r="AG55" i="1" s="1"/>
  <c r="AN55" i="1" s="1"/>
  <c r="AZ54" i="1"/>
  <c r="AV54" i="1"/>
  <c r="AK29" i="1" s="1"/>
  <c r="AY54" i="1"/>
  <c r="W31" i="1"/>
  <c r="J59" i="2" l="1"/>
  <c r="J39" i="2"/>
  <c r="J30" i="3"/>
  <c r="AG56" i="1"/>
  <c r="AN56" i="1" s="1"/>
  <c r="AT54" i="1"/>
  <c r="W29" i="1"/>
  <c r="J30" i="4"/>
  <c r="AG57" i="1" s="1"/>
  <c r="AN57" i="1" s="1"/>
  <c r="J39" i="3" l="1"/>
  <c r="J39" i="4"/>
  <c r="AG54" i="1"/>
  <c r="AK26" i="1" s="1"/>
  <c r="AK35" i="1" s="1"/>
  <c r="AN54" i="1" l="1"/>
</calcChain>
</file>

<file path=xl/sharedStrings.xml><?xml version="1.0" encoding="utf-8"?>
<sst xmlns="http://schemas.openxmlformats.org/spreadsheetml/2006/main" count="3720" uniqueCount="696">
  <si>
    <t>Export Komplet</t>
  </si>
  <si>
    <t>VZ</t>
  </si>
  <si>
    <t>2.0</t>
  </si>
  <si>
    <t>ZAMOK</t>
  </si>
  <si>
    <t>False</t>
  </si>
  <si>
    <t>{10e18583-2cab-499f-af8b-3f500f3ef12d}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</si>
  <si>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</si>
  <si>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</si>
  <si>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</si>
  <si>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</si>
  <si>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</si>
  <si>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</si>
  <si>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Kód:</t>
  </si>
  <si>
    <t>LibrantickyPotok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</si>
  <si>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</si>
  <si>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</si>
  <si>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ÚPRAVA LIBRANTICKÉHO POTOKA III. ČÁST</t>
  </si>
  <si>
    <t>KSO:</t>
  </si>
  <si>
    <t>833 21</t>
  </si>
  <si>
    <t>CC-CZ:</t>
  </si>
  <si>
    <t/>
  </si>
  <si>
    <t>Místo:</t>
  </si>
  <si>
    <t>Librantice</t>
  </si>
  <si>
    <t>Datum:</t>
  </si>
  <si>
    <t>19. 1. 2021</t>
  </si>
  <si>
    <t>Zadavatel:</t>
  </si>
  <si>
    <t>IČ:</t>
  </si>
  <si>
    <t>Obec Librantice, Librantice 80, 503 46 Librantice</t>
  </si>
  <si>
    <t>DIČ:</t>
  </si>
  <si>
    <t>Uchazeč:</t>
  </si>
  <si>
    <t>Vyplň údaj</t>
  </si>
  <si>
    <t>Projektant:</t>
  </si>
  <si>
    <t>P-AQUA s.r.o., Jižní 870, 500 03 Hradec Králové</t>
  </si>
  <si>
    <t>True</t>
  </si>
  <si>
    <t>Zpracovatel:</t>
  </si>
  <si>
    <t>Ing. Tomáš Růžička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</si>
  <si>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</si>
  <si>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</si>
  <si>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</si>
  <si>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</si>
  <si>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</si>
  <si>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</si>
  <si>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</si>
  <si>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</si>
  <si>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</si>
  <si>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</si>
  <si>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</si>
  <si>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</si>
  <si>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</si>
  <si>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</si>
  <si>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</si>
  <si>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</si>
  <si>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</si>
  <si>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</si>
  <si>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</si>
  <si>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</si>
  <si>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</si>
  <si>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</si>
  <si>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</si>
  <si>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</si>
  <si>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</si>
  <si>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</si>
  <si>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</si>
  <si>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</si>
  <si>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</si>
  <si>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</si>
  <si>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</si>
  <si>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</si>
  <si>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</si>
  <si>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</si>
  <si>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</si>
  <si>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</si>
  <si>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</si>
  <si>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</si>
  <si>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</si>
  <si>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</si>
  <si>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</si>
  <si>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</si>
  <si>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1. ETAPA</t>
  </si>
  <si>
    <t>STA</t>
  </si>
  <si>
    <t>1</t>
  </si>
  <si>
    <t>{cecc1cf6-e51b-419a-8a9f-41711ac477f3}</t>
  </si>
  <si>
    <t>2</t>
  </si>
  <si>
    <t>02</t>
  </si>
  <si>
    <t>2. ETAPA</t>
  </si>
  <si>
    <t>{fed55a70-552f-4594-b290-0088ba3c406d}</t>
  </si>
  <si>
    <t>VRN</t>
  </si>
  <si>
    <t>VRN - Vedlejší rozpočtové náklady</t>
  </si>
  <si>
    <t>{525b265f-a862-48d3-b6f7-46602bece4ea}</t>
  </si>
  <si>
    <t>827 2</t>
  </si>
  <si>
    <t>KRYCÍ LIST SOUPISU PRACÍ</t>
  </si>
  <si>
    <t>Objekt:</t>
  </si>
  <si>
    <t>01 - 1. ETAPA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</si>
  <si>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</si>
  <si>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</si>
  <si>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</si>
  <si>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</si>
  <si>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</si>
  <si>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</si>
  <si>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</si>
  <si>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</si>
  <si>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8 - Trubní vedení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</si>
  <si>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</si>
  <si>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</si>
  <si>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</si>
  <si>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</si>
  <si>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</si>
  <si>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</si>
  <si>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</si>
  <si>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</si>
  <si>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</si>
  <si>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</si>
  <si>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</si>
  <si>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</si>
  <si>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</si>
  <si>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</si>
  <si>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</si>
  <si>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</si>
  <si>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</si>
  <si>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</si>
  <si>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</si>
  <si>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112251102</t>
  </si>
  <si>
    <t>Odstranění pařezů D do 500 mm</t>
  </si>
  <si>
    <t>kus</t>
  </si>
  <si>
    <t>CS ÚRS 2020 01</t>
  </si>
  <si>
    <t>4</t>
  </si>
  <si>
    <t>44689642</t>
  </si>
  <si>
    <t>PP</t>
  </si>
  <si>
    <t>Odstranění pařezů strojně s jejich vykopáním, vytrháním nebo odstřelením průměru přes 300 do 500 mm</t>
  </si>
  <si>
    <t>PSC</t>
  </si>
  <si>
    <t xml:space="preserve">Poznámka k souboru cen:_x000D_
1. Ceny lze použít i pro odstranění pařezů ze sesuté zeminy, vývratů a polomů._x000D_
2. V ceně jsou započteny i náklady na případné nutné odklizení pařezů na hromady na vzdálenost do 50 m nebo naložení na dopravní prostředek._x000D_
3. Mají-li se odstraňovat pařezy z pokáceného souvislého lesního porostu, lze počet pařezů stanovit s přihlédnutím k tabulce v příloze č. 2._x000D_
4. Zásyp jam po pařezech se oceňuje cenami souboru cen 174 2.. Zásyp jam po pařezech._x000D_
5. Průměr pařezu se měří v místě řezu kmene na základě dvojího na sebe kolmého měření a následného zprůměrování naměřených hodnot._x000D_
</t>
  </si>
  <si>
    <t>114203103</t>
  </si>
  <si>
    <t>Rozebrání dlažeb z lomového kamene nebo betonových tvárnic do cementové malty</t>
  </si>
  <si>
    <t>m3</t>
  </si>
  <si>
    <t>-332838392</t>
  </si>
  <si>
    <t>Rozebrání dlažeb nebo záhozů s naložením na dopravní prostředek dlažeb z lomového kamene nebo betonových tvárnic do cementové malty se spárami zalitými cementovou maltou</t>
  </si>
  <si>
    <t xml:space="preserve">Poznámka k souboru cen:_x000D_
1. Ceny jsou určeny pro rozebrání:_x000D_
a) dlažeb na suchu, nad vodou i ve vodě, při hloubce vody do 300 mm nad původně upraveným ložem pro dlažbu;_x000D_
b) záhozů, rovnanin a soustřeďovacích staveb z lomového kamene na suchu, nad vodou i ve vodě, při hloubce vody do 3 m nad kótou projektovaného rozebrání;_x000D_
c) schodů z lomového kamene._x000D_
2. Ceny nelze použít pro rozebrání:_x000D_
a) dlažeb ve vodě při hloubce vody přes 300 mm nad původně upraveným ložem pro dlažbu;_x000D_
b) záhozů, rovnanin a soustřeďovacích staveb z lomového kamene ve vodě při hloubce vody pře 3 m nad kótou projektovaného rozebrání; tyto práce se oceňují individuálně._x000D_
3. V cenách jsou započteny i náklady na:_x000D_
a) naložení kamene nebo tvárnic na dopravní prostředek, nebo uložení do 3 m za břehovou čáru;_x000D_
b) uložení materiálu odlišné velikosti od ostatní dlažby, získaného při bourání schodů, do 3 m za břehovou čáru._x000D_
4. V cenách nejsou započteny náklady na:_x000D_
a) očištění lomového kamene nebo tvárnic od hlíny, písku nebo malty; tyto práce se oceňují cenami souboru cen 114 20-32 Očištění lomového kamene nebo betonových tvárnic;_x000D_
b) třídění lomového kamene nebo tvárnic; tyto práce se oceňují cenou 114 20-3301 Třídění lomového kamene nebo betonových tvárnic;_x000D_
c) srovnání lomového kamene nebo tvárnic do měřitelných figur; tyto práce se oceňují cenami souboru cen 114 20-34 Srovnání lomového kamene nebo betonových tvárnic do měřitelných figur._x000D_
5. Objem rozebrání se určí v m3:_x000D_
a) dlažeb jako součin plochy a průměrné tloušťky dlažby bez podkladního lože;_x000D_
b) schodů jako součin plochy v šikmé rovině a tloušťky 350 mm;_x000D_
c) záhozů, rovnanin a soustřeďovacích staveb vypočtených z projektovaných rozměrů konstrukce nebo přepočtem hmotnosti vyzískaného materiálu, přičemž se předpokládá, že z 10 t kamene bylo provedeno 6,5 m3 záhozu, rovnaniny nebo soustřeďovacích staveb, příp. po dohodě s odběratelem v m3 figur z kamene na břehu, přičemž se předpokládá, že z 1 m3 objemu figury byl proveden 1 m3 záhozu, rovnaniny nebo soustřeďovací stavby._x000D_
6. Množství jednotek se určí v m3 dlažby, záhozu nebo soustřeďovací stavby._x000D_
</t>
  </si>
  <si>
    <t>VV</t>
  </si>
  <si>
    <t>2*2,00*2,00 "zpevněné břehy u mostku"</t>
  </si>
  <si>
    <t>3</t>
  </si>
  <si>
    <t>115001105</t>
  </si>
  <si>
    <t>Převedení vody potrubím DN do 600</t>
  </si>
  <si>
    <t>m</t>
  </si>
  <si>
    <t>-1201120523</t>
  </si>
  <si>
    <t>Převedení vody potrubím průměru DN přes 300 do 600</t>
  </si>
  <si>
    <t xml:space="preserve">Poznámka k souboru cen:_x000D_
1. Ceny lze použít na převedení vody na vzdálenost větší než 20 m, tedy za každý další metr přes 20 m._x000D_
2. Ceny lze použít i pro převedení vody žlaby; přitom lze použít ceny :_x000D_
a) 1101 pro žlaby rozvinutého obvodu do 0,30 m,_x000D_
b) 1102 pro žlaby rozvinutého obvodu do 0,50 m,_x000D_
c) 1103 pro žlaby rozvinutého obvodu do 0,80 m,_x000D_
d) 1104 pro žlaby rozvinutého obvodu do 1,00 m,_x000D_
e) 1105 pro žlaby rozvinutého obvodu do 2,00 m,_x000D_
f) 1106 pro žlaby rozvinutého obvodu do 3,00 m._x000D_
3. Ceny lze použít i pro ocenění výtlačného potrubí._x000D_
4. Ceny lze použít jen pro převedení vody, získané čerpáním při provádění stavebních prací._x000D_
5. V ceně jsou započteny i náklady na:_x000D_
a) montáž a demontáž potrubí nebo hadice, těsnění po dobu provozu a opotřebení hmot,_x000D_
b) podpěrné konstrukce dřevěné._x000D_
6. V ceně nejsou započteny náklady na nutné zemní práce; tyto se oceňují příslušnými cenami souborů cen této části._x000D_
</t>
  </si>
  <si>
    <t>115101201</t>
  </si>
  <si>
    <t>Čerpání vody na dopravní výšku do 10 m průměrný přítok do 500 l/min</t>
  </si>
  <si>
    <t>hod</t>
  </si>
  <si>
    <t>-1207839246</t>
  </si>
  <si>
    <t>Čerpání vody na dopravní výšku do 10 m s uvažovaným průměrným přítokem do 500 l/min</t>
  </si>
  <si>
    <t xml:space="preserve">Poznámka k souboru cen:_x000D_
1. Ceny nelze použít pro čerpání vody při snižování hladiny podzemní vody soustavou čerpacích jehel; toto snižování hladiny vody se oceňuje cenami souborů cen:_x000D_
a) 115 20-12 Čerpací jehla,_x000D_
b) 115 20-13 Montáž a demontáž zařízení čerpací a odsávací stanice,_x000D_
c) 115 20-14 Montáž, opotřebení a demontáž sběrného potrubí,_x000D_
d) 115 20-15 Montáž a demontáž odpadního potrubí,_x000D_
e) 115 20-16 Odsávání a čerpání vody sběrným potrubím._x000D_
2. V cenách jsou započteny i náklady montáž a demontáž potrubí nebo hadice v délce do 20 m. Pro převedení vody na vzdálenost větší než 20 m se použijí položky souboru cen 115 00-11 Převedení vody potrubím tohoto katalogu._x000D_
3. V cenách nejsou započteny náklady na zřízení čerpacích jímek nebo projektovaných studní:_x000D_
a) kopaných; tyto se oceňují příslušnými cenami části A03 Hloubené vykopávky._x000D_
b) vrtaných; tyto se oceňují příslušnými cenami katalogu 800-2 Zvláštní zakládání objektů._x000D_
4. Doba, po kterou nejsou čerpadla v činnosti, se neoceňuje. Výjimkou je přerušení čerpání vody na dobu do 15 minut jednotlivě; toto přerušení se od doby čerpání neodečítá._x000D_
5. Dopravní výškou vody se rozumí svislá vzdálenost mezi hladinou vody v jímce sníženou čerpáním a vodorovnou rovinou proloženou osou nejvyššího bodu výtlačného potrubí._x000D_
6. Množství jednotek se určuje v hodinách doby, po kterou je jednotlivé čerpadlo, popř. celý soubor čerpadel v činnosti._x000D_
7. Počet měrných jednotek se určí samostatně za každé čerpací místo (jámu, studnu, šachtu)._x000D_
</t>
  </si>
  <si>
    <t>5</t>
  </si>
  <si>
    <t>115101301</t>
  </si>
  <si>
    <t>Pohotovost čerpací soupravy pro dopravní výšku do 10 m přítok do 500 l/min</t>
  </si>
  <si>
    <t>den</t>
  </si>
  <si>
    <t>1095425642</t>
  </si>
  <si>
    <t>Pohotovost záložní čerpací soupravy pro dopravní výšku do 10 m s uvažovaným průměrným přítokem do 500 l/min</t>
  </si>
  <si>
    <t xml:space="preserve">Poznámka k souboru cen:_x000D_
1. V ceně nejsou započteny náklady na sací a výtlačné potrubí, příp. na odpadní žlaby a náklady na lešení pod čerpadlo a pod potrubí nebo pod odpadní žlaby, na energii a na záložní zdroje energie._x000D_
2. Oceňují se všechny kalendářní dny od skončení montáže do započetí demontáže čerpací soupravy s odečtením kalendářních dnů, ve kterých je tato souprava v činnosti._x000D_
3. Pohotovost záložní čerpací soupravy se oceňuje jen se souhlasem investora a to tehdy, mohla-li by porucha v čerpání ohrozit bezpečnost pracujících nebo budované dílo, příp. termín výstavby._x000D_
4. Dopravní výškou vody se rozumí svislá vzdálenost mezi hladinou vody v jímce sníženou čerpáním a vodorovnou rovinou, proloženou osou nejvyššího bodu výtlačného potrubí._x000D_
5. Počet měrných jednotek se určí samostatně za každé čerpací místo (jámu, studnu, šachtu)_x000D_
6. Pokud projekt předepíše zřízení samostatného sacího nebo výtlačného potrubí, oceňují se tyto náklady cenami souboru cen 115 00-11 Převedení vody potrubím._x000D_
</t>
  </si>
  <si>
    <t>6</t>
  </si>
  <si>
    <t>121103112</t>
  </si>
  <si>
    <t>Skrývka zemin schopných zúrodnění ve svahu do 1:2</t>
  </si>
  <si>
    <t>-412050236</t>
  </si>
  <si>
    <t>Skrývka zemin schopných zúrodnění ve sklonu přes 1:5 do 1:2</t>
  </si>
  <si>
    <t xml:space="preserve">Poznámka k souboru cen:_x000D_
1. V ceně jsou započteny i náklady spojené s naložením na dopravní prostředek nebo s přehozením do 3,0 m._x000D_
2. Ceny lze použít i pro těžení zemin schopných zúrodnění ve výkopišti, zemníku, i ulehlých z deponie._x000D_
</t>
  </si>
  <si>
    <t>P</t>
  </si>
  <si>
    <t>Poznámka k položce:_x000D_
viz D.1.UK.9</t>
  </si>
  <si>
    <t>513,45*0,20</t>
  </si>
  <si>
    <t>7</t>
  </si>
  <si>
    <t>122211101</t>
  </si>
  <si>
    <t>Odkopávky a prokopávky v hornině třídy těžitelnosti I, skupiny 3 ručně</t>
  </si>
  <si>
    <t>-987083420</t>
  </si>
  <si>
    <t>Odkopávky a prokopávky ručně zapažené i nezapažené v hornině třídy těžitelnosti I skupiny 3</t>
  </si>
  <si>
    <t xml:space="preserve">Poznámka k souboru cen:_x000D_
1. Ceny lze použít pro jakékoliv množství odkopané zeminy._x000D_
2. V cenách jsou započteny i náklady na přehození výkopku na vzdálenost do 3 m nebo naložení na dopravní prostředek._x000D_
</t>
  </si>
  <si>
    <t>784,38 "výkop viz D.1.UK.9 "</t>
  </si>
  <si>
    <t>3,00*0,45*5,00 "zaústění odv. příkopu"</t>
  </si>
  <si>
    <t>Součet</t>
  </si>
  <si>
    <t>8</t>
  </si>
  <si>
    <t>129253101</t>
  </si>
  <si>
    <t>Čištění otevřených koryt vodotečí šíře dna do 5 m hl do 2,5 m v hornině třídy těžitelnosti I skupiny 3 strojně</t>
  </si>
  <si>
    <t>-832494449</t>
  </si>
  <si>
    <t>Čištění otevřených koryt vodotečí strojně s přehozením rozpojeného nánosu do 3 m nebo s naložením na dopravní prostředek při šířce původního dna do 5 m a hloubce koryta do 2,5 m v hornině třídy těžitelnosti I skupiny 3</t>
  </si>
  <si>
    <t xml:space="preserve">Poznámka k souboru cen:_x000D_
1. Ceny jsou určeny pro čištění vodních koryt upravených i neupravených na suchu nebo při hloubce vody do 300 mm nad původním dnem._x000D_
2. V cenách jsou započteny i náklady na svislé přehození výkopku._x000D_
3. V cenách nejsou započteny náklady pro vodorovné přemístění nánosu na vzdálenost přes 3 m ; toto přemístění se oceňuje cenami souborů cen 162 ... Vodorovné přemístění výkopku katalogu 800-1 Zemní práce._x000D_
4. Ceny nelze použít pro:_x000D_
a) čištění vodních koryt, které nejsou omezeny po obou stranách zdmi při průměrné tloušťce nánosu přes 500 mm; tyto práce se oceňují podle své povahy cenami souborů cen 124.. Vykopávky pro koryta vodotečí nebo 127 ... Vykopávky pod vodou zářezů pro shybky a jiná podzemní vedení katalogu 800-1 Zemní práce,_x000D_
b) čištění vodních koryt při hloubce vody přes 300 mm; tyto práce se oceňují cenami souboru cen 127... Vykopávky pod vodou zářezů pro shybky a jiná podzemní vedení katalogu 800-1 Zemní práce,_x000D_
c) čištění uzavřených koryt vodotečí; tyto zemní práce se oceňují individuálně;_x000D_
d) shrabání organických naplavenin na břehových plochách po velké vodě; tyto práce se oceňují cenami souboru cen 185 ... Shrabání pokoseného porostu a organických naplavenin._x000D_
5. Čištění otevřených koryt vodotečí při šířce dna do 5 m a hloubce koryta přes 2,5 m a při šířce dna přes 5 m a hloubce koryta přes 5 m se oceňuje tak, že k cenám tohoto souboru cen se vždy připočítává za každých dalších i započatých 1,5 m hloubky jedno přehození výkopku příslušnou cenou souboru cen 166 1.... Přehození neulehlého výkopku katalogu 800-1 Zemní práce._x000D_
6. Množství jednotek se určuje v m3 nánosu z anorganických nebo organických hmot._x000D_
</t>
  </si>
  <si>
    <t>9</t>
  </si>
  <si>
    <t>139911121</t>
  </si>
  <si>
    <t>Bourání kcí v hloubených vykopávkách ze zdiva z betonu prostého ručně</t>
  </si>
  <si>
    <t>416464025</t>
  </si>
  <si>
    <t>Bourání konstrukcí v hloubených vykopávkách ručně s přemístěním suti na hromady na vzdálenost do 20 m nebo s naložením na dopravní prostředek z betonu prostého neprokládaného</t>
  </si>
  <si>
    <t xml:space="preserve">Poznámka k souboru cen:_x000D_
1. Ceny jsou určeny pouze pro bourání konstrukcí ze zdiva nebo z betonu ve výkopišti při provádění zemních prací, jsou-li zdivo nebo beton obklopeny horninou nebo sypaninou tak, že k nim bez vykopávky není přístup._x000D_
2. Ceny lze použít i pro bourání konstrukcí při vykopávkách zářezů._x000D_
3. Ceny nelze použít pro bourání konstrukcí_x000D_
a) na suchu ze zdiva nebo z betonu jako samostatnou stavební práci, i když jsou bourané konstrukce pod úrovní terénu, jako např. zdi, stropy a klenby v suterénu,_x000D_
b) pod vodou.; toto bourání se oceňuje individuálně._x000D_
4. Svislé, příp. vodorovné přemístění materiálu z rozbouraných konstrukcí ve výkopišti se oceňuje jako přemístění výkopku z hornin třídy těžitelnosti III cenami souboru cen 161 Svislé přemístění výkopku, příp. 162 Vodorovné přemístění výkopku se složením, ale bez naložení a rozprostření._x000D_
5. Objem vybouraného materiálu pro přemístění se rovná objemu konstrukcí před rozbouráním._x000D_
</t>
  </si>
  <si>
    <t>0,50 "konstrukce původního stavidla"</t>
  </si>
  <si>
    <t>0,80*1,20*0,60*2 "vybourání původních základů lávky"</t>
  </si>
  <si>
    <t>1,20*4,00*0,20 "vybourání lávky"</t>
  </si>
  <si>
    <t>10</t>
  </si>
  <si>
    <t>162201422</t>
  </si>
  <si>
    <t>Vodorovné přemístění pařezů do 1 km D do 500 mm</t>
  </si>
  <si>
    <t>-988764548</t>
  </si>
  <si>
    <t>Vodorovné přemístění větví, kmenů nebo pařezů s naložením, složením a dopravou do 1000 m pařezů kmenů, průměru přes 300 do 500 mm</t>
  </si>
  <si>
    <t xml:space="preserve">Poznámka k souboru cen:_x000D_
1. Průměr kmene i pařezu se měří v místě řezu._x000D_
2. Měrná jednotka kus je 1 strom._x000D_
</t>
  </si>
  <si>
    <t>11</t>
  </si>
  <si>
    <t>162211311</t>
  </si>
  <si>
    <t>Vodorovné přemístění výkopku z horniny třídy těžitelnosti I, skupiny 1 až 3 stavebním kolečkem do 10 m</t>
  </si>
  <si>
    <t>-1689766517</t>
  </si>
  <si>
    <t>Vodorovné přemístění výkopku nebo sypaniny stavebním kolečkem s naložením a vyprázdněním kolečka na hromady nebo do dopravního prostředku na vzdálenost do 10 m z horniny třídy těžitelnosti I, skupiny 1 až 3</t>
  </si>
  <si>
    <t>199,25 "PP4 - PP7"</t>
  </si>
  <si>
    <t>193,49 "PP9 - M1"</t>
  </si>
  <si>
    <t>12</t>
  </si>
  <si>
    <t>162211319</t>
  </si>
  <si>
    <t>Příplatek k vodorovnému přemístění výkopku z horniny třídy těžitelnosti I, skupiny 1 až 3 stavebním kolečkem ZKD 10 m</t>
  </si>
  <si>
    <t>1212270344</t>
  </si>
  <si>
    <t>Vodorovné přemístění výkopku nebo sypaniny stavebním kolečkem s naložením a vyprázdněním kolečka na hromady nebo do dopravního prostředku na vzdálenost do 10 m Příplatek k ceně za každých dalších 10 m</t>
  </si>
  <si>
    <t>13</t>
  </si>
  <si>
    <t>162351103</t>
  </si>
  <si>
    <t>Vodorovné přemístění do 500 m výkopku/sypaniny z horniny třídy těžitelnosti I, skupiny 1 až 3</t>
  </si>
  <si>
    <t>-1355973782</t>
  </si>
  <si>
    <t>Vodorovné přemístění výkopku nebo sypaniny po suchu na obvyklém dopravním prostředku, bez naložení výkopku, avšak se složením bez rozhrnutí z horniny třídy těžitelnosti I skupiny 1 až 3 na vzdálenost přes 50 do 500 m</t>
  </si>
  <si>
    <t xml:space="preserve">Poznámka k souboru cen:_x000D_
1. Přemísťuje-li se výkopek z dočasných skládek vzdálených do 50 m, neoceňuje se nakládání výkopku, i když se provádí. Toto ustanovení neplatí, vylučuje-li projekt použití dozeru._x000D_
2. Ceny nelze použít, předepisuje-li projekt přemístit výkopek na místo nepřístupné obvyklým dopravním prostředkům; toto přemístění se oceňuje individuálně._x000D_
</t>
  </si>
  <si>
    <t>Poznámka k položce:_x000D_
viz položka č. 6</t>
  </si>
  <si>
    <t>102,69 "skrývka z mezideponie na rozprostření"</t>
  </si>
  <si>
    <t>14</t>
  </si>
  <si>
    <t>162751117</t>
  </si>
  <si>
    <t>Vodorovné přemístění do 10000 m výkopku/sypaniny z horniny třídy těžitelnosti I, skupiny 1 až 3</t>
  </si>
  <si>
    <t>-1233440453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</si>
  <si>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</si>
  <si>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791,13-38,27 "uložení odkopávek na skládku-potřebný materiál pro násyp"</t>
  </si>
  <si>
    <t>34,53 "uložení nánosu na skládku"</t>
  </si>
  <si>
    <t>162751137</t>
  </si>
  <si>
    <t>Vodorovné přemístění do 10000 m výkopku/sypaniny z horniny třídy těžitelnosti II, skupiny 4 a 5</t>
  </si>
  <si>
    <t>-991341946</t>
  </si>
  <si>
    <t>Vodorovné přemístění výkopku nebo sypaniny po suchu na obvyklém dopravním prostředku, bez naložení výkopku, avšak se složením bez rozhrnutí z horniny třídy těžitelnosti II na vzdálenost skupiny 4 a 5 na vzdálenost přes 9 000 do 10 000 m</t>
  </si>
  <si>
    <t>16</t>
  </si>
  <si>
    <t>167151101</t>
  </si>
  <si>
    <t>Nakládání výkopku z hornin třídy těžitelnosti I, skupiny 1 až 3 do 100 m3</t>
  </si>
  <si>
    <t>1814684271</t>
  </si>
  <si>
    <t>Nakládání, skládání a překládání neulehlého výkopku nebo sypaniny strojně nakládání, množství do 100 m3, z horniny třídy těžitelnosti I, skupiny 1 až 3</t>
  </si>
  <si>
    <t xml:space="preserve">Poznámka k souboru cen:_x000D_
1. Ceny -1131 až -1133 jsou určeny pro nakládání, překládání a vykládání na vzdálenost_x000D_
a) do 20 m vodorovně; vodorovná vzdálenost se měří od těžnice lodi k těžnici druhé lodi, nebo k těžišti hromady na břehu nebo k těžišti dopravního prostředku na suchu,_x000D_
b) do 4 m svisle; svislá vzdálenost se měří od pracovní hladiny vody k úrovni srovna- ného terénu v místě hromady nebo v místě dopravní plochy pro dopravní prostředek na suchu. Uvedenou svislou vzdálenost 4 m lze zvětšit, a to nejvýše do 6 m, jestliže je vodorovná vzdálenost uvedená v bodu a) kratší než 20 m nejméně o trojnásobek zvětšení výšky přes 4 m._x000D_
2. Množství měrných jednotek se určí v rostlém stavu horniny._x000D_
</t>
  </si>
  <si>
    <t>17</t>
  </si>
  <si>
    <t>171103201</t>
  </si>
  <si>
    <t>Uložení sypanin z horniny třídy těžitelnosti I a II, skupiny 1 až 4 do hrází nádrží se zhutněním 100 % PS C s příměsí jílu do 20 %</t>
  </si>
  <si>
    <t>-1413658913</t>
  </si>
  <si>
    <t>Uložení netříděných sypanin do zemních hrází z hornin třídy těžitelnosti I a II, skupiny 1 až 4 pro jakoukoliv šířku koruny přehradních a jiných vodních nádrží se zhutněním do 100 % PS - koef. C s příměsí jílové hlíny do 20 % objemu</t>
  </si>
  <si>
    <t xml:space="preserve">Poznámka k souboru cen:_x000D_
1. Ceny nelze použít pro rozšíření návodního nebo vzdušného líce zemních hrází, jehož šířka je menší než 3 m; toto rozšíření se ocení cenou 172 15-3102 Zřízení těsnícího jádra nebo šířky těsnící vrstvy přes 1 do 3 m._x000D_
</t>
  </si>
  <si>
    <t>8*0,75*4,00*1,00 "8x hrázka*prům. šířka*délka*výška"</t>
  </si>
  <si>
    <t>18</t>
  </si>
  <si>
    <t>171201221</t>
  </si>
  <si>
    <t>Poplatek za uložení na skládce (skládkovné) zeminy a kamení kód odpadu 17 05 04</t>
  </si>
  <si>
    <t>t</t>
  </si>
  <si>
    <t>2043182030</t>
  </si>
  <si>
    <t>Poplatek za uložení stavebního odpadu na skládce (skládkovné) zeminy a kamení zatříděného do Katalogu odpadů pod kódem 17 05 04</t>
  </si>
  <si>
    <t xml:space="preserve">Poznámka k souboru cen:_x000D_
1. Ceny uvedené v souboru cen je doporučeno opravit podle aktuálních cen místně příslušné skládky._x000D_
2. V cenách je započítán poplatek za ukládání odpadu dle zákona 185/2001 Sb._x000D_
</t>
  </si>
  <si>
    <t>752,86*2 "převod na tuny"</t>
  </si>
  <si>
    <t>34,53*2 "převod na tuny"</t>
  </si>
  <si>
    <t>2,61*2,2 "převod na tuny"</t>
  </si>
  <si>
    <t>19</t>
  </si>
  <si>
    <t>171251201</t>
  </si>
  <si>
    <t>Uložení sypaniny na skládky nebo meziskládky</t>
  </si>
  <si>
    <t>791046583</t>
  </si>
  <si>
    <t>Uložení sypaniny na skládky nebo meziskládky bez hutnění s upravením uložené sypaniny do předepsaného tvaru</t>
  </si>
  <si>
    <t xml:space="preserve">Poznámka k souboru cen:_x000D_
1. Cena je určena i pro:_x000D_
a) zasypání koryt vodotečí a prohlubní v terénu bez předepsaného zhutnění sypaniny,_x000D_
b) uložení výkopku pod vodou do prohlubní ve dně vodotečí nebo nádrží._x000D_
2. Cenu nelze použít pro uložení výkopku nebo ornice na trvalé skládky s předepsaným zhutněním; toto uložení výkopku se oceňuje cenami souboru cen 171 . . Uložení sypaniny do násypů._x000D_
3. V ceně jsou započteny i náklady na rozprostření sypaniny ve vrstvách s hrubým urovnáním na skládce._x000D_
4. V ceně nejsou započteny náklady na získání skládek ani na poplatky za skládku._x000D_
5. Množství jednotek uložení výkopku (sypaniny) se určí v m3 uloženého výkopku (sypaniny), v rostlém stavu zpravidla ve výkopišti._x000D_
</t>
  </si>
  <si>
    <t>102,69 "uložení skrývky na mezideponii"</t>
  </si>
  <si>
    <t>20</t>
  </si>
  <si>
    <t>174151101</t>
  </si>
  <si>
    <t>Zásyp jam, šachet rýh nebo kolem objektů sypaninou se zhutněním</t>
  </si>
  <si>
    <t>-105447483</t>
  </si>
  <si>
    <t>Zásyp sypaninou z jakékoliv horniny strojně s uložením výkopku ve vrstvách se zhutněním jam, šachet, rýh nebo kolem objektů v těchto vykopávkách</t>
  </si>
  <si>
    <t xml:space="preserve">Poznámka k souboru cen:_x000D_
1. Ceny nelze použít pro zásyp rýh pro drenážní trativody pro lesnicko-technické meliorace a zemědělské. Zásyp těchto rýh se oceňuje cenami souboru cen 174 Zásyp rýh pro drény._x000D_
2. V cenách je započteno přemístění sypaniny ze vzdálenosti 10 m od kraje výkopu nebo zasypávaného prostoru, měřeno k těžišti skládky._x000D_
3. Objem zásypu je rozdíl objemu výkopu a objemu do něho vestavěných konstrukcí nebo uložených vedení i s jejich obklady a podklady. Objem potrubí do DN 180, příp. i s obalem, se od objemu zásypu neodečítá. Pro stanovení objemu zásypu se od objemu výkopu odečítá i objem obsypu potrubí oceňovaný cenami souboru cen 175 Obsyp potrubí, přichází-li v úvahu ._x000D_
4. Odklizení zbylého výkopku po provedení zásypu zářezů se šikmými stěnami pro podzemní vedení nebo zásypu jam a rýh pro podzemní vedení se oceňuje cenami souboru cen 167 Nakládání výkopku nebo sypaniny a 162 Vodorovné přemístění výkopku._x000D_
5. Rozprostření zbylého výkopku podél výkopu a nad výkopem po provedení zásypů zářezů se šikmými stěnami pro podzemní vedení nebo zásypu jam a rýh pro podzemní vedení se oceňuje cenami souborů cen 171 Uložení sypaniny do násypů._x000D_
6. V cenách nejsou zahrnuty náklady na prohození sypaniny, tyto náklady se oceňují cenou 17411-1109 Příplatek za prohození sypaniny._x000D_
</t>
  </si>
  <si>
    <t>38,27 "násyp viz D.1.UK.9"</t>
  </si>
  <si>
    <t>0,06*231,2 "štěrk podél dlažeb po celé délce úseku"</t>
  </si>
  <si>
    <t>M</t>
  </si>
  <si>
    <t>58331200</t>
  </si>
  <si>
    <t>štěrkopísek netříděný zásypový</t>
  </si>
  <si>
    <t>-889973367</t>
  </si>
  <si>
    <t>13,87*2 "převod na tuny"</t>
  </si>
  <si>
    <t>22</t>
  </si>
  <si>
    <t>174211202</t>
  </si>
  <si>
    <t>Zásyp jam po pařezech D pařezů do 500 mm ručně</t>
  </si>
  <si>
    <t>-568071418</t>
  </si>
  <si>
    <t>Zásyp jam po pařezech ručně výkopkem z horniny získané při dobývání pařezů s hrubým urovnáním povrchu zasypávky průměru pařezu přes 300 do 500 mm</t>
  </si>
  <si>
    <t xml:space="preserve">Poznámka k souboru cen:_x000D_
1. Zásyp jam po pařezech průměru do 300 mm se neoceňuje v případě, že se současně provádí sejmutí ornice._x000D_
2. Nestačí-li pro zasypání jámy po pařezu výkopek získaný při dobývání pařezu a je-li projektem předepsáno, oceňuje se doplnění jámy do úrovně okolního terénu cenou 174 Zásyp sypaninou jam, šachet, rýh nebo kolem objektů ručně._x000D_
3. Průměr pařezu se měří v místě řezu kmene na základě dvojího na sebe kolmého měření a následného zprůměrování naměřených hodnot._x000D_
</t>
  </si>
  <si>
    <t>23</t>
  </si>
  <si>
    <t>181351103</t>
  </si>
  <si>
    <t>Rozprostření ornice tl vrstvy do 200 mm pl do 500 m2 v rovině nebo ve svahu do 1:5 strojně</t>
  </si>
  <si>
    <t>m2</t>
  </si>
  <si>
    <t>-409554667</t>
  </si>
  <si>
    <t>Rozprostření a urovnání ornice v rovině nebo ve svahu sklonu do 1:5 strojně při souvislé ploše přes 100 do 500 m2, tl. vrstvy do 200 mm</t>
  </si>
  <si>
    <t xml:space="preserve">Poznámka k souboru cen:_x000D_
1. V ceně jsou započteny i náklady na případné nutné přemístění hromad nebo dočasných skládek na místo spotřeby ze vzdálenosti do 50 m._x000D_
2. V ceně nejsou započteny náklady na získání ornice; tyto se oceňují cenami souboru cen 121 Sejmutí ornice._x000D_
</t>
  </si>
  <si>
    <t>24</t>
  </si>
  <si>
    <t>181411121</t>
  </si>
  <si>
    <t>Založení lučního trávníku výsevem plochy do 1000 m2 v rovině a ve svahu do 1:5</t>
  </si>
  <si>
    <t>-2051412928</t>
  </si>
  <si>
    <t>Založení trávníku na půdě předem připravené plochy do 1000 m2 výsevem včetně utažení lučního v rovině nebo na svahu do 1:5</t>
  </si>
  <si>
    <t xml:space="preserve">Poznámka k souboru cen:_x000D_
1. V cenách jsou započteny i náklady na pokosení, naložení a odvoz odpadu do 20 km se složením._x000D_
2. V cenách -1161 až -1164 nejsou započteny i náklady na zatravňovací textilii._x000D_
3. V cenách nejsou započteny náklady na:_x000D_
a) přípravu půdy,_x000D_
b) travní semeno, tyto náklady se oceňují ve specifikaci,_x000D_
c) vypletí a zalévání; tyto práce se oceňují cenami části C02 souborů cen 185 80-42 Vypletí a 185 80-43 Zalití rostlin vodou,_x000D_
d) srovnání terénu, tyto práce se oceňují souborem cen 181 1.-..Plošná úprava terénu._x000D_
4. V cenách o sklonu svahu přes 1:1 jsou uvažovány podmínky pro svahy běžně schůdné; bez použití lezeckých technik. V případě použití lezeckých technik se tyto náklady oceňují individuálně._x000D_
</t>
  </si>
  <si>
    <t>25</t>
  </si>
  <si>
    <t>00572100</t>
  </si>
  <si>
    <t>osivo jetelotráva intenzivní víceletá</t>
  </si>
  <si>
    <t>kg</t>
  </si>
  <si>
    <t>-1098151376</t>
  </si>
  <si>
    <t>513,45</t>
  </si>
  <si>
    <t>513,45*0,05 'Přepočtené koeficientem množství</t>
  </si>
  <si>
    <t>26</t>
  </si>
  <si>
    <t>184818235</t>
  </si>
  <si>
    <t>Ochrana kmene průměru přes 900 do 1100 mm bedněním výšky do 2 m</t>
  </si>
  <si>
    <t>-1750630786</t>
  </si>
  <si>
    <t>Ochrana kmene bedněním před poškozením stavebním provozem zřízení včetně odstranění výšky bednění do 2 m průměru kmene přes 900 do 1100 mm</t>
  </si>
  <si>
    <t>Svislé a kompletní konstrukce</t>
  </si>
  <si>
    <t>27</t>
  </si>
  <si>
    <t>321311116</t>
  </si>
  <si>
    <t>Konstrukce vodních staveb z betonu prostého mrazuvzdorného tř. C 30/37</t>
  </si>
  <si>
    <t>790708187</t>
  </si>
  <si>
    <t>Konstrukce vodních staveb z betonu přehrad, jezů a plavebních komor, spodní stavby vodních elektráren, jader přehrad, odběrných věží a výpustných zařízení, opěrných zdí, šachet, šachtic a ostatních konstrukcí prostého pro prostředí s mrazovými cykly tř. C 30/37</t>
  </si>
  <si>
    <t xml:space="preserve">Poznámka k souboru cen:_x000D_
1. Ceny lze použít i pro:_x000D_
a) konstrukce těsnících ostruh, vývarů, patek, dotlačných klínů, vtoků hrází a vodních elektráren, injekčních, revizních a komunikačních štol a základových výpustí hrází, podklad pod dlažbu dna vývaru,_x000D_
b) betony nevodostavebné a nemrazuvzdorné, pokud jsou výjimečně použity v částech konstrukcí._x000D_
2. Ceny neplatí pro:_x000D_
a) předsádkový beton; tento se oceňuje cenami souboru cen 313 43- .1 Předsádkový beton konstrukcí vodních staveb,_x000D_
b) betonový podklad pod dlažbu; tento se oceňuje cenami souboru cen 451 31-51 Podkladní a výplňové vrstvy z betonu prostého pod dlažbu,_x000D_
c) betonovou těsnící nebo opevňovací vrstvu; tato se oceňuje cenami souboru cen 457 31- Těsnicí vrstva z betonu odolného proti agresivnímu prostředí,_x000D_
d) betonové zálivky kotevních šroubů, ocelových konstrukcí, různých dutin apod.; tyto se oceňují cenami souboru cen 936 45-71 Zálivka kotevních šroubů, ocelových konstrukcí, různých dutin apod.._x000D_
3. V cenách jsou započteny i náklady na :_x000D_
a) úpravu, opracování a ošetření pracovních spár tlakovou vodou, vzduchem nebo odstraněním betonové vrstvy,_x000D_
b) spojovací vrstvu na pracovních spárách,_x000D_
c) ošetření a ochranu čerstvého betonu proti povětrnostním vlivům a proti vysýchání,_x000D_
d) odstranění drátů z líce konstrukce a na úpravu líce v místě po odstraněných drátech,_x000D_
e) osazení kotevních želez při betonování konstrukce,_x000D_
f) ztížení práce u drážek otvorů, kapes, injekčních trubek apod.._x000D_
4. V cenách z betonu pro konstrukce bílých van 321 32-12 nejsou započteny náklady na těsnění dilatačních a pracovních spar, tyto se oceňují cenami souborů cen 953 33 části A08 katalogu 801-1 Budovy a haly - zděné a monolitické._x000D_
5. Objem se stanoví v m3 betonové konstrukce; objem dutin jednotlivě do 0,20 m3 se od celkového objemu neodečítá._x000D_
</t>
  </si>
  <si>
    <t>1,20*0,80*0,60*2 "nové bet. základy pro lávku"</t>
  </si>
  <si>
    <t>28</t>
  </si>
  <si>
    <t>321351010</t>
  </si>
  <si>
    <t>Bednění konstrukcí vodních staveb rovinné - zřízení</t>
  </si>
  <si>
    <t>-593230273</t>
  </si>
  <si>
    <t>Bednění konstrukcí z betonu prostého nebo železového vodních staveb přehrad, jezů a plavebních komor, spodní stavby vodních elektráren, jader přehrad, odběrných věží a výpustných zařízení, opěrných zdí, šachet, šachtic a ostatních konstrukcí zřízení ploch rovinných</t>
  </si>
  <si>
    <t xml:space="preserve">Poznámka k souboru cen:_x000D_
1. Ceny jsou určeny pro:_x000D_
a) bednění prováděné v prostorách zapažených nebo nezapažených,_x000D_
b) bednění ploch vodorovných, svislých nebo skloněných,_x000D_
c) bednění v prostoru bez výztuže nebo s výztuží jakékoliv hustoty,_x000D_
d) bednění prováděné taženou lištou, taženým bedněním, prefabrikovaným bedněním apod., kromě betonového prefabrikovaného bednění._x000D_
2. Ceny neplatí pro:_x000D_
a) bednění pohledových betonů. Tyto náklady se oceňují individuálně;_x000D_
b) bednění konstrukcí spirál a savek. Tyto náklady se oceňují cenami souboru cen 321 35-6111 až -6940 Obednění a odbednění spirál a savek._x000D_
c) bednění základových pasů, tyto práce lze ocenit cenami 27.35 katalogu 801-1._x000D_
3. V cenách jsou započteny i náklady na:_x000D_
a) podíl bednění otvorů, kapes, rýh, prostupů, výklenků apod. objemu jednotlivě do 1 m3,_x000D_
b) bednění v provedení, které nevyžaduje další úpravu betonových a železobetonových konstrukcí._x000D_
4. V cenách nejsou započteny náklady na podpěrné konstrukce; tyto se oceňují cenami katalogu 800-3 Lešení._x000D_
5. Plocha se stanoví v m2 rozvinuté plochy obedňované konstrukce._x000D_
6. Při výpočtu rozvinuté plochy obedňované konstrukce se neberou v úvahu otvory, kapsy, rýhy, prostupy, výklenky apod. objemu jednotlivě do 1 m3 ._x000D_
</t>
  </si>
  <si>
    <t>1,20*0,80*4 "bednění delších stran základů pod lávku"</t>
  </si>
  <si>
    <t>0,80*0,60*4 "bednění kratších stran základů pod lávku"</t>
  </si>
  <si>
    <t>231,20*0,50*2 "bednění koncových stěn odkladních vrstev+ dlažby"</t>
  </si>
  <si>
    <t>29</t>
  </si>
  <si>
    <t>321352010</t>
  </si>
  <si>
    <t>Bednění konstrukcí vodních staveb rovinné - odstranění</t>
  </si>
  <si>
    <t>-196689953</t>
  </si>
  <si>
    <t>Bednění konstrukcí z betonu prostého nebo železového vodních staveb přehrad, jezů a plavebních komor, spodní stavby vodních elektráren, jader přehrad, odběrných věží a výpustných zařízení, opěrných zdí, šachet, šachtic a ostatních konstrukcí odstranění ploch rovinných</t>
  </si>
  <si>
    <t>Poznámka k položce:_x000D_
viz položka výše</t>
  </si>
  <si>
    <t>Vodorovné konstrukce</t>
  </si>
  <si>
    <t>30</t>
  </si>
  <si>
    <t>451317111</t>
  </si>
  <si>
    <t>Podklad pod dlažbu z betonu prostého pro prostředí s mrazovými cykly C 25/30 tl do 100 mm</t>
  </si>
  <si>
    <t>1592357495</t>
  </si>
  <si>
    <t>Podklad pod dlažbu z betonu prostého pro prostředí s mrazovými cykly tř. C 25/30 tl. do 100 mm</t>
  </si>
  <si>
    <t xml:space="preserve">Poznámka k souboru cen:_x000D_
1. Ceny nelze použít pro beton pod dlažbu dna vývaru; tento beton se oceňuje cenami souboru cen 27 . 31- . . Základové pásy z betonu prostého._x000D_
2. V cenách jsou započteny i náklady na zvětšení objemu betonu způsobené nerovností podloží._x000D_
</t>
  </si>
  <si>
    <t>1161,45 "dlažba viz D.1.UK.9"</t>
  </si>
  <si>
    <t>3,50*5,00 "zaústění odv. příkopu"</t>
  </si>
  <si>
    <t>31</t>
  </si>
  <si>
    <t>451561112</t>
  </si>
  <si>
    <t>Lože pod dlažby z kameniva drceného drobného vrstva tl nad 100 do 150 mm</t>
  </si>
  <si>
    <t>1994491736</t>
  </si>
  <si>
    <t>Lože pod dlažby z kameniva drceného drobného, tl. vrstvy přes 100 do 150 mm</t>
  </si>
  <si>
    <t xml:space="preserve">Poznámka k souboru cen:_x000D_
1. Ceny lze použít i pro zřízení podkladního lože pod patky a konstrukce z prefabrikátů._x000D_
2. V cenách jsou započteny i náklady na urovnání líce vrstvy._x000D_
3. Plocha se stanoví v m2 dlažby, pod kterou je lože určeno._x000D_
</t>
  </si>
  <si>
    <t>32</t>
  </si>
  <si>
    <t>465513127</t>
  </si>
  <si>
    <t>Dlažba z lomového kamene na cementovou maltu s vyspárováním tl 200 mm</t>
  </si>
  <si>
    <t>1966544889</t>
  </si>
  <si>
    <t>Dlažba z lomového kamene lomařsky upraveného na cementovou maltu, s vyspárováním cementovou maltou, tl. kamene 200 mm</t>
  </si>
  <si>
    <t xml:space="preserve">Poznámka k souboru cen:_x000D_
1. Ceny neplatí pro:_x000D_
a) dlažby o sklonu přes 1:1; tyto se oceňují příslušnými cenami souboru cen 326 21-1 . Zdivo nadzákladové z lomového kamene upraveného._x000D_
2. V cenách nejsou započteny náklady na:_x000D_
a) podkladní betonové lože; toto se oceňuje cenami souboru cen 451 31-51 Podkladní a výplňové vrstvy z betonu prostého,_x000D_
b) lože z kameniva; toto se oceňuje cenami souboru cen 451 . . - . . Lože z kameniva._x000D_
3. Plocha se stanoví v m2 rozvinuté lícní plochy dlažby._x000D_
</t>
  </si>
  <si>
    <t>33</t>
  </si>
  <si>
    <t>r464511111</t>
  </si>
  <si>
    <t>Odstranění pohozu dna nebo svahů jakékoliv tloušťky  z kamene neupraveného tříděného z terénu</t>
  </si>
  <si>
    <t>851941043</t>
  </si>
  <si>
    <t>Odstranění pohozu dna nebo svahů jakékoliv tloušťky z kamene neupraveného tříděného z terénu</t>
  </si>
  <si>
    <t xml:space="preserve">Poznámka k souboru cen:_x000D_
1. Ceny neplatí pro zpevnění dna nebo svahů drceným kamenivem 63-125 mm prolévaným cementovou maltou s uzavírací vrstvou tl.do 50 mm z betonu, na povrchu uhlazenou; tyto práce se oceňují cenami souboru cen 469 52-1 . Zpevnění drceným kamenivem 63-125 mm prolévaným cementovou maltou._x000D_
2. V cenách jsou započteny i náklady na úpravu jednotlivých kamenů hmotnosti přes 500 kg dodatečným rozpojením na místě uložení._x000D_
3. Objem se stanoví v m3 pohozu._x000D_
</t>
  </si>
  <si>
    <t>231,20*0,20*1,70 "stávající kameny na dně koryta"</t>
  </si>
  <si>
    <t>Trubní vedení</t>
  </si>
  <si>
    <t>34</t>
  </si>
  <si>
    <t>pc1</t>
  </si>
  <si>
    <t>Úprava vyústění do vodního toku prodloužením nebo oříznutím, včetně dodávky typu materiálu a průměru vyústi</t>
  </si>
  <si>
    <t>-1924963630</t>
  </si>
  <si>
    <t>35</t>
  </si>
  <si>
    <t>pc2</t>
  </si>
  <si>
    <t>Přeložení stávajícího sdělovacího kabelu včetně nové chráničky a osazení</t>
  </si>
  <si>
    <t>-322527810</t>
  </si>
  <si>
    <t>998</t>
  </si>
  <si>
    <t>Přesun hmot</t>
  </si>
  <si>
    <t>36</t>
  </si>
  <si>
    <t>998332011</t>
  </si>
  <si>
    <t>Přesun hmot pro úpravy vodních toků a kanály</t>
  </si>
  <si>
    <t>1240921477</t>
  </si>
  <si>
    <t>Přesun hmot pro úpravy vodních toků a kanály, hráze rybníků apod. dopravní vzdálenost do 500 m</t>
  </si>
  <si>
    <t xml:space="preserve">Poznámka k souboru cen:_x000D_
1. Ceny jsou určeny pro jakoukoliv konstrukčně-materiálovou charakteristiku._x000D_
</t>
  </si>
  <si>
    <t>02 - 2. ETAPA</t>
  </si>
  <si>
    <t xml:space="preserve">    5 - Komunikace pozemní</t>
  </si>
  <si>
    <t>28922801</t>
  </si>
  <si>
    <t>-1066387639</t>
  </si>
  <si>
    <t>-1265787292</t>
  </si>
  <si>
    <t>38</t>
  </si>
  <si>
    <t>290126870</t>
  </si>
  <si>
    <t>39</t>
  </si>
  <si>
    <t>2094261162</t>
  </si>
  <si>
    <t>-574135457</t>
  </si>
  <si>
    <t>636,05*0,20 "viz D.1.UK.9"</t>
  </si>
  <si>
    <t>545048948</t>
  </si>
  <si>
    <t>656,68 "výkop viz D.1.UK.9"</t>
  </si>
  <si>
    <t>6,00*0,45*9,60 "úprava přítoku do koryta"</t>
  </si>
  <si>
    <t>5,30*1,60*0,80*2 "2x stupeň ve dně"</t>
  </si>
  <si>
    <t>1692776729</t>
  </si>
  <si>
    <t>9,77 "nános viz tabulka"</t>
  </si>
  <si>
    <t>999031660</t>
  </si>
  <si>
    <t>6,00 "konstrukce vzdouvacího a nátokového objektu"</t>
  </si>
  <si>
    <t>1029427771</t>
  </si>
  <si>
    <t>-1809887588</t>
  </si>
  <si>
    <t>-1914921621</t>
  </si>
  <si>
    <t>-1210817876</t>
  </si>
  <si>
    <t>127,21 "skrývka z mezideponie na rozprostření"</t>
  </si>
  <si>
    <t>292750069</t>
  </si>
  <si>
    <t>656,68-41,13 "uložení odkopávek na skládku-potřebný materiál pro násyp"</t>
  </si>
  <si>
    <t>9,77 "uložení nánosu na skládku"</t>
  </si>
  <si>
    <t>1135812729</t>
  </si>
  <si>
    <t>-804611175</t>
  </si>
  <si>
    <t>-477878283</t>
  </si>
  <si>
    <t>-1485415101</t>
  </si>
  <si>
    <t>638,89*2 "převod na tuny"</t>
  </si>
  <si>
    <t>6,00*2,20 "převod na tuny"</t>
  </si>
  <si>
    <t>869203767</t>
  </si>
  <si>
    <t>127,21 "uložení skrývky na mezideponii"</t>
  </si>
  <si>
    <t>656,68+13,57-41,13 "uložení odkopávek na skládku+stupně-potřebný materiál pro násyp"</t>
  </si>
  <si>
    <t>-1121322876</t>
  </si>
  <si>
    <t>41,13 "násyp viz D.1.UK.9"</t>
  </si>
  <si>
    <t>0,06*246,7 "štěrk podél dlažby po celé délce úseku"</t>
  </si>
  <si>
    <t>1609600798</t>
  </si>
  <si>
    <t>14,80*2 "převod na tuny"</t>
  </si>
  <si>
    <t>1921789160</t>
  </si>
  <si>
    <t>1246399835</t>
  </si>
  <si>
    <t>636,05 "osetí viz tabulka"</t>
  </si>
  <si>
    <t>-1403834017</t>
  </si>
  <si>
    <t>-1152100181</t>
  </si>
  <si>
    <t>636,05</t>
  </si>
  <si>
    <t>636,05*0,05 'Přepočtené koeficientem množství</t>
  </si>
  <si>
    <t>1640665930</t>
  </si>
  <si>
    <t>5,30*0,80*0,60*2 "2x stupeň ve dně"</t>
  </si>
  <si>
    <t>-1934060424</t>
  </si>
  <si>
    <t>(5,30*0,80*2)+(0,80*0,60*2) "bednění stupňů"</t>
  </si>
  <si>
    <t>246,70*0,50*2 "bednění ukončení podkladních vrstev + dlažby"</t>
  </si>
  <si>
    <t>-1061558129</t>
  </si>
  <si>
    <t>321368211</t>
  </si>
  <si>
    <t>Výztuž železobetonových konstrukcí vodních staveb ze svařovaných sítí</t>
  </si>
  <si>
    <t>120766702</t>
  </si>
  <si>
    <t>Výztuž železobetonových konstrukcí vodních staveb přehrad, jezů a plavebních komor, spodní stavby vodních elektráren, jader přehrad, odběrných věží a výpustných zařízení, opěrných zdí, šachet, šachtic a ostatních konstrukcí jednotlivé pruty svařované sítě z ocelových tažených drátů jakéhokoliv druhu oceli jakéhokoliv průměru a roztečí</t>
  </si>
  <si>
    <t xml:space="preserve">Poznámka k souboru cen:_x000D_
1. Ceny lze použít i pro:_x000D_
a) výztuž prováděnou v obedněných prostorách,_x000D_
b) výztuž koster obalených sítí; potažení kostry hustým pletivem se oceňuje individuálně,_x000D_
c) výztuž z armokošů._x000D_
2. V cenách jsou započteny i náklady na bodové svařování nahrazující vázaní drátem._x000D_
3. V cenách nejsou započteny náklady na provedení nosných svarů a na provedení svarů přenášejících tahová napětí při přepravě a montáži výztuže z vyztužených koster; tyto se oceňují cenami souboru cen 320 36-0 Svařované nosné spoje._x000D_
4. Množství jednotek se stanoví v t hmotnosti výztuže bez prostřihu._x000D_
</t>
  </si>
  <si>
    <t>0,50*(3,00+1,50+3,00+1,50)*0,008 "výztuž usaz. jímky"</t>
  </si>
  <si>
    <t>1014660918</t>
  </si>
  <si>
    <t>1071,65 "dlažba viz D.1.UK.9"</t>
  </si>
  <si>
    <t>6,00*9,60 "úprava přítoku do koryta"</t>
  </si>
  <si>
    <t>193247035</t>
  </si>
  <si>
    <t>40</t>
  </si>
  <si>
    <t>39752824</t>
  </si>
  <si>
    <t>pc4</t>
  </si>
  <si>
    <t>Oprava a údržba stávajících kamených schodů</t>
  </si>
  <si>
    <t>kpl</t>
  </si>
  <si>
    <t>2039767886</t>
  </si>
  <si>
    <t>1325254621</t>
  </si>
  <si>
    <t>231,20*0,20*1,00 "stávající kameny na dně koryta"</t>
  </si>
  <si>
    <t>Komunikace pozemní</t>
  </si>
  <si>
    <t>584921108</t>
  </si>
  <si>
    <t>Osazení dílců z předpjatého betonu do lože z kameniva těženého tl 50 mm hmotnosti do 6 t plochy do 15 m2</t>
  </si>
  <si>
    <t>1201052827</t>
  </si>
  <si>
    <t>Osazení dílců z předpjatého betonu s podkladem z kameniva těženého do tl. 50 mm dílce hmotnosti do 6 t/kus, na plochu jednotlivě do 15 m2</t>
  </si>
  <si>
    <t xml:space="preserve">Poznámka k souboru cen:_x000D_
1. V cenách jsou započteny i náklady na:_x000D_
a) svařování spojů dílců v rozích,_x000D_
b) výplň montážních otvorů cementovou maltou._x000D_
2. V cenách nejsou započteny náklady na:_x000D_
a) dodání dílců, které se oceňují ve specifikaci,_x000D_
b) výplň spár, které se oceňují individuálně._x000D_
3. Počet měrných jednotek se určuje v m2 půdorysné plochy krytu z dílců včetně spár._x000D_
</t>
  </si>
  <si>
    <t>3,00*1,50 "usazovací jímka"</t>
  </si>
  <si>
    <t>59381003</t>
  </si>
  <si>
    <t>panel silniční 3,00x1,50x0,15m</t>
  </si>
  <si>
    <t>664045236</t>
  </si>
  <si>
    <t>1987372474</t>
  </si>
  <si>
    <t>2116605278</t>
  </si>
  <si>
    <t>37</t>
  </si>
  <si>
    <t>2001601821</t>
  </si>
  <si>
    <t>VRN - VRN - Vedlejší rozpočtové náklady</t>
  </si>
  <si>
    <t>Hradec Králové</t>
  </si>
  <si>
    <t>VAK a.s.,Víta Nejedlého 893, 500 03, HK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</si>
  <si>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</si>
  <si>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</si>
  <si>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</si>
  <si>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</si>
  <si>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VRN7 - Provozní vlivy</t>
  </si>
  <si>
    <t>Vedlejší rozpočtové náklady</t>
  </si>
  <si>
    <t>VRN1</t>
  </si>
  <si>
    <t>Průzkumné, geodetické a projektové práce</t>
  </si>
  <si>
    <t>010001000</t>
  </si>
  <si>
    <t>Geodetické práce před a v průběhu stavby</t>
  </si>
  <si>
    <t>1024</t>
  </si>
  <si>
    <t>-145854491</t>
  </si>
  <si>
    <t>013274000</t>
  </si>
  <si>
    <t>Pasportizace okolních objektů před započetím prací</t>
  </si>
  <si>
    <t>169856820</t>
  </si>
  <si>
    <t>013284000</t>
  </si>
  <si>
    <t>Pasportizace objektů po provedení prací</t>
  </si>
  <si>
    <t>-485262399</t>
  </si>
  <si>
    <t>020001001</t>
  </si>
  <si>
    <t xml:space="preserve">Dokumentace skutečného provedení </t>
  </si>
  <si>
    <t>-1535829759</t>
  </si>
  <si>
    <t>VRN2</t>
  </si>
  <si>
    <t>Příprava staveniště</t>
  </si>
  <si>
    <t>020001000</t>
  </si>
  <si>
    <t>Zabezpečení staveniště dle NV 591/2006</t>
  </si>
  <si>
    <t>CS ÚRS 2019 01</t>
  </si>
  <si>
    <t>-2047406030</t>
  </si>
  <si>
    <t>VRN3</t>
  </si>
  <si>
    <t>Zařízení staveniště</t>
  </si>
  <si>
    <t>030001000</t>
  </si>
  <si>
    <t>542603261</t>
  </si>
  <si>
    <t>030001001</t>
  </si>
  <si>
    <t>Informační cedule</t>
  </si>
  <si>
    <t>1065107548</t>
  </si>
  <si>
    <t>034403000</t>
  </si>
  <si>
    <t>Osvětlení staveniště</t>
  </si>
  <si>
    <t>-1078479916</t>
  </si>
  <si>
    <t>VRN4</t>
  </si>
  <si>
    <t>Inženýrská činnost</t>
  </si>
  <si>
    <t>040001000</t>
  </si>
  <si>
    <t>Vytyčení stávajících podzemních sítí a jejich zpětné převzetí</t>
  </si>
  <si>
    <t>1429396434</t>
  </si>
  <si>
    <t>0400010001</t>
  </si>
  <si>
    <t>Zkoušky potřebné k předání stavby</t>
  </si>
  <si>
    <t>-1209825812</t>
  </si>
  <si>
    <t>VRN7</t>
  </si>
  <si>
    <t>Provozní vlivy</t>
  </si>
  <si>
    <t>070001000</t>
  </si>
  <si>
    <t>Zajištění dopravního zabezpečení stavby po dobu výstavby</t>
  </si>
  <si>
    <t>1291213775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</si>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</sst>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%"/>
    <numFmt numFmtId="165" formatCode="dd\.mm\.yyyy"/>
    <numFmt numFmtId="166" formatCode="#,##0.00000"/>
  </numFmts>
  <fonts count="4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7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0" fillId="4" borderId="9" xfId="0" applyFont="1" applyFill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21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8" fillId="0" borderId="15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7" fillId="0" borderId="15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166" fontId="27" fillId="0" borderId="21" xfId="0" applyNumberFormat="1" applyFont="1" applyBorder="1" applyAlignment="1" applyProtection="1">
      <alignment vertical="center"/>
    </xf>
    <xf numFmtId="4" fontId="27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  <protection locked="0"/>
    </xf>
    <xf numFmtId="0" fontId="20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2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0" fillId="0" borderId="13" xfId="0" applyNumberFormat="1" applyFont="1" applyBorder="1" applyAlignment="1" applyProtection="1"/>
    <xf numFmtId="166" fontId="30" fillId="0" borderId="14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3" xfId="0" applyFont="1" applyBorder="1" applyAlignment="1" applyProtection="1">
      <alignment horizontal="center" vertical="center"/>
    </xf>
    <xf numFmtId="49" fontId="20" fillId="0" borderId="23" xfId="0" applyNumberFormat="1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4" fontId="20" fillId="0" borderId="23" xfId="0" applyNumberFormat="1" applyFont="1" applyBorder="1" applyAlignment="1" applyProtection="1">
      <alignment vertical="center"/>
    </xf>
    <xf numFmtId="4" fontId="20" fillId="2" borderId="23" xfId="0" applyNumberFormat="1" applyFont="1" applyFill="1" applyBorder="1" applyAlignment="1" applyProtection="1">
      <alignment vertical="center"/>
      <protection locked="0"/>
    </xf>
    <xf numFmtId="0" fontId="21" fillId="2" borderId="15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6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horizontal="left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4" fillId="0" borderId="0" xfId="0" applyFont="1" applyAlignment="1" applyProtection="1">
      <alignment vertical="center" wrapText="1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4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4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3" xfId="0" applyFont="1" applyBorder="1" applyAlignment="1" applyProtection="1">
      <alignment horizontal="center" vertical="center"/>
    </xf>
    <xf numFmtId="49" fontId="35" fillId="0" borderId="23" xfId="0" applyNumberFormat="1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center" vertical="center" wrapText="1"/>
    </xf>
    <xf numFmtId="4" fontId="35" fillId="0" borderId="23" xfId="0" applyNumberFormat="1" applyFont="1" applyBorder="1" applyAlignment="1" applyProtection="1">
      <alignment vertical="center"/>
    </xf>
    <xf numFmtId="4" fontId="35" fillId="2" borderId="23" xfId="0" applyNumberFormat="1" applyFont="1" applyFill="1" applyBorder="1" applyAlignment="1" applyProtection="1">
      <alignment vertical="center"/>
      <protection locked="0"/>
    </xf>
    <xf numFmtId="0" fontId="36" fillId="0" borderId="4" xfId="0" applyFont="1" applyBorder="1" applyAlignment="1">
      <alignment vertical="center"/>
    </xf>
    <xf numFmtId="0" fontId="35" fillId="2" borderId="15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7" fillId="0" borderId="24" xfId="0" applyFont="1" applyBorder="1" applyAlignment="1">
      <alignment vertical="center" wrapText="1"/>
    </xf>
    <xf numFmtId="0" fontId="37" fillId="0" borderId="25" xfId="0" applyFont="1" applyBorder="1" applyAlignment="1">
      <alignment vertical="center" wrapText="1"/>
    </xf>
    <xf numFmtId="0" fontId="37" fillId="0" borderId="26" xfId="0" applyFont="1" applyBorder="1" applyAlignment="1">
      <alignment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27" xfId="0" applyFont="1" applyBorder="1" applyAlignment="1">
      <alignment vertical="center" wrapText="1"/>
    </xf>
    <xf numFmtId="0" fontId="37" fillId="0" borderId="28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0" fillId="0" borderId="27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vertical="center"/>
    </xf>
    <xf numFmtId="49" fontId="40" fillId="0" borderId="1" xfId="0" applyNumberFormat="1" applyFont="1" applyBorder="1" applyAlignment="1">
      <alignment vertical="center" wrapText="1"/>
    </xf>
    <xf numFmtId="0" fontId="37" fillId="0" borderId="30" xfId="0" applyFont="1" applyBorder="1" applyAlignment="1">
      <alignment vertical="center" wrapText="1"/>
    </xf>
    <xf numFmtId="0" fontId="41" fillId="0" borderId="29" xfId="0" applyFont="1" applyBorder="1" applyAlignment="1">
      <alignment vertical="center" wrapText="1"/>
    </xf>
    <xf numFmtId="0" fontId="37" fillId="0" borderId="31" xfId="0" applyFont="1" applyBorder="1" applyAlignment="1">
      <alignment vertical="center" wrapText="1"/>
    </xf>
    <xf numFmtId="0" fontId="37" fillId="0" borderId="1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24" xfId="0" applyFont="1" applyBorder="1" applyAlignment="1">
      <alignment horizontal="left" vertical="center"/>
    </xf>
    <xf numFmtId="0" fontId="37" fillId="0" borderId="2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0" fontId="37" fillId="0" borderId="28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9" fillId="0" borderId="29" xfId="0" applyFont="1" applyBorder="1" applyAlignment="1">
      <alignment horizontal="center" vertical="center"/>
    </xf>
    <xf numFmtId="0" fontId="42" fillId="0" borderId="29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0" fillId="0" borderId="27" xfId="0" applyFont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center" vertical="center"/>
    </xf>
    <xf numFmtId="0" fontId="37" fillId="0" borderId="30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left" vertical="center" wrapText="1"/>
    </xf>
    <xf numFmtId="0" fontId="37" fillId="0" borderId="25" xfId="0" applyFont="1" applyBorder="1" applyAlignment="1">
      <alignment horizontal="left" vertical="center" wrapText="1"/>
    </xf>
    <xf numFmtId="0" fontId="37" fillId="0" borderId="26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/>
    </xf>
    <xf numFmtId="0" fontId="40" fillId="0" borderId="30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vertical="center" wrapText="1"/>
    </xf>
    <xf numFmtId="0" fontId="40" fillId="0" borderId="3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center" vertical="top"/>
    </xf>
    <xf numFmtId="0" fontId="40" fillId="0" borderId="30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2" fillId="0" borderId="0" xfId="0" applyFont="1" applyAlignment="1">
      <alignment vertical="center"/>
    </xf>
    <xf numFmtId="0" fontId="39" fillId="0" borderId="1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0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9" fillId="0" borderId="29" xfId="0" applyFont="1" applyBorder="1" applyAlignment="1">
      <alignment horizontal="left"/>
    </xf>
    <xf numFmtId="0" fontId="42" fillId="0" borderId="29" xfId="0" applyFont="1" applyBorder="1" applyAlignment="1"/>
    <xf numFmtId="0" fontId="37" fillId="0" borderId="27" xfId="0" applyFont="1" applyBorder="1" applyAlignment="1">
      <alignment vertical="top"/>
    </xf>
    <xf numFmtId="0" fontId="37" fillId="0" borderId="28" xfId="0" applyFont="1" applyBorder="1" applyAlignment="1">
      <alignment vertical="top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top"/>
    </xf>
    <xf numFmtId="0" fontId="37" fillId="0" borderId="30" xfId="0" applyFont="1" applyBorder="1" applyAlignment="1">
      <alignment vertical="top"/>
    </xf>
    <xf numFmtId="0" fontId="37" fillId="0" borderId="29" xfId="0" applyFont="1" applyBorder="1" applyAlignment="1">
      <alignment vertical="top"/>
    </xf>
    <xf numFmtId="0" fontId="37" fillId="0" borderId="31" xfId="0" applyFont="1" applyBorder="1" applyAlignment="1">
      <alignment vertical="top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6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7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5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left" vertical="center"/>
    </xf>
    <xf numFmtId="0" fontId="20" fillId="4" borderId="8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39" fillId="0" borderId="29" xfId="0" applyFont="1" applyBorder="1" applyAlignment="1">
      <alignment horizontal="left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left" vertical="center" wrapText="1"/>
    </xf>
    <xf numFmtId="0" fontId="39" fillId="0" borderId="29" xfId="0" applyFont="1" applyBorder="1" applyAlignment="1">
      <alignment horizontal="left" wrapText="1"/>
    </xf>
    <xf numFmtId="49" fontId="40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9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356"/>
      <c r="AS2" s="356"/>
      <c r="AT2" s="356"/>
      <c r="AU2" s="356"/>
      <c r="AV2" s="356"/>
      <c r="AW2" s="356"/>
      <c r="AX2" s="356"/>
      <c r="AY2" s="356"/>
      <c r="AZ2" s="356"/>
      <c r="BA2" s="356"/>
      <c r="BB2" s="356"/>
      <c r="BC2" s="356"/>
      <c r="BD2" s="356"/>
      <c r="BE2" s="356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6</v>
      </c>
    </row>
    <row r="5" spans="1:74" s="1" customFormat="1" ht="12" customHeight="1">
      <c r="B5" s="21"/>
      <c r="C5" s="22"/>
      <c r="D5" s="26" t="s">
        <v>12</v>
      </c>
      <c r="E5" s="22"/>
      <c r="F5" s="22"/>
      <c r="G5" s="22"/>
      <c r="H5" s="22"/>
      <c r="I5" s="22"/>
      <c r="J5" s="22"/>
      <c r="K5" s="320" t="s">
        <v>13</v>
      </c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22"/>
      <c r="AQ5" s="22"/>
      <c r="AR5" s="20"/>
      <c r="BE5" s="317" t="s">
        <v>14</v>
      </c>
      <c r="BS5" s="17" t="s">
        <v>6</v>
      </c>
    </row>
    <row r="6" spans="1:74" s="1" customFormat="1" ht="36.950000000000003" customHeight="1">
      <c r="B6" s="21"/>
      <c r="C6" s="22"/>
      <c r="D6" s="28" t="s">
        <v>15</v>
      </c>
      <c r="E6" s="22"/>
      <c r="F6" s="22"/>
      <c r="G6" s="22"/>
      <c r="H6" s="22"/>
      <c r="I6" s="22"/>
      <c r="J6" s="22"/>
      <c r="K6" s="322" t="s">
        <v>16</v>
      </c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  <c r="AF6" s="321"/>
      <c r="AG6" s="321"/>
      <c r="AH6" s="321"/>
      <c r="AI6" s="321"/>
      <c r="AJ6" s="321"/>
      <c r="AK6" s="321"/>
      <c r="AL6" s="321"/>
      <c r="AM6" s="321"/>
      <c r="AN6" s="321"/>
      <c r="AO6" s="321"/>
      <c r="AP6" s="22"/>
      <c r="AQ6" s="22"/>
      <c r="AR6" s="20"/>
      <c r="BE6" s="318"/>
      <c r="BS6" s="17" t="s">
        <v>6</v>
      </c>
    </row>
    <row r="7" spans="1:74" s="1" customFormat="1" ht="12" customHeight="1">
      <c r="B7" s="21"/>
      <c r="C7" s="22"/>
      <c r="D7" s="29" t="s">
        <v>17</v>
      </c>
      <c r="E7" s="22"/>
      <c r="F7" s="22"/>
      <c r="G7" s="22"/>
      <c r="H7" s="22"/>
      <c r="I7" s="22"/>
      <c r="J7" s="22"/>
      <c r="K7" s="27" t="s">
        <v>18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19</v>
      </c>
      <c r="AL7" s="22"/>
      <c r="AM7" s="22"/>
      <c r="AN7" s="27" t="s">
        <v>20</v>
      </c>
      <c r="AO7" s="22"/>
      <c r="AP7" s="22"/>
      <c r="AQ7" s="22"/>
      <c r="AR7" s="20"/>
      <c r="BE7" s="318"/>
      <c r="BS7" s="17" t="s">
        <v>6</v>
      </c>
    </row>
    <row r="8" spans="1:74" s="1" customFormat="1" ht="12" customHeight="1">
      <c r="B8" s="21"/>
      <c r="C8" s="22"/>
      <c r="D8" s="29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23</v>
      </c>
      <c r="AL8" s="22"/>
      <c r="AM8" s="22"/>
      <c r="AN8" s="30" t="s">
        <v>24</v>
      </c>
      <c r="AO8" s="22"/>
      <c r="AP8" s="22"/>
      <c r="AQ8" s="22"/>
      <c r="AR8" s="20"/>
      <c r="BE8" s="318"/>
      <c r="BS8" s="17" t="s">
        <v>6</v>
      </c>
    </row>
    <row r="9" spans="1:74" s="1" customFormat="1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8"/>
      <c r="BS9" s="17" t="s">
        <v>6</v>
      </c>
    </row>
    <row r="10" spans="1:74" s="1" customFormat="1" ht="12" customHeight="1">
      <c r="B10" s="21"/>
      <c r="C10" s="22"/>
      <c r="D10" s="29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26</v>
      </c>
      <c r="AL10" s="22"/>
      <c r="AM10" s="22"/>
      <c r="AN10" s="27" t="s">
        <v>20</v>
      </c>
      <c r="AO10" s="22"/>
      <c r="AP10" s="22"/>
      <c r="AQ10" s="22"/>
      <c r="AR10" s="20"/>
      <c r="BE10" s="318"/>
      <c r="BS10" s="17" t="s">
        <v>6</v>
      </c>
    </row>
    <row r="11" spans="1:74" s="1" customFormat="1" ht="18.399999999999999" customHeight="1">
      <c r="B11" s="21"/>
      <c r="C11" s="22"/>
      <c r="D11" s="22"/>
      <c r="E11" s="27" t="s">
        <v>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28</v>
      </c>
      <c r="AL11" s="22"/>
      <c r="AM11" s="22"/>
      <c r="AN11" s="27" t="s">
        <v>20</v>
      </c>
      <c r="AO11" s="22"/>
      <c r="AP11" s="22"/>
      <c r="AQ11" s="22"/>
      <c r="AR11" s="20"/>
      <c r="BE11" s="318"/>
      <c r="BS11" s="17" t="s">
        <v>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8"/>
      <c r="BS12" s="17" t="s">
        <v>6</v>
      </c>
    </row>
    <row r="13" spans="1:74" s="1" customFormat="1" ht="12" customHeight="1">
      <c r="B13" s="21"/>
      <c r="C13" s="22"/>
      <c r="D13" s="29" t="s">
        <v>29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26</v>
      </c>
      <c r="AL13" s="22"/>
      <c r="AM13" s="22"/>
      <c r="AN13" s="31" t="s">
        <v>30</v>
      </c>
      <c r="AO13" s="22"/>
      <c r="AP13" s="22"/>
      <c r="AQ13" s="22"/>
      <c r="AR13" s="20"/>
      <c r="BE13" s="318"/>
      <c r="BS13" s="17" t="s">
        <v>6</v>
      </c>
    </row>
    <row r="14" spans="1:74" ht="12.75">
      <c r="B14" s="21"/>
      <c r="C14" s="22"/>
      <c r="D14" s="22"/>
      <c r="E14" s="323" t="s">
        <v>30</v>
      </c>
      <c r="F14" s="324"/>
      <c r="G14" s="32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4"/>
      <c r="Z14" s="324"/>
      <c r="AA14" s="324"/>
      <c r="AB14" s="324"/>
      <c r="AC14" s="324"/>
      <c r="AD14" s="324"/>
      <c r="AE14" s="324"/>
      <c r="AF14" s="324"/>
      <c r="AG14" s="324"/>
      <c r="AH14" s="324"/>
      <c r="AI14" s="324"/>
      <c r="AJ14" s="324"/>
      <c r="AK14" s="29" t="s">
        <v>28</v>
      </c>
      <c r="AL14" s="22"/>
      <c r="AM14" s="22"/>
      <c r="AN14" s="31" t="s">
        <v>30</v>
      </c>
      <c r="AO14" s="22"/>
      <c r="AP14" s="22"/>
      <c r="AQ14" s="22"/>
      <c r="AR14" s="20"/>
      <c r="BE14" s="318"/>
      <c r="BS14" s="17" t="s">
        <v>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8"/>
      <c r="BS15" s="17" t="s">
        <v>4</v>
      </c>
    </row>
    <row r="16" spans="1:74" s="1" customFormat="1" ht="12" customHeight="1">
      <c r="B16" s="21"/>
      <c r="C16" s="22"/>
      <c r="D16" s="29" t="s">
        <v>31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26</v>
      </c>
      <c r="AL16" s="22"/>
      <c r="AM16" s="22"/>
      <c r="AN16" s="27" t="s">
        <v>20</v>
      </c>
      <c r="AO16" s="22"/>
      <c r="AP16" s="22"/>
      <c r="AQ16" s="22"/>
      <c r="AR16" s="20"/>
      <c r="BE16" s="318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32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28</v>
      </c>
      <c r="AL17" s="22"/>
      <c r="AM17" s="22"/>
      <c r="AN17" s="27" t="s">
        <v>20</v>
      </c>
      <c r="AO17" s="22"/>
      <c r="AP17" s="22"/>
      <c r="AQ17" s="22"/>
      <c r="AR17" s="20"/>
      <c r="BE17" s="318"/>
      <c r="BS17" s="17" t="s">
        <v>33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8"/>
      <c r="BS18" s="17" t="s">
        <v>6</v>
      </c>
    </row>
    <row r="19" spans="1:71" s="1" customFormat="1" ht="12" customHeight="1">
      <c r="B19" s="21"/>
      <c r="C19" s="22"/>
      <c r="D19" s="29" t="s">
        <v>34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26</v>
      </c>
      <c r="AL19" s="22"/>
      <c r="AM19" s="22"/>
      <c r="AN19" s="27" t="s">
        <v>20</v>
      </c>
      <c r="AO19" s="22"/>
      <c r="AP19" s="22"/>
      <c r="AQ19" s="22"/>
      <c r="AR19" s="20"/>
      <c r="BE19" s="318"/>
      <c r="BS19" s="17" t="s">
        <v>6</v>
      </c>
    </row>
    <row r="20" spans="1:71" s="1" customFormat="1" ht="18.399999999999999" customHeight="1">
      <c r="B20" s="21"/>
      <c r="C20" s="22"/>
      <c r="D20" s="22"/>
      <c r="E20" s="27" t="s">
        <v>35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28</v>
      </c>
      <c r="AL20" s="22"/>
      <c r="AM20" s="22"/>
      <c r="AN20" s="27" t="s">
        <v>20</v>
      </c>
      <c r="AO20" s="22"/>
      <c r="AP20" s="22"/>
      <c r="AQ20" s="22"/>
      <c r="AR20" s="20"/>
      <c r="BE20" s="318"/>
      <c r="BS20" s="17" t="s">
        <v>33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8"/>
    </row>
    <row r="22" spans="1:71" s="1" customFormat="1" ht="12" customHeight="1">
      <c r="B22" s="21"/>
      <c r="C22" s="22"/>
      <c r="D22" s="29" t="s">
        <v>36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8"/>
    </row>
    <row r="23" spans="1:71" s="1" customFormat="1" ht="47.25" customHeight="1">
      <c r="B23" s="21"/>
      <c r="C23" s="22"/>
      <c r="D23" s="22"/>
      <c r="E23" s="325" t="s">
        <v>37</v>
      </c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325"/>
      <c r="V23" s="325"/>
      <c r="W23" s="325"/>
      <c r="X23" s="325"/>
      <c r="Y23" s="325"/>
      <c r="Z23" s="325"/>
      <c r="AA23" s="325"/>
      <c r="AB23" s="325"/>
      <c r="AC23" s="325"/>
      <c r="AD23" s="325"/>
      <c r="AE23" s="325"/>
      <c r="AF23" s="325"/>
      <c r="AG23" s="325"/>
      <c r="AH23" s="325"/>
      <c r="AI23" s="325"/>
      <c r="AJ23" s="325"/>
      <c r="AK23" s="325"/>
      <c r="AL23" s="325"/>
      <c r="AM23" s="325"/>
      <c r="AN23" s="325"/>
      <c r="AO23" s="22"/>
      <c r="AP23" s="22"/>
      <c r="AQ23" s="22"/>
      <c r="AR23" s="20"/>
      <c r="BE23" s="318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8"/>
    </row>
    <row r="25" spans="1:71" s="1" customFormat="1" ht="6.95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318"/>
    </row>
    <row r="26" spans="1:71" s="2" customFormat="1" ht="25.9" customHeight="1">
      <c r="A26" s="34"/>
      <c r="B26" s="35"/>
      <c r="C26" s="36"/>
      <c r="D26" s="37" t="s">
        <v>38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26">
        <f>ROUND(AG54,2)</f>
        <v>0</v>
      </c>
      <c r="AL26" s="327"/>
      <c r="AM26" s="327"/>
      <c r="AN26" s="327"/>
      <c r="AO26" s="327"/>
      <c r="AP26" s="36"/>
      <c r="AQ26" s="36"/>
      <c r="AR26" s="39"/>
      <c r="BE26" s="318"/>
    </row>
    <row r="27" spans="1:71" s="2" customFormat="1" ht="6.95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318"/>
    </row>
    <row r="28" spans="1:71" s="2" customFormat="1" ht="12.75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28" t="s">
        <v>39</v>
      </c>
      <c r="M28" s="328"/>
      <c r="N28" s="328"/>
      <c r="O28" s="328"/>
      <c r="P28" s="328"/>
      <c r="Q28" s="36"/>
      <c r="R28" s="36"/>
      <c r="S28" s="36"/>
      <c r="T28" s="36"/>
      <c r="U28" s="36"/>
      <c r="V28" s="36"/>
      <c r="W28" s="328" t="s">
        <v>40</v>
      </c>
      <c r="X28" s="328"/>
      <c r="Y28" s="328"/>
      <c r="Z28" s="328"/>
      <c r="AA28" s="328"/>
      <c r="AB28" s="328"/>
      <c r="AC28" s="328"/>
      <c r="AD28" s="328"/>
      <c r="AE28" s="328"/>
      <c r="AF28" s="36"/>
      <c r="AG28" s="36"/>
      <c r="AH28" s="36"/>
      <c r="AI28" s="36"/>
      <c r="AJ28" s="36"/>
      <c r="AK28" s="328" t="s">
        <v>41</v>
      </c>
      <c r="AL28" s="328"/>
      <c r="AM28" s="328"/>
      <c r="AN28" s="328"/>
      <c r="AO28" s="328"/>
      <c r="AP28" s="36"/>
      <c r="AQ28" s="36"/>
      <c r="AR28" s="39"/>
      <c r="BE28" s="318"/>
    </row>
    <row r="29" spans="1:71" s="3" customFormat="1" ht="14.45" customHeight="1">
      <c r="B29" s="40"/>
      <c r="C29" s="41"/>
      <c r="D29" s="29" t="s">
        <v>42</v>
      </c>
      <c r="E29" s="41"/>
      <c r="F29" s="29" t="s">
        <v>43</v>
      </c>
      <c r="G29" s="41"/>
      <c r="H29" s="41"/>
      <c r="I29" s="41"/>
      <c r="J29" s="41"/>
      <c r="K29" s="41"/>
      <c r="L29" s="331">
        <v>0.21</v>
      </c>
      <c r="M29" s="330"/>
      <c r="N29" s="330"/>
      <c r="O29" s="330"/>
      <c r="P29" s="330"/>
      <c r="Q29" s="41"/>
      <c r="R29" s="41"/>
      <c r="S29" s="41"/>
      <c r="T29" s="41"/>
      <c r="U29" s="41"/>
      <c r="V29" s="41"/>
      <c r="W29" s="329">
        <f>ROUND(AZ54, 2)</f>
        <v>0</v>
      </c>
      <c r="X29" s="330"/>
      <c r="Y29" s="330"/>
      <c r="Z29" s="330"/>
      <c r="AA29" s="330"/>
      <c r="AB29" s="330"/>
      <c r="AC29" s="330"/>
      <c r="AD29" s="330"/>
      <c r="AE29" s="330"/>
      <c r="AF29" s="41"/>
      <c r="AG29" s="41"/>
      <c r="AH29" s="41"/>
      <c r="AI29" s="41"/>
      <c r="AJ29" s="41"/>
      <c r="AK29" s="329">
        <f>ROUND(AV54, 2)</f>
        <v>0</v>
      </c>
      <c r="AL29" s="330"/>
      <c r="AM29" s="330"/>
      <c r="AN29" s="330"/>
      <c r="AO29" s="330"/>
      <c r="AP29" s="41"/>
      <c r="AQ29" s="41"/>
      <c r="AR29" s="42"/>
      <c r="BE29" s="319"/>
    </row>
    <row r="30" spans="1:71" s="3" customFormat="1" ht="14.45" customHeight="1">
      <c r="B30" s="40"/>
      <c r="C30" s="41"/>
      <c r="D30" s="41"/>
      <c r="E30" s="41"/>
      <c r="F30" s="29" t="s">
        <v>44</v>
      </c>
      <c r="G30" s="41"/>
      <c r="H30" s="41"/>
      <c r="I30" s="41"/>
      <c r="J30" s="41"/>
      <c r="K30" s="41"/>
      <c r="L30" s="331">
        <v>0.15</v>
      </c>
      <c r="M30" s="330"/>
      <c r="N30" s="330"/>
      <c r="O30" s="330"/>
      <c r="P30" s="330"/>
      <c r="Q30" s="41"/>
      <c r="R30" s="41"/>
      <c r="S30" s="41"/>
      <c r="T30" s="41"/>
      <c r="U30" s="41"/>
      <c r="V30" s="41"/>
      <c r="W30" s="329">
        <f>ROUND(BA54, 2)</f>
        <v>0</v>
      </c>
      <c r="X30" s="330"/>
      <c r="Y30" s="330"/>
      <c r="Z30" s="330"/>
      <c r="AA30" s="330"/>
      <c r="AB30" s="330"/>
      <c r="AC30" s="330"/>
      <c r="AD30" s="330"/>
      <c r="AE30" s="330"/>
      <c r="AF30" s="41"/>
      <c r="AG30" s="41"/>
      <c r="AH30" s="41"/>
      <c r="AI30" s="41"/>
      <c r="AJ30" s="41"/>
      <c r="AK30" s="329">
        <f>ROUND(AW54, 2)</f>
        <v>0</v>
      </c>
      <c r="AL30" s="330"/>
      <c r="AM30" s="330"/>
      <c r="AN30" s="330"/>
      <c r="AO30" s="330"/>
      <c r="AP30" s="41"/>
      <c r="AQ30" s="41"/>
      <c r="AR30" s="42"/>
      <c r="BE30" s="319"/>
    </row>
    <row r="31" spans="1:71" s="3" customFormat="1" ht="14.45" hidden="1" customHeight="1">
      <c r="B31" s="40"/>
      <c r="C31" s="41"/>
      <c r="D31" s="41"/>
      <c r="E31" s="41"/>
      <c r="F31" s="29" t="s">
        <v>45</v>
      </c>
      <c r="G31" s="41"/>
      <c r="H31" s="41"/>
      <c r="I31" s="41"/>
      <c r="J31" s="41"/>
      <c r="K31" s="41"/>
      <c r="L31" s="331">
        <v>0.21</v>
      </c>
      <c r="M31" s="330"/>
      <c r="N31" s="330"/>
      <c r="O31" s="330"/>
      <c r="P31" s="330"/>
      <c r="Q31" s="41"/>
      <c r="R31" s="41"/>
      <c r="S31" s="41"/>
      <c r="T31" s="41"/>
      <c r="U31" s="41"/>
      <c r="V31" s="41"/>
      <c r="W31" s="329">
        <f>ROUND(BB54, 2)</f>
        <v>0</v>
      </c>
      <c r="X31" s="330"/>
      <c r="Y31" s="330"/>
      <c r="Z31" s="330"/>
      <c r="AA31" s="330"/>
      <c r="AB31" s="330"/>
      <c r="AC31" s="330"/>
      <c r="AD31" s="330"/>
      <c r="AE31" s="330"/>
      <c r="AF31" s="41"/>
      <c r="AG31" s="41"/>
      <c r="AH31" s="41"/>
      <c r="AI31" s="41"/>
      <c r="AJ31" s="41"/>
      <c r="AK31" s="329">
        <v>0</v>
      </c>
      <c r="AL31" s="330"/>
      <c r="AM31" s="330"/>
      <c r="AN31" s="330"/>
      <c r="AO31" s="330"/>
      <c r="AP31" s="41"/>
      <c r="AQ31" s="41"/>
      <c r="AR31" s="42"/>
      <c r="BE31" s="319"/>
    </row>
    <row r="32" spans="1:71" s="3" customFormat="1" ht="14.45" hidden="1" customHeight="1">
      <c r="B32" s="40"/>
      <c r="C32" s="41"/>
      <c r="D32" s="41"/>
      <c r="E32" s="41"/>
      <c r="F32" s="29" t="s">
        <v>46</v>
      </c>
      <c r="G32" s="41"/>
      <c r="H32" s="41"/>
      <c r="I32" s="41"/>
      <c r="J32" s="41"/>
      <c r="K32" s="41"/>
      <c r="L32" s="331">
        <v>0.15</v>
      </c>
      <c r="M32" s="330"/>
      <c r="N32" s="330"/>
      <c r="O32" s="330"/>
      <c r="P32" s="330"/>
      <c r="Q32" s="41"/>
      <c r="R32" s="41"/>
      <c r="S32" s="41"/>
      <c r="T32" s="41"/>
      <c r="U32" s="41"/>
      <c r="V32" s="41"/>
      <c r="W32" s="329">
        <f>ROUND(BC54, 2)</f>
        <v>0</v>
      </c>
      <c r="X32" s="330"/>
      <c r="Y32" s="330"/>
      <c r="Z32" s="330"/>
      <c r="AA32" s="330"/>
      <c r="AB32" s="330"/>
      <c r="AC32" s="330"/>
      <c r="AD32" s="330"/>
      <c r="AE32" s="330"/>
      <c r="AF32" s="41"/>
      <c r="AG32" s="41"/>
      <c r="AH32" s="41"/>
      <c r="AI32" s="41"/>
      <c r="AJ32" s="41"/>
      <c r="AK32" s="329">
        <v>0</v>
      </c>
      <c r="AL32" s="330"/>
      <c r="AM32" s="330"/>
      <c r="AN32" s="330"/>
      <c r="AO32" s="330"/>
      <c r="AP32" s="41"/>
      <c r="AQ32" s="41"/>
      <c r="AR32" s="42"/>
      <c r="BE32" s="319"/>
    </row>
    <row r="33" spans="1:57" s="3" customFormat="1" ht="14.45" hidden="1" customHeight="1">
      <c r="B33" s="40"/>
      <c r="C33" s="41"/>
      <c r="D33" s="41"/>
      <c r="E33" s="41"/>
      <c r="F33" s="29" t="s">
        <v>47</v>
      </c>
      <c r="G33" s="41"/>
      <c r="H33" s="41"/>
      <c r="I33" s="41"/>
      <c r="J33" s="41"/>
      <c r="K33" s="41"/>
      <c r="L33" s="331">
        <v>0</v>
      </c>
      <c r="M33" s="330"/>
      <c r="N33" s="330"/>
      <c r="O33" s="330"/>
      <c r="P33" s="330"/>
      <c r="Q33" s="41"/>
      <c r="R33" s="41"/>
      <c r="S33" s="41"/>
      <c r="T33" s="41"/>
      <c r="U33" s="41"/>
      <c r="V33" s="41"/>
      <c r="W33" s="329">
        <f>ROUND(BD54, 2)</f>
        <v>0</v>
      </c>
      <c r="X33" s="330"/>
      <c r="Y33" s="330"/>
      <c r="Z33" s="330"/>
      <c r="AA33" s="330"/>
      <c r="AB33" s="330"/>
      <c r="AC33" s="330"/>
      <c r="AD33" s="330"/>
      <c r="AE33" s="330"/>
      <c r="AF33" s="41"/>
      <c r="AG33" s="41"/>
      <c r="AH33" s="41"/>
      <c r="AI33" s="41"/>
      <c r="AJ33" s="41"/>
      <c r="AK33" s="329">
        <v>0</v>
      </c>
      <c r="AL33" s="330"/>
      <c r="AM33" s="330"/>
      <c r="AN33" s="330"/>
      <c r="AO33" s="330"/>
      <c r="AP33" s="41"/>
      <c r="AQ33" s="41"/>
      <c r="AR33" s="42"/>
    </row>
    <row r="34" spans="1:57" s="2" customFormat="1" ht="6.95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34"/>
    </row>
    <row r="35" spans="1:57" s="2" customFormat="1" ht="25.9" customHeight="1">
      <c r="A35" s="34"/>
      <c r="B35" s="35"/>
      <c r="C35" s="43"/>
      <c r="D35" s="44" t="s">
        <v>48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49</v>
      </c>
      <c r="U35" s="45"/>
      <c r="V35" s="45"/>
      <c r="W35" s="45"/>
      <c r="X35" s="332" t="s">
        <v>50</v>
      </c>
      <c r="Y35" s="333"/>
      <c r="Z35" s="333"/>
      <c r="AA35" s="333"/>
      <c r="AB35" s="333"/>
      <c r="AC35" s="45"/>
      <c r="AD35" s="45"/>
      <c r="AE35" s="45"/>
      <c r="AF35" s="45"/>
      <c r="AG35" s="45"/>
      <c r="AH35" s="45"/>
      <c r="AI35" s="45"/>
      <c r="AJ35" s="45"/>
      <c r="AK35" s="334">
        <f>SUM(AK26:AK33)</f>
        <v>0</v>
      </c>
      <c r="AL35" s="333"/>
      <c r="AM35" s="333"/>
      <c r="AN35" s="333"/>
      <c r="AO35" s="335"/>
      <c r="AP35" s="43"/>
      <c r="AQ35" s="43"/>
      <c r="AR35" s="39"/>
      <c r="BE35" s="34"/>
    </row>
    <row r="36" spans="1:57" s="2" customFormat="1" ht="6.9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2" customFormat="1" ht="6.95" customHeight="1">
      <c r="A37" s="3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39"/>
      <c r="BE37" s="34"/>
    </row>
    <row r="41" spans="1:57" s="2" customFormat="1" ht="6.95" customHeight="1">
      <c r="A41" s="34"/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39"/>
      <c r="BE41" s="34"/>
    </row>
    <row r="42" spans="1:57" s="2" customFormat="1" ht="24.95" customHeight="1">
      <c r="A42" s="34"/>
      <c r="B42" s="35"/>
      <c r="C42" s="23" t="s">
        <v>51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9"/>
      <c r="BE42" s="34"/>
    </row>
    <row r="43" spans="1:57" s="2" customFormat="1" ht="6.95" customHeight="1">
      <c r="A43" s="34"/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9"/>
      <c r="BE43" s="34"/>
    </row>
    <row r="44" spans="1:57" s="4" customFormat="1" ht="12" customHeight="1">
      <c r="B44" s="51"/>
      <c r="C44" s="29" t="s">
        <v>12</v>
      </c>
      <c r="D44" s="52"/>
      <c r="E44" s="52"/>
      <c r="F44" s="52"/>
      <c r="G44" s="52"/>
      <c r="H44" s="52"/>
      <c r="I44" s="52"/>
      <c r="J44" s="52"/>
      <c r="K44" s="52"/>
      <c r="L44" s="52" t="str">
        <f>K5</f>
        <v>LibrantickyPotok</v>
      </c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3"/>
    </row>
    <row r="45" spans="1:57" s="5" customFormat="1" ht="36.950000000000003" customHeight="1">
      <c r="B45" s="54"/>
      <c r="C45" s="55" t="s">
        <v>15</v>
      </c>
      <c r="D45" s="56"/>
      <c r="E45" s="56"/>
      <c r="F45" s="56"/>
      <c r="G45" s="56"/>
      <c r="H45" s="56"/>
      <c r="I45" s="56"/>
      <c r="J45" s="56"/>
      <c r="K45" s="56"/>
      <c r="L45" s="336" t="str">
        <f>K6</f>
        <v>ÚPRAVA LIBRANTICKÉHO POTOKA III. ČÁST</v>
      </c>
      <c r="M45" s="337"/>
      <c r="N45" s="337"/>
      <c r="O45" s="337"/>
      <c r="P45" s="337"/>
      <c r="Q45" s="337"/>
      <c r="R45" s="337"/>
      <c r="S45" s="337"/>
      <c r="T45" s="337"/>
      <c r="U45" s="337"/>
      <c r="V45" s="337"/>
      <c r="W45" s="337"/>
      <c r="X45" s="337"/>
      <c r="Y45" s="337"/>
      <c r="Z45" s="337"/>
      <c r="AA45" s="337"/>
      <c r="AB45" s="337"/>
      <c r="AC45" s="337"/>
      <c r="AD45" s="337"/>
      <c r="AE45" s="337"/>
      <c r="AF45" s="337"/>
      <c r="AG45" s="337"/>
      <c r="AH45" s="337"/>
      <c r="AI45" s="337"/>
      <c r="AJ45" s="337"/>
      <c r="AK45" s="337"/>
      <c r="AL45" s="337"/>
      <c r="AM45" s="337"/>
      <c r="AN45" s="337"/>
      <c r="AO45" s="337"/>
      <c r="AP45" s="56"/>
      <c r="AQ45" s="56"/>
      <c r="AR45" s="57"/>
    </row>
    <row r="46" spans="1:57" s="2" customFormat="1" ht="6.95" customHeight="1">
      <c r="A46" s="34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9"/>
      <c r="BE46" s="34"/>
    </row>
    <row r="47" spans="1:57" s="2" customFormat="1" ht="12" customHeight="1">
      <c r="A47" s="34"/>
      <c r="B47" s="35"/>
      <c r="C47" s="29" t="s">
        <v>21</v>
      </c>
      <c r="D47" s="36"/>
      <c r="E47" s="36"/>
      <c r="F47" s="36"/>
      <c r="G47" s="36"/>
      <c r="H47" s="36"/>
      <c r="I47" s="36"/>
      <c r="J47" s="36"/>
      <c r="K47" s="36"/>
      <c r="L47" s="58" t="str">
        <f>IF(K8="","",K8)</f>
        <v>Librantice</v>
      </c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29" t="s">
        <v>23</v>
      </c>
      <c r="AJ47" s="36"/>
      <c r="AK47" s="36"/>
      <c r="AL47" s="36"/>
      <c r="AM47" s="338" t="str">
        <f>IF(AN8= "","",AN8)</f>
        <v>19. 1. 2021</v>
      </c>
      <c r="AN47" s="338"/>
      <c r="AO47" s="36"/>
      <c r="AP47" s="36"/>
      <c r="AQ47" s="36"/>
      <c r="AR47" s="39"/>
      <c r="BE47" s="34"/>
    </row>
    <row r="48" spans="1:57" s="2" customFormat="1" ht="6.95" customHeight="1">
      <c r="A48" s="34"/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9"/>
      <c r="BE48" s="34"/>
    </row>
    <row r="49" spans="1:91" s="2" customFormat="1" ht="25.7" customHeight="1">
      <c r="A49" s="34"/>
      <c r="B49" s="35"/>
      <c r="C49" s="29" t="s">
        <v>25</v>
      </c>
      <c r="D49" s="36"/>
      <c r="E49" s="36"/>
      <c r="F49" s="36"/>
      <c r="G49" s="36"/>
      <c r="H49" s="36"/>
      <c r="I49" s="36"/>
      <c r="J49" s="36"/>
      <c r="K49" s="36"/>
      <c r="L49" s="52" t="str">
        <f>IF(E11= "","",E11)</f>
        <v>Obec Librantice, Librantice 80, 503 46 Librantice</v>
      </c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29" t="s">
        <v>31</v>
      </c>
      <c r="AJ49" s="36"/>
      <c r="AK49" s="36"/>
      <c r="AL49" s="36"/>
      <c r="AM49" s="339" t="str">
        <f>IF(E17="","",E17)</f>
        <v>P-AQUA s.r.o., Jižní 870, 500 03 Hradec Králové</v>
      </c>
      <c r="AN49" s="340"/>
      <c r="AO49" s="340"/>
      <c r="AP49" s="340"/>
      <c r="AQ49" s="36"/>
      <c r="AR49" s="39"/>
      <c r="AS49" s="341" t="s">
        <v>52</v>
      </c>
      <c r="AT49" s="342"/>
      <c r="AU49" s="60"/>
      <c r="AV49" s="60"/>
      <c r="AW49" s="60"/>
      <c r="AX49" s="60"/>
      <c r="AY49" s="60"/>
      <c r="AZ49" s="60"/>
      <c r="BA49" s="60"/>
      <c r="BB49" s="60"/>
      <c r="BC49" s="60"/>
      <c r="BD49" s="61"/>
      <c r="BE49" s="34"/>
    </row>
    <row r="50" spans="1:91" s="2" customFormat="1" ht="15.2" customHeight="1">
      <c r="A50" s="34"/>
      <c r="B50" s="35"/>
      <c r="C50" s="29" t="s">
        <v>29</v>
      </c>
      <c r="D50" s="36"/>
      <c r="E50" s="36"/>
      <c r="F50" s="36"/>
      <c r="G50" s="36"/>
      <c r="H50" s="36"/>
      <c r="I50" s="36"/>
      <c r="J50" s="36"/>
      <c r="K50" s="36"/>
      <c r="L50" s="52" t="str">
        <f>IF(E14= "Vyplň údaj","",E14)</f>
        <v/>
      </c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29" t="s">
        <v>34</v>
      </c>
      <c r="AJ50" s="36"/>
      <c r="AK50" s="36"/>
      <c r="AL50" s="36"/>
      <c r="AM50" s="339" t="str">
        <f>IF(E20="","",E20)</f>
        <v>Ing. Tomáš Růžička</v>
      </c>
      <c r="AN50" s="340"/>
      <c r="AO50" s="340"/>
      <c r="AP50" s="340"/>
      <c r="AQ50" s="36"/>
      <c r="AR50" s="39"/>
      <c r="AS50" s="343"/>
      <c r="AT50" s="344"/>
      <c r="AU50" s="62"/>
      <c r="AV50" s="62"/>
      <c r="AW50" s="62"/>
      <c r="AX50" s="62"/>
      <c r="AY50" s="62"/>
      <c r="AZ50" s="62"/>
      <c r="BA50" s="62"/>
      <c r="BB50" s="62"/>
      <c r="BC50" s="62"/>
      <c r="BD50" s="63"/>
      <c r="BE50" s="34"/>
    </row>
    <row r="51" spans="1:91" s="2" customFormat="1" ht="10.9" customHeight="1">
      <c r="A51" s="34"/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9"/>
      <c r="AS51" s="345"/>
      <c r="AT51" s="346"/>
      <c r="AU51" s="64"/>
      <c r="AV51" s="64"/>
      <c r="AW51" s="64"/>
      <c r="AX51" s="64"/>
      <c r="AY51" s="64"/>
      <c r="AZ51" s="64"/>
      <c r="BA51" s="64"/>
      <c r="BB51" s="64"/>
      <c r="BC51" s="64"/>
      <c r="BD51" s="65"/>
      <c r="BE51" s="34"/>
    </row>
    <row r="52" spans="1:91" s="2" customFormat="1" ht="29.25" customHeight="1">
      <c r="A52" s="34"/>
      <c r="B52" s="35"/>
      <c r="C52" s="347" t="s">
        <v>53</v>
      </c>
      <c r="D52" s="348"/>
      <c r="E52" s="348"/>
      <c r="F52" s="348"/>
      <c r="G52" s="348"/>
      <c r="H52" s="66"/>
      <c r="I52" s="349" t="s">
        <v>54</v>
      </c>
      <c r="J52" s="348"/>
      <c r="K52" s="348"/>
      <c r="L52" s="348"/>
      <c r="M52" s="348"/>
      <c r="N52" s="348"/>
      <c r="O52" s="348"/>
      <c r="P52" s="348"/>
      <c r="Q52" s="348"/>
      <c r="R52" s="348"/>
      <c r="S52" s="348"/>
      <c r="T52" s="348"/>
      <c r="U52" s="348"/>
      <c r="V52" s="348"/>
      <c r="W52" s="348"/>
      <c r="X52" s="348"/>
      <c r="Y52" s="348"/>
      <c r="Z52" s="348"/>
      <c r="AA52" s="348"/>
      <c r="AB52" s="348"/>
      <c r="AC52" s="348"/>
      <c r="AD52" s="348"/>
      <c r="AE52" s="348"/>
      <c r="AF52" s="348"/>
      <c r="AG52" s="350" t="s">
        <v>55</v>
      </c>
      <c r="AH52" s="348"/>
      <c r="AI52" s="348"/>
      <c r="AJ52" s="348"/>
      <c r="AK52" s="348"/>
      <c r="AL52" s="348"/>
      <c r="AM52" s="348"/>
      <c r="AN52" s="349" t="s">
        <v>56</v>
      </c>
      <c r="AO52" s="348"/>
      <c r="AP52" s="348"/>
      <c r="AQ52" s="67" t="s">
        <v>57</v>
      </c>
      <c r="AR52" s="39"/>
      <c r="AS52" s="68" t="s">
        <v>58</v>
      </c>
      <c r="AT52" s="69" t="s">
        <v>59</v>
      </c>
      <c r="AU52" s="69" t="s">
        <v>60</v>
      </c>
      <c r="AV52" s="69" t="s">
        <v>61</v>
      </c>
      <c r="AW52" s="69" t="s">
        <v>62</v>
      </c>
      <c r="AX52" s="69" t="s">
        <v>63</v>
      </c>
      <c r="AY52" s="69" t="s">
        <v>64</v>
      </c>
      <c r="AZ52" s="69" t="s">
        <v>65</v>
      </c>
      <c r="BA52" s="69" t="s">
        <v>66</v>
      </c>
      <c r="BB52" s="69" t="s">
        <v>67</v>
      </c>
      <c r="BC52" s="69" t="s">
        <v>68</v>
      </c>
      <c r="BD52" s="70" t="s">
        <v>69</v>
      </c>
      <c r="BE52" s="34"/>
    </row>
    <row r="53" spans="1:91" s="2" customFormat="1" ht="10.9" customHeight="1">
      <c r="A53" s="34"/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9"/>
      <c r="AS53" s="71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3"/>
      <c r="BE53" s="34"/>
    </row>
    <row r="54" spans="1:91" s="6" customFormat="1" ht="32.450000000000003" customHeight="1">
      <c r="B54" s="74"/>
      <c r="C54" s="75" t="s">
        <v>70</v>
      </c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354">
        <f>ROUND(SUM(AG55:AG57),2)</f>
        <v>0</v>
      </c>
      <c r="AH54" s="354"/>
      <c r="AI54" s="354"/>
      <c r="AJ54" s="354"/>
      <c r="AK54" s="354"/>
      <c r="AL54" s="354"/>
      <c r="AM54" s="354"/>
      <c r="AN54" s="355">
        <f>SUM(AG54,AT54)</f>
        <v>0</v>
      </c>
      <c r="AO54" s="355"/>
      <c r="AP54" s="355"/>
      <c r="AQ54" s="78" t="s">
        <v>20</v>
      </c>
      <c r="AR54" s="79"/>
      <c r="AS54" s="80">
        <f>ROUND(SUM(AS55:AS57),2)</f>
        <v>0</v>
      </c>
      <c r="AT54" s="81">
        <f>ROUND(SUM(AV54:AW54),2)</f>
        <v>0</v>
      </c>
      <c r="AU54" s="82">
        <f>ROUND(SUM(AU55:AU57),5)</f>
        <v>0</v>
      </c>
      <c r="AV54" s="81">
        <f>ROUND(AZ54*L29,2)</f>
        <v>0</v>
      </c>
      <c r="AW54" s="81">
        <f>ROUND(BA54*L30,2)</f>
        <v>0</v>
      </c>
      <c r="AX54" s="81">
        <f>ROUND(BB54*L29,2)</f>
        <v>0</v>
      </c>
      <c r="AY54" s="81">
        <f>ROUND(BC54*L30,2)</f>
        <v>0</v>
      </c>
      <c r="AZ54" s="81">
        <f>ROUND(SUM(AZ55:AZ57),2)</f>
        <v>0</v>
      </c>
      <c r="BA54" s="81">
        <f>ROUND(SUM(BA55:BA57),2)</f>
        <v>0</v>
      </c>
      <c r="BB54" s="81">
        <f>ROUND(SUM(BB55:BB57),2)</f>
        <v>0</v>
      </c>
      <c r="BC54" s="81">
        <f>ROUND(SUM(BC55:BC57),2)</f>
        <v>0</v>
      </c>
      <c r="BD54" s="83">
        <f>ROUND(SUM(BD55:BD57),2)</f>
        <v>0</v>
      </c>
      <c r="BS54" s="84" t="s">
        <v>71</v>
      </c>
      <c r="BT54" s="84" t="s">
        <v>72</v>
      </c>
      <c r="BU54" s="85" t="s">
        <v>73</v>
      </c>
      <c r="BV54" s="84" t="s">
        <v>74</v>
      </c>
      <c r="BW54" s="84" t="s">
        <v>5</v>
      </c>
      <c r="BX54" s="84" t="s">
        <v>75</v>
      </c>
      <c r="CL54" s="84" t="s">
        <v>18</v>
      </c>
    </row>
    <row r="55" spans="1:91" s="7" customFormat="1" ht="16.5" customHeight="1">
      <c r="A55" s="86" t="s">
        <v>76</v>
      </c>
      <c r="B55" s="87"/>
      <c r="C55" s="88"/>
      <c r="D55" s="353" t="s">
        <v>77</v>
      </c>
      <c r="E55" s="353"/>
      <c r="F55" s="353"/>
      <c r="G55" s="353"/>
      <c r="H55" s="353"/>
      <c r="I55" s="89"/>
      <c r="J55" s="353" t="s">
        <v>78</v>
      </c>
      <c r="K55" s="353"/>
      <c r="L55" s="353"/>
      <c r="M55" s="353"/>
      <c r="N55" s="353"/>
      <c r="O55" s="353"/>
      <c r="P55" s="353"/>
      <c r="Q55" s="353"/>
      <c r="R55" s="353"/>
      <c r="S55" s="353"/>
      <c r="T55" s="353"/>
      <c r="U55" s="353"/>
      <c r="V55" s="353"/>
      <c r="W55" s="353"/>
      <c r="X55" s="353"/>
      <c r="Y55" s="353"/>
      <c r="Z55" s="353"/>
      <c r="AA55" s="353"/>
      <c r="AB55" s="353"/>
      <c r="AC55" s="353"/>
      <c r="AD55" s="353"/>
      <c r="AE55" s="353"/>
      <c r="AF55" s="353"/>
      <c r="AG55" s="351">
        <f>'01 - 1. ETAPA'!J30</f>
        <v>0</v>
      </c>
      <c r="AH55" s="352"/>
      <c r="AI55" s="352"/>
      <c r="AJ55" s="352"/>
      <c r="AK55" s="352"/>
      <c r="AL55" s="352"/>
      <c r="AM55" s="352"/>
      <c r="AN55" s="351">
        <f>SUM(AG55,AT55)</f>
        <v>0</v>
      </c>
      <c r="AO55" s="352"/>
      <c r="AP55" s="352"/>
      <c r="AQ55" s="90" t="s">
        <v>79</v>
      </c>
      <c r="AR55" s="91"/>
      <c r="AS55" s="92">
        <v>0</v>
      </c>
      <c r="AT55" s="93">
        <f>ROUND(SUM(AV55:AW55),2)</f>
        <v>0</v>
      </c>
      <c r="AU55" s="94">
        <f>'01 - 1. ETAPA'!P85</f>
        <v>0</v>
      </c>
      <c r="AV55" s="93">
        <f>'01 - 1. ETAPA'!J33</f>
        <v>0</v>
      </c>
      <c r="AW55" s="93">
        <f>'01 - 1. ETAPA'!J34</f>
        <v>0</v>
      </c>
      <c r="AX55" s="93">
        <f>'01 - 1. ETAPA'!J35</f>
        <v>0</v>
      </c>
      <c r="AY55" s="93">
        <f>'01 - 1. ETAPA'!J36</f>
        <v>0</v>
      </c>
      <c r="AZ55" s="93">
        <f>'01 - 1. ETAPA'!F33</f>
        <v>0</v>
      </c>
      <c r="BA55" s="93">
        <f>'01 - 1. ETAPA'!F34</f>
        <v>0</v>
      </c>
      <c r="BB55" s="93">
        <f>'01 - 1. ETAPA'!F35</f>
        <v>0</v>
      </c>
      <c r="BC55" s="93">
        <f>'01 - 1. ETAPA'!F36</f>
        <v>0</v>
      </c>
      <c r="BD55" s="95">
        <f>'01 - 1. ETAPA'!F37</f>
        <v>0</v>
      </c>
      <c r="BT55" s="96" t="s">
        <v>80</v>
      </c>
      <c r="BV55" s="96" t="s">
        <v>74</v>
      </c>
      <c r="BW55" s="96" t="s">
        <v>81</v>
      </c>
      <c r="BX55" s="96" t="s">
        <v>5</v>
      </c>
      <c r="CL55" s="96" t="s">
        <v>18</v>
      </c>
      <c r="CM55" s="96" t="s">
        <v>82</v>
      </c>
    </row>
    <row r="56" spans="1:91" s="7" customFormat="1" ht="16.5" customHeight="1">
      <c r="A56" s="86" t="s">
        <v>76</v>
      </c>
      <c r="B56" s="87"/>
      <c r="C56" s="88"/>
      <c r="D56" s="353" t="s">
        <v>83</v>
      </c>
      <c r="E56" s="353"/>
      <c r="F56" s="353"/>
      <c r="G56" s="353"/>
      <c r="H56" s="353"/>
      <c r="I56" s="89"/>
      <c r="J56" s="353" t="s">
        <v>84</v>
      </c>
      <c r="K56" s="353"/>
      <c r="L56" s="353"/>
      <c r="M56" s="353"/>
      <c r="N56" s="353"/>
      <c r="O56" s="353"/>
      <c r="P56" s="353"/>
      <c r="Q56" s="353"/>
      <c r="R56" s="353"/>
      <c r="S56" s="353"/>
      <c r="T56" s="353"/>
      <c r="U56" s="353"/>
      <c r="V56" s="353"/>
      <c r="W56" s="353"/>
      <c r="X56" s="353"/>
      <c r="Y56" s="353"/>
      <c r="Z56" s="353"/>
      <c r="AA56" s="353"/>
      <c r="AB56" s="353"/>
      <c r="AC56" s="353"/>
      <c r="AD56" s="353"/>
      <c r="AE56" s="353"/>
      <c r="AF56" s="353"/>
      <c r="AG56" s="351">
        <f>'02 - 2. ETAPA'!J30</f>
        <v>0</v>
      </c>
      <c r="AH56" s="352"/>
      <c r="AI56" s="352"/>
      <c r="AJ56" s="352"/>
      <c r="AK56" s="352"/>
      <c r="AL56" s="352"/>
      <c r="AM56" s="352"/>
      <c r="AN56" s="351">
        <f>SUM(AG56,AT56)</f>
        <v>0</v>
      </c>
      <c r="AO56" s="352"/>
      <c r="AP56" s="352"/>
      <c r="AQ56" s="90" t="s">
        <v>79</v>
      </c>
      <c r="AR56" s="91"/>
      <c r="AS56" s="92">
        <v>0</v>
      </c>
      <c r="AT56" s="93">
        <f>ROUND(SUM(AV56:AW56),2)</f>
        <v>0</v>
      </c>
      <c r="AU56" s="94">
        <f>'02 - 2. ETAPA'!P86</f>
        <v>0</v>
      </c>
      <c r="AV56" s="93">
        <f>'02 - 2. ETAPA'!J33</f>
        <v>0</v>
      </c>
      <c r="AW56" s="93">
        <f>'02 - 2. ETAPA'!J34</f>
        <v>0</v>
      </c>
      <c r="AX56" s="93">
        <f>'02 - 2. ETAPA'!J35</f>
        <v>0</v>
      </c>
      <c r="AY56" s="93">
        <f>'02 - 2. ETAPA'!J36</f>
        <v>0</v>
      </c>
      <c r="AZ56" s="93">
        <f>'02 - 2. ETAPA'!F33</f>
        <v>0</v>
      </c>
      <c r="BA56" s="93">
        <f>'02 - 2. ETAPA'!F34</f>
        <v>0</v>
      </c>
      <c r="BB56" s="93">
        <f>'02 - 2. ETAPA'!F35</f>
        <v>0</v>
      </c>
      <c r="BC56" s="93">
        <f>'02 - 2. ETAPA'!F36</f>
        <v>0</v>
      </c>
      <c r="BD56" s="95">
        <f>'02 - 2. ETAPA'!F37</f>
        <v>0</v>
      </c>
      <c r="BT56" s="96" t="s">
        <v>80</v>
      </c>
      <c r="BV56" s="96" t="s">
        <v>74</v>
      </c>
      <c r="BW56" s="96" t="s">
        <v>85</v>
      </c>
      <c r="BX56" s="96" t="s">
        <v>5</v>
      </c>
      <c r="CL56" s="96" t="s">
        <v>18</v>
      </c>
      <c r="CM56" s="96" t="s">
        <v>82</v>
      </c>
    </row>
    <row r="57" spans="1:91" s="7" customFormat="1" ht="16.5" customHeight="1">
      <c r="A57" s="86" t="s">
        <v>76</v>
      </c>
      <c r="B57" s="87"/>
      <c r="C57" s="88"/>
      <c r="D57" s="353" t="s">
        <v>86</v>
      </c>
      <c r="E57" s="353"/>
      <c r="F57" s="353"/>
      <c r="G57" s="353"/>
      <c r="H57" s="353"/>
      <c r="I57" s="89"/>
      <c r="J57" s="353" t="s">
        <v>87</v>
      </c>
      <c r="K57" s="353"/>
      <c r="L57" s="353"/>
      <c r="M57" s="353"/>
      <c r="N57" s="353"/>
      <c r="O57" s="353"/>
      <c r="P57" s="353"/>
      <c r="Q57" s="353"/>
      <c r="R57" s="353"/>
      <c r="S57" s="353"/>
      <c r="T57" s="353"/>
      <c r="U57" s="353"/>
      <c r="V57" s="353"/>
      <c r="W57" s="353"/>
      <c r="X57" s="353"/>
      <c r="Y57" s="353"/>
      <c r="Z57" s="353"/>
      <c r="AA57" s="353"/>
      <c r="AB57" s="353"/>
      <c r="AC57" s="353"/>
      <c r="AD57" s="353"/>
      <c r="AE57" s="353"/>
      <c r="AF57" s="353"/>
      <c r="AG57" s="351">
        <f>'VRN - VRN - Vedlejší rozp...'!J30</f>
        <v>0</v>
      </c>
      <c r="AH57" s="352"/>
      <c r="AI57" s="352"/>
      <c r="AJ57" s="352"/>
      <c r="AK57" s="352"/>
      <c r="AL57" s="352"/>
      <c r="AM57" s="352"/>
      <c r="AN57" s="351">
        <f>SUM(AG57,AT57)</f>
        <v>0</v>
      </c>
      <c r="AO57" s="352"/>
      <c r="AP57" s="352"/>
      <c r="AQ57" s="90" t="s">
        <v>79</v>
      </c>
      <c r="AR57" s="91"/>
      <c r="AS57" s="97">
        <v>0</v>
      </c>
      <c r="AT57" s="98">
        <f>ROUND(SUM(AV57:AW57),2)</f>
        <v>0</v>
      </c>
      <c r="AU57" s="99">
        <f>'VRN - VRN - Vedlejší rozp...'!P85</f>
        <v>0</v>
      </c>
      <c r="AV57" s="98">
        <f>'VRN - VRN - Vedlejší rozp...'!J33</f>
        <v>0</v>
      </c>
      <c r="AW57" s="98">
        <f>'VRN - VRN - Vedlejší rozp...'!J34</f>
        <v>0</v>
      </c>
      <c r="AX57" s="98">
        <f>'VRN - VRN - Vedlejší rozp...'!J35</f>
        <v>0</v>
      </c>
      <c r="AY57" s="98">
        <f>'VRN - VRN - Vedlejší rozp...'!J36</f>
        <v>0</v>
      </c>
      <c r="AZ57" s="98">
        <f>'VRN - VRN - Vedlejší rozp...'!F33</f>
        <v>0</v>
      </c>
      <c r="BA57" s="98">
        <f>'VRN - VRN - Vedlejší rozp...'!F34</f>
        <v>0</v>
      </c>
      <c r="BB57" s="98">
        <f>'VRN - VRN - Vedlejší rozp...'!F35</f>
        <v>0</v>
      </c>
      <c r="BC57" s="98">
        <f>'VRN - VRN - Vedlejší rozp...'!F36</f>
        <v>0</v>
      </c>
      <c r="BD57" s="100">
        <f>'VRN - VRN - Vedlejší rozp...'!F37</f>
        <v>0</v>
      </c>
      <c r="BT57" s="96" t="s">
        <v>80</v>
      </c>
      <c r="BV57" s="96" t="s">
        <v>74</v>
      </c>
      <c r="BW57" s="96" t="s">
        <v>88</v>
      </c>
      <c r="BX57" s="96" t="s">
        <v>5</v>
      </c>
      <c r="CL57" s="96" t="s">
        <v>89</v>
      </c>
      <c r="CM57" s="96" t="s">
        <v>82</v>
      </c>
    </row>
    <row r="58" spans="1:91" s="2" customFormat="1" ht="30" customHeight="1">
      <c r="A58" s="34"/>
      <c r="B58" s="35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9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  <row r="59" spans="1:91" s="2" customFormat="1" ht="6.95" customHeight="1">
      <c r="A59" s="34"/>
      <c r="B59" s="47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39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</sheetData>
  <sheetProtection algorithmName="SHA-512" hashValue="3WHjwPe4Bel6EsFOjbqaLjF3KKJTJvFekMfpfyB/+Lfe7N3Na2D0R1Fk2bXU4y1vx+9T1mhep3+UP7M+mEBHeg==" saltValue="Lxq1VdDbngdIj6NQnJ04QVm8Zl6Dk4e+1XHaJE9tOuqplDYWcH6e2C8jq4HndsFh8M5UVA/agUM+kdQY9qTU0A==" spinCount="100000" sheet="1" objects="1" scenarios="1" formatColumns="0" formatRows="0"/>
  <mergeCells count="50">
    <mergeCell ref="AR2:BE2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55" location="'01 - 1. ETAPA'!C2" display="/"/>
    <hyperlink ref="A56" location="'02 - 2. ETAPA'!C2" display="/"/>
    <hyperlink ref="A57" location="'VRN - VRN - Vedlejší rozp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44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1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1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AT2" s="17" t="s">
        <v>81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4"/>
      <c r="J3" s="103"/>
      <c r="K3" s="103"/>
      <c r="L3" s="20"/>
      <c r="AT3" s="17" t="s">
        <v>82</v>
      </c>
    </row>
    <row r="4" spans="1:46" s="1" customFormat="1" ht="24.95" customHeight="1">
      <c r="B4" s="20"/>
      <c r="D4" s="105" t="s">
        <v>90</v>
      </c>
      <c r="I4" s="101"/>
      <c r="L4" s="20"/>
      <c r="M4" s="106" t="s">
        <v>10</v>
      </c>
      <c r="AT4" s="17" t="s">
        <v>4</v>
      </c>
    </row>
    <row r="5" spans="1:46" s="1" customFormat="1" ht="6.95" customHeight="1">
      <c r="B5" s="20"/>
      <c r="I5" s="101"/>
      <c r="L5" s="20"/>
    </row>
    <row r="6" spans="1:46" s="1" customFormat="1" ht="12" customHeight="1">
      <c r="B6" s="20"/>
      <c r="D6" s="107" t="s">
        <v>15</v>
      </c>
      <c r="I6" s="101"/>
      <c r="L6" s="20"/>
    </row>
    <row r="7" spans="1:46" s="1" customFormat="1" ht="16.5" customHeight="1">
      <c r="B7" s="20"/>
      <c r="E7" s="357" t="str">
        <f>'Rekapitulace stavby'!K6</f>
        <v>ÚPRAVA LIBRANTICKÉHO POTOKA III. ČÁST</v>
      </c>
      <c r="F7" s="358"/>
      <c r="G7" s="358"/>
      <c r="H7" s="358"/>
      <c r="I7" s="101"/>
      <c r="L7" s="20"/>
    </row>
    <row r="8" spans="1:46" s="2" customFormat="1" ht="12" customHeight="1">
      <c r="A8" s="34"/>
      <c r="B8" s="39"/>
      <c r="C8" s="34"/>
      <c r="D8" s="107" t="s">
        <v>91</v>
      </c>
      <c r="E8" s="34"/>
      <c r="F8" s="34"/>
      <c r="G8" s="34"/>
      <c r="H8" s="34"/>
      <c r="I8" s="108"/>
      <c r="J8" s="34"/>
      <c r="K8" s="34"/>
      <c r="L8" s="109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59" t="s">
        <v>92</v>
      </c>
      <c r="F9" s="360"/>
      <c r="G9" s="360"/>
      <c r="H9" s="360"/>
      <c r="I9" s="108"/>
      <c r="J9" s="34"/>
      <c r="K9" s="34"/>
      <c r="L9" s="109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108"/>
      <c r="J10" s="34"/>
      <c r="K10" s="34"/>
      <c r="L10" s="109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07" t="s">
        <v>17</v>
      </c>
      <c r="E11" s="34"/>
      <c r="F11" s="110" t="s">
        <v>18</v>
      </c>
      <c r="G11" s="34"/>
      <c r="H11" s="34"/>
      <c r="I11" s="111" t="s">
        <v>19</v>
      </c>
      <c r="J11" s="110" t="s">
        <v>20</v>
      </c>
      <c r="K11" s="34"/>
      <c r="L11" s="109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07" t="s">
        <v>21</v>
      </c>
      <c r="E12" s="34"/>
      <c r="F12" s="110" t="s">
        <v>22</v>
      </c>
      <c r="G12" s="34"/>
      <c r="H12" s="34"/>
      <c r="I12" s="111" t="s">
        <v>23</v>
      </c>
      <c r="J12" s="112" t="str">
        <f>'Rekapitulace stavby'!AN8</f>
        <v>19. 1. 2021</v>
      </c>
      <c r="K12" s="34"/>
      <c r="L12" s="109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108"/>
      <c r="J13" s="34"/>
      <c r="K13" s="34"/>
      <c r="L13" s="109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07" t="s">
        <v>25</v>
      </c>
      <c r="E14" s="34"/>
      <c r="F14" s="34"/>
      <c r="G14" s="34"/>
      <c r="H14" s="34"/>
      <c r="I14" s="111" t="s">
        <v>26</v>
      </c>
      <c r="J14" s="110" t="s">
        <v>20</v>
      </c>
      <c r="K14" s="34"/>
      <c r="L14" s="109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0" t="s">
        <v>27</v>
      </c>
      <c r="F15" s="34"/>
      <c r="G15" s="34"/>
      <c r="H15" s="34"/>
      <c r="I15" s="111" t="s">
        <v>28</v>
      </c>
      <c r="J15" s="110" t="s">
        <v>20</v>
      </c>
      <c r="K15" s="34"/>
      <c r="L15" s="109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108"/>
      <c r="J16" s="34"/>
      <c r="K16" s="34"/>
      <c r="L16" s="109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07" t="s">
        <v>29</v>
      </c>
      <c r="E17" s="34"/>
      <c r="F17" s="34"/>
      <c r="G17" s="34"/>
      <c r="H17" s="34"/>
      <c r="I17" s="111" t="s">
        <v>26</v>
      </c>
      <c r="J17" s="30" t="str">
        <f>'Rekapitulace stavby'!AN13</f>
        <v>Vyplň údaj</v>
      </c>
      <c r="K17" s="34"/>
      <c r="L17" s="109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61" t="str">
        <f>'Rekapitulace stavby'!E14</f>
        <v>Vyplň údaj</v>
      </c>
      <c r="F18" s="362"/>
      <c r="G18" s="362"/>
      <c r="H18" s="362"/>
      <c r="I18" s="111" t="s">
        <v>28</v>
      </c>
      <c r="J18" s="30" t="str">
        <f>'Rekapitulace stavby'!AN14</f>
        <v>Vyplň údaj</v>
      </c>
      <c r="K18" s="34"/>
      <c r="L18" s="109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108"/>
      <c r="J19" s="34"/>
      <c r="K19" s="34"/>
      <c r="L19" s="109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07" t="s">
        <v>31</v>
      </c>
      <c r="E20" s="34"/>
      <c r="F20" s="34"/>
      <c r="G20" s="34"/>
      <c r="H20" s="34"/>
      <c r="I20" s="111" t="s">
        <v>26</v>
      </c>
      <c r="J20" s="110" t="s">
        <v>20</v>
      </c>
      <c r="K20" s="34"/>
      <c r="L20" s="109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0" t="s">
        <v>32</v>
      </c>
      <c r="F21" s="34"/>
      <c r="G21" s="34"/>
      <c r="H21" s="34"/>
      <c r="I21" s="111" t="s">
        <v>28</v>
      </c>
      <c r="J21" s="110" t="s">
        <v>20</v>
      </c>
      <c r="K21" s="34"/>
      <c r="L21" s="109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108"/>
      <c r="J22" s="34"/>
      <c r="K22" s="34"/>
      <c r="L22" s="109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07" t="s">
        <v>34</v>
      </c>
      <c r="E23" s="34"/>
      <c r="F23" s="34"/>
      <c r="G23" s="34"/>
      <c r="H23" s="34"/>
      <c r="I23" s="111" t="s">
        <v>26</v>
      </c>
      <c r="J23" s="110" t="s">
        <v>20</v>
      </c>
      <c r="K23" s="34"/>
      <c r="L23" s="109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0" t="s">
        <v>35</v>
      </c>
      <c r="F24" s="34"/>
      <c r="G24" s="34"/>
      <c r="H24" s="34"/>
      <c r="I24" s="111" t="s">
        <v>28</v>
      </c>
      <c r="J24" s="110" t="s">
        <v>20</v>
      </c>
      <c r="K24" s="34"/>
      <c r="L24" s="109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108"/>
      <c r="J25" s="34"/>
      <c r="K25" s="34"/>
      <c r="L25" s="109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07" t="s">
        <v>36</v>
      </c>
      <c r="E26" s="34"/>
      <c r="F26" s="34"/>
      <c r="G26" s="34"/>
      <c r="H26" s="34"/>
      <c r="I26" s="108"/>
      <c r="J26" s="34"/>
      <c r="K26" s="34"/>
      <c r="L26" s="109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3"/>
      <c r="B27" s="114"/>
      <c r="C27" s="113"/>
      <c r="D27" s="113"/>
      <c r="E27" s="363" t="s">
        <v>20</v>
      </c>
      <c r="F27" s="363"/>
      <c r="G27" s="363"/>
      <c r="H27" s="363"/>
      <c r="I27" s="115"/>
      <c r="J27" s="113"/>
      <c r="K27" s="113"/>
      <c r="L27" s="116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108"/>
      <c r="J28" s="34"/>
      <c r="K28" s="34"/>
      <c r="L28" s="109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7"/>
      <c r="E29" s="117"/>
      <c r="F29" s="117"/>
      <c r="G29" s="117"/>
      <c r="H29" s="117"/>
      <c r="I29" s="118"/>
      <c r="J29" s="117"/>
      <c r="K29" s="117"/>
      <c r="L29" s="109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38</v>
      </c>
      <c r="E30" s="34"/>
      <c r="F30" s="34"/>
      <c r="G30" s="34"/>
      <c r="H30" s="34"/>
      <c r="I30" s="108"/>
      <c r="J30" s="120">
        <f>ROUND(J85, 2)</f>
        <v>0</v>
      </c>
      <c r="K30" s="34"/>
      <c r="L30" s="109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7"/>
      <c r="E31" s="117"/>
      <c r="F31" s="117"/>
      <c r="G31" s="117"/>
      <c r="H31" s="117"/>
      <c r="I31" s="118"/>
      <c r="J31" s="117"/>
      <c r="K31" s="117"/>
      <c r="L31" s="109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40</v>
      </c>
      <c r="G32" s="34"/>
      <c r="H32" s="34"/>
      <c r="I32" s="122" t="s">
        <v>39</v>
      </c>
      <c r="J32" s="121" t="s">
        <v>41</v>
      </c>
      <c r="K32" s="34"/>
      <c r="L32" s="109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3" t="s">
        <v>42</v>
      </c>
      <c r="E33" s="107" t="s">
        <v>43</v>
      </c>
      <c r="F33" s="124">
        <f>ROUND((SUM(BE85:BE243)),  2)</f>
        <v>0</v>
      </c>
      <c r="G33" s="34"/>
      <c r="H33" s="34"/>
      <c r="I33" s="125">
        <v>0.21</v>
      </c>
      <c r="J33" s="124">
        <f>ROUND(((SUM(BE85:BE243))*I33),  2)</f>
        <v>0</v>
      </c>
      <c r="K33" s="34"/>
      <c r="L33" s="109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07" t="s">
        <v>44</v>
      </c>
      <c r="F34" s="124">
        <f>ROUND((SUM(BF85:BF243)),  2)</f>
        <v>0</v>
      </c>
      <c r="G34" s="34"/>
      <c r="H34" s="34"/>
      <c r="I34" s="125">
        <v>0.15</v>
      </c>
      <c r="J34" s="124">
        <f>ROUND(((SUM(BF85:BF243))*I34),  2)</f>
        <v>0</v>
      </c>
      <c r="K34" s="34"/>
      <c r="L34" s="109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07" t="s">
        <v>45</v>
      </c>
      <c r="F35" s="124">
        <f>ROUND((SUM(BG85:BG243)),  2)</f>
        <v>0</v>
      </c>
      <c r="G35" s="34"/>
      <c r="H35" s="34"/>
      <c r="I35" s="125">
        <v>0.21</v>
      </c>
      <c r="J35" s="124">
        <f>0</f>
        <v>0</v>
      </c>
      <c r="K35" s="34"/>
      <c r="L35" s="109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07" t="s">
        <v>46</v>
      </c>
      <c r="F36" s="124">
        <f>ROUND((SUM(BH85:BH243)),  2)</f>
        <v>0</v>
      </c>
      <c r="G36" s="34"/>
      <c r="H36" s="34"/>
      <c r="I36" s="125">
        <v>0.15</v>
      </c>
      <c r="J36" s="124">
        <f>0</f>
        <v>0</v>
      </c>
      <c r="K36" s="34"/>
      <c r="L36" s="109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07" t="s">
        <v>47</v>
      </c>
      <c r="F37" s="124">
        <f>ROUND((SUM(BI85:BI243)),  2)</f>
        <v>0</v>
      </c>
      <c r="G37" s="34"/>
      <c r="H37" s="34"/>
      <c r="I37" s="125">
        <v>0</v>
      </c>
      <c r="J37" s="124">
        <f>0</f>
        <v>0</v>
      </c>
      <c r="K37" s="34"/>
      <c r="L37" s="109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108"/>
      <c r="J38" s="34"/>
      <c r="K38" s="34"/>
      <c r="L38" s="109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6"/>
      <c r="D39" s="127" t="s">
        <v>48</v>
      </c>
      <c r="E39" s="128"/>
      <c r="F39" s="128"/>
      <c r="G39" s="129" t="s">
        <v>49</v>
      </c>
      <c r="H39" s="130" t="s">
        <v>50</v>
      </c>
      <c r="I39" s="131"/>
      <c r="J39" s="132">
        <f>SUM(J30:J37)</f>
        <v>0</v>
      </c>
      <c r="K39" s="133"/>
      <c r="L39" s="109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134"/>
      <c r="C40" s="135"/>
      <c r="D40" s="135"/>
      <c r="E40" s="135"/>
      <c r="F40" s="135"/>
      <c r="G40" s="135"/>
      <c r="H40" s="135"/>
      <c r="I40" s="136"/>
      <c r="J40" s="135"/>
      <c r="K40" s="135"/>
      <c r="L40" s="109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4" spans="1:31" s="2" customFormat="1" ht="6.95" customHeight="1">
      <c r="A44" s="34"/>
      <c r="B44" s="137"/>
      <c r="C44" s="138"/>
      <c r="D44" s="138"/>
      <c r="E44" s="138"/>
      <c r="F44" s="138"/>
      <c r="G44" s="138"/>
      <c r="H44" s="138"/>
      <c r="I44" s="139"/>
      <c r="J44" s="138"/>
      <c r="K44" s="138"/>
      <c r="L44" s="109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2" customFormat="1" ht="24.95" customHeight="1">
      <c r="A45" s="34"/>
      <c r="B45" s="35"/>
      <c r="C45" s="23" t="s">
        <v>93</v>
      </c>
      <c r="D45" s="36"/>
      <c r="E45" s="36"/>
      <c r="F45" s="36"/>
      <c r="G45" s="36"/>
      <c r="H45" s="36"/>
      <c r="I45" s="108"/>
      <c r="J45" s="36"/>
      <c r="K45" s="36"/>
      <c r="L45" s="109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pans="1:31" s="2" customFormat="1" ht="6.95" customHeight="1">
      <c r="A46" s="34"/>
      <c r="B46" s="35"/>
      <c r="C46" s="36"/>
      <c r="D46" s="36"/>
      <c r="E46" s="36"/>
      <c r="F46" s="36"/>
      <c r="G46" s="36"/>
      <c r="H46" s="36"/>
      <c r="I46" s="108"/>
      <c r="J46" s="36"/>
      <c r="K46" s="36"/>
      <c r="L46" s="109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pans="1:31" s="2" customFormat="1" ht="12" customHeight="1">
      <c r="A47" s="34"/>
      <c r="B47" s="35"/>
      <c r="C47" s="29" t="s">
        <v>15</v>
      </c>
      <c r="D47" s="36"/>
      <c r="E47" s="36"/>
      <c r="F47" s="36"/>
      <c r="G47" s="36"/>
      <c r="H47" s="36"/>
      <c r="I47" s="108"/>
      <c r="J47" s="36"/>
      <c r="K47" s="36"/>
      <c r="L47" s="109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</row>
    <row r="48" spans="1:31" s="2" customFormat="1" ht="16.5" customHeight="1">
      <c r="A48" s="34"/>
      <c r="B48" s="35"/>
      <c r="C48" s="36"/>
      <c r="D48" s="36"/>
      <c r="E48" s="364" t="str">
        <f>E7</f>
        <v>ÚPRAVA LIBRANTICKÉHO POTOKA III. ČÁST</v>
      </c>
      <c r="F48" s="365"/>
      <c r="G48" s="365"/>
      <c r="H48" s="365"/>
      <c r="I48" s="108"/>
      <c r="J48" s="36"/>
      <c r="K48" s="36"/>
      <c r="L48" s="109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</row>
    <row r="49" spans="1:47" s="2" customFormat="1" ht="12" customHeight="1">
      <c r="A49" s="34"/>
      <c r="B49" s="35"/>
      <c r="C49" s="29" t="s">
        <v>91</v>
      </c>
      <c r="D49" s="36"/>
      <c r="E49" s="36"/>
      <c r="F49" s="36"/>
      <c r="G49" s="36"/>
      <c r="H49" s="36"/>
      <c r="I49" s="108"/>
      <c r="J49" s="36"/>
      <c r="K49" s="36"/>
      <c r="L49" s="109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</row>
    <row r="50" spans="1:47" s="2" customFormat="1" ht="16.5" customHeight="1">
      <c r="A50" s="34"/>
      <c r="B50" s="35"/>
      <c r="C50" s="36"/>
      <c r="D50" s="36"/>
      <c r="E50" s="336" t="str">
        <f>E9</f>
        <v>01 - 1. ETAPA</v>
      </c>
      <c r="F50" s="366"/>
      <c r="G50" s="366"/>
      <c r="H50" s="366"/>
      <c r="I50" s="108"/>
      <c r="J50" s="36"/>
      <c r="K50" s="36"/>
      <c r="L50" s="109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  <row r="51" spans="1:47" s="2" customFormat="1" ht="6.95" customHeight="1">
      <c r="A51" s="34"/>
      <c r="B51" s="35"/>
      <c r="C51" s="36"/>
      <c r="D51" s="36"/>
      <c r="E51" s="36"/>
      <c r="F51" s="36"/>
      <c r="G51" s="36"/>
      <c r="H51" s="36"/>
      <c r="I51" s="108"/>
      <c r="J51" s="36"/>
      <c r="K51" s="36"/>
      <c r="L51" s="109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</row>
    <row r="52" spans="1:47" s="2" customFormat="1" ht="12" customHeight="1">
      <c r="A52" s="34"/>
      <c r="B52" s="35"/>
      <c r="C52" s="29" t="s">
        <v>21</v>
      </c>
      <c r="D52" s="36"/>
      <c r="E52" s="36"/>
      <c r="F52" s="27" t="str">
        <f>F12</f>
        <v>Librantice</v>
      </c>
      <c r="G52" s="36"/>
      <c r="H52" s="36"/>
      <c r="I52" s="111" t="s">
        <v>23</v>
      </c>
      <c r="J52" s="59" t="str">
        <f>IF(J12="","",J12)</f>
        <v>19. 1. 2021</v>
      </c>
      <c r="K52" s="36"/>
      <c r="L52" s="109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</row>
    <row r="53" spans="1:47" s="2" customFormat="1" ht="6.95" customHeight="1">
      <c r="A53" s="34"/>
      <c r="B53" s="35"/>
      <c r="C53" s="36"/>
      <c r="D53" s="36"/>
      <c r="E53" s="36"/>
      <c r="F53" s="36"/>
      <c r="G53" s="36"/>
      <c r="H53" s="36"/>
      <c r="I53" s="108"/>
      <c r="J53" s="36"/>
      <c r="K53" s="36"/>
      <c r="L53" s="109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</row>
    <row r="54" spans="1:47" s="2" customFormat="1" ht="40.15" customHeight="1">
      <c r="A54" s="34"/>
      <c r="B54" s="35"/>
      <c r="C54" s="29" t="s">
        <v>25</v>
      </c>
      <c r="D54" s="36"/>
      <c r="E54" s="36"/>
      <c r="F54" s="27" t="str">
        <f>E15</f>
        <v>Obec Librantice, Librantice 80, 503 46 Librantice</v>
      </c>
      <c r="G54" s="36"/>
      <c r="H54" s="36"/>
      <c r="I54" s="111" t="s">
        <v>31</v>
      </c>
      <c r="J54" s="32" t="str">
        <f>E21</f>
        <v>P-AQUA s.r.o., Jižní 870, 500 03 Hradec Králové</v>
      </c>
      <c r="K54" s="36"/>
      <c r="L54" s="109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</row>
    <row r="55" spans="1:47" s="2" customFormat="1" ht="15.2" customHeight="1">
      <c r="A55" s="34"/>
      <c r="B55" s="35"/>
      <c r="C55" s="29" t="s">
        <v>29</v>
      </c>
      <c r="D55" s="36"/>
      <c r="E55" s="36"/>
      <c r="F55" s="27" t="str">
        <f>IF(E18="","",E18)</f>
        <v>Vyplň údaj</v>
      </c>
      <c r="G55" s="36"/>
      <c r="H55" s="36"/>
      <c r="I55" s="111" t="s">
        <v>34</v>
      </c>
      <c r="J55" s="32" t="str">
        <f>E24</f>
        <v>Ing. Tomáš Růžička</v>
      </c>
      <c r="K55" s="36"/>
      <c r="L55" s="109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</row>
    <row r="56" spans="1:47" s="2" customFormat="1" ht="10.35" customHeight="1">
      <c r="A56" s="34"/>
      <c r="B56" s="35"/>
      <c r="C56" s="36"/>
      <c r="D56" s="36"/>
      <c r="E56" s="36"/>
      <c r="F56" s="36"/>
      <c r="G56" s="36"/>
      <c r="H56" s="36"/>
      <c r="I56" s="108"/>
      <c r="J56" s="36"/>
      <c r="K56" s="36"/>
      <c r="L56" s="109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</row>
    <row r="57" spans="1:47" s="2" customFormat="1" ht="29.25" customHeight="1">
      <c r="A57" s="34"/>
      <c r="B57" s="35"/>
      <c r="C57" s="140" t="s">
        <v>94</v>
      </c>
      <c r="D57" s="141"/>
      <c r="E57" s="141"/>
      <c r="F57" s="141"/>
      <c r="G57" s="141"/>
      <c r="H57" s="141"/>
      <c r="I57" s="142"/>
      <c r="J57" s="143" t="s">
        <v>95</v>
      </c>
      <c r="K57" s="141"/>
      <c r="L57" s="109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</row>
    <row r="58" spans="1:47" s="2" customFormat="1" ht="10.35" customHeight="1">
      <c r="A58" s="34"/>
      <c r="B58" s="35"/>
      <c r="C58" s="36"/>
      <c r="D58" s="36"/>
      <c r="E58" s="36"/>
      <c r="F58" s="36"/>
      <c r="G58" s="36"/>
      <c r="H58" s="36"/>
      <c r="I58" s="108"/>
      <c r="J58" s="36"/>
      <c r="K58" s="36"/>
      <c r="L58" s="109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</row>
    <row r="59" spans="1:47" s="2" customFormat="1" ht="22.9" customHeight="1">
      <c r="A59" s="34"/>
      <c r="B59" s="35"/>
      <c r="C59" s="144" t="s">
        <v>70</v>
      </c>
      <c r="D59" s="36"/>
      <c r="E59" s="36"/>
      <c r="F59" s="36"/>
      <c r="G59" s="36"/>
      <c r="H59" s="36"/>
      <c r="I59" s="108"/>
      <c r="J59" s="77">
        <f>J85</f>
        <v>0</v>
      </c>
      <c r="K59" s="36"/>
      <c r="L59" s="109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U59" s="17" t="s">
        <v>96</v>
      </c>
    </row>
    <row r="60" spans="1:47" s="9" customFormat="1" ht="24.95" customHeight="1">
      <c r="B60" s="145"/>
      <c r="C60" s="146"/>
      <c r="D60" s="147" t="s">
        <v>97</v>
      </c>
      <c r="E60" s="148"/>
      <c r="F60" s="148"/>
      <c r="G60" s="148"/>
      <c r="H60" s="148"/>
      <c r="I60" s="149"/>
      <c r="J60" s="150">
        <f>J86</f>
        <v>0</v>
      </c>
      <c r="K60" s="146"/>
      <c r="L60" s="151"/>
    </row>
    <row r="61" spans="1:47" s="10" customFormat="1" ht="19.899999999999999" customHeight="1">
      <c r="B61" s="152"/>
      <c r="C61" s="153"/>
      <c r="D61" s="154" t="s">
        <v>98</v>
      </c>
      <c r="E61" s="155"/>
      <c r="F61" s="155"/>
      <c r="G61" s="155"/>
      <c r="H61" s="155"/>
      <c r="I61" s="156"/>
      <c r="J61" s="157">
        <f>J87</f>
        <v>0</v>
      </c>
      <c r="K61" s="153"/>
      <c r="L61" s="158"/>
    </row>
    <row r="62" spans="1:47" s="10" customFormat="1" ht="19.899999999999999" customHeight="1">
      <c r="B62" s="152"/>
      <c r="C62" s="153"/>
      <c r="D62" s="154" t="s">
        <v>99</v>
      </c>
      <c r="E62" s="155"/>
      <c r="F62" s="155"/>
      <c r="G62" s="155"/>
      <c r="H62" s="155"/>
      <c r="I62" s="156"/>
      <c r="J62" s="157">
        <f>J200</f>
        <v>0</v>
      </c>
      <c r="K62" s="153"/>
      <c r="L62" s="158"/>
    </row>
    <row r="63" spans="1:47" s="10" customFormat="1" ht="19.899999999999999" customHeight="1">
      <c r="B63" s="152"/>
      <c r="C63" s="153"/>
      <c r="D63" s="154" t="s">
        <v>100</v>
      </c>
      <c r="E63" s="155"/>
      <c r="F63" s="155"/>
      <c r="G63" s="155"/>
      <c r="H63" s="155"/>
      <c r="I63" s="156"/>
      <c r="J63" s="157">
        <f>J216</f>
        <v>0</v>
      </c>
      <c r="K63" s="153"/>
      <c r="L63" s="158"/>
    </row>
    <row r="64" spans="1:47" s="10" customFormat="1" ht="19.899999999999999" customHeight="1">
      <c r="B64" s="152"/>
      <c r="C64" s="153"/>
      <c r="D64" s="154" t="s">
        <v>101</v>
      </c>
      <c r="E64" s="155"/>
      <c r="F64" s="155"/>
      <c r="G64" s="155"/>
      <c r="H64" s="155"/>
      <c r="I64" s="156"/>
      <c r="J64" s="157">
        <f>J235</f>
        <v>0</v>
      </c>
      <c r="K64" s="153"/>
      <c r="L64" s="158"/>
    </row>
    <row r="65" spans="1:31" s="10" customFormat="1" ht="19.899999999999999" customHeight="1">
      <c r="B65" s="152"/>
      <c r="C65" s="153"/>
      <c r="D65" s="154" t="s">
        <v>102</v>
      </c>
      <c r="E65" s="155"/>
      <c r="F65" s="155"/>
      <c r="G65" s="155"/>
      <c r="H65" s="155"/>
      <c r="I65" s="156"/>
      <c r="J65" s="157">
        <f>J240</f>
        <v>0</v>
      </c>
      <c r="K65" s="153"/>
      <c r="L65" s="158"/>
    </row>
    <row r="66" spans="1:31" s="2" customFormat="1" ht="21.75" customHeight="1">
      <c r="A66" s="34"/>
      <c r="B66" s="35"/>
      <c r="C66" s="36"/>
      <c r="D66" s="36"/>
      <c r="E66" s="36"/>
      <c r="F66" s="36"/>
      <c r="G66" s="36"/>
      <c r="H66" s="36"/>
      <c r="I66" s="108"/>
      <c r="J66" s="36"/>
      <c r="K66" s="36"/>
      <c r="L66" s="109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</row>
    <row r="67" spans="1:31" s="2" customFormat="1" ht="6.95" customHeight="1">
      <c r="A67" s="34"/>
      <c r="B67" s="47"/>
      <c r="C67" s="48"/>
      <c r="D67" s="48"/>
      <c r="E67" s="48"/>
      <c r="F67" s="48"/>
      <c r="G67" s="48"/>
      <c r="H67" s="48"/>
      <c r="I67" s="136"/>
      <c r="J67" s="48"/>
      <c r="K67" s="48"/>
      <c r="L67" s="109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</row>
    <row r="71" spans="1:31" s="2" customFormat="1" ht="6.95" customHeight="1">
      <c r="A71" s="34"/>
      <c r="B71" s="49"/>
      <c r="C71" s="50"/>
      <c r="D71" s="50"/>
      <c r="E71" s="50"/>
      <c r="F71" s="50"/>
      <c r="G71" s="50"/>
      <c r="H71" s="50"/>
      <c r="I71" s="139"/>
      <c r="J71" s="50"/>
      <c r="K71" s="50"/>
      <c r="L71" s="109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</row>
    <row r="72" spans="1:31" s="2" customFormat="1" ht="24.95" customHeight="1">
      <c r="A72" s="34"/>
      <c r="B72" s="35"/>
      <c r="C72" s="23" t="s">
        <v>103</v>
      </c>
      <c r="D72" s="36"/>
      <c r="E72" s="36"/>
      <c r="F72" s="36"/>
      <c r="G72" s="36"/>
      <c r="H72" s="36"/>
      <c r="I72" s="108"/>
      <c r="J72" s="36"/>
      <c r="K72" s="36"/>
      <c r="L72" s="109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</row>
    <row r="73" spans="1:31" s="2" customFormat="1" ht="6.95" customHeight="1">
      <c r="A73" s="34"/>
      <c r="B73" s="35"/>
      <c r="C73" s="36"/>
      <c r="D73" s="36"/>
      <c r="E73" s="36"/>
      <c r="F73" s="36"/>
      <c r="G73" s="36"/>
      <c r="H73" s="36"/>
      <c r="I73" s="108"/>
      <c r="J73" s="36"/>
      <c r="K73" s="36"/>
      <c r="L73" s="109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</row>
    <row r="74" spans="1:31" s="2" customFormat="1" ht="12" customHeight="1">
      <c r="A74" s="34"/>
      <c r="B74" s="35"/>
      <c r="C74" s="29" t="s">
        <v>15</v>
      </c>
      <c r="D74" s="36"/>
      <c r="E74" s="36"/>
      <c r="F74" s="36"/>
      <c r="G74" s="36"/>
      <c r="H74" s="36"/>
      <c r="I74" s="108"/>
      <c r="J74" s="36"/>
      <c r="K74" s="36"/>
      <c r="L74" s="109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</row>
    <row r="75" spans="1:31" s="2" customFormat="1" ht="16.5" customHeight="1">
      <c r="A75" s="34"/>
      <c r="B75" s="35"/>
      <c r="C75" s="36"/>
      <c r="D75" s="36"/>
      <c r="E75" s="364" t="str">
        <f>E7</f>
        <v>ÚPRAVA LIBRANTICKÉHO POTOKA III. ČÁST</v>
      </c>
      <c r="F75" s="365"/>
      <c r="G75" s="365"/>
      <c r="H75" s="365"/>
      <c r="I75" s="108"/>
      <c r="J75" s="36"/>
      <c r="K75" s="36"/>
      <c r="L75" s="109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</row>
    <row r="76" spans="1:31" s="2" customFormat="1" ht="12" customHeight="1">
      <c r="A76" s="34"/>
      <c r="B76" s="35"/>
      <c r="C76" s="29" t="s">
        <v>91</v>
      </c>
      <c r="D76" s="36"/>
      <c r="E76" s="36"/>
      <c r="F76" s="36"/>
      <c r="G76" s="36"/>
      <c r="H76" s="36"/>
      <c r="I76" s="108"/>
      <c r="J76" s="36"/>
      <c r="K76" s="36"/>
      <c r="L76" s="109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6.5" customHeight="1">
      <c r="A77" s="34"/>
      <c r="B77" s="35"/>
      <c r="C77" s="36"/>
      <c r="D77" s="36"/>
      <c r="E77" s="336" t="str">
        <f>E9</f>
        <v>01 - 1. ETAPA</v>
      </c>
      <c r="F77" s="366"/>
      <c r="G77" s="366"/>
      <c r="H77" s="366"/>
      <c r="I77" s="108"/>
      <c r="J77" s="36"/>
      <c r="K77" s="36"/>
      <c r="L77" s="109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spans="1:31" s="2" customFormat="1" ht="6.95" customHeight="1">
      <c r="A78" s="34"/>
      <c r="B78" s="35"/>
      <c r="C78" s="36"/>
      <c r="D78" s="36"/>
      <c r="E78" s="36"/>
      <c r="F78" s="36"/>
      <c r="G78" s="36"/>
      <c r="H78" s="36"/>
      <c r="I78" s="108"/>
      <c r="J78" s="36"/>
      <c r="K78" s="36"/>
      <c r="L78" s="109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</row>
    <row r="79" spans="1:31" s="2" customFormat="1" ht="12" customHeight="1">
      <c r="A79" s="34"/>
      <c r="B79" s="35"/>
      <c r="C79" s="29" t="s">
        <v>21</v>
      </c>
      <c r="D79" s="36"/>
      <c r="E79" s="36"/>
      <c r="F79" s="27" t="str">
        <f>F12</f>
        <v>Librantice</v>
      </c>
      <c r="G79" s="36"/>
      <c r="H79" s="36"/>
      <c r="I79" s="111" t="s">
        <v>23</v>
      </c>
      <c r="J79" s="59" t="str">
        <f>IF(J12="","",J12)</f>
        <v>19. 1. 2021</v>
      </c>
      <c r="K79" s="36"/>
      <c r="L79" s="109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</row>
    <row r="80" spans="1:31" s="2" customFormat="1" ht="6.95" customHeight="1">
      <c r="A80" s="34"/>
      <c r="B80" s="35"/>
      <c r="C80" s="36"/>
      <c r="D80" s="36"/>
      <c r="E80" s="36"/>
      <c r="F80" s="36"/>
      <c r="G80" s="36"/>
      <c r="H80" s="36"/>
      <c r="I80" s="108"/>
      <c r="J80" s="36"/>
      <c r="K80" s="36"/>
      <c r="L80" s="109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</row>
    <row r="81" spans="1:65" s="2" customFormat="1" ht="40.15" customHeight="1">
      <c r="A81" s="34"/>
      <c r="B81" s="35"/>
      <c r="C81" s="29" t="s">
        <v>25</v>
      </c>
      <c r="D81" s="36"/>
      <c r="E81" s="36"/>
      <c r="F81" s="27" t="str">
        <f>E15</f>
        <v>Obec Librantice, Librantice 80, 503 46 Librantice</v>
      </c>
      <c r="G81" s="36"/>
      <c r="H81" s="36"/>
      <c r="I81" s="111" t="s">
        <v>31</v>
      </c>
      <c r="J81" s="32" t="str">
        <f>E21</f>
        <v>P-AQUA s.r.o., Jižní 870, 500 03 Hradec Králové</v>
      </c>
      <c r="K81" s="36"/>
      <c r="L81" s="109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65" s="2" customFormat="1" ht="15.2" customHeight="1">
      <c r="A82" s="34"/>
      <c r="B82" s="35"/>
      <c r="C82" s="29" t="s">
        <v>29</v>
      </c>
      <c r="D82" s="36"/>
      <c r="E82" s="36"/>
      <c r="F82" s="27" t="str">
        <f>IF(E18="","",E18)</f>
        <v>Vyplň údaj</v>
      </c>
      <c r="G82" s="36"/>
      <c r="H82" s="36"/>
      <c r="I82" s="111" t="s">
        <v>34</v>
      </c>
      <c r="J82" s="32" t="str">
        <f>E24</f>
        <v>Ing. Tomáš Růžička</v>
      </c>
      <c r="K82" s="36"/>
      <c r="L82" s="109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65" s="2" customFormat="1" ht="10.35" customHeight="1">
      <c r="A83" s="34"/>
      <c r="B83" s="35"/>
      <c r="C83" s="36"/>
      <c r="D83" s="36"/>
      <c r="E83" s="36"/>
      <c r="F83" s="36"/>
      <c r="G83" s="36"/>
      <c r="H83" s="36"/>
      <c r="I83" s="108"/>
      <c r="J83" s="36"/>
      <c r="K83" s="36"/>
      <c r="L83" s="109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65" s="11" customFormat="1" ht="29.25" customHeight="1">
      <c r="A84" s="159"/>
      <c r="B84" s="160"/>
      <c r="C84" s="161" t="s">
        <v>104</v>
      </c>
      <c r="D84" s="162" t="s">
        <v>57</v>
      </c>
      <c r="E84" s="162" t="s">
        <v>53</v>
      </c>
      <c r="F84" s="162" t="s">
        <v>54</v>
      </c>
      <c r="G84" s="162" t="s">
        <v>105</v>
      </c>
      <c r="H84" s="162" t="s">
        <v>106</v>
      </c>
      <c r="I84" s="163" t="s">
        <v>107</v>
      </c>
      <c r="J84" s="162" t="s">
        <v>95</v>
      </c>
      <c r="K84" s="164" t="s">
        <v>108</v>
      </c>
      <c r="L84" s="165"/>
      <c r="M84" s="68" t="s">
        <v>20</v>
      </c>
      <c r="N84" s="69" t="s">
        <v>42</v>
      </c>
      <c r="O84" s="69" t="s">
        <v>109</v>
      </c>
      <c r="P84" s="69" t="s">
        <v>110</v>
      </c>
      <c r="Q84" s="69" t="s">
        <v>111</v>
      </c>
      <c r="R84" s="69" t="s">
        <v>112</v>
      </c>
      <c r="S84" s="69" t="s">
        <v>113</v>
      </c>
      <c r="T84" s="70" t="s">
        <v>114</v>
      </c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/>
    </row>
    <row r="85" spans="1:65" s="2" customFormat="1" ht="22.9" customHeight="1">
      <c r="A85" s="34"/>
      <c r="B85" s="35"/>
      <c r="C85" s="75" t="s">
        <v>115</v>
      </c>
      <c r="D85" s="36"/>
      <c r="E85" s="36"/>
      <c r="F85" s="36"/>
      <c r="G85" s="36"/>
      <c r="H85" s="36"/>
      <c r="I85" s="108"/>
      <c r="J85" s="166">
        <f>BK85</f>
        <v>0</v>
      </c>
      <c r="K85" s="36"/>
      <c r="L85" s="39"/>
      <c r="M85" s="71"/>
      <c r="N85" s="167"/>
      <c r="O85" s="72"/>
      <c r="P85" s="168">
        <f>P86</f>
        <v>0</v>
      </c>
      <c r="Q85" s="72"/>
      <c r="R85" s="168">
        <f>R86</f>
        <v>1410.2460787</v>
      </c>
      <c r="S85" s="72"/>
      <c r="T85" s="169">
        <f>T86</f>
        <v>15.2</v>
      </c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T85" s="17" t="s">
        <v>71</v>
      </c>
      <c r="AU85" s="17" t="s">
        <v>96</v>
      </c>
      <c r="BK85" s="170">
        <f>BK86</f>
        <v>0</v>
      </c>
    </row>
    <row r="86" spans="1:65" s="12" customFormat="1" ht="25.9" customHeight="1">
      <c r="B86" s="171"/>
      <c r="C86" s="172"/>
      <c r="D86" s="173" t="s">
        <v>71</v>
      </c>
      <c r="E86" s="174" t="s">
        <v>116</v>
      </c>
      <c r="F86" s="174" t="s">
        <v>117</v>
      </c>
      <c r="G86" s="172"/>
      <c r="H86" s="172"/>
      <c r="I86" s="175"/>
      <c r="J86" s="176">
        <f>BK86</f>
        <v>0</v>
      </c>
      <c r="K86" s="172"/>
      <c r="L86" s="177"/>
      <c r="M86" s="178"/>
      <c r="N86" s="179"/>
      <c r="O86" s="179"/>
      <c r="P86" s="180">
        <f>P87+P200+P216+P235+P240</f>
        <v>0</v>
      </c>
      <c r="Q86" s="179"/>
      <c r="R86" s="180">
        <f>R87+R200+R216+R235+R240</f>
        <v>1410.2460787</v>
      </c>
      <c r="S86" s="179"/>
      <c r="T86" s="181">
        <f>T87+T200+T216+T235+T240</f>
        <v>15.2</v>
      </c>
      <c r="AR86" s="182" t="s">
        <v>80</v>
      </c>
      <c r="AT86" s="183" t="s">
        <v>71</v>
      </c>
      <c r="AU86" s="183" t="s">
        <v>72</v>
      </c>
      <c r="AY86" s="182" t="s">
        <v>118</v>
      </c>
      <c r="BK86" s="184">
        <f>BK87+BK200+BK216+BK235+BK240</f>
        <v>0</v>
      </c>
    </row>
    <row r="87" spans="1:65" s="12" customFormat="1" ht="22.9" customHeight="1">
      <c r="B87" s="171"/>
      <c r="C87" s="172"/>
      <c r="D87" s="173" t="s">
        <v>71</v>
      </c>
      <c r="E87" s="185" t="s">
        <v>80</v>
      </c>
      <c r="F87" s="185" t="s">
        <v>119</v>
      </c>
      <c r="G87" s="172"/>
      <c r="H87" s="172"/>
      <c r="I87" s="175"/>
      <c r="J87" s="186">
        <f>BK87</f>
        <v>0</v>
      </c>
      <c r="K87" s="172"/>
      <c r="L87" s="177"/>
      <c r="M87" s="178"/>
      <c r="N87" s="179"/>
      <c r="O87" s="179"/>
      <c r="P87" s="180">
        <f>SUM(P88:P199)</f>
        <v>0</v>
      </c>
      <c r="Q87" s="179"/>
      <c r="R87" s="180">
        <f>SUM(R88:R199)</f>
        <v>33.016779999999997</v>
      </c>
      <c r="S87" s="179"/>
      <c r="T87" s="181">
        <f>SUM(T88:T199)</f>
        <v>15.2</v>
      </c>
      <c r="AR87" s="182" t="s">
        <v>80</v>
      </c>
      <c r="AT87" s="183" t="s">
        <v>71</v>
      </c>
      <c r="AU87" s="183" t="s">
        <v>80</v>
      </c>
      <c r="AY87" s="182" t="s">
        <v>118</v>
      </c>
      <c r="BK87" s="184">
        <f>SUM(BK88:BK199)</f>
        <v>0</v>
      </c>
    </row>
    <row r="88" spans="1:65" s="2" customFormat="1" ht="16.5" customHeight="1">
      <c r="A88" s="34"/>
      <c r="B88" s="35"/>
      <c r="C88" s="187" t="s">
        <v>80</v>
      </c>
      <c r="D88" s="187" t="s">
        <v>120</v>
      </c>
      <c r="E88" s="188" t="s">
        <v>121</v>
      </c>
      <c r="F88" s="189" t="s">
        <v>122</v>
      </c>
      <c r="G88" s="190" t="s">
        <v>123</v>
      </c>
      <c r="H88" s="191">
        <v>35</v>
      </c>
      <c r="I88" s="192"/>
      <c r="J88" s="191">
        <f>ROUND(I88*H88,2)</f>
        <v>0</v>
      </c>
      <c r="K88" s="189" t="s">
        <v>124</v>
      </c>
      <c r="L88" s="39"/>
      <c r="M88" s="193" t="s">
        <v>20</v>
      </c>
      <c r="N88" s="194" t="s">
        <v>43</v>
      </c>
      <c r="O88" s="64"/>
      <c r="P88" s="195">
        <f>O88*H88</f>
        <v>0</v>
      </c>
      <c r="Q88" s="195">
        <v>0</v>
      </c>
      <c r="R88" s="195">
        <f>Q88*H88</f>
        <v>0</v>
      </c>
      <c r="S88" s="195">
        <v>0</v>
      </c>
      <c r="T88" s="196">
        <f>S88*H88</f>
        <v>0</v>
      </c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R88" s="197" t="s">
        <v>125</v>
      </c>
      <c r="AT88" s="197" t="s">
        <v>120</v>
      </c>
      <c r="AU88" s="197" t="s">
        <v>82</v>
      </c>
      <c r="AY88" s="17" t="s">
        <v>118</v>
      </c>
      <c r="BE88" s="198">
        <f>IF(N88="základní",J88,0)</f>
        <v>0</v>
      </c>
      <c r="BF88" s="198">
        <f>IF(N88="snížená",J88,0)</f>
        <v>0</v>
      </c>
      <c r="BG88" s="198">
        <f>IF(N88="zákl. přenesená",J88,0)</f>
        <v>0</v>
      </c>
      <c r="BH88" s="198">
        <f>IF(N88="sníž. přenesená",J88,0)</f>
        <v>0</v>
      </c>
      <c r="BI88" s="198">
        <f>IF(N88="nulová",J88,0)</f>
        <v>0</v>
      </c>
      <c r="BJ88" s="17" t="s">
        <v>80</v>
      </c>
      <c r="BK88" s="198">
        <f>ROUND(I88*H88,2)</f>
        <v>0</v>
      </c>
      <c r="BL88" s="17" t="s">
        <v>125</v>
      </c>
      <c r="BM88" s="197" t="s">
        <v>126</v>
      </c>
    </row>
    <row r="89" spans="1:65" s="2" customFormat="1" ht="11.25">
      <c r="A89" s="34"/>
      <c r="B89" s="35"/>
      <c r="C89" s="36"/>
      <c r="D89" s="199" t="s">
        <v>127</v>
      </c>
      <c r="E89" s="36"/>
      <c r="F89" s="200" t="s">
        <v>128</v>
      </c>
      <c r="G89" s="36"/>
      <c r="H89" s="36"/>
      <c r="I89" s="108"/>
      <c r="J89" s="36"/>
      <c r="K89" s="36"/>
      <c r="L89" s="39"/>
      <c r="M89" s="201"/>
      <c r="N89" s="202"/>
      <c r="O89" s="64"/>
      <c r="P89" s="64"/>
      <c r="Q89" s="64"/>
      <c r="R89" s="64"/>
      <c r="S89" s="64"/>
      <c r="T89" s="65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T89" s="17" t="s">
        <v>127</v>
      </c>
      <c r="AU89" s="17" t="s">
        <v>82</v>
      </c>
    </row>
    <row r="90" spans="1:65" s="2" customFormat="1" ht="78">
      <c r="A90" s="34"/>
      <c r="B90" s="35"/>
      <c r="C90" s="36"/>
      <c r="D90" s="199" t="s">
        <v>129</v>
      </c>
      <c r="E90" s="36"/>
      <c r="F90" s="203" t="s">
        <v>130</v>
      </c>
      <c r="G90" s="36"/>
      <c r="H90" s="36"/>
      <c r="I90" s="108"/>
      <c r="J90" s="36"/>
      <c r="K90" s="36"/>
      <c r="L90" s="39"/>
      <c r="M90" s="201"/>
      <c r="N90" s="202"/>
      <c r="O90" s="64"/>
      <c r="P90" s="64"/>
      <c r="Q90" s="64"/>
      <c r="R90" s="64"/>
      <c r="S90" s="64"/>
      <c r="T90" s="65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T90" s="17" t="s">
        <v>129</v>
      </c>
      <c r="AU90" s="17" t="s">
        <v>82</v>
      </c>
    </row>
    <row r="91" spans="1:65" s="2" customFormat="1" ht="16.5" customHeight="1">
      <c r="A91" s="34"/>
      <c r="B91" s="35"/>
      <c r="C91" s="187" t="s">
        <v>82</v>
      </c>
      <c r="D91" s="187" t="s">
        <v>120</v>
      </c>
      <c r="E91" s="188" t="s">
        <v>131</v>
      </c>
      <c r="F91" s="189" t="s">
        <v>132</v>
      </c>
      <c r="G91" s="190" t="s">
        <v>133</v>
      </c>
      <c r="H91" s="191">
        <v>8</v>
      </c>
      <c r="I91" s="192"/>
      <c r="J91" s="191">
        <f>ROUND(I91*H91,2)</f>
        <v>0</v>
      </c>
      <c r="K91" s="189" t="s">
        <v>124</v>
      </c>
      <c r="L91" s="39"/>
      <c r="M91" s="193" t="s">
        <v>20</v>
      </c>
      <c r="N91" s="194" t="s">
        <v>43</v>
      </c>
      <c r="O91" s="64"/>
      <c r="P91" s="195">
        <f>O91*H91</f>
        <v>0</v>
      </c>
      <c r="Q91" s="195">
        <v>0</v>
      </c>
      <c r="R91" s="195">
        <f>Q91*H91</f>
        <v>0</v>
      </c>
      <c r="S91" s="195">
        <v>1.9</v>
      </c>
      <c r="T91" s="196">
        <f>S91*H91</f>
        <v>15.2</v>
      </c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R91" s="197" t="s">
        <v>125</v>
      </c>
      <c r="AT91" s="197" t="s">
        <v>120</v>
      </c>
      <c r="AU91" s="197" t="s">
        <v>82</v>
      </c>
      <c r="AY91" s="17" t="s">
        <v>118</v>
      </c>
      <c r="BE91" s="198">
        <f>IF(N91="základní",J91,0)</f>
        <v>0</v>
      </c>
      <c r="BF91" s="198">
        <f>IF(N91="snížená",J91,0)</f>
        <v>0</v>
      </c>
      <c r="BG91" s="198">
        <f>IF(N91="zákl. přenesená",J91,0)</f>
        <v>0</v>
      </c>
      <c r="BH91" s="198">
        <f>IF(N91="sníž. přenesená",J91,0)</f>
        <v>0</v>
      </c>
      <c r="BI91" s="198">
        <f>IF(N91="nulová",J91,0)</f>
        <v>0</v>
      </c>
      <c r="BJ91" s="17" t="s">
        <v>80</v>
      </c>
      <c r="BK91" s="198">
        <f>ROUND(I91*H91,2)</f>
        <v>0</v>
      </c>
      <c r="BL91" s="17" t="s">
        <v>125</v>
      </c>
      <c r="BM91" s="197" t="s">
        <v>134</v>
      </c>
    </row>
    <row r="92" spans="1:65" s="2" customFormat="1" ht="19.5">
      <c r="A92" s="34"/>
      <c r="B92" s="35"/>
      <c r="C92" s="36"/>
      <c r="D92" s="199" t="s">
        <v>127</v>
      </c>
      <c r="E92" s="36"/>
      <c r="F92" s="200" t="s">
        <v>135</v>
      </c>
      <c r="G92" s="36"/>
      <c r="H92" s="36"/>
      <c r="I92" s="108"/>
      <c r="J92" s="36"/>
      <c r="K92" s="36"/>
      <c r="L92" s="39"/>
      <c r="M92" s="201"/>
      <c r="N92" s="202"/>
      <c r="O92" s="64"/>
      <c r="P92" s="64"/>
      <c r="Q92" s="64"/>
      <c r="R92" s="64"/>
      <c r="S92" s="64"/>
      <c r="T92" s="65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T92" s="17" t="s">
        <v>127</v>
      </c>
      <c r="AU92" s="17" t="s">
        <v>82</v>
      </c>
    </row>
    <row r="93" spans="1:65" s="2" customFormat="1" ht="273">
      <c r="A93" s="34"/>
      <c r="B93" s="35"/>
      <c r="C93" s="36"/>
      <c r="D93" s="199" t="s">
        <v>129</v>
      </c>
      <c r="E93" s="36"/>
      <c r="F93" s="203" t="s">
        <v>136</v>
      </c>
      <c r="G93" s="36"/>
      <c r="H93" s="36"/>
      <c r="I93" s="108"/>
      <c r="J93" s="36"/>
      <c r="K93" s="36"/>
      <c r="L93" s="39"/>
      <c r="M93" s="201"/>
      <c r="N93" s="202"/>
      <c r="O93" s="64"/>
      <c r="P93" s="64"/>
      <c r="Q93" s="64"/>
      <c r="R93" s="64"/>
      <c r="S93" s="64"/>
      <c r="T93" s="65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T93" s="17" t="s">
        <v>129</v>
      </c>
      <c r="AU93" s="17" t="s">
        <v>82</v>
      </c>
    </row>
    <row r="94" spans="1:65" s="13" customFormat="1" ht="11.25">
      <c r="B94" s="204"/>
      <c r="C94" s="205"/>
      <c r="D94" s="199" t="s">
        <v>137</v>
      </c>
      <c r="E94" s="206" t="s">
        <v>20</v>
      </c>
      <c r="F94" s="207" t="s">
        <v>138</v>
      </c>
      <c r="G94" s="205"/>
      <c r="H94" s="208">
        <v>8</v>
      </c>
      <c r="I94" s="209"/>
      <c r="J94" s="205"/>
      <c r="K94" s="205"/>
      <c r="L94" s="210"/>
      <c r="M94" s="211"/>
      <c r="N94" s="212"/>
      <c r="O94" s="212"/>
      <c r="P94" s="212"/>
      <c r="Q94" s="212"/>
      <c r="R94" s="212"/>
      <c r="S94" s="212"/>
      <c r="T94" s="213"/>
      <c r="AT94" s="214" t="s">
        <v>137</v>
      </c>
      <c r="AU94" s="214" t="s">
        <v>82</v>
      </c>
      <c r="AV94" s="13" t="s">
        <v>82</v>
      </c>
      <c r="AW94" s="13" t="s">
        <v>33</v>
      </c>
      <c r="AX94" s="13" t="s">
        <v>80</v>
      </c>
      <c r="AY94" s="214" t="s">
        <v>118</v>
      </c>
    </row>
    <row r="95" spans="1:65" s="2" customFormat="1" ht="16.5" customHeight="1">
      <c r="A95" s="34"/>
      <c r="B95" s="35"/>
      <c r="C95" s="187" t="s">
        <v>139</v>
      </c>
      <c r="D95" s="187" t="s">
        <v>120</v>
      </c>
      <c r="E95" s="188" t="s">
        <v>140</v>
      </c>
      <c r="F95" s="189" t="s">
        <v>141</v>
      </c>
      <c r="G95" s="190" t="s">
        <v>142</v>
      </c>
      <c r="H95" s="191">
        <v>235</v>
      </c>
      <c r="I95" s="192"/>
      <c r="J95" s="191">
        <f>ROUND(I95*H95,2)</f>
        <v>0</v>
      </c>
      <c r="K95" s="189" t="s">
        <v>124</v>
      </c>
      <c r="L95" s="39"/>
      <c r="M95" s="193" t="s">
        <v>20</v>
      </c>
      <c r="N95" s="194" t="s">
        <v>43</v>
      </c>
      <c r="O95" s="64"/>
      <c r="P95" s="195">
        <f>O95*H95</f>
        <v>0</v>
      </c>
      <c r="Q95" s="195">
        <v>2.1930000000000002E-2</v>
      </c>
      <c r="R95" s="195">
        <f>Q95*H95</f>
        <v>5.1535500000000001</v>
      </c>
      <c r="S95" s="195">
        <v>0</v>
      </c>
      <c r="T95" s="196">
        <f>S95*H95</f>
        <v>0</v>
      </c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R95" s="197" t="s">
        <v>125</v>
      </c>
      <c r="AT95" s="197" t="s">
        <v>120</v>
      </c>
      <c r="AU95" s="197" t="s">
        <v>82</v>
      </c>
      <c r="AY95" s="17" t="s">
        <v>118</v>
      </c>
      <c r="BE95" s="198">
        <f>IF(N95="základní",J95,0)</f>
        <v>0</v>
      </c>
      <c r="BF95" s="198">
        <f>IF(N95="snížená",J95,0)</f>
        <v>0</v>
      </c>
      <c r="BG95" s="198">
        <f>IF(N95="zákl. přenesená",J95,0)</f>
        <v>0</v>
      </c>
      <c r="BH95" s="198">
        <f>IF(N95="sníž. přenesená",J95,0)</f>
        <v>0</v>
      </c>
      <c r="BI95" s="198">
        <f>IF(N95="nulová",J95,0)</f>
        <v>0</v>
      </c>
      <c r="BJ95" s="17" t="s">
        <v>80</v>
      </c>
      <c r="BK95" s="198">
        <f>ROUND(I95*H95,2)</f>
        <v>0</v>
      </c>
      <c r="BL95" s="17" t="s">
        <v>125</v>
      </c>
      <c r="BM95" s="197" t="s">
        <v>143</v>
      </c>
    </row>
    <row r="96" spans="1:65" s="2" customFormat="1" ht="11.25">
      <c r="A96" s="34"/>
      <c r="B96" s="35"/>
      <c r="C96" s="36"/>
      <c r="D96" s="199" t="s">
        <v>127</v>
      </c>
      <c r="E96" s="36"/>
      <c r="F96" s="200" t="s">
        <v>144</v>
      </c>
      <c r="G96" s="36"/>
      <c r="H96" s="36"/>
      <c r="I96" s="108"/>
      <c r="J96" s="36"/>
      <c r="K96" s="36"/>
      <c r="L96" s="39"/>
      <c r="M96" s="201"/>
      <c r="N96" s="202"/>
      <c r="O96" s="64"/>
      <c r="P96" s="64"/>
      <c r="Q96" s="64"/>
      <c r="R96" s="64"/>
      <c r="S96" s="64"/>
      <c r="T96" s="65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T96" s="17" t="s">
        <v>127</v>
      </c>
      <c r="AU96" s="17" t="s">
        <v>82</v>
      </c>
    </row>
    <row r="97" spans="1:65" s="2" customFormat="1" ht="156">
      <c r="A97" s="34"/>
      <c r="B97" s="35"/>
      <c r="C97" s="36"/>
      <c r="D97" s="199" t="s">
        <v>129</v>
      </c>
      <c r="E97" s="36"/>
      <c r="F97" s="203" t="s">
        <v>145</v>
      </c>
      <c r="G97" s="36"/>
      <c r="H97" s="36"/>
      <c r="I97" s="108"/>
      <c r="J97" s="36"/>
      <c r="K97" s="36"/>
      <c r="L97" s="39"/>
      <c r="M97" s="201"/>
      <c r="N97" s="202"/>
      <c r="O97" s="64"/>
      <c r="P97" s="64"/>
      <c r="Q97" s="64"/>
      <c r="R97" s="64"/>
      <c r="S97" s="64"/>
      <c r="T97" s="65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T97" s="17" t="s">
        <v>129</v>
      </c>
      <c r="AU97" s="17" t="s">
        <v>82</v>
      </c>
    </row>
    <row r="98" spans="1:65" s="2" customFormat="1" ht="16.5" customHeight="1">
      <c r="A98" s="34"/>
      <c r="B98" s="35"/>
      <c r="C98" s="187" t="s">
        <v>125</v>
      </c>
      <c r="D98" s="187" t="s">
        <v>120</v>
      </c>
      <c r="E98" s="188" t="s">
        <v>146</v>
      </c>
      <c r="F98" s="189" t="s">
        <v>147</v>
      </c>
      <c r="G98" s="190" t="s">
        <v>148</v>
      </c>
      <c r="H98" s="191">
        <v>120</v>
      </c>
      <c r="I98" s="192"/>
      <c r="J98" s="191">
        <f>ROUND(I98*H98,2)</f>
        <v>0</v>
      </c>
      <c r="K98" s="189" t="s">
        <v>124</v>
      </c>
      <c r="L98" s="39"/>
      <c r="M98" s="193" t="s">
        <v>20</v>
      </c>
      <c r="N98" s="194" t="s">
        <v>43</v>
      </c>
      <c r="O98" s="64"/>
      <c r="P98" s="195">
        <f>O98*H98</f>
        <v>0</v>
      </c>
      <c r="Q98" s="195">
        <v>3.0000000000000001E-5</v>
      </c>
      <c r="R98" s="195">
        <f>Q98*H98</f>
        <v>3.5999999999999999E-3</v>
      </c>
      <c r="S98" s="195">
        <v>0</v>
      </c>
      <c r="T98" s="196">
        <f>S98*H98</f>
        <v>0</v>
      </c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R98" s="197" t="s">
        <v>125</v>
      </c>
      <c r="AT98" s="197" t="s">
        <v>120</v>
      </c>
      <c r="AU98" s="197" t="s">
        <v>82</v>
      </c>
      <c r="AY98" s="17" t="s">
        <v>118</v>
      </c>
      <c r="BE98" s="198">
        <f>IF(N98="základní",J98,0)</f>
        <v>0</v>
      </c>
      <c r="BF98" s="198">
        <f>IF(N98="snížená",J98,0)</f>
        <v>0</v>
      </c>
      <c r="BG98" s="198">
        <f>IF(N98="zákl. přenesená",J98,0)</f>
        <v>0</v>
      </c>
      <c r="BH98" s="198">
        <f>IF(N98="sníž. přenesená",J98,0)</f>
        <v>0</v>
      </c>
      <c r="BI98" s="198">
        <f>IF(N98="nulová",J98,0)</f>
        <v>0</v>
      </c>
      <c r="BJ98" s="17" t="s">
        <v>80</v>
      </c>
      <c r="BK98" s="198">
        <f>ROUND(I98*H98,2)</f>
        <v>0</v>
      </c>
      <c r="BL98" s="17" t="s">
        <v>125</v>
      </c>
      <c r="BM98" s="197" t="s">
        <v>149</v>
      </c>
    </row>
    <row r="99" spans="1:65" s="2" customFormat="1" ht="11.25">
      <c r="A99" s="34"/>
      <c r="B99" s="35"/>
      <c r="C99" s="36"/>
      <c r="D99" s="199" t="s">
        <v>127</v>
      </c>
      <c r="E99" s="36"/>
      <c r="F99" s="200" t="s">
        <v>150</v>
      </c>
      <c r="G99" s="36"/>
      <c r="H99" s="36"/>
      <c r="I99" s="108"/>
      <c r="J99" s="36"/>
      <c r="K99" s="36"/>
      <c r="L99" s="39"/>
      <c r="M99" s="201"/>
      <c r="N99" s="202"/>
      <c r="O99" s="64"/>
      <c r="P99" s="64"/>
      <c r="Q99" s="64"/>
      <c r="R99" s="64"/>
      <c r="S99" s="64"/>
      <c r="T99" s="65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T99" s="17" t="s">
        <v>127</v>
      </c>
      <c r="AU99" s="17" t="s">
        <v>82</v>
      </c>
    </row>
    <row r="100" spans="1:65" s="2" customFormat="1" ht="195">
      <c r="A100" s="34"/>
      <c r="B100" s="35"/>
      <c r="C100" s="36"/>
      <c r="D100" s="199" t="s">
        <v>129</v>
      </c>
      <c r="E100" s="36"/>
      <c r="F100" s="203" t="s">
        <v>151</v>
      </c>
      <c r="G100" s="36"/>
      <c r="H100" s="36"/>
      <c r="I100" s="108"/>
      <c r="J100" s="36"/>
      <c r="K100" s="36"/>
      <c r="L100" s="39"/>
      <c r="M100" s="201"/>
      <c r="N100" s="202"/>
      <c r="O100" s="64"/>
      <c r="P100" s="64"/>
      <c r="Q100" s="64"/>
      <c r="R100" s="64"/>
      <c r="S100" s="64"/>
      <c r="T100" s="65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T100" s="17" t="s">
        <v>129</v>
      </c>
      <c r="AU100" s="17" t="s">
        <v>82</v>
      </c>
    </row>
    <row r="101" spans="1:65" s="2" customFormat="1" ht="16.5" customHeight="1">
      <c r="A101" s="34"/>
      <c r="B101" s="35"/>
      <c r="C101" s="187" t="s">
        <v>152</v>
      </c>
      <c r="D101" s="187" t="s">
        <v>120</v>
      </c>
      <c r="E101" s="188" t="s">
        <v>153</v>
      </c>
      <c r="F101" s="189" t="s">
        <v>154</v>
      </c>
      <c r="G101" s="190" t="s">
        <v>155</v>
      </c>
      <c r="H101" s="191">
        <v>60</v>
      </c>
      <c r="I101" s="192"/>
      <c r="J101" s="191">
        <f>ROUND(I101*H101,2)</f>
        <v>0</v>
      </c>
      <c r="K101" s="189" t="s">
        <v>124</v>
      </c>
      <c r="L101" s="39"/>
      <c r="M101" s="193" t="s">
        <v>20</v>
      </c>
      <c r="N101" s="194" t="s">
        <v>43</v>
      </c>
      <c r="O101" s="64"/>
      <c r="P101" s="195">
        <f>O101*H101</f>
        <v>0</v>
      </c>
      <c r="Q101" s="195">
        <v>0</v>
      </c>
      <c r="R101" s="195">
        <f>Q101*H101</f>
        <v>0</v>
      </c>
      <c r="S101" s="195">
        <v>0</v>
      </c>
      <c r="T101" s="196">
        <f>S101*H101</f>
        <v>0</v>
      </c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R101" s="197" t="s">
        <v>125</v>
      </c>
      <c r="AT101" s="197" t="s">
        <v>120</v>
      </c>
      <c r="AU101" s="197" t="s">
        <v>82</v>
      </c>
      <c r="AY101" s="17" t="s">
        <v>118</v>
      </c>
      <c r="BE101" s="198">
        <f>IF(N101="základní",J101,0)</f>
        <v>0</v>
      </c>
      <c r="BF101" s="198">
        <f>IF(N101="snížená",J101,0)</f>
        <v>0</v>
      </c>
      <c r="BG101" s="198">
        <f>IF(N101="zákl. přenesená",J101,0)</f>
        <v>0</v>
      </c>
      <c r="BH101" s="198">
        <f>IF(N101="sníž. přenesená",J101,0)</f>
        <v>0</v>
      </c>
      <c r="BI101" s="198">
        <f>IF(N101="nulová",J101,0)</f>
        <v>0</v>
      </c>
      <c r="BJ101" s="17" t="s">
        <v>80</v>
      </c>
      <c r="BK101" s="198">
        <f>ROUND(I101*H101,2)</f>
        <v>0</v>
      </c>
      <c r="BL101" s="17" t="s">
        <v>125</v>
      </c>
      <c r="BM101" s="197" t="s">
        <v>156</v>
      </c>
    </row>
    <row r="102" spans="1:65" s="2" customFormat="1" ht="11.25">
      <c r="A102" s="34"/>
      <c r="B102" s="35"/>
      <c r="C102" s="36"/>
      <c r="D102" s="199" t="s">
        <v>127</v>
      </c>
      <c r="E102" s="36"/>
      <c r="F102" s="200" t="s">
        <v>157</v>
      </c>
      <c r="G102" s="36"/>
      <c r="H102" s="36"/>
      <c r="I102" s="108"/>
      <c r="J102" s="36"/>
      <c r="K102" s="36"/>
      <c r="L102" s="39"/>
      <c r="M102" s="201"/>
      <c r="N102" s="202"/>
      <c r="O102" s="64"/>
      <c r="P102" s="64"/>
      <c r="Q102" s="64"/>
      <c r="R102" s="64"/>
      <c r="S102" s="64"/>
      <c r="T102" s="65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T102" s="17" t="s">
        <v>127</v>
      </c>
      <c r="AU102" s="17" t="s">
        <v>82</v>
      </c>
    </row>
    <row r="103" spans="1:65" s="2" customFormat="1" ht="126.75">
      <c r="A103" s="34"/>
      <c r="B103" s="35"/>
      <c r="C103" s="36"/>
      <c r="D103" s="199" t="s">
        <v>129</v>
      </c>
      <c r="E103" s="36"/>
      <c r="F103" s="203" t="s">
        <v>158</v>
      </c>
      <c r="G103" s="36"/>
      <c r="H103" s="36"/>
      <c r="I103" s="108"/>
      <c r="J103" s="36"/>
      <c r="K103" s="36"/>
      <c r="L103" s="39"/>
      <c r="M103" s="201"/>
      <c r="N103" s="202"/>
      <c r="O103" s="64"/>
      <c r="P103" s="64"/>
      <c r="Q103" s="64"/>
      <c r="R103" s="64"/>
      <c r="S103" s="64"/>
      <c r="T103" s="65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T103" s="17" t="s">
        <v>129</v>
      </c>
      <c r="AU103" s="17" t="s">
        <v>82</v>
      </c>
    </row>
    <row r="104" spans="1:65" s="2" customFormat="1" ht="16.5" customHeight="1">
      <c r="A104" s="34"/>
      <c r="B104" s="35"/>
      <c r="C104" s="187" t="s">
        <v>159</v>
      </c>
      <c r="D104" s="187" t="s">
        <v>120</v>
      </c>
      <c r="E104" s="188" t="s">
        <v>160</v>
      </c>
      <c r="F104" s="189" t="s">
        <v>161</v>
      </c>
      <c r="G104" s="190" t="s">
        <v>133</v>
      </c>
      <c r="H104" s="191">
        <v>102.69</v>
      </c>
      <c r="I104" s="192"/>
      <c r="J104" s="191">
        <f>ROUND(I104*H104,2)</f>
        <v>0</v>
      </c>
      <c r="K104" s="189" t="s">
        <v>124</v>
      </c>
      <c r="L104" s="39"/>
      <c r="M104" s="193" t="s">
        <v>20</v>
      </c>
      <c r="N104" s="194" t="s">
        <v>43</v>
      </c>
      <c r="O104" s="64"/>
      <c r="P104" s="195">
        <f>O104*H104</f>
        <v>0</v>
      </c>
      <c r="Q104" s="195">
        <v>0</v>
      </c>
      <c r="R104" s="195">
        <f>Q104*H104</f>
        <v>0</v>
      </c>
      <c r="S104" s="195">
        <v>0</v>
      </c>
      <c r="T104" s="196">
        <f>S104*H104</f>
        <v>0</v>
      </c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R104" s="197" t="s">
        <v>125</v>
      </c>
      <c r="AT104" s="197" t="s">
        <v>120</v>
      </c>
      <c r="AU104" s="197" t="s">
        <v>82</v>
      </c>
      <c r="AY104" s="17" t="s">
        <v>118</v>
      </c>
      <c r="BE104" s="198">
        <f>IF(N104="základní",J104,0)</f>
        <v>0</v>
      </c>
      <c r="BF104" s="198">
        <f>IF(N104="snížená",J104,0)</f>
        <v>0</v>
      </c>
      <c r="BG104" s="198">
        <f>IF(N104="zákl. přenesená",J104,0)</f>
        <v>0</v>
      </c>
      <c r="BH104" s="198">
        <f>IF(N104="sníž. přenesená",J104,0)</f>
        <v>0</v>
      </c>
      <c r="BI104" s="198">
        <f>IF(N104="nulová",J104,0)</f>
        <v>0</v>
      </c>
      <c r="BJ104" s="17" t="s">
        <v>80</v>
      </c>
      <c r="BK104" s="198">
        <f>ROUND(I104*H104,2)</f>
        <v>0</v>
      </c>
      <c r="BL104" s="17" t="s">
        <v>125</v>
      </c>
      <c r="BM104" s="197" t="s">
        <v>162</v>
      </c>
    </row>
    <row r="105" spans="1:65" s="2" customFormat="1" ht="11.25">
      <c r="A105" s="34"/>
      <c r="B105" s="35"/>
      <c r="C105" s="36"/>
      <c r="D105" s="199" t="s">
        <v>127</v>
      </c>
      <c r="E105" s="36"/>
      <c r="F105" s="200" t="s">
        <v>163</v>
      </c>
      <c r="G105" s="36"/>
      <c r="H105" s="36"/>
      <c r="I105" s="108"/>
      <c r="J105" s="36"/>
      <c r="K105" s="36"/>
      <c r="L105" s="39"/>
      <c r="M105" s="201"/>
      <c r="N105" s="202"/>
      <c r="O105" s="64"/>
      <c r="P105" s="64"/>
      <c r="Q105" s="64"/>
      <c r="R105" s="64"/>
      <c r="S105" s="64"/>
      <c r="T105" s="65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T105" s="17" t="s">
        <v>127</v>
      </c>
      <c r="AU105" s="17" t="s">
        <v>82</v>
      </c>
    </row>
    <row r="106" spans="1:65" s="2" customFormat="1" ht="39">
      <c r="A106" s="34"/>
      <c r="B106" s="35"/>
      <c r="C106" s="36"/>
      <c r="D106" s="199" t="s">
        <v>129</v>
      </c>
      <c r="E106" s="36"/>
      <c r="F106" s="203" t="s">
        <v>164</v>
      </c>
      <c r="G106" s="36"/>
      <c r="H106" s="36"/>
      <c r="I106" s="108"/>
      <c r="J106" s="36"/>
      <c r="K106" s="36"/>
      <c r="L106" s="39"/>
      <c r="M106" s="201"/>
      <c r="N106" s="202"/>
      <c r="O106" s="64"/>
      <c r="P106" s="64"/>
      <c r="Q106" s="64"/>
      <c r="R106" s="64"/>
      <c r="S106" s="64"/>
      <c r="T106" s="65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T106" s="17" t="s">
        <v>129</v>
      </c>
      <c r="AU106" s="17" t="s">
        <v>82</v>
      </c>
    </row>
    <row r="107" spans="1:65" s="2" customFormat="1" ht="19.5">
      <c r="A107" s="34"/>
      <c r="B107" s="35"/>
      <c r="C107" s="36"/>
      <c r="D107" s="199" t="s">
        <v>165</v>
      </c>
      <c r="E107" s="36"/>
      <c r="F107" s="203" t="s">
        <v>166</v>
      </c>
      <c r="G107" s="36"/>
      <c r="H107" s="36"/>
      <c r="I107" s="108"/>
      <c r="J107" s="36"/>
      <c r="K107" s="36"/>
      <c r="L107" s="39"/>
      <c r="M107" s="201"/>
      <c r="N107" s="202"/>
      <c r="O107" s="64"/>
      <c r="P107" s="64"/>
      <c r="Q107" s="64"/>
      <c r="R107" s="64"/>
      <c r="S107" s="64"/>
      <c r="T107" s="65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T107" s="17" t="s">
        <v>165</v>
      </c>
      <c r="AU107" s="17" t="s">
        <v>82</v>
      </c>
    </row>
    <row r="108" spans="1:65" s="13" customFormat="1" ht="11.25">
      <c r="B108" s="204"/>
      <c r="C108" s="205"/>
      <c r="D108" s="199" t="s">
        <v>137</v>
      </c>
      <c r="E108" s="206" t="s">
        <v>20</v>
      </c>
      <c r="F108" s="207" t="s">
        <v>167</v>
      </c>
      <c r="G108" s="205"/>
      <c r="H108" s="208">
        <v>102.69</v>
      </c>
      <c r="I108" s="209"/>
      <c r="J108" s="205"/>
      <c r="K108" s="205"/>
      <c r="L108" s="210"/>
      <c r="M108" s="211"/>
      <c r="N108" s="212"/>
      <c r="O108" s="212"/>
      <c r="P108" s="212"/>
      <c r="Q108" s="212"/>
      <c r="R108" s="212"/>
      <c r="S108" s="212"/>
      <c r="T108" s="213"/>
      <c r="AT108" s="214" t="s">
        <v>137</v>
      </c>
      <c r="AU108" s="214" t="s">
        <v>82</v>
      </c>
      <c r="AV108" s="13" t="s">
        <v>82</v>
      </c>
      <c r="AW108" s="13" t="s">
        <v>33</v>
      </c>
      <c r="AX108" s="13" t="s">
        <v>80</v>
      </c>
      <c r="AY108" s="214" t="s">
        <v>118</v>
      </c>
    </row>
    <row r="109" spans="1:65" s="2" customFormat="1" ht="16.5" customHeight="1">
      <c r="A109" s="34"/>
      <c r="B109" s="35"/>
      <c r="C109" s="187" t="s">
        <v>168</v>
      </c>
      <c r="D109" s="187" t="s">
        <v>120</v>
      </c>
      <c r="E109" s="188" t="s">
        <v>169</v>
      </c>
      <c r="F109" s="189" t="s">
        <v>170</v>
      </c>
      <c r="G109" s="190" t="s">
        <v>133</v>
      </c>
      <c r="H109" s="191">
        <v>791.13</v>
      </c>
      <c r="I109" s="192"/>
      <c r="J109" s="191">
        <f>ROUND(I109*H109,2)</f>
        <v>0</v>
      </c>
      <c r="K109" s="189" t="s">
        <v>124</v>
      </c>
      <c r="L109" s="39"/>
      <c r="M109" s="193" t="s">
        <v>20</v>
      </c>
      <c r="N109" s="194" t="s">
        <v>43</v>
      </c>
      <c r="O109" s="64"/>
      <c r="P109" s="195">
        <f>O109*H109</f>
        <v>0</v>
      </c>
      <c r="Q109" s="195">
        <v>0</v>
      </c>
      <c r="R109" s="195">
        <f>Q109*H109</f>
        <v>0</v>
      </c>
      <c r="S109" s="195">
        <v>0</v>
      </c>
      <c r="T109" s="196">
        <f>S109*H109</f>
        <v>0</v>
      </c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R109" s="197" t="s">
        <v>125</v>
      </c>
      <c r="AT109" s="197" t="s">
        <v>120</v>
      </c>
      <c r="AU109" s="197" t="s">
        <v>82</v>
      </c>
      <c r="AY109" s="17" t="s">
        <v>118</v>
      </c>
      <c r="BE109" s="198">
        <f>IF(N109="základní",J109,0)</f>
        <v>0</v>
      </c>
      <c r="BF109" s="198">
        <f>IF(N109="snížená",J109,0)</f>
        <v>0</v>
      </c>
      <c r="BG109" s="198">
        <f>IF(N109="zákl. přenesená",J109,0)</f>
        <v>0</v>
      </c>
      <c r="BH109" s="198">
        <f>IF(N109="sníž. přenesená",J109,0)</f>
        <v>0</v>
      </c>
      <c r="BI109" s="198">
        <f>IF(N109="nulová",J109,0)</f>
        <v>0</v>
      </c>
      <c r="BJ109" s="17" t="s">
        <v>80</v>
      </c>
      <c r="BK109" s="198">
        <f>ROUND(I109*H109,2)</f>
        <v>0</v>
      </c>
      <c r="BL109" s="17" t="s">
        <v>125</v>
      </c>
      <c r="BM109" s="197" t="s">
        <v>171</v>
      </c>
    </row>
    <row r="110" spans="1:65" s="2" customFormat="1" ht="11.25">
      <c r="A110" s="34"/>
      <c r="B110" s="35"/>
      <c r="C110" s="36"/>
      <c r="D110" s="199" t="s">
        <v>127</v>
      </c>
      <c r="E110" s="36"/>
      <c r="F110" s="200" t="s">
        <v>172</v>
      </c>
      <c r="G110" s="36"/>
      <c r="H110" s="36"/>
      <c r="I110" s="108"/>
      <c r="J110" s="36"/>
      <c r="K110" s="36"/>
      <c r="L110" s="39"/>
      <c r="M110" s="201"/>
      <c r="N110" s="202"/>
      <c r="O110" s="64"/>
      <c r="P110" s="64"/>
      <c r="Q110" s="64"/>
      <c r="R110" s="64"/>
      <c r="S110" s="64"/>
      <c r="T110" s="65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T110" s="17" t="s">
        <v>127</v>
      </c>
      <c r="AU110" s="17" t="s">
        <v>82</v>
      </c>
    </row>
    <row r="111" spans="1:65" s="2" customFormat="1" ht="39">
      <c r="A111" s="34"/>
      <c r="B111" s="35"/>
      <c r="C111" s="36"/>
      <c r="D111" s="199" t="s">
        <v>129</v>
      </c>
      <c r="E111" s="36"/>
      <c r="F111" s="203" t="s">
        <v>173</v>
      </c>
      <c r="G111" s="36"/>
      <c r="H111" s="36"/>
      <c r="I111" s="108"/>
      <c r="J111" s="36"/>
      <c r="K111" s="36"/>
      <c r="L111" s="39"/>
      <c r="M111" s="201"/>
      <c r="N111" s="202"/>
      <c r="O111" s="64"/>
      <c r="P111" s="64"/>
      <c r="Q111" s="64"/>
      <c r="R111" s="64"/>
      <c r="S111" s="64"/>
      <c r="T111" s="65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T111" s="17" t="s">
        <v>129</v>
      </c>
      <c r="AU111" s="17" t="s">
        <v>82</v>
      </c>
    </row>
    <row r="112" spans="1:65" s="2" customFormat="1" ht="19.5">
      <c r="A112" s="34"/>
      <c r="B112" s="35"/>
      <c r="C112" s="36"/>
      <c r="D112" s="199" t="s">
        <v>165</v>
      </c>
      <c r="E112" s="36"/>
      <c r="F112" s="203" t="s">
        <v>166</v>
      </c>
      <c r="G112" s="36"/>
      <c r="H112" s="36"/>
      <c r="I112" s="108"/>
      <c r="J112" s="36"/>
      <c r="K112" s="36"/>
      <c r="L112" s="39"/>
      <c r="M112" s="201"/>
      <c r="N112" s="202"/>
      <c r="O112" s="64"/>
      <c r="P112" s="64"/>
      <c r="Q112" s="64"/>
      <c r="R112" s="64"/>
      <c r="S112" s="64"/>
      <c r="T112" s="65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T112" s="17" t="s">
        <v>165</v>
      </c>
      <c r="AU112" s="17" t="s">
        <v>82</v>
      </c>
    </row>
    <row r="113" spans="1:65" s="13" customFormat="1" ht="11.25">
      <c r="B113" s="204"/>
      <c r="C113" s="205"/>
      <c r="D113" s="199" t="s">
        <v>137</v>
      </c>
      <c r="E113" s="206" t="s">
        <v>20</v>
      </c>
      <c r="F113" s="207" t="s">
        <v>174</v>
      </c>
      <c r="G113" s="205"/>
      <c r="H113" s="208">
        <v>784.38</v>
      </c>
      <c r="I113" s="209"/>
      <c r="J113" s="205"/>
      <c r="K113" s="205"/>
      <c r="L113" s="210"/>
      <c r="M113" s="211"/>
      <c r="N113" s="212"/>
      <c r="O113" s="212"/>
      <c r="P113" s="212"/>
      <c r="Q113" s="212"/>
      <c r="R113" s="212"/>
      <c r="S113" s="212"/>
      <c r="T113" s="213"/>
      <c r="AT113" s="214" t="s">
        <v>137</v>
      </c>
      <c r="AU113" s="214" t="s">
        <v>82</v>
      </c>
      <c r="AV113" s="13" t="s">
        <v>82</v>
      </c>
      <c r="AW113" s="13" t="s">
        <v>33</v>
      </c>
      <c r="AX113" s="13" t="s">
        <v>72</v>
      </c>
      <c r="AY113" s="214" t="s">
        <v>118</v>
      </c>
    </row>
    <row r="114" spans="1:65" s="13" customFormat="1" ht="11.25">
      <c r="B114" s="204"/>
      <c r="C114" s="205"/>
      <c r="D114" s="199" t="s">
        <v>137</v>
      </c>
      <c r="E114" s="206" t="s">
        <v>20</v>
      </c>
      <c r="F114" s="207" t="s">
        <v>175</v>
      </c>
      <c r="G114" s="205"/>
      <c r="H114" s="208">
        <v>6.75</v>
      </c>
      <c r="I114" s="209"/>
      <c r="J114" s="205"/>
      <c r="K114" s="205"/>
      <c r="L114" s="210"/>
      <c r="M114" s="211"/>
      <c r="N114" s="212"/>
      <c r="O114" s="212"/>
      <c r="P114" s="212"/>
      <c r="Q114" s="212"/>
      <c r="R114" s="212"/>
      <c r="S114" s="212"/>
      <c r="T114" s="213"/>
      <c r="AT114" s="214" t="s">
        <v>137</v>
      </c>
      <c r="AU114" s="214" t="s">
        <v>82</v>
      </c>
      <c r="AV114" s="13" t="s">
        <v>82</v>
      </c>
      <c r="AW114" s="13" t="s">
        <v>33</v>
      </c>
      <c r="AX114" s="13" t="s">
        <v>72</v>
      </c>
      <c r="AY114" s="214" t="s">
        <v>118</v>
      </c>
    </row>
    <row r="115" spans="1:65" s="14" customFormat="1" ht="11.25">
      <c r="B115" s="215"/>
      <c r="C115" s="216"/>
      <c r="D115" s="199" t="s">
        <v>137</v>
      </c>
      <c r="E115" s="217" t="s">
        <v>20</v>
      </c>
      <c r="F115" s="218" t="s">
        <v>176</v>
      </c>
      <c r="G115" s="216"/>
      <c r="H115" s="219">
        <v>791.13</v>
      </c>
      <c r="I115" s="220"/>
      <c r="J115" s="216"/>
      <c r="K115" s="216"/>
      <c r="L115" s="221"/>
      <c r="M115" s="222"/>
      <c r="N115" s="223"/>
      <c r="O115" s="223"/>
      <c r="P115" s="223"/>
      <c r="Q115" s="223"/>
      <c r="R115" s="223"/>
      <c r="S115" s="223"/>
      <c r="T115" s="224"/>
      <c r="AT115" s="225" t="s">
        <v>137</v>
      </c>
      <c r="AU115" s="225" t="s">
        <v>82</v>
      </c>
      <c r="AV115" s="14" t="s">
        <v>125</v>
      </c>
      <c r="AW115" s="14" t="s">
        <v>33</v>
      </c>
      <c r="AX115" s="14" t="s">
        <v>80</v>
      </c>
      <c r="AY115" s="225" t="s">
        <v>118</v>
      </c>
    </row>
    <row r="116" spans="1:65" s="2" customFormat="1" ht="16.5" customHeight="1">
      <c r="A116" s="34"/>
      <c r="B116" s="35"/>
      <c r="C116" s="187" t="s">
        <v>177</v>
      </c>
      <c r="D116" s="187" t="s">
        <v>120</v>
      </c>
      <c r="E116" s="188" t="s">
        <v>178</v>
      </c>
      <c r="F116" s="189" t="s">
        <v>179</v>
      </c>
      <c r="G116" s="190" t="s">
        <v>133</v>
      </c>
      <c r="H116" s="191">
        <v>34.53</v>
      </c>
      <c r="I116" s="192"/>
      <c r="J116" s="191">
        <f>ROUND(I116*H116,2)</f>
        <v>0</v>
      </c>
      <c r="K116" s="189" t="s">
        <v>124</v>
      </c>
      <c r="L116" s="39"/>
      <c r="M116" s="193" t="s">
        <v>20</v>
      </c>
      <c r="N116" s="194" t="s">
        <v>43</v>
      </c>
      <c r="O116" s="64"/>
      <c r="P116" s="195">
        <f>O116*H116</f>
        <v>0</v>
      </c>
      <c r="Q116" s="195">
        <v>0</v>
      </c>
      <c r="R116" s="195">
        <f>Q116*H116</f>
        <v>0</v>
      </c>
      <c r="S116" s="195">
        <v>0</v>
      </c>
      <c r="T116" s="196">
        <f>S116*H116</f>
        <v>0</v>
      </c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R116" s="197" t="s">
        <v>125</v>
      </c>
      <c r="AT116" s="197" t="s">
        <v>120</v>
      </c>
      <c r="AU116" s="197" t="s">
        <v>82</v>
      </c>
      <c r="AY116" s="17" t="s">
        <v>118</v>
      </c>
      <c r="BE116" s="198">
        <f>IF(N116="základní",J116,0)</f>
        <v>0</v>
      </c>
      <c r="BF116" s="198">
        <f>IF(N116="snížená",J116,0)</f>
        <v>0</v>
      </c>
      <c r="BG116" s="198">
        <f>IF(N116="zákl. přenesená",J116,0)</f>
        <v>0</v>
      </c>
      <c r="BH116" s="198">
        <f>IF(N116="sníž. přenesená",J116,0)</f>
        <v>0</v>
      </c>
      <c r="BI116" s="198">
        <f>IF(N116="nulová",J116,0)</f>
        <v>0</v>
      </c>
      <c r="BJ116" s="17" t="s">
        <v>80</v>
      </c>
      <c r="BK116" s="198">
        <f>ROUND(I116*H116,2)</f>
        <v>0</v>
      </c>
      <c r="BL116" s="17" t="s">
        <v>125</v>
      </c>
      <c r="BM116" s="197" t="s">
        <v>180</v>
      </c>
    </row>
    <row r="117" spans="1:65" s="2" customFormat="1" ht="19.5">
      <c r="A117" s="34"/>
      <c r="B117" s="35"/>
      <c r="C117" s="36"/>
      <c r="D117" s="199" t="s">
        <v>127</v>
      </c>
      <c r="E117" s="36"/>
      <c r="F117" s="200" t="s">
        <v>181</v>
      </c>
      <c r="G117" s="36"/>
      <c r="H117" s="36"/>
      <c r="I117" s="108"/>
      <c r="J117" s="36"/>
      <c r="K117" s="36"/>
      <c r="L117" s="39"/>
      <c r="M117" s="201"/>
      <c r="N117" s="202"/>
      <c r="O117" s="64"/>
      <c r="P117" s="64"/>
      <c r="Q117" s="64"/>
      <c r="R117" s="64"/>
      <c r="S117" s="64"/>
      <c r="T117" s="65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T117" s="17" t="s">
        <v>127</v>
      </c>
      <c r="AU117" s="17" t="s">
        <v>82</v>
      </c>
    </row>
    <row r="118" spans="1:65" s="2" customFormat="1" ht="185.25">
      <c r="A118" s="34"/>
      <c r="B118" s="35"/>
      <c r="C118" s="36"/>
      <c r="D118" s="199" t="s">
        <v>129</v>
      </c>
      <c r="E118" s="36"/>
      <c r="F118" s="203" t="s">
        <v>182</v>
      </c>
      <c r="G118" s="36"/>
      <c r="H118" s="36"/>
      <c r="I118" s="108"/>
      <c r="J118" s="36"/>
      <c r="K118" s="36"/>
      <c r="L118" s="39"/>
      <c r="M118" s="201"/>
      <c r="N118" s="202"/>
      <c r="O118" s="64"/>
      <c r="P118" s="64"/>
      <c r="Q118" s="64"/>
      <c r="R118" s="64"/>
      <c r="S118" s="64"/>
      <c r="T118" s="65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T118" s="17" t="s">
        <v>129</v>
      </c>
      <c r="AU118" s="17" t="s">
        <v>82</v>
      </c>
    </row>
    <row r="119" spans="1:65" s="2" customFormat="1" ht="19.5">
      <c r="A119" s="34"/>
      <c r="B119" s="35"/>
      <c r="C119" s="36"/>
      <c r="D119" s="199" t="s">
        <v>165</v>
      </c>
      <c r="E119" s="36"/>
      <c r="F119" s="203" t="s">
        <v>166</v>
      </c>
      <c r="G119" s="36"/>
      <c r="H119" s="36"/>
      <c r="I119" s="108"/>
      <c r="J119" s="36"/>
      <c r="K119" s="36"/>
      <c r="L119" s="39"/>
      <c r="M119" s="201"/>
      <c r="N119" s="202"/>
      <c r="O119" s="64"/>
      <c r="P119" s="64"/>
      <c r="Q119" s="64"/>
      <c r="R119" s="64"/>
      <c r="S119" s="64"/>
      <c r="T119" s="65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T119" s="17" t="s">
        <v>165</v>
      </c>
      <c r="AU119" s="17" t="s">
        <v>82</v>
      </c>
    </row>
    <row r="120" spans="1:65" s="2" customFormat="1" ht="16.5" customHeight="1">
      <c r="A120" s="34"/>
      <c r="B120" s="35"/>
      <c r="C120" s="187" t="s">
        <v>183</v>
      </c>
      <c r="D120" s="187" t="s">
        <v>120</v>
      </c>
      <c r="E120" s="188" t="s">
        <v>184</v>
      </c>
      <c r="F120" s="189" t="s">
        <v>185</v>
      </c>
      <c r="G120" s="190" t="s">
        <v>133</v>
      </c>
      <c r="H120" s="191">
        <v>2.61</v>
      </c>
      <c r="I120" s="192"/>
      <c r="J120" s="191">
        <f>ROUND(I120*H120,2)</f>
        <v>0</v>
      </c>
      <c r="K120" s="189" t="s">
        <v>124</v>
      </c>
      <c r="L120" s="39"/>
      <c r="M120" s="193" t="s">
        <v>20</v>
      </c>
      <c r="N120" s="194" t="s">
        <v>43</v>
      </c>
      <c r="O120" s="64"/>
      <c r="P120" s="195">
        <f>O120*H120</f>
        <v>0</v>
      </c>
      <c r="Q120" s="195">
        <v>0</v>
      </c>
      <c r="R120" s="195">
        <f>Q120*H120</f>
        <v>0</v>
      </c>
      <c r="S120" s="195">
        <v>0</v>
      </c>
      <c r="T120" s="196">
        <f>S120*H120</f>
        <v>0</v>
      </c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R120" s="197" t="s">
        <v>125</v>
      </c>
      <c r="AT120" s="197" t="s">
        <v>120</v>
      </c>
      <c r="AU120" s="197" t="s">
        <v>82</v>
      </c>
      <c r="AY120" s="17" t="s">
        <v>118</v>
      </c>
      <c r="BE120" s="198">
        <f>IF(N120="základní",J120,0)</f>
        <v>0</v>
      </c>
      <c r="BF120" s="198">
        <f>IF(N120="snížená",J120,0)</f>
        <v>0</v>
      </c>
      <c r="BG120" s="198">
        <f>IF(N120="zákl. přenesená",J120,0)</f>
        <v>0</v>
      </c>
      <c r="BH120" s="198">
        <f>IF(N120="sníž. přenesená",J120,0)</f>
        <v>0</v>
      </c>
      <c r="BI120" s="198">
        <f>IF(N120="nulová",J120,0)</f>
        <v>0</v>
      </c>
      <c r="BJ120" s="17" t="s">
        <v>80</v>
      </c>
      <c r="BK120" s="198">
        <f>ROUND(I120*H120,2)</f>
        <v>0</v>
      </c>
      <c r="BL120" s="17" t="s">
        <v>125</v>
      </c>
      <c r="BM120" s="197" t="s">
        <v>186</v>
      </c>
    </row>
    <row r="121" spans="1:65" s="2" customFormat="1" ht="19.5">
      <c r="A121" s="34"/>
      <c r="B121" s="35"/>
      <c r="C121" s="36"/>
      <c r="D121" s="199" t="s">
        <v>127</v>
      </c>
      <c r="E121" s="36"/>
      <c r="F121" s="200" t="s">
        <v>187</v>
      </c>
      <c r="G121" s="36"/>
      <c r="H121" s="36"/>
      <c r="I121" s="108"/>
      <c r="J121" s="36"/>
      <c r="K121" s="36"/>
      <c r="L121" s="39"/>
      <c r="M121" s="201"/>
      <c r="N121" s="202"/>
      <c r="O121" s="64"/>
      <c r="P121" s="64"/>
      <c r="Q121" s="64"/>
      <c r="R121" s="64"/>
      <c r="S121" s="64"/>
      <c r="T121" s="65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T121" s="17" t="s">
        <v>127</v>
      </c>
      <c r="AU121" s="17" t="s">
        <v>82</v>
      </c>
    </row>
    <row r="122" spans="1:65" s="2" customFormat="1" ht="126.75">
      <c r="A122" s="34"/>
      <c r="B122" s="35"/>
      <c r="C122" s="36"/>
      <c r="D122" s="199" t="s">
        <v>129</v>
      </c>
      <c r="E122" s="36"/>
      <c r="F122" s="203" t="s">
        <v>188</v>
      </c>
      <c r="G122" s="36"/>
      <c r="H122" s="36"/>
      <c r="I122" s="108"/>
      <c r="J122" s="36"/>
      <c r="K122" s="36"/>
      <c r="L122" s="39"/>
      <c r="M122" s="201"/>
      <c r="N122" s="202"/>
      <c r="O122" s="64"/>
      <c r="P122" s="64"/>
      <c r="Q122" s="64"/>
      <c r="R122" s="64"/>
      <c r="S122" s="64"/>
      <c r="T122" s="65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T122" s="17" t="s">
        <v>129</v>
      </c>
      <c r="AU122" s="17" t="s">
        <v>82</v>
      </c>
    </row>
    <row r="123" spans="1:65" s="13" customFormat="1" ht="11.25">
      <c r="B123" s="204"/>
      <c r="C123" s="205"/>
      <c r="D123" s="199" t="s">
        <v>137</v>
      </c>
      <c r="E123" s="206" t="s">
        <v>20</v>
      </c>
      <c r="F123" s="207" t="s">
        <v>189</v>
      </c>
      <c r="G123" s="205"/>
      <c r="H123" s="208">
        <v>0.5</v>
      </c>
      <c r="I123" s="209"/>
      <c r="J123" s="205"/>
      <c r="K123" s="205"/>
      <c r="L123" s="210"/>
      <c r="M123" s="211"/>
      <c r="N123" s="212"/>
      <c r="O123" s="212"/>
      <c r="P123" s="212"/>
      <c r="Q123" s="212"/>
      <c r="R123" s="212"/>
      <c r="S123" s="212"/>
      <c r="T123" s="213"/>
      <c r="AT123" s="214" t="s">
        <v>137</v>
      </c>
      <c r="AU123" s="214" t="s">
        <v>82</v>
      </c>
      <c r="AV123" s="13" t="s">
        <v>82</v>
      </c>
      <c r="AW123" s="13" t="s">
        <v>33</v>
      </c>
      <c r="AX123" s="13" t="s">
        <v>72</v>
      </c>
      <c r="AY123" s="214" t="s">
        <v>118</v>
      </c>
    </row>
    <row r="124" spans="1:65" s="13" customFormat="1" ht="11.25">
      <c r="B124" s="204"/>
      <c r="C124" s="205"/>
      <c r="D124" s="199" t="s">
        <v>137</v>
      </c>
      <c r="E124" s="206" t="s">
        <v>20</v>
      </c>
      <c r="F124" s="207" t="s">
        <v>190</v>
      </c>
      <c r="G124" s="205"/>
      <c r="H124" s="208">
        <v>1.1499999999999999</v>
      </c>
      <c r="I124" s="209"/>
      <c r="J124" s="205"/>
      <c r="K124" s="205"/>
      <c r="L124" s="210"/>
      <c r="M124" s="211"/>
      <c r="N124" s="212"/>
      <c r="O124" s="212"/>
      <c r="P124" s="212"/>
      <c r="Q124" s="212"/>
      <c r="R124" s="212"/>
      <c r="S124" s="212"/>
      <c r="T124" s="213"/>
      <c r="AT124" s="214" t="s">
        <v>137</v>
      </c>
      <c r="AU124" s="214" t="s">
        <v>82</v>
      </c>
      <c r="AV124" s="13" t="s">
        <v>82</v>
      </c>
      <c r="AW124" s="13" t="s">
        <v>33</v>
      </c>
      <c r="AX124" s="13" t="s">
        <v>72</v>
      </c>
      <c r="AY124" s="214" t="s">
        <v>118</v>
      </c>
    </row>
    <row r="125" spans="1:65" s="13" customFormat="1" ht="11.25">
      <c r="B125" s="204"/>
      <c r="C125" s="205"/>
      <c r="D125" s="199" t="s">
        <v>137</v>
      </c>
      <c r="E125" s="206" t="s">
        <v>20</v>
      </c>
      <c r="F125" s="207" t="s">
        <v>191</v>
      </c>
      <c r="G125" s="205"/>
      <c r="H125" s="208">
        <v>0.96</v>
      </c>
      <c r="I125" s="209"/>
      <c r="J125" s="205"/>
      <c r="K125" s="205"/>
      <c r="L125" s="210"/>
      <c r="M125" s="211"/>
      <c r="N125" s="212"/>
      <c r="O125" s="212"/>
      <c r="P125" s="212"/>
      <c r="Q125" s="212"/>
      <c r="R125" s="212"/>
      <c r="S125" s="212"/>
      <c r="T125" s="213"/>
      <c r="AT125" s="214" t="s">
        <v>137</v>
      </c>
      <c r="AU125" s="214" t="s">
        <v>82</v>
      </c>
      <c r="AV125" s="13" t="s">
        <v>82</v>
      </c>
      <c r="AW125" s="13" t="s">
        <v>33</v>
      </c>
      <c r="AX125" s="13" t="s">
        <v>72</v>
      </c>
      <c r="AY125" s="214" t="s">
        <v>118</v>
      </c>
    </row>
    <row r="126" spans="1:65" s="14" customFormat="1" ht="11.25">
      <c r="B126" s="215"/>
      <c r="C126" s="216"/>
      <c r="D126" s="199" t="s">
        <v>137</v>
      </c>
      <c r="E126" s="217" t="s">
        <v>20</v>
      </c>
      <c r="F126" s="218" t="s">
        <v>176</v>
      </c>
      <c r="G126" s="216"/>
      <c r="H126" s="219">
        <v>2.61</v>
      </c>
      <c r="I126" s="220"/>
      <c r="J126" s="216"/>
      <c r="K126" s="216"/>
      <c r="L126" s="221"/>
      <c r="M126" s="222"/>
      <c r="N126" s="223"/>
      <c r="O126" s="223"/>
      <c r="P126" s="223"/>
      <c r="Q126" s="223"/>
      <c r="R126" s="223"/>
      <c r="S126" s="223"/>
      <c r="T126" s="224"/>
      <c r="AT126" s="225" t="s">
        <v>137</v>
      </c>
      <c r="AU126" s="225" t="s">
        <v>82</v>
      </c>
      <c r="AV126" s="14" t="s">
        <v>125</v>
      </c>
      <c r="AW126" s="14" t="s">
        <v>33</v>
      </c>
      <c r="AX126" s="14" t="s">
        <v>80</v>
      </c>
      <c r="AY126" s="225" t="s">
        <v>118</v>
      </c>
    </row>
    <row r="127" spans="1:65" s="2" customFormat="1" ht="16.5" customHeight="1">
      <c r="A127" s="34"/>
      <c r="B127" s="35"/>
      <c r="C127" s="187" t="s">
        <v>192</v>
      </c>
      <c r="D127" s="187" t="s">
        <v>120</v>
      </c>
      <c r="E127" s="188" t="s">
        <v>193</v>
      </c>
      <c r="F127" s="189" t="s">
        <v>194</v>
      </c>
      <c r="G127" s="190" t="s">
        <v>123</v>
      </c>
      <c r="H127" s="191">
        <v>35</v>
      </c>
      <c r="I127" s="192"/>
      <c r="J127" s="191">
        <f>ROUND(I127*H127,2)</f>
        <v>0</v>
      </c>
      <c r="K127" s="189" t="s">
        <v>124</v>
      </c>
      <c r="L127" s="39"/>
      <c r="M127" s="193" t="s">
        <v>20</v>
      </c>
      <c r="N127" s="194" t="s">
        <v>43</v>
      </c>
      <c r="O127" s="64"/>
      <c r="P127" s="195">
        <f>O127*H127</f>
        <v>0</v>
      </c>
      <c r="Q127" s="195">
        <v>0</v>
      </c>
      <c r="R127" s="195">
        <f>Q127*H127</f>
        <v>0</v>
      </c>
      <c r="S127" s="195">
        <v>0</v>
      </c>
      <c r="T127" s="196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97" t="s">
        <v>125</v>
      </c>
      <c r="AT127" s="197" t="s">
        <v>120</v>
      </c>
      <c r="AU127" s="197" t="s">
        <v>82</v>
      </c>
      <c r="AY127" s="17" t="s">
        <v>118</v>
      </c>
      <c r="BE127" s="198">
        <f>IF(N127="základní",J127,0)</f>
        <v>0</v>
      </c>
      <c r="BF127" s="198">
        <f>IF(N127="snížená",J127,0)</f>
        <v>0</v>
      </c>
      <c r="BG127" s="198">
        <f>IF(N127="zákl. přenesená",J127,0)</f>
        <v>0</v>
      </c>
      <c r="BH127" s="198">
        <f>IF(N127="sníž. přenesená",J127,0)</f>
        <v>0</v>
      </c>
      <c r="BI127" s="198">
        <f>IF(N127="nulová",J127,0)</f>
        <v>0</v>
      </c>
      <c r="BJ127" s="17" t="s">
        <v>80</v>
      </c>
      <c r="BK127" s="198">
        <f>ROUND(I127*H127,2)</f>
        <v>0</v>
      </c>
      <c r="BL127" s="17" t="s">
        <v>125</v>
      </c>
      <c r="BM127" s="197" t="s">
        <v>195</v>
      </c>
    </row>
    <row r="128" spans="1:65" s="2" customFormat="1" ht="19.5">
      <c r="A128" s="34"/>
      <c r="B128" s="35"/>
      <c r="C128" s="36"/>
      <c r="D128" s="199" t="s">
        <v>127</v>
      </c>
      <c r="E128" s="36"/>
      <c r="F128" s="200" t="s">
        <v>196</v>
      </c>
      <c r="G128" s="36"/>
      <c r="H128" s="36"/>
      <c r="I128" s="108"/>
      <c r="J128" s="36"/>
      <c r="K128" s="36"/>
      <c r="L128" s="39"/>
      <c r="M128" s="201"/>
      <c r="N128" s="202"/>
      <c r="O128" s="64"/>
      <c r="P128" s="64"/>
      <c r="Q128" s="64"/>
      <c r="R128" s="64"/>
      <c r="S128" s="64"/>
      <c r="T128" s="65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T128" s="17" t="s">
        <v>127</v>
      </c>
      <c r="AU128" s="17" t="s">
        <v>82</v>
      </c>
    </row>
    <row r="129" spans="1:65" s="2" customFormat="1" ht="39">
      <c r="A129" s="34"/>
      <c r="B129" s="35"/>
      <c r="C129" s="36"/>
      <c r="D129" s="199" t="s">
        <v>129</v>
      </c>
      <c r="E129" s="36"/>
      <c r="F129" s="203" t="s">
        <v>197</v>
      </c>
      <c r="G129" s="36"/>
      <c r="H129" s="36"/>
      <c r="I129" s="108"/>
      <c r="J129" s="36"/>
      <c r="K129" s="36"/>
      <c r="L129" s="39"/>
      <c r="M129" s="201"/>
      <c r="N129" s="202"/>
      <c r="O129" s="64"/>
      <c r="P129" s="64"/>
      <c r="Q129" s="64"/>
      <c r="R129" s="64"/>
      <c r="S129" s="64"/>
      <c r="T129" s="65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T129" s="17" t="s">
        <v>129</v>
      </c>
      <c r="AU129" s="17" t="s">
        <v>82</v>
      </c>
    </row>
    <row r="130" spans="1:65" s="2" customFormat="1" ht="16.5" customHeight="1">
      <c r="A130" s="34"/>
      <c r="B130" s="35"/>
      <c r="C130" s="187" t="s">
        <v>198</v>
      </c>
      <c r="D130" s="187" t="s">
        <v>120</v>
      </c>
      <c r="E130" s="188" t="s">
        <v>199</v>
      </c>
      <c r="F130" s="189" t="s">
        <v>200</v>
      </c>
      <c r="G130" s="190" t="s">
        <v>133</v>
      </c>
      <c r="H130" s="191">
        <v>392.74</v>
      </c>
      <c r="I130" s="192"/>
      <c r="J130" s="191">
        <f>ROUND(I130*H130,2)</f>
        <v>0</v>
      </c>
      <c r="K130" s="189" t="s">
        <v>124</v>
      </c>
      <c r="L130" s="39"/>
      <c r="M130" s="193" t="s">
        <v>20</v>
      </c>
      <c r="N130" s="194" t="s">
        <v>43</v>
      </c>
      <c r="O130" s="64"/>
      <c r="P130" s="195">
        <f>O130*H130</f>
        <v>0</v>
      </c>
      <c r="Q130" s="195">
        <v>0</v>
      </c>
      <c r="R130" s="195">
        <f>Q130*H130</f>
        <v>0</v>
      </c>
      <c r="S130" s="195">
        <v>0</v>
      </c>
      <c r="T130" s="196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97" t="s">
        <v>125</v>
      </c>
      <c r="AT130" s="197" t="s">
        <v>120</v>
      </c>
      <c r="AU130" s="197" t="s">
        <v>82</v>
      </c>
      <c r="AY130" s="17" t="s">
        <v>118</v>
      </c>
      <c r="BE130" s="198">
        <f>IF(N130="základní",J130,0)</f>
        <v>0</v>
      </c>
      <c r="BF130" s="198">
        <f>IF(N130="snížená",J130,0)</f>
        <v>0</v>
      </c>
      <c r="BG130" s="198">
        <f>IF(N130="zákl. přenesená",J130,0)</f>
        <v>0</v>
      </c>
      <c r="BH130" s="198">
        <f>IF(N130="sníž. přenesená",J130,0)</f>
        <v>0</v>
      </c>
      <c r="BI130" s="198">
        <f>IF(N130="nulová",J130,0)</f>
        <v>0</v>
      </c>
      <c r="BJ130" s="17" t="s">
        <v>80</v>
      </c>
      <c r="BK130" s="198">
        <f>ROUND(I130*H130,2)</f>
        <v>0</v>
      </c>
      <c r="BL130" s="17" t="s">
        <v>125</v>
      </c>
      <c r="BM130" s="197" t="s">
        <v>201</v>
      </c>
    </row>
    <row r="131" spans="1:65" s="2" customFormat="1" ht="19.5">
      <c r="A131" s="34"/>
      <c r="B131" s="35"/>
      <c r="C131" s="36"/>
      <c r="D131" s="199" t="s">
        <v>127</v>
      </c>
      <c r="E131" s="36"/>
      <c r="F131" s="200" t="s">
        <v>202</v>
      </c>
      <c r="G131" s="36"/>
      <c r="H131" s="36"/>
      <c r="I131" s="108"/>
      <c r="J131" s="36"/>
      <c r="K131" s="36"/>
      <c r="L131" s="39"/>
      <c r="M131" s="201"/>
      <c r="N131" s="202"/>
      <c r="O131" s="64"/>
      <c r="P131" s="64"/>
      <c r="Q131" s="64"/>
      <c r="R131" s="64"/>
      <c r="S131" s="64"/>
      <c r="T131" s="65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T131" s="17" t="s">
        <v>127</v>
      </c>
      <c r="AU131" s="17" t="s">
        <v>82</v>
      </c>
    </row>
    <row r="132" spans="1:65" s="2" customFormat="1" ht="19.5">
      <c r="A132" s="34"/>
      <c r="B132" s="35"/>
      <c r="C132" s="36"/>
      <c r="D132" s="199" t="s">
        <v>165</v>
      </c>
      <c r="E132" s="36"/>
      <c r="F132" s="203" t="s">
        <v>166</v>
      </c>
      <c r="G132" s="36"/>
      <c r="H132" s="36"/>
      <c r="I132" s="108"/>
      <c r="J132" s="36"/>
      <c r="K132" s="36"/>
      <c r="L132" s="39"/>
      <c r="M132" s="201"/>
      <c r="N132" s="202"/>
      <c r="O132" s="64"/>
      <c r="P132" s="64"/>
      <c r="Q132" s="64"/>
      <c r="R132" s="64"/>
      <c r="S132" s="64"/>
      <c r="T132" s="65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T132" s="17" t="s">
        <v>165</v>
      </c>
      <c r="AU132" s="17" t="s">
        <v>82</v>
      </c>
    </row>
    <row r="133" spans="1:65" s="13" customFormat="1" ht="11.25">
      <c r="B133" s="204"/>
      <c r="C133" s="205"/>
      <c r="D133" s="199" t="s">
        <v>137</v>
      </c>
      <c r="E133" s="206" t="s">
        <v>20</v>
      </c>
      <c r="F133" s="207" t="s">
        <v>203</v>
      </c>
      <c r="G133" s="205"/>
      <c r="H133" s="208">
        <v>199.25</v>
      </c>
      <c r="I133" s="209"/>
      <c r="J133" s="205"/>
      <c r="K133" s="205"/>
      <c r="L133" s="210"/>
      <c r="M133" s="211"/>
      <c r="N133" s="212"/>
      <c r="O133" s="212"/>
      <c r="P133" s="212"/>
      <c r="Q133" s="212"/>
      <c r="R133" s="212"/>
      <c r="S133" s="212"/>
      <c r="T133" s="213"/>
      <c r="AT133" s="214" t="s">
        <v>137</v>
      </c>
      <c r="AU133" s="214" t="s">
        <v>82</v>
      </c>
      <c r="AV133" s="13" t="s">
        <v>82</v>
      </c>
      <c r="AW133" s="13" t="s">
        <v>33</v>
      </c>
      <c r="AX133" s="13" t="s">
        <v>72</v>
      </c>
      <c r="AY133" s="214" t="s">
        <v>118</v>
      </c>
    </row>
    <row r="134" spans="1:65" s="13" customFormat="1" ht="11.25">
      <c r="B134" s="204"/>
      <c r="C134" s="205"/>
      <c r="D134" s="199" t="s">
        <v>137</v>
      </c>
      <c r="E134" s="206" t="s">
        <v>20</v>
      </c>
      <c r="F134" s="207" t="s">
        <v>204</v>
      </c>
      <c r="G134" s="205"/>
      <c r="H134" s="208">
        <v>193.49</v>
      </c>
      <c r="I134" s="209"/>
      <c r="J134" s="205"/>
      <c r="K134" s="205"/>
      <c r="L134" s="210"/>
      <c r="M134" s="211"/>
      <c r="N134" s="212"/>
      <c r="O134" s="212"/>
      <c r="P134" s="212"/>
      <c r="Q134" s="212"/>
      <c r="R134" s="212"/>
      <c r="S134" s="212"/>
      <c r="T134" s="213"/>
      <c r="AT134" s="214" t="s">
        <v>137</v>
      </c>
      <c r="AU134" s="214" t="s">
        <v>82</v>
      </c>
      <c r="AV134" s="13" t="s">
        <v>82</v>
      </c>
      <c r="AW134" s="13" t="s">
        <v>33</v>
      </c>
      <c r="AX134" s="13" t="s">
        <v>72</v>
      </c>
      <c r="AY134" s="214" t="s">
        <v>118</v>
      </c>
    </row>
    <row r="135" spans="1:65" s="14" customFormat="1" ht="11.25">
      <c r="B135" s="215"/>
      <c r="C135" s="216"/>
      <c r="D135" s="199" t="s">
        <v>137</v>
      </c>
      <c r="E135" s="217" t="s">
        <v>20</v>
      </c>
      <c r="F135" s="218" t="s">
        <v>176</v>
      </c>
      <c r="G135" s="216"/>
      <c r="H135" s="219">
        <v>392.74</v>
      </c>
      <c r="I135" s="220"/>
      <c r="J135" s="216"/>
      <c r="K135" s="216"/>
      <c r="L135" s="221"/>
      <c r="M135" s="222"/>
      <c r="N135" s="223"/>
      <c r="O135" s="223"/>
      <c r="P135" s="223"/>
      <c r="Q135" s="223"/>
      <c r="R135" s="223"/>
      <c r="S135" s="223"/>
      <c r="T135" s="224"/>
      <c r="AT135" s="225" t="s">
        <v>137</v>
      </c>
      <c r="AU135" s="225" t="s">
        <v>82</v>
      </c>
      <c r="AV135" s="14" t="s">
        <v>125</v>
      </c>
      <c r="AW135" s="14" t="s">
        <v>33</v>
      </c>
      <c r="AX135" s="14" t="s">
        <v>80</v>
      </c>
      <c r="AY135" s="225" t="s">
        <v>118</v>
      </c>
    </row>
    <row r="136" spans="1:65" s="2" customFormat="1" ht="21.75" customHeight="1">
      <c r="A136" s="34"/>
      <c r="B136" s="35"/>
      <c r="C136" s="187" t="s">
        <v>205</v>
      </c>
      <c r="D136" s="187" t="s">
        <v>120</v>
      </c>
      <c r="E136" s="188" t="s">
        <v>206</v>
      </c>
      <c r="F136" s="189" t="s">
        <v>207</v>
      </c>
      <c r="G136" s="190" t="s">
        <v>133</v>
      </c>
      <c r="H136" s="191">
        <v>392.74</v>
      </c>
      <c r="I136" s="192"/>
      <c r="J136" s="191">
        <f>ROUND(I136*H136,2)</f>
        <v>0</v>
      </c>
      <c r="K136" s="189" t="s">
        <v>124</v>
      </c>
      <c r="L136" s="39"/>
      <c r="M136" s="193" t="s">
        <v>20</v>
      </c>
      <c r="N136" s="194" t="s">
        <v>43</v>
      </c>
      <c r="O136" s="64"/>
      <c r="P136" s="195">
        <f>O136*H136</f>
        <v>0</v>
      </c>
      <c r="Q136" s="195">
        <v>0</v>
      </c>
      <c r="R136" s="195">
        <f>Q136*H136</f>
        <v>0</v>
      </c>
      <c r="S136" s="195">
        <v>0</v>
      </c>
      <c r="T136" s="196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7" t="s">
        <v>125</v>
      </c>
      <c r="AT136" s="197" t="s">
        <v>120</v>
      </c>
      <c r="AU136" s="197" t="s">
        <v>82</v>
      </c>
      <c r="AY136" s="17" t="s">
        <v>118</v>
      </c>
      <c r="BE136" s="198">
        <f>IF(N136="základní",J136,0)</f>
        <v>0</v>
      </c>
      <c r="BF136" s="198">
        <f>IF(N136="snížená",J136,0)</f>
        <v>0</v>
      </c>
      <c r="BG136" s="198">
        <f>IF(N136="zákl. přenesená",J136,0)</f>
        <v>0</v>
      </c>
      <c r="BH136" s="198">
        <f>IF(N136="sníž. přenesená",J136,0)</f>
        <v>0</v>
      </c>
      <c r="BI136" s="198">
        <f>IF(N136="nulová",J136,0)</f>
        <v>0</v>
      </c>
      <c r="BJ136" s="17" t="s">
        <v>80</v>
      </c>
      <c r="BK136" s="198">
        <f>ROUND(I136*H136,2)</f>
        <v>0</v>
      </c>
      <c r="BL136" s="17" t="s">
        <v>125</v>
      </c>
      <c r="BM136" s="197" t="s">
        <v>208</v>
      </c>
    </row>
    <row r="137" spans="1:65" s="2" customFormat="1" ht="19.5">
      <c r="A137" s="34"/>
      <c r="B137" s="35"/>
      <c r="C137" s="36"/>
      <c r="D137" s="199" t="s">
        <v>127</v>
      </c>
      <c r="E137" s="36"/>
      <c r="F137" s="200" t="s">
        <v>209</v>
      </c>
      <c r="G137" s="36"/>
      <c r="H137" s="36"/>
      <c r="I137" s="108"/>
      <c r="J137" s="36"/>
      <c r="K137" s="36"/>
      <c r="L137" s="39"/>
      <c r="M137" s="201"/>
      <c r="N137" s="202"/>
      <c r="O137" s="64"/>
      <c r="P137" s="64"/>
      <c r="Q137" s="64"/>
      <c r="R137" s="64"/>
      <c r="S137" s="64"/>
      <c r="T137" s="65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T137" s="17" t="s">
        <v>127</v>
      </c>
      <c r="AU137" s="17" t="s">
        <v>82</v>
      </c>
    </row>
    <row r="138" spans="1:65" s="2" customFormat="1" ht="16.5" customHeight="1">
      <c r="A138" s="34"/>
      <c r="B138" s="35"/>
      <c r="C138" s="187" t="s">
        <v>210</v>
      </c>
      <c r="D138" s="187" t="s">
        <v>120</v>
      </c>
      <c r="E138" s="188" t="s">
        <v>211</v>
      </c>
      <c r="F138" s="189" t="s">
        <v>212</v>
      </c>
      <c r="G138" s="190" t="s">
        <v>133</v>
      </c>
      <c r="H138" s="191">
        <v>102.69</v>
      </c>
      <c r="I138" s="192"/>
      <c r="J138" s="191">
        <f>ROUND(I138*H138,2)</f>
        <v>0</v>
      </c>
      <c r="K138" s="189" t="s">
        <v>124</v>
      </c>
      <c r="L138" s="39"/>
      <c r="M138" s="193" t="s">
        <v>20</v>
      </c>
      <c r="N138" s="194" t="s">
        <v>43</v>
      </c>
      <c r="O138" s="64"/>
      <c r="P138" s="195">
        <f>O138*H138</f>
        <v>0</v>
      </c>
      <c r="Q138" s="195">
        <v>0</v>
      </c>
      <c r="R138" s="195">
        <f>Q138*H138</f>
        <v>0</v>
      </c>
      <c r="S138" s="195">
        <v>0</v>
      </c>
      <c r="T138" s="196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7" t="s">
        <v>125</v>
      </c>
      <c r="AT138" s="197" t="s">
        <v>120</v>
      </c>
      <c r="AU138" s="197" t="s">
        <v>82</v>
      </c>
      <c r="AY138" s="17" t="s">
        <v>118</v>
      </c>
      <c r="BE138" s="198">
        <f>IF(N138="základní",J138,0)</f>
        <v>0</v>
      </c>
      <c r="BF138" s="198">
        <f>IF(N138="snížená",J138,0)</f>
        <v>0</v>
      </c>
      <c r="BG138" s="198">
        <f>IF(N138="zákl. přenesená",J138,0)</f>
        <v>0</v>
      </c>
      <c r="BH138" s="198">
        <f>IF(N138="sníž. přenesená",J138,0)</f>
        <v>0</v>
      </c>
      <c r="BI138" s="198">
        <f>IF(N138="nulová",J138,0)</f>
        <v>0</v>
      </c>
      <c r="BJ138" s="17" t="s">
        <v>80</v>
      </c>
      <c r="BK138" s="198">
        <f>ROUND(I138*H138,2)</f>
        <v>0</v>
      </c>
      <c r="BL138" s="17" t="s">
        <v>125</v>
      </c>
      <c r="BM138" s="197" t="s">
        <v>213</v>
      </c>
    </row>
    <row r="139" spans="1:65" s="2" customFormat="1" ht="19.5">
      <c r="A139" s="34"/>
      <c r="B139" s="35"/>
      <c r="C139" s="36"/>
      <c r="D139" s="199" t="s">
        <v>127</v>
      </c>
      <c r="E139" s="36"/>
      <c r="F139" s="200" t="s">
        <v>214</v>
      </c>
      <c r="G139" s="36"/>
      <c r="H139" s="36"/>
      <c r="I139" s="108"/>
      <c r="J139" s="36"/>
      <c r="K139" s="36"/>
      <c r="L139" s="39"/>
      <c r="M139" s="201"/>
      <c r="N139" s="202"/>
      <c r="O139" s="64"/>
      <c r="P139" s="64"/>
      <c r="Q139" s="64"/>
      <c r="R139" s="64"/>
      <c r="S139" s="64"/>
      <c r="T139" s="65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T139" s="17" t="s">
        <v>127</v>
      </c>
      <c r="AU139" s="17" t="s">
        <v>82</v>
      </c>
    </row>
    <row r="140" spans="1:65" s="2" customFormat="1" ht="58.5">
      <c r="A140" s="34"/>
      <c r="B140" s="35"/>
      <c r="C140" s="36"/>
      <c r="D140" s="199" t="s">
        <v>129</v>
      </c>
      <c r="E140" s="36"/>
      <c r="F140" s="203" t="s">
        <v>215</v>
      </c>
      <c r="G140" s="36"/>
      <c r="H140" s="36"/>
      <c r="I140" s="108"/>
      <c r="J140" s="36"/>
      <c r="K140" s="36"/>
      <c r="L140" s="39"/>
      <c r="M140" s="201"/>
      <c r="N140" s="202"/>
      <c r="O140" s="64"/>
      <c r="P140" s="64"/>
      <c r="Q140" s="64"/>
      <c r="R140" s="64"/>
      <c r="S140" s="64"/>
      <c r="T140" s="65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T140" s="17" t="s">
        <v>129</v>
      </c>
      <c r="AU140" s="17" t="s">
        <v>82</v>
      </c>
    </row>
    <row r="141" spans="1:65" s="2" customFormat="1" ht="19.5">
      <c r="A141" s="34"/>
      <c r="B141" s="35"/>
      <c r="C141" s="36"/>
      <c r="D141" s="199" t="s">
        <v>165</v>
      </c>
      <c r="E141" s="36"/>
      <c r="F141" s="203" t="s">
        <v>216</v>
      </c>
      <c r="G141" s="36"/>
      <c r="H141" s="36"/>
      <c r="I141" s="108"/>
      <c r="J141" s="36"/>
      <c r="K141" s="36"/>
      <c r="L141" s="39"/>
      <c r="M141" s="201"/>
      <c r="N141" s="202"/>
      <c r="O141" s="64"/>
      <c r="P141" s="64"/>
      <c r="Q141" s="64"/>
      <c r="R141" s="64"/>
      <c r="S141" s="64"/>
      <c r="T141" s="65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T141" s="17" t="s">
        <v>165</v>
      </c>
      <c r="AU141" s="17" t="s">
        <v>82</v>
      </c>
    </row>
    <row r="142" spans="1:65" s="13" customFormat="1" ht="11.25">
      <c r="B142" s="204"/>
      <c r="C142" s="205"/>
      <c r="D142" s="199" t="s">
        <v>137</v>
      </c>
      <c r="E142" s="206" t="s">
        <v>20</v>
      </c>
      <c r="F142" s="207" t="s">
        <v>217</v>
      </c>
      <c r="G142" s="205"/>
      <c r="H142" s="208">
        <v>102.69</v>
      </c>
      <c r="I142" s="209"/>
      <c r="J142" s="205"/>
      <c r="K142" s="205"/>
      <c r="L142" s="210"/>
      <c r="M142" s="211"/>
      <c r="N142" s="212"/>
      <c r="O142" s="212"/>
      <c r="P142" s="212"/>
      <c r="Q142" s="212"/>
      <c r="R142" s="212"/>
      <c r="S142" s="212"/>
      <c r="T142" s="213"/>
      <c r="AT142" s="214" t="s">
        <v>137</v>
      </c>
      <c r="AU142" s="214" t="s">
        <v>82</v>
      </c>
      <c r="AV142" s="13" t="s">
        <v>82</v>
      </c>
      <c r="AW142" s="13" t="s">
        <v>33</v>
      </c>
      <c r="AX142" s="13" t="s">
        <v>80</v>
      </c>
      <c r="AY142" s="214" t="s">
        <v>118</v>
      </c>
    </row>
    <row r="143" spans="1:65" s="2" customFormat="1" ht="16.5" customHeight="1">
      <c r="A143" s="34"/>
      <c r="B143" s="35"/>
      <c r="C143" s="187" t="s">
        <v>218</v>
      </c>
      <c r="D143" s="187" t="s">
        <v>120</v>
      </c>
      <c r="E143" s="188" t="s">
        <v>219</v>
      </c>
      <c r="F143" s="189" t="s">
        <v>220</v>
      </c>
      <c r="G143" s="190" t="s">
        <v>133</v>
      </c>
      <c r="H143" s="191">
        <v>787.39</v>
      </c>
      <c r="I143" s="192"/>
      <c r="J143" s="191">
        <f>ROUND(I143*H143,2)</f>
        <v>0</v>
      </c>
      <c r="K143" s="189" t="s">
        <v>124</v>
      </c>
      <c r="L143" s="39"/>
      <c r="M143" s="193" t="s">
        <v>20</v>
      </c>
      <c r="N143" s="194" t="s">
        <v>43</v>
      </c>
      <c r="O143" s="64"/>
      <c r="P143" s="195">
        <f>O143*H143</f>
        <v>0</v>
      </c>
      <c r="Q143" s="195">
        <v>0</v>
      </c>
      <c r="R143" s="195">
        <f>Q143*H143</f>
        <v>0</v>
      </c>
      <c r="S143" s="195">
        <v>0</v>
      </c>
      <c r="T143" s="196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7" t="s">
        <v>125</v>
      </c>
      <c r="AT143" s="197" t="s">
        <v>120</v>
      </c>
      <c r="AU143" s="197" t="s">
        <v>82</v>
      </c>
      <c r="AY143" s="17" t="s">
        <v>118</v>
      </c>
      <c r="BE143" s="198">
        <f>IF(N143="základní",J143,0)</f>
        <v>0</v>
      </c>
      <c r="BF143" s="198">
        <f>IF(N143="snížená",J143,0)</f>
        <v>0</v>
      </c>
      <c r="BG143" s="198">
        <f>IF(N143="zákl. přenesená",J143,0)</f>
        <v>0</v>
      </c>
      <c r="BH143" s="198">
        <f>IF(N143="sníž. přenesená",J143,0)</f>
        <v>0</v>
      </c>
      <c r="BI143" s="198">
        <f>IF(N143="nulová",J143,0)</f>
        <v>0</v>
      </c>
      <c r="BJ143" s="17" t="s">
        <v>80</v>
      </c>
      <c r="BK143" s="198">
        <f>ROUND(I143*H143,2)</f>
        <v>0</v>
      </c>
      <c r="BL143" s="17" t="s">
        <v>125</v>
      </c>
      <c r="BM143" s="197" t="s">
        <v>221</v>
      </c>
    </row>
    <row r="144" spans="1:65" s="2" customFormat="1" ht="19.5">
      <c r="A144" s="34"/>
      <c r="B144" s="35"/>
      <c r="C144" s="36"/>
      <c r="D144" s="199" t="s">
        <v>127</v>
      </c>
      <c r="E144" s="36"/>
      <c r="F144" s="200" t="s">
        <v>222</v>
      </c>
      <c r="G144" s="36"/>
      <c r="H144" s="36"/>
      <c r="I144" s="108"/>
      <c r="J144" s="36"/>
      <c r="K144" s="36"/>
      <c r="L144" s="39"/>
      <c r="M144" s="201"/>
      <c r="N144" s="202"/>
      <c r="O144" s="64"/>
      <c r="P144" s="64"/>
      <c r="Q144" s="64"/>
      <c r="R144" s="64"/>
      <c r="S144" s="64"/>
      <c r="T144" s="65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T144" s="17" t="s">
        <v>127</v>
      </c>
      <c r="AU144" s="17" t="s">
        <v>82</v>
      </c>
    </row>
    <row r="145" spans="1:65" s="2" customFormat="1" ht="58.5">
      <c r="A145" s="34"/>
      <c r="B145" s="35"/>
      <c r="C145" s="36"/>
      <c r="D145" s="199" t="s">
        <v>129</v>
      </c>
      <c r="E145" s="36"/>
      <c r="F145" s="203" t="s">
        <v>215</v>
      </c>
      <c r="G145" s="36"/>
      <c r="H145" s="36"/>
      <c r="I145" s="108"/>
      <c r="J145" s="36"/>
      <c r="K145" s="36"/>
      <c r="L145" s="39"/>
      <c r="M145" s="201"/>
      <c r="N145" s="202"/>
      <c r="O145" s="64"/>
      <c r="P145" s="64"/>
      <c r="Q145" s="64"/>
      <c r="R145" s="64"/>
      <c r="S145" s="64"/>
      <c r="T145" s="65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T145" s="17" t="s">
        <v>129</v>
      </c>
      <c r="AU145" s="17" t="s">
        <v>82</v>
      </c>
    </row>
    <row r="146" spans="1:65" s="13" customFormat="1" ht="11.25">
      <c r="B146" s="204"/>
      <c r="C146" s="205"/>
      <c r="D146" s="199" t="s">
        <v>137</v>
      </c>
      <c r="E146" s="206" t="s">
        <v>20</v>
      </c>
      <c r="F146" s="207" t="s">
        <v>223</v>
      </c>
      <c r="G146" s="205"/>
      <c r="H146" s="208">
        <v>752.86</v>
      </c>
      <c r="I146" s="209"/>
      <c r="J146" s="205"/>
      <c r="K146" s="205"/>
      <c r="L146" s="210"/>
      <c r="M146" s="211"/>
      <c r="N146" s="212"/>
      <c r="O146" s="212"/>
      <c r="P146" s="212"/>
      <c r="Q146" s="212"/>
      <c r="R146" s="212"/>
      <c r="S146" s="212"/>
      <c r="T146" s="213"/>
      <c r="AT146" s="214" t="s">
        <v>137</v>
      </c>
      <c r="AU146" s="214" t="s">
        <v>82</v>
      </c>
      <c r="AV146" s="13" t="s">
        <v>82</v>
      </c>
      <c r="AW146" s="13" t="s">
        <v>33</v>
      </c>
      <c r="AX146" s="13" t="s">
        <v>72</v>
      </c>
      <c r="AY146" s="214" t="s">
        <v>118</v>
      </c>
    </row>
    <row r="147" spans="1:65" s="13" customFormat="1" ht="11.25">
      <c r="B147" s="204"/>
      <c r="C147" s="205"/>
      <c r="D147" s="199" t="s">
        <v>137</v>
      </c>
      <c r="E147" s="206" t="s">
        <v>20</v>
      </c>
      <c r="F147" s="207" t="s">
        <v>224</v>
      </c>
      <c r="G147" s="205"/>
      <c r="H147" s="208">
        <v>34.53</v>
      </c>
      <c r="I147" s="209"/>
      <c r="J147" s="205"/>
      <c r="K147" s="205"/>
      <c r="L147" s="210"/>
      <c r="M147" s="211"/>
      <c r="N147" s="212"/>
      <c r="O147" s="212"/>
      <c r="P147" s="212"/>
      <c r="Q147" s="212"/>
      <c r="R147" s="212"/>
      <c r="S147" s="212"/>
      <c r="T147" s="213"/>
      <c r="AT147" s="214" t="s">
        <v>137</v>
      </c>
      <c r="AU147" s="214" t="s">
        <v>82</v>
      </c>
      <c r="AV147" s="13" t="s">
        <v>82</v>
      </c>
      <c r="AW147" s="13" t="s">
        <v>33</v>
      </c>
      <c r="AX147" s="13" t="s">
        <v>72</v>
      </c>
      <c r="AY147" s="214" t="s">
        <v>118</v>
      </c>
    </row>
    <row r="148" spans="1:65" s="14" customFormat="1" ht="11.25">
      <c r="B148" s="215"/>
      <c r="C148" s="216"/>
      <c r="D148" s="199" t="s">
        <v>137</v>
      </c>
      <c r="E148" s="217" t="s">
        <v>20</v>
      </c>
      <c r="F148" s="218" t="s">
        <v>176</v>
      </c>
      <c r="G148" s="216"/>
      <c r="H148" s="219">
        <v>787.39</v>
      </c>
      <c r="I148" s="220"/>
      <c r="J148" s="216"/>
      <c r="K148" s="216"/>
      <c r="L148" s="221"/>
      <c r="M148" s="222"/>
      <c r="N148" s="223"/>
      <c r="O148" s="223"/>
      <c r="P148" s="223"/>
      <c r="Q148" s="223"/>
      <c r="R148" s="223"/>
      <c r="S148" s="223"/>
      <c r="T148" s="224"/>
      <c r="AT148" s="225" t="s">
        <v>137</v>
      </c>
      <c r="AU148" s="225" t="s">
        <v>82</v>
      </c>
      <c r="AV148" s="14" t="s">
        <v>125</v>
      </c>
      <c r="AW148" s="14" t="s">
        <v>33</v>
      </c>
      <c r="AX148" s="14" t="s">
        <v>80</v>
      </c>
      <c r="AY148" s="225" t="s">
        <v>118</v>
      </c>
    </row>
    <row r="149" spans="1:65" s="2" customFormat="1" ht="16.5" customHeight="1">
      <c r="A149" s="34"/>
      <c r="B149" s="35"/>
      <c r="C149" s="187" t="s">
        <v>8</v>
      </c>
      <c r="D149" s="187" t="s">
        <v>120</v>
      </c>
      <c r="E149" s="188" t="s">
        <v>225</v>
      </c>
      <c r="F149" s="189" t="s">
        <v>226</v>
      </c>
      <c r="G149" s="190" t="s">
        <v>133</v>
      </c>
      <c r="H149" s="191">
        <v>2.61</v>
      </c>
      <c r="I149" s="192"/>
      <c r="J149" s="191">
        <f>ROUND(I149*H149,2)</f>
        <v>0</v>
      </c>
      <c r="K149" s="189" t="s">
        <v>124</v>
      </c>
      <c r="L149" s="39"/>
      <c r="M149" s="193" t="s">
        <v>20</v>
      </c>
      <c r="N149" s="194" t="s">
        <v>43</v>
      </c>
      <c r="O149" s="64"/>
      <c r="P149" s="195">
        <f>O149*H149</f>
        <v>0</v>
      </c>
      <c r="Q149" s="195">
        <v>0</v>
      </c>
      <c r="R149" s="195">
        <f>Q149*H149</f>
        <v>0</v>
      </c>
      <c r="S149" s="195">
        <v>0</v>
      </c>
      <c r="T149" s="196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7" t="s">
        <v>125</v>
      </c>
      <c r="AT149" s="197" t="s">
        <v>120</v>
      </c>
      <c r="AU149" s="197" t="s">
        <v>82</v>
      </c>
      <c r="AY149" s="17" t="s">
        <v>118</v>
      </c>
      <c r="BE149" s="198">
        <f>IF(N149="základní",J149,0)</f>
        <v>0</v>
      </c>
      <c r="BF149" s="198">
        <f>IF(N149="snížená",J149,0)</f>
        <v>0</v>
      </c>
      <c r="BG149" s="198">
        <f>IF(N149="zákl. přenesená",J149,0)</f>
        <v>0</v>
      </c>
      <c r="BH149" s="198">
        <f>IF(N149="sníž. přenesená",J149,0)</f>
        <v>0</v>
      </c>
      <c r="BI149" s="198">
        <f>IF(N149="nulová",J149,0)</f>
        <v>0</v>
      </c>
      <c r="BJ149" s="17" t="s">
        <v>80</v>
      </c>
      <c r="BK149" s="198">
        <f>ROUND(I149*H149,2)</f>
        <v>0</v>
      </c>
      <c r="BL149" s="17" t="s">
        <v>125</v>
      </c>
      <c r="BM149" s="197" t="s">
        <v>227</v>
      </c>
    </row>
    <row r="150" spans="1:65" s="2" customFormat="1" ht="19.5">
      <c r="A150" s="34"/>
      <c r="B150" s="35"/>
      <c r="C150" s="36"/>
      <c r="D150" s="199" t="s">
        <v>127</v>
      </c>
      <c r="E150" s="36"/>
      <c r="F150" s="200" t="s">
        <v>228</v>
      </c>
      <c r="G150" s="36"/>
      <c r="H150" s="36"/>
      <c r="I150" s="108"/>
      <c r="J150" s="36"/>
      <c r="K150" s="36"/>
      <c r="L150" s="39"/>
      <c r="M150" s="201"/>
      <c r="N150" s="202"/>
      <c r="O150" s="64"/>
      <c r="P150" s="64"/>
      <c r="Q150" s="64"/>
      <c r="R150" s="64"/>
      <c r="S150" s="64"/>
      <c r="T150" s="65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T150" s="17" t="s">
        <v>127</v>
      </c>
      <c r="AU150" s="17" t="s">
        <v>82</v>
      </c>
    </row>
    <row r="151" spans="1:65" s="2" customFormat="1" ht="58.5">
      <c r="A151" s="34"/>
      <c r="B151" s="35"/>
      <c r="C151" s="36"/>
      <c r="D151" s="199" t="s">
        <v>129</v>
      </c>
      <c r="E151" s="36"/>
      <c r="F151" s="203" t="s">
        <v>215</v>
      </c>
      <c r="G151" s="36"/>
      <c r="H151" s="36"/>
      <c r="I151" s="108"/>
      <c r="J151" s="36"/>
      <c r="K151" s="36"/>
      <c r="L151" s="39"/>
      <c r="M151" s="201"/>
      <c r="N151" s="202"/>
      <c r="O151" s="64"/>
      <c r="P151" s="64"/>
      <c r="Q151" s="64"/>
      <c r="R151" s="64"/>
      <c r="S151" s="64"/>
      <c r="T151" s="65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T151" s="17" t="s">
        <v>129</v>
      </c>
      <c r="AU151" s="17" t="s">
        <v>82</v>
      </c>
    </row>
    <row r="152" spans="1:65" s="2" customFormat="1" ht="16.5" customHeight="1">
      <c r="A152" s="34"/>
      <c r="B152" s="35"/>
      <c r="C152" s="187" t="s">
        <v>229</v>
      </c>
      <c r="D152" s="187" t="s">
        <v>120</v>
      </c>
      <c r="E152" s="188" t="s">
        <v>230</v>
      </c>
      <c r="F152" s="189" t="s">
        <v>231</v>
      </c>
      <c r="G152" s="190" t="s">
        <v>133</v>
      </c>
      <c r="H152" s="191">
        <v>102.69</v>
      </c>
      <c r="I152" s="192"/>
      <c r="J152" s="191">
        <f>ROUND(I152*H152,2)</f>
        <v>0</v>
      </c>
      <c r="K152" s="189" t="s">
        <v>124</v>
      </c>
      <c r="L152" s="39"/>
      <c r="M152" s="193" t="s">
        <v>20</v>
      </c>
      <c r="N152" s="194" t="s">
        <v>43</v>
      </c>
      <c r="O152" s="64"/>
      <c r="P152" s="195">
        <f>O152*H152</f>
        <v>0</v>
      </c>
      <c r="Q152" s="195">
        <v>0</v>
      </c>
      <c r="R152" s="195">
        <f>Q152*H152</f>
        <v>0</v>
      </c>
      <c r="S152" s="195">
        <v>0</v>
      </c>
      <c r="T152" s="196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97" t="s">
        <v>125</v>
      </c>
      <c r="AT152" s="197" t="s">
        <v>120</v>
      </c>
      <c r="AU152" s="197" t="s">
        <v>82</v>
      </c>
      <c r="AY152" s="17" t="s">
        <v>118</v>
      </c>
      <c r="BE152" s="198">
        <f>IF(N152="základní",J152,0)</f>
        <v>0</v>
      </c>
      <c r="BF152" s="198">
        <f>IF(N152="snížená",J152,0)</f>
        <v>0</v>
      </c>
      <c r="BG152" s="198">
        <f>IF(N152="zákl. přenesená",J152,0)</f>
        <v>0</v>
      </c>
      <c r="BH152" s="198">
        <f>IF(N152="sníž. přenesená",J152,0)</f>
        <v>0</v>
      </c>
      <c r="BI152" s="198">
        <f>IF(N152="nulová",J152,0)</f>
        <v>0</v>
      </c>
      <c r="BJ152" s="17" t="s">
        <v>80</v>
      </c>
      <c r="BK152" s="198">
        <f>ROUND(I152*H152,2)</f>
        <v>0</v>
      </c>
      <c r="BL152" s="17" t="s">
        <v>125</v>
      </c>
      <c r="BM152" s="197" t="s">
        <v>232</v>
      </c>
    </row>
    <row r="153" spans="1:65" s="2" customFormat="1" ht="19.5">
      <c r="A153" s="34"/>
      <c r="B153" s="35"/>
      <c r="C153" s="36"/>
      <c r="D153" s="199" t="s">
        <v>127</v>
      </c>
      <c r="E153" s="36"/>
      <c r="F153" s="200" t="s">
        <v>233</v>
      </c>
      <c r="G153" s="36"/>
      <c r="H153" s="36"/>
      <c r="I153" s="108"/>
      <c r="J153" s="36"/>
      <c r="K153" s="36"/>
      <c r="L153" s="39"/>
      <c r="M153" s="201"/>
      <c r="N153" s="202"/>
      <c r="O153" s="64"/>
      <c r="P153" s="64"/>
      <c r="Q153" s="64"/>
      <c r="R153" s="64"/>
      <c r="S153" s="64"/>
      <c r="T153" s="65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T153" s="17" t="s">
        <v>127</v>
      </c>
      <c r="AU153" s="17" t="s">
        <v>82</v>
      </c>
    </row>
    <row r="154" spans="1:65" s="2" customFormat="1" ht="87.75">
      <c r="A154" s="34"/>
      <c r="B154" s="35"/>
      <c r="C154" s="36"/>
      <c r="D154" s="199" t="s">
        <v>129</v>
      </c>
      <c r="E154" s="36"/>
      <c r="F154" s="203" t="s">
        <v>234</v>
      </c>
      <c r="G154" s="36"/>
      <c r="H154" s="36"/>
      <c r="I154" s="108"/>
      <c r="J154" s="36"/>
      <c r="K154" s="36"/>
      <c r="L154" s="39"/>
      <c r="M154" s="201"/>
      <c r="N154" s="202"/>
      <c r="O154" s="64"/>
      <c r="P154" s="64"/>
      <c r="Q154" s="64"/>
      <c r="R154" s="64"/>
      <c r="S154" s="64"/>
      <c r="T154" s="65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T154" s="17" t="s">
        <v>129</v>
      </c>
      <c r="AU154" s="17" t="s">
        <v>82</v>
      </c>
    </row>
    <row r="155" spans="1:65" s="13" customFormat="1" ht="11.25">
      <c r="B155" s="204"/>
      <c r="C155" s="205"/>
      <c r="D155" s="199" t="s">
        <v>137</v>
      </c>
      <c r="E155" s="206" t="s">
        <v>20</v>
      </c>
      <c r="F155" s="207" t="s">
        <v>217</v>
      </c>
      <c r="G155" s="205"/>
      <c r="H155" s="208">
        <v>102.69</v>
      </c>
      <c r="I155" s="209"/>
      <c r="J155" s="205"/>
      <c r="K155" s="205"/>
      <c r="L155" s="210"/>
      <c r="M155" s="211"/>
      <c r="N155" s="212"/>
      <c r="O155" s="212"/>
      <c r="P155" s="212"/>
      <c r="Q155" s="212"/>
      <c r="R155" s="212"/>
      <c r="S155" s="212"/>
      <c r="T155" s="213"/>
      <c r="AT155" s="214" t="s">
        <v>137</v>
      </c>
      <c r="AU155" s="214" t="s">
        <v>82</v>
      </c>
      <c r="AV155" s="13" t="s">
        <v>82</v>
      </c>
      <c r="AW155" s="13" t="s">
        <v>33</v>
      </c>
      <c r="AX155" s="13" t="s">
        <v>80</v>
      </c>
      <c r="AY155" s="214" t="s">
        <v>118</v>
      </c>
    </row>
    <row r="156" spans="1:65" s="2" customFormat="1" ht="21.75" customHeight="1">
      <c r="A156" s="34"/>
      <c r="B156" s="35"/>
      <c r="C156" s="187" t="s">
        <v>235</v>
      </c>
      <c r="D156" s="187" t="s">
        <v>120</v>
      </c>
      <c r="E156" s="188" t="s">
        <v>236</v>
      </c>
      <c r="F156" s="189" t="s">
        <v>237</v>
      </c>
      <c r="G156" s="190" t="s">
        <v>133</v>
      </c>
      <c r="H156" s="191">
        <v>24</v>
      </c>
      <c r="I156" s="192"/>
      <c r="J156" s="191">
        <f>ROUND(I156*H156,2)</f>
        <v>0</v>
      </c>
      <c r="K156" s="189" t="s">
        <v>124</v>
      </c>
      <c r="L156" s="39"/>
      <c r="M156" s="193" t="s">
        <v>20</v>
      </c>
      <c r="N156" s="194" t="s">
        <v>43</v>
      </c>
      <c r="O156" s="64"/>
      <c r="P156" s="195">
        <f>O156*H156</f>
        <v>0</v>
      </c>
      <c r="Q156" s="195">
        <v>0</v>
      </c>
      <c r="R156" s="195">
        <f>Q156*H156</f>
        <v>0</v>
      </c>
      <c r="S156" s="195">
        <v>0</v>
      </c>
      <c r="T156" s="196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97" t="s">
        <v>125</v>
      </c>
      <c r="AT156" s="197" t="s">
        <v>120</v>
      </c>
      <c r="AU156" s="197" t="s">
        <v>82</v>
      </c>
      <c r="AY156" s="17" t="s">
        <v>118</v>
      </c>
      <c r="BE156" s="198">
        <f>IF(N156="základní",J156,0)</f>
        <v>0</v>
      </c>
      <c r="BF156" s="198">
        <f>IF(N156="snížená",J156,0)</f>
        <v>0</v>
      </c>
      <c r="BG156" s="198">
        <f>IF(N156="zákl. přenesená",J156,0)</f>
        <v>0</v>
      </c>
      <c r="BH156" s="198">
        <f>IF(N156="sníž. přenesená",J156,0)</f>
        <v>0</v>
      </c>
      <c r="BI156" s="198">
        <f>IF(N156="nulová",J156,0)</f>
        <v>0</v>
      </c>
      <c r="BJ156" s="17" t="s">
        <v>80</v>
      </c>
      <c r="BK156" s="198">
        <f>ROUND(I156*H156,2)</f>
        <v>0</v>
      </c>
      <c r="BL156" s="17" t="s">
        <v>125</v>
      </c>
      <c r="BM156" s="197" t="s">
        <v>238</v>
      </c>
    </row>
    <row r="157" spans="1:65" s="2" customFormat="1" ht="19.5">
      <c r="A157" s="34"/>
      <c r="B157" s="35"/>
      <c r="C157" s="36"/>
      <c r="D157" s="199" t="s">
        <v>127</v>
      </c>
      <c r="E157" s="36"/>
      <c r="F157" s="200" t="s">
        <v>239</v>
      </c>
      <c r="G157" s="36"/>
      <c r="H157" s="36"/>
      <c r="I157" s="108"/>
      <c r="J157" s="36"/>
      <c r="K157" s="36"/>
      <c r="L157" s="39"/>
      <c r="M157" s="201"/>
      <c r="N157" s="202"/>
      <c r="O157" s="64"/>
      <c r="P157" s="64"/>
      <c r="Q157" s="64"/>
      <c r="R157" s="64"/>
      <c r="S157" s="64"/>
      <c r="T157" s="65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T157" s="17" t="s">
        <v>127</v>
      </c>
      <c r="AU157" s="17" t="s">
        <v>82</v>
      </c>
    </row>
    <row r="158" spans="1:65" s="2" customFormat="1" ht="39">
      <c r="A158" s="34"/>
      <c r="B158" s="35"/>
      <c r="C158" s="36"/>
      <c r="D158" s="199" t="s">
        <v>129</v>
      </c>
      <c r="E158" s="36"/>
      <c r="F158" s="203" t="s">
        <v>240</v>
      </c>
      <c r="G158" s="36"/>
      <c r="H158" s="36"/>
      <c r="I158" s="108"/>
      <c r="J158" s="36"/>
      <c r="K158" s="36"/>
      <c r="L158" s="39"/>
      <c r="M158" s="201"/>
      <c r="N158" s="202"/>
      <c r="O158" s="64"/>
      <c r="P158" s="64"/>
      <c r="Q158" s="64"/>
      <c r="R158" s="64"/>
      <c r="S158" s="64"/>
      <c r="T158" s="65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T158" s="17" t="s">
        <v>129</v>
      </c>
      <c r="AU158" s="17" t="s">
        <v>82</v>
      </c>
    </row>
    <row r="159" spans="1:65" s="13" customFormat="1" ht="11.25">
      <c r="B159" s="204"/>
      <c r="C159" s="205"/>
      <c r="D159" s="199" t="s">
        <v>137</v>
      </c>
      <c r="E159" s="206" t="s">
        <v>20</v>
      </c>
      <c r="F159" s="207" t="s">
        <v>241</v>
      </c>
      <c r="G159" s="205"/>
      <c r="H159" s="208">
        <v>24</v>
      </c>
      <c r="I159" s="209"/>
      <c r="J159" s="205"/>
      <c r="K159" s="205"/>
      <c r="L159" s="210"/>
      <c r="M159" s="211"/>
      <c r="N159" s="212"/>
      <c r="O159" s="212"/>
      <c r="P159" s="212"/>
      <c r="Q159" s="212"/>
      <c r="R159" s="212"/>
      <c r="S159" s="212"/>
      <c r="T159" s="213"/>
      <c r="AT159" s="214" t="s">
        <v>137</v>
      </c>
      <c r="AU159" s="214" t="s">
        <v>82</v>
      </c>
      <c r="AV159" s="13" t="s">
        <v>82</v>
      </c>
      <c r="AW159" s="13" t="s">
        <v>33</v>
      </c>
      <c r="AX159" s="13" t="s">
        <v>80</v>
      </c>
      <c r="AY159" s="214" t="s">
        <v>118</v>
      </c>
    </row>
    <row r="160" spans="1:65" s="2" customFormat="1" ht="16.5" customHeight="1">
      <c r="A160" s="34"/>
      <c r="B160" s="35"/>
      <c r="C160" s="187" t="s">
        <v>242</v>
      </c>
      <c r="D160" s="187" t="s">
        <v>120</v>
      </c>
      <c r="E160" s="188" t="s">
        <v>243</v>
      </c>
      <c r="F160" s="189" t="s">
        <v>244</v>
      </c>
      <c r="G160" s="190" t="s">
        <v>245</v>
      </c>
      <c r="H160" s="191">
        <v>1580.52</v>
      </c>
      <c r="I160" s="192"/>
      <c r="J160" s="191">
        <f>ROUND(I160*H160,2)</f>
        <v>0</v>
      </c>
      <c r="K160" s="189" t="s">
        <v>124</v>
      </c>
      <c r="L160" s="39"/>
      <c r="M160" s="193" t="s">
        <v>20</v>
      </c>
      <c r="N160" s="194" t="s">
        <v>43</v>
      </c>
      <c r="O160" s="64"/>
      <c r="P160" s="195">
        <f>O160*H160</f>
        <v>0</v>
      </c>
      <c r="Q160" s="195">
        <v>0</v>
      </c>
      <c r="R160" s="195">
        <f>Q160*H160</f>
        <v>0</v>
      </c>
      <c r="S160" s="195">
        <v>0</v>
      </c>
      <c r="T160" s="196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7" t="s">
        <v>125</v>
      </c>
      <c r="AT160" s="197" t="s">
        <v>120</v>
      </c>
      <c r="AU160" s="197" t="s">
        <v>82</v>
      </c>
      <c r="AY160" s="17" t="s">
        <v>118</v>
      </c>
      <c r="BE160" s="198">
        <f>IF(N160="základní",J160,0)</f>
        <v>0</v>
      </c>
      <c r="BF160" s="198">
        <f>IF(N160="snížená",J160,0)</f>
        <v>0</v>
      </c>
      <c r="BG160" s="198">
        <f>IF(N160="zákl. přenesená",J160,0)</f>
        <v>0</v>
      </c>
      <c r="BH160" s="198">
        <f>IF(N160="sníž. přenesená",J160,0)</f>
        <v>0</v>
      </c>
      <c r="BI160" s="198">
        <f>IF(N160="nulová",J160,0)</f>
        <v>0</v>
      </c>
      <c r="BJ160" s="17" t="s">
        <v>80</v>
      </c>
      <c r="BK160" s="198">
        <f>ROUND(I160*H160,2)</f>
        <v>0</v>
      </c>
      <c r="BL160" s="17" t="s">
        <v>125</v>
      </c>
      <c r="BM160" s="197" t="s">
        <v>246</v>
      </c>
    </row>
    <row r="161" spans="1:65" s="2" customFormat="1" ht="11.25">
      <c r="A161" s="34"/>
      <c r="B161" s="35"/>
      <c r="C161" s="36"/>
      <c r="D161" s="199" t="s">
        <v>127</v>
      </c>
      <c r="E161" s="36"/>
      <c r="F161" s="200" t="s">
        <v>247</v>
      </c>
      <c r="G161" s="36"/>
      <c r="H161" s="36"/>
      <c r="I161" s="108"/>
      <c r="J161" s="36"/>
      <c r="K161" s="36"/>
      <c r="L161" s="39"/>
      <c r="M161" s="201"/>
      <c r="N161" s="202"/>
      <c r="O161" s="64"/>
      <c r="P161" s="64"/>
      <c r="Q161" s="64"/>
      <c r="R161" s="64"/>
      <c r="S161" s="64"/>
      <c r="T161" s="65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T161" s="17" t="s">
        <v>127</v>
      </c>
      <c r="AU161" s="17" t="s">
        <v>82</v>
      </c>
    </row>
    <row r="162" spans="1:65" s="2" customFormat="1" ht="39">
      <c r="A162" s="34"/>
      <c r="B162" s="35"/>
      <c r="C162" s="36"/>
      <c r="D162" s="199" t="s">
        <v>129</v>
      </c>
      <c r="E162" s="36"/>
      <c r="F162" s="203" t="s">
        <v>248</v>
      </c>
      <c r="G162" s="36"/>
      <c r="H162" s="36"/>
      <c r="I162" s="108"/>
      <c r="J162" s="36"/>
      <c r="K162" s="36"/>
      <c r="L162" s="39"/>
      <c r="M162" s="201"/>
      <c r="N162" s="202"/>
      <c r="O162" s="64"/>
      <c r="P162" s="64"/>
      <c r="Q162" s="64"/>
      <c r="R162" s="64"/>
      <c r="S162" s="64"/>
      <c r="T162" s="65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T162" s="17" t="s">
        <v>129</v>
      </c>
      <c r="AU162" s="17" t="s">
        <v>82</v>
      </c>
    </row>
    <row r="163" spans="1:65" s="13" customFormat="1" ht="11.25">
      <c r="B163" s="204"/>
      <c r="C163" s="205"/>
      <c r="D163" s="199" t="s">
        <v>137</v>
      </c>
      <c r="E163" s="206" t="s">
        <v>20</v>
      </c>
      <c r="F163" s="207" t="s">
        <v>249</v>
      </c>
      <c r="G163" s="205"/>
      <c r="H163" s="208">
        <v>1505.72</v>
      </c>
      <c r="I163" s="209"/>
      <c r="J163" s="205"/>
      <c r="K163" s="205"/>
      <c r="L163" s="210"/>
      <c r="M163" s="211"/>
      <c r="N163" s="212"/>
      <c r="O163" s="212"/>
      <c r="P163" s="212"/>
      <c r="Q163" s="212"/>
      <c r="R163" s="212"/>
      <c r="S163" s="212"/>
      <c r="T163" s="213"/>
      <c r="AT163" s="214" t="s">
        <v>137</v>
      </c>
      <c r="AU163" s="214" t="s">
        <v>82</v>
      </c>
      <c r="AV163" s="13" t="s">
        <v>82</v>
      </c>
      <c r="AW163" s="13" t="s">
        <v>33</v>
      </c>
      <c r="AX163" s="13" t="s">
        <v>72</v>
      </c>
      <c r="AY163" s="214" t="s">
        <v>118</v>
      </c>
    </row>
    <row r="164" spans="1:65" s="13" customFormat="1" ht="11.25">
      <c r="B164" s="204"/>
      <c r="C164" s="205"/>
      <c r="D164" s="199" t="s">
        <v>137</v>
      </c>
      <c r="E164" s="206" t="s">
        <v>20</v>
      </c>
      <c r="F164" s="207" t="s">
        <v>250</v>
      </c>
      <c r="G164" s="205"/>
      <c r="H164" s="208">
        <v>69.06</v>
      </c>
      <c r="I164" s="209"/>
      <c r="J164" s="205"/>
      <c r="K164" s="205"/>
      <c r="L164" s="210"/>
      <c r="M164" s="211"/>
      <c r="N164" s="212"/>
      <c r="O164" s="212"/>
      <c r="P164" s="212"/>
      <c r="Q164" s="212"/>
      <c r="R164" s="212"/>
      <c r="S164" s="212"/>
      <c r="T164" s="213"/>
      <c r="AT164" s="214" t="s">
        <v>137</v>
      </c>
      <c r="AU164" s="214" t="s">
        <v>82</v>
      </c>
      <c r="AV164" s="13" t="s">
        <v>82</v>
      </c>
      <c r="AW164" s="13" t="s">
        <v>33</v>
      </c>
      <c r="AX164" s="13" t="s">
        <v>72</v>
      </c>
      <c r="AY164" s="214" t="s">
        <v>118</v>
      </c>
    </row>
    <row r="165" spans="1:65" s="13" customFormat="1" ht="11.25">
      <c r="B165" s="204"/>
      <c r="C165" s="205"/>
      <c r="D165" s="199" t="s">
        <v>137</v>
      </c>
      <c r="E165" s="206" t="s">
        <v>20</v>
      </c>
      <c r="F165" s="207" t="s">
        <v>251</v>
      </c>
      <c r="G165" s="205"/>
      <c r="H165" s="208">
        <v>5.74</v>
      </c>
      <c r="I165" s="209"/>
      <c r="J165" s="205"/>
      <c r="K165" s="205"/>
      <c r="L165" s="210"/>
      <c r="M165" s="211"/>
      <c r="N165" s="212"/>
      <c r="O165" s="212"/>
      <c r="P165" s="212"/>
      <c r="Q165" s="212"/>
      <c r="R165" s="212"/>
      <c r="S165" s="212"/>
      <c r="T165" s="213"/>
      <c r="AT165" s="214" t="s">
        <v>137</v>
      </c>
      <c r="AU165" s="214" t="s">
        <v>82</v>
      </c>
      <c r="AV165" s="13" t="s">
        <v>82</v>
      </c>
      <c r="AW165" s="13" t="s">
        <v>33</v>
      </c>
      <c r="AX165" s="13" t="s">
        <v>72</v>
      </c>
      <c r="AY165" s="214" t="s">
        <v>118</v>
      </c>
    </row>
    <row r="166" spans="1:65" s="14" customFormat="1" ht="11.25">
      <c r="B166" s="215"/>
      <c r="C166" s="216"/>
      <c r="D166" s="199" t="s">
        <v>137</v>
      </c>
      <c r="E166" s="217" t="s">
        <v>20</v>
      </c>
      <c r="F166" s="218" t="s">
        <v>176</v>
      </c>
      <c r="G166" s="216"/>
      <c r="H166" s="219">
        <v>1580.52</v>
      </c>
      <c r="I166" s="220"/>
      <c r="J166" s="216"/>
      <c r="K166" s="216"/>
      <c r="L166" s="221"/>
      <c r="M166" s="222"/>
      <c r="N166" s="223"/>
      <c r="O166" s="223"/>
      <c r="P166" s="223"/>
      <c r="Q166" s="223"/>
      <c r="R166" s="223"/>
      <c r="S166" s="223"/>
      <c r="T166" s="224"/>
      <c r="AT166" s="225" t="s">
        <v>137</v>
      </c>
      <c r="AU166" s="225" t="s">
        <v>82</v>
      </c>
      <c r="AV166" s="14" t="s">
        <v>125</v>
      </c>
      <c r="AW166" s="14" t="s">
        <v>33</v>
      </c>
      <c r="AX166" s="14" t="s">
        <v>80</v>
      </c>
      <c r="AY166" s="225" t="s">
        <v>118</v>
      </c>
    </row>
    <row r="167" spans="1:65" s="2" customFormat="1" ht="16.5" customHeight="1">
      <c r="A167" s="34"/>
      <c r="B167" s="35"/>
      <c r="C167" s="187" t="s">
        <v>252</v>
      </c>
      <c r="D167" s="187" t="s">
        <v>120</v>
      </c>
      <c r="E167" s="188" t="s">
        <v>253</v>
      </c>
      <c r="F167" s="189" t="s">
        <v>254</v>
      </c>
      <c r="G167" s="190" t="s">
        <v>133</v>
      </c>
      <c r="H167" s="191">
        <v>890.08</v>
      </c>
      <c r="I167" s="192"/>
      <c r="J167" s="191">
        <f>ROUND(I167*H167,2)</f>
        <v>0</v>
      </c>
      <c r="K167" s="189" t="s">
        <v>124</v>
      </c>
      <c r="L167" s="39"/>
      <c r="M167" s="193" t="s">
        <v>20</v>
      </c>
      <c r="N167" s="194" t="s">
        <v>43</v>
      </c>
      <c r="O167" s="64"/>
      <c r="P167" s="195">
        <f>O167*H167</f>
        <v>0</v>
      </c>
      <c r="Q167" s="195">
        <v>0</v>
      </c>
      <c r="R167" s="195">
        <f>Q167*H167</f>
        <v>0</v>
      </c>
      <c r="S167" s="195">
        <v>0</v>
      </c>
      <c r="T167" s="196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7" t="s">
        <v>125</v>
      </c>
      <c r="AT167" s="197" t="s">
        <v>120</v>
      </c>
      <c r="AU167" s="197" t="s">
        <v>82</v>
      </c>
      <c r="AY167" s="17" t="s">
        <v>118</v>
      </c>
      <c r="BE167" s="198">
        <f>IF(N167="základní",J167,0)</f>
        <v>0</v>
      </c>
      <c r="BF167" s="198">
        <f>IF(N167="snížená",J167,0)</f>
        <v>0</v>
      </c>
      <c r="BG167" s="198">
        <f>IF(N167="zákl. přenesená",J167,0)</f>
        <v>0</v>
      </c>
      <c r="BH167" s="198">
        <f>IF(N167="sníž. přenesená",J167,0)</f>
        <v>0</v>
      </c>
      <c r="BI167" s="198">
        <f>IF(N167="nulová",J167,0)</f>
        <v>0</v>
      </c>
      <c r="BJ167" s="17" t="s">
        <v>80</v>
      </c>
      <c r="BK167" s="198">
        <f>ROUND(I167*H167,2)</f>
        <v>0</v>
      </c>
      <c r="BL167" s="17" t="s">
        <v>125</v>
      </c>
      <c r="BM167" s="197" t="s">
        <v>255</v>
      </c>
    </row>
    <row r="168" spans="1:65" s="2" customFormat="1" ht="11.25">
      <c r="A168" s="34"/>
      <c r="B168" s="35"/>
      <c r="C168" s="36"/>
      <c r="D168" s="199" t="s">
        <v>127</v>
      </c>
      <c r="E168" s="36"/>
      <c r="F168" s="200" t="s">
        <v>256</v>
      </c>
      <c r="G168" s="36"/>
      <c r="H168" s="36"/>
      <c r="I168" s="108"/>
      <c r="J168" s="36"/>
      <c r="K168" s="36"/>
      <c r="L168" s="39"/>
      <c r="M168" s="201"/>
      <c r="N168" s="202"/>
      <c r="O168" s="64"/>
      <c r="P168" s="64"/>
      <c r="Q168" s="64"/>
      <c r="R168" s="64"/>
      <c r="S168" s="64"/>
      <c r="T168" s="65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T168" s="17" t="s">
        <v>127</v>
      </c>
      <c r="AU168" s="17" t="s">
        <v>82</v>
      </c>
    </row>
    <row r="169" spans="1:65" s="2" customFormat="1" ht="97.5">
      <c r="A169" s="34"/>
      <c r="B169" s="35"/>
      <c r="C169" s="36"/>
      <c r="D169" s="199" t="s">
        <v>129</v>
      </c>
      <c r="E169" s="36"/>
      <c r="F169" s="203" t="s">
        <v>257</v>
      </c>
      <c r="G169" s="36"/>
      <c r="H169" s="36"/>
      <c r="I169" s="108"/>
      <c r="J169" s="36"/>
      <c r="K169" s="36"/>
      <c r="L169" s="39"/>
      <c r="M169" s="201"/>
      <c r="N169" s="202"/>
      <c r="O169" s="64"/>
      <c r="P169" s="64"/>
      <c r="Q169" s="64"/>
      <c r="R169" s="64"/>
      <c r="S169" s="64"/>
      <c r="T169" s="65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T169" s="17" t="s">
        <v>129</v>
      </c>
      <c r="AU169" s="17" t="s">
        <v>82</v>
      </c>
    </row>
    <row r="170" spans="1:65" s="13" customFormat="1" ht="11.25">
      <c r="B170" s="204"/>
      <c r="C170" s="205"/>
      <c r="D170" s="199" t="s">
        <v>137</v>
      </c>
      <c r="E170" s="206" t="s">
        <v>20</v>
      </c>
      <c r="F170" s="207" t="s">
        <v>258</v>
      </c>
      <c r="G170" s="205"/>
      <c r="H170" s="208">
        <v>102.69</v>
      </c>
      <c r="I170" s="209"/>
      <c r="J170" s="205"/>
      <c r="K170" s="205"/>
      <c r="L170" s="210"/>
      <c r="M170" s="211"/>
      <c r="N170" s="212"/>
      <c r="O170" s="212"/>
      <c r="P170" s="212"/>
      <c r="Q170" s="212"/>
      <c r="R170" s="212"/>
      <c r="S170" s="212"/>
      <c r="T170" s="213"/>
      <c r="AT170" s="214" t="s">
        <v>137</v>
      </c>
      <c r="AU170" s="214" t="s">
        <v>82</v>
      </c>
      <c r="AV170" s="13" t="s">
        <v>82</v>
      </c>
      <c r="AW170" s="13" t="s">
        <v>33</v>
      </c>
      <c r="AX170" s="13" t="s">
        <v>72</v>
      </c>
      <c r="AY170" s="214" t="s">
        <v>118</v>
      </c>
    </row>
    <row r="171" spans="1:65" s="13" customFormat="1" ht="11.25">
      <c r="B171" s="204"/>
      <c r="C171" s="205"/>
      <c r="D171" s="199" t="s">
        <v>137</v>
      </c>
      <c r="E171" s="206" t="s">
        <v>20</v>
      </c>
      <c r="F171" s="207" t="s">
        <v>223</v>
      </c>
      <c r="G171" s="205"/>
      <c r="H171" s="208">
        <v>752.86</v>
      </c>
      <c r="I171" s="209"/>
      <c r="J171" s="205"/>
      <c r="K171" s="205"/>
      <c r="L171" s="210"/>
      <c r="M171" s="211"/>
      <c r="N171" s="212"/>
      <c r="O171" s="212"/>
      <c r="P171" s="212"/>
      <c r="Q171" s="212"/>
      <c r="R171" s="212"/>
      <c r="S171" s="212"/>
      <c r="T171" s="213"/>
      <c r="AT171" s="214" t="s">
        <v>137</v>
      </c>
      <c r="AU171" s="214" t="s">
        <v>82</v>
      </c>
      <c r="AV171" s="13" t="s">
        <v>82</v>
      </c>
      <c r="AW171" s="13" t="s">
        <v>33</v>
      </c>
      <c r="AX171" s="13" t="s">
        <v>72</v>
      </c>
      <c r="AY171" s="214" t="s">
        <v>118</v>
      </c>
    </row>
    <row r="172" spans="1:65" s="13" customFormat="1" ht="11.25">
      <c r="B172" s="204"/>
      <c r="C172" s="205"/>
      <c r="D172" s="199" t="s">
        <v>137</v>
      </c>
      <c r="E172" s="206" t="s">
        <v>20</v>
      </c>
      <c r="F172" s="207" t="s">
        <v>224</v>
      </c>
      <c r="G172" s="205"/>
      <c r="H172" s="208">
        <v>34.53</v>
      </c>
      <c r="I172" s="209"/>
      <c r="J172" s="205"/>
      <c r="K172" s="205"/>
      <c r="L172" s="210"/>
      <c r="M172" s="211"/>
      <c r="N172" s="212"/>
      <c r="O172" s="212"/>
      <c r="P172" s="212"/>
      <c r="Q172" s="212"/>
      <c r="R172" s="212"/>
      <c r="S172" s="212"/>
      <c r="T172" s="213"/>
      <c r="AT172" s="214" t="s">
        <v>137</v>
      </c>
      <c r="AU172" s="214" t="s">
        <v>82</v>
      </c>
      <c r="AV172" s="13" t="s">
        <v>82</v>
      </c>
      <c r="AW172" s="13" t="s">
        <v>33</v>
      </c>
      <c r="AX172" s="13" t="s">
        <v>72</v>
      </c>
      <c r="AY172" s="214" t="s">
        <v>118</v>
      </c>
    </row>
    <row r="173" spans="1:65" s="14" customFormat="1" ht="11.25">
      <c r="B173" s="215"/>
      <c r="C173" s="216"/>
      <c r="D173" s="199" t="s">
        <v>137</v>
      </c>
      <c r="E173" s="217" t="s">
        <v>20</v>
      </c>
      <c r="F173" s="218" t="s">
        <v>176</v>
      </c>
      <c r="G173" s="216"/>
      <c r="H173" s="219">
        <v>890.08</v>
      </c>
      <c r="I173" s="220"/>
      <c r="J173" s="216"/>
      <c r="K173" s="216"/>
      <c r="L173" s="221"/>
      <c r="M173" s="222"/>
      <c r="N173" s="223"/>
      <c r="O173" s="223"/>
      <c r="P173" s="223"/>
      <c r="Q173" s="223"/>
      <c r="R173" s="223"/>
      <c r="S173" s="223"/>
      <c r="T173" s="224"/>
      <c r="AT173" s="225" t="s">
        <v>137</v>
      </c>
      <c r="AU173" s="225" t="s">
        <v>82</v>
      </c>
      <c r="AV173" s="14" t="s">
        <v>125</v>
      </c>
      <c r="AW173" s="14" t="s">
        <v>33</v>
      </c>
      <c r="AX173" s="14" t="s">
        <v>80</v>
      </c>
      <c r="AY173" s="225" t="s">
        <v>118</v>
      </c>
    </row>
    <row r="174" spans="1:65" s="2" customFormat="1" ht="16.5" customHeight="1">
      <c r="A174" s="34"/>
      <c r="B174" s="35"/>
      <c r="C174" s="187" t="s">
        <v>259</v>
      </c>
      <c r="D174" s="187" t="s">
        <v>120</v>
      </c>
      <c r="E174" s="188" t="s">
        <v>260</v>
      </c>
      <c r="F174" s="189" t="s">
        <v>261</v>
      </c>
      <c r="G174" s="190" t="s">
        <v>133</v>
      </c>
      <c r="H174" s="191">
        <v>52.14</v>
      </c>
      <c r="I174" s="192"/>
      <c r="J174" s="191">
        <f>ROUND(I174*H174,2)</f>
        <v>0</v>
      </c>
      <c r="K174" s="189" t="s">
        <v>124</v>
      </c>
      <c r="L174" s="39"/>
      <c r="M174" s="193" t="s">
        <v>20</v>
      </c>
      <c r="N174" s="194" t="s">
        <v>43</v>
      </c>
      <c r="O174" s="64"/>
      <c r="P174" s="195">
        <f>O174*H174</f>
        <v>0</v>
      </c>
      <c r="Q174" s="195">
        <v>0</v>
      </c>
      <c r="R174" s="195">
        <f>Q174*H174</f>
        <v>0</v>
      </c>
      <c r="S174" s="195">
        <v>0</v>
      </c>
      <c r="T174" s="196">
        <f>S174*H174</f>
        <v>0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97" t="s">
        <v>125</v>
      </c>
      <c r="AT174" s="197" t="s">
        <v>120</v>
      </c>
      <c r="AU174" s="197" t="s">
        <v>82</v>
      </c>
      <c r="AY174" s="17" t="s">
        <v>118</v>
      </c>
      <c r="BE174" s="198">
        <f>IF(N174="základní",J174,0)</f>
        <v>0</v>
      </c>
      <c r="BF174" s="198">
        <f>IF(N174="snížená",J174,0)</f>
        <v>0</v>
      </c>
      <c r="BG174" s="198">
        <f>IF(N174="zákl. přenesená",J174,0)</f>
        <v>0</v>
      </c>
      <c r="BH174" s="198">
        <f>IF(N174="sníž. přenesená",J174,0)</f>
        <v>0</v>
      </c>
      <c r="BI174" s="198">
        <f>IF(N174="nulová",J174,0)</f>
        <v>0</v>
      </c>
      <c r="BJ174" s="17" t="s">
        <v>80</v>
      </c>
      <c r="BK174" s="198">
        <f>ROUND(I174*H174,2)</f>
        <v>0</v>
      </c>
      <c r="BL174" s="17" t="s">
        <v>125</v>
      </c>
      <c r="BM174" s="197" t="s">
        <v>262</v>
      </c>
    </row>
    <row r="175" spans="1:65" s="2" customFormat="1" ht="19.5">
      <c r="A175" s="34"/>
      <c r="B175" s="35"/>
      <c r="C175" s="36"/>
      <c r="D175" s="199" t="s">
        <v>127</v>
      </c>
      <c r="E175" s="36"/>
      <c r="F175" s="200" t="s">
        <v>263</v>
      </c>
      <c r="G175" s="36"/>
      <c r="H175" s="36"/>
      <c r="I175" s="108"/>
      <c r="J175" s="36"/>
      <c r="K175" s="36"/>
      <c r="L175" s="39"/>
      <c r="M175" s="201"/>
      <c r="N175" s="202"/>
      <c r="O175" s="64"/>
      <c r="P175" s="64"/>
      <c r="Q175" s="64"/>
      <c r="R175" s="64"/>
      <c r="S175" s="64"/>
      <c r="T175" s="65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T175" s="17" t="s">
        <v>127</v>
      </c>
      <c r="AU175" s="17" t="s">
        <v>82</v>
      </c>
    </row>
    <row r="176" spans="1:65" s="2" customFormat="1" ht="126.75">
      <c r="A176" s="34"/>
      <c r="B176" s="35"/>
      <c r="C176" s="36"/>
      <c r="D176" s="199" t="s">
        <v>129</v>
      </c>
      <c r="E176" s="36"/>
      <c r="F176" s="203" t="s">
        <v>264</v>
      </c>
      <c r="G176" s="36"/>
      <c r="H176" s="36"/>
      <c r="I176" s="108"/>
      <c r="J176" s="36"/>
      <c r="K176" s="36"/>
      <c r="L176" s="39"/>
      <c r="M176" s="201"/>
      <c r="N176" s="202"/>
      <c r="O176" s="64"/>
      <c r="P176" s="64"/>
      <c r="Q176" s="64"/>
      <c r="R176" s="64"/>
      <c r="S176" s="64"/>
      <c r="T176" s="65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T176" s="17" t="s">
        <v>129</v>
      </c>
      <c r="AU176" s="17" t="s">
        <v>82</v>
      </c>
    </row>
    <row r="177" spans="1:65" s="13" customFormat="1" ht="11.25">
      <c r="B177" s="204"/>
      <c r="C177" s="205"/>
      <c r="D177" s="199" t="s">
        <v>137</v>
      </c>
      <c r="E177" s="206" t="s">
        <v>20</v>
      </c>
      <c r="F177" s="207" t="s">
        <v>265</v>
      </c>
      <c r="G177" s="205"/>
      <c r="H177" s="208">
        <v>38.270000000000003</v>
      </c>
      <c r="I177" s="209"/>
      <c r="J177" s="205"/>
      <c r="K177" s="205"/>
      <c r="L177" s="210"/>
      <c r="M177" s="211"/>
      <c r="N177" s="212"/>
      <c r="O177" s="212"/>
      <c r="P177" s="212"/>
      <c r="Q177" s="212"/>
      <c r="R177" s="212"/>
      <c r="S177" s="212"/>
      <c r="T177" s="213"/>
      <c r="AT177" s="214" t="s">
        <v>137</v>
      </c>
      <c r="AU177" s="214" t="s">
        <v>82</v>
      </c>
      <c r="AV177" s="13" t="s">
        <v>82</v>
      </c>
      <c r="AW177" s="13" t="s">
        <v>33</v>
      </c>
      <c r="AX177" s="13" t="s">
        <v>72</v>
      </c>
      <c r="AY177" s="214" t="s">
        <v>118</v>
      </c>
    </row>
    <row r="178" spans="1:65" s="13" customFormat="1" ht="11.25">
      <c r="B178" s="204"/>
      <c r="C178" s="205"/>
      <c r="D178" s="199" t="s">
        <v>137</v>
      </c>
      <c r="E178" s="206" t="s">
        <v>20</v>
      </c>
      <c r="F178" s="207" t="s">
        <v>266</v>
      </c>
      <c r="G178" s="205"/>
      <c r="H178" s="208">
        <v>13.87</v>
      </c>
      <c r="I178" s="209"/>
      <c r="J178" s="205"/>
      <c r="K178" s="205"/>
      <c r="L178" s="210"/>
      <c r="M178" s="211"/>
      <c r="N178" s="212"/>
      <c r="O178" s="212"/>
      <c r="P178" s="212"/>
      <c r="Q178" s="212"/>
      <c r="R178" s="212"/>
      <c r="S178" s="212"/>
      <c r="T178" s="213"/>
      <c r="AT178" s="214" t="s">
        <v>137</v>
      </c>
      <c r="AU178" s="214" t="s">
        <v>82</v>
      </c>
      <c r="AV178" s="13" t="s">
        <v>82</v>
      </c>
      <c r="AW178" s="13" t="s">
        <v>33</v>
      </c>
      <c r="AX178" s="13" t="s">
        <v>72</v>
      </c>
      <c r="AY178" s="214" t="s">
        <v>118</v>
      </c>
    </row>
    <row r="179" spans="1:65" s="14" customFormat="1" ht="11.25">
      <c r="B179" s="215"/>
      <c r="C179" s="216"/>
      <c r="D179" s="199" t="s">
        <v>137</v>
      </c>
      <c r="E179" s="217" t="s">
        <v>20</v>
      </c>
      <c r="F179" s="218" t="s">
        <v>176</v>
      </c>
      <c r="G179" s="216"/>
      <c r="H179" s="219">
        <v>52.14</v>
      </c>
      <c r="I179" s="220"/>
      <c r="J179" s="216"/>
      <c r="K179" s="216"/>
      <c r="L179" s="221"/>
      <c r="M179" s="222"/>
      <c r="N179" s="223"/>
      <c r="O179" s="223"/>
      <c r="P179" s="223"/>
      <c r="Q179" s="223"/>
      <c r="R179" s="223"/>
      <c r="S179" s="223"/>
      <c r="T179" s="224"/>
      <c r="AT179" s="225" t="s">
        <v>137</v>
      </c>
      <c r="AU179" s="225" t="s">
        <v>82</v>
      </c>
      <c r="AV179" s="14" t="s">
        <v>125</v>
      </c>
      <c r="AW179" s="14" t="s">
        <v>33</v>
      </c>
      <c r="AX179" s="14" t="s">
        <v>80</v>
      </c>
      <c r="AY179" s="225" t="s">
        <v>118</v>
      </c>
    </row>
    <row r="180" spans="1:65" s="2" customFormat="1" ht="16.5" customHeight="1">
      <c r="A180" s="34"/>
      <c r="B180" s="35"/>
      <c r="C180" s="226" t="s">
        <v>7</v>
      </c>
      <c r="D180" s="226" t="s">
        <v>267</v>
      </c>
      <c r="E180" s="227" t="s">
        <v>268</v>
      </c>
      <c r="F180" s="228" t="s">
        <v>269</v>
      </c>
      <c r="G180" s="229" t="s">
        <v>245</v>
      </c>
      <c r="H180" s="230">
        <v>27.74</v>
      </c>
      <c r="I180" s="231"/>
      <c r="J180" s="230">
        <f>ROUND(I180*H180,2)</f>
        <v>0</v>
      </c>
      <c r="K180" s="228" t="s">
        <v>124</v>
      </c>
      <c r="L180" s="232"/>
      <c r="M180" s="233" t="s">
        <v>20</v>
      </c>
      <c r="N180" s="234" t="s">
        <v>43</v>
      </c>
      <c r="O180" s="64"/>
      <c r="P180" s="195">
        <f>O180*H180</f>
        <v>0</v>
      </c>
      <c r="Q180" s="195">
        <v>1</v>
      </c>
      <c r="R180" s="195">
        <f>Q180*H180</f>
        <v>27.74</v>
      </c>
      <c r="S180" s="195">
        <v>0</v>
      </c>
      <c r="T180" s="196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97" t="s">
        <v>177</v>
      </c>
      <c r="AT180" s="197" t="s">
        <v>267</v>
      </c>
      <c r="AU180" s="197" t="s">
        <v>82</v>
      </c>
      <c r="AY180" s="17" t="s">
        <v>118</v>
      </c>
      <c r="BE180" s="198">
        <f>IF(N180="základní",J180,0)</f>
        <v>0</v>
      </c>
      <c r="BF180" s="198">
        <f>IF(N180="snížená",J180,0)</f>
        <v>0</v>
      </c>
      <c r="BG180" s="198">
        <f>IF(N180="zákl. přenesená",J180,0)</f>
        <v>0</v>
      </c>
      <c r="BH180" s="198">
        <f>IF(N180="sníž. přenesená",J180,0)</f>
        <v>0</v>
      </c>
      <c r="BI180" s="198">
        <f>IF(N180="nulová",J180,0)</f>
        <v>0</v>
      </c>
      <c r="BJ180" s="17" t="s">
        <v>80</v>
      </c>
      <c r="BK180" s="198">
        <f>ROUND(I180*H180,2)</f>
        <v>0</v>
      </c>
      <c r="BL180" s="17" t="s">
        <v>125</v>
      </c>
      <c r="BM180" s="197" t="s">
        <v>270</v>
      </c>
    </row>
    <row r="181" spans="1:65" s="2" customFormat="1" ht="11.25">
      <c r="A181" s="34"/>
      <c r="B181" s="35"/>
      <c r="C181" s="36"/>
      <c r="D181" s="199" t="s">
        <v>127</v>
      </c>
      <c r="E181" s="36"/>
      <c r="F181" s="200" t="s">
        <v>269</v>
      </c>
      <c r="G181" s="36"/>
      <c r="H181" s="36"/>
      <c r="I181" s="108"/>
      <c r="J181" s="36"/>
      <c r="K181" s="36"/>
      <c r="L181" s="39"/>
      <c r="M181" s="201"/>
      <c r="N181" s="202"/>
      <c r="O181" s="64"/>
      <c r="P181" s="64"/>
      <c r="Q181" s="64"/>
      <c r="R181" s="64"/>
      <c r="S181" s="64"/>
      <c r="T181" s="65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T181" s="17" t="s">
        <v>127</v>
      </c>
      <c r="AU181" s="17" t="s">
        <v>82</v>
      </c>
    </row>
    <row r="182" spans="1:65" s="13" customFormat="1" ht="11.25">
      <c r="B182" s="204"/>
      <c r="C182" s="205"/>
      <c r="D182" s="199" t="s">
        <v>137</v>
      </c>
      <c r="E182" s="206" t="s">
        <v>20</v>
      </c>
      <c r="F182" s="207" t="s">
        <v>271</v>
      </c>
      <c r="G182" s="205"/>
      <c r="H182" s="208">
        <v>27.74</v>
      </c>
      <c r="I182" s="209"/>
      <c r="J182" s="205"/>
      <c r="K182" s="205"/>
      <c r="L182" s="210"/>
      <c r="M182" s="211"/>
      <c r="N182" s="212"/>
      <c r="O182" s="212"/>
      <c r="P182" s="212"/>
      <c r="Q182" s="212"/>
      <c r="R182" s="212"/>
      <c r="S182" s="212"/>
      <c r="T182" s="213"/>
      <c r="AT182" s="214" t="s">
        <v>137</v>
      </c>
      <c r="AU182" s="214" t="s">
        <v>82</v>
      </c>
      <c r="AV182" s="13" t="s">
        <v>82</v>
      </c>
      <c r="AW182" s="13" t="s">
        <v>33</v>
      </c>
      <c r="AX182" s="13" t="s">
        <v>80</v>
      </c>
      <c r="AY182" s="214" t="s">
        <v>118</v>
      </c>
    </row>
    <row r="183" spans="1:65" s="2" customFormat="1" ht="16.5" customHeight="1">
      <c r="A183" s="34"/>
      <c r="B183" s="35"/>
      <c r="C183" s="187" t="s">
        <v>272</v>
      </c>
      <c r="D183" s="187" t="s">
        <v>120</v>
      </c>
      <c r="E183" s="188" t="s">
        <v>273</v>
      </c>
      <c r="F183" s="189" t="s">
        <v>274</v>
      </c>
      <c r="G183" s="190" t="s">
        <v>123</v>
      </c>
      <c r="H183" s="191">
        <v>35</v>
      </c>
      <c r="I183" s="192"/>
      <c r="J183" s="191">
        <f>ROUND(I183*H183,2)</f>
        <v>0</v>
      </c>
      <c r="K183" s="189" t="s">
        <v>124</v>
      </c>
      <c r="L183" s="39"/>
      <c r="M183" s="193" t="s">
        <v>20</v>
      </c>
      <c r="N183" s="194" t="s">
        <v>43</v>
      </c>
      <c r="O183" s="64"/>
      <c r="P183" s="195">
        <f>O183*H183</f>
        <v>0</v>
      </c>
      <c r="Q183" s="195">
        <v>0</v>
      </c>
      <c r="R183" s="195">
        <f>Q183*H183</f>
        <v>0</v>
      </c>
      <c r="S183" s="195">
        <v>0</v>
      </c>
      <c r="T183" s="196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97" t="s">
        <v>125</v>
      </c>
      <c r="AT183" s="197" t="s">
        <v>120</v>
      </c>
      <c r="AU183" s="197" t="s">
        <v>82</v>
      </c>
      <c r="AY183" s="17" t="s">
        <v>118</v>
      </c>
      <c r="BE183" s="198">
        <f>IF(N183="základní",J183,0)</f>
        <v>0</v>
      </c>
      <c r="BF183" s="198">
        <f>IF(N183="snížená",J183,0)</f>
        <v>0</v>
      </c>
      <c r="BG183" s="198">
        <f>IF(N183="zákl. přenesená",J183,0)</f>
        <v>0</v>
      </c>
      <c r="BH183" s="198">
        <f>IF(N183="sníž. přenesená",J183,0)</f>
        <v>0</v>
      </c>
      <c r="BI183" s="198">
        <f>IF(N183="nulová",J183,0)</f>
        <v>0</v>
      </c>
      <c r="BJ183" s="17" t="s">
        <v>80</v>
      </c>
      <c r="BK183" s="198">
        <f>ROUND(I183*H183,2)</f>
        <v>0</v>
      </c>
      <c r="BL183" s="17" t="s">
        <v>125</v>
      </c>
      <c r="BM183" s="197" t="s">
        <v>275</v>
      </c>
    </row>
    <row r="184" spans="1:65" s="2" customFormat="1" ht="19.5">
      <c r="A184" s="34"/>
      <c r="B184" s="35"/>
      <c r="C184" s="36"/>
      <c r="D184" s="199" t="s">
        <v>127</v>
      </c>
      <c r="E184" s="36"/>
      <c r="F184" s="200" t="s">
        <v>276</v>
      </c>
      <c r="G184" s="36"/>
      <c r="H184" s="36"/>
      <c r="I184" s="108"/>
      <c r="J184" s="36"/>
      <c r="K184" s="36"/>
      <c r="L184" s="39"/>
      <c r="M184" s="201"/>
      <c r="N184" s="202"/>
      <c r="O184" s="64"/>
      <c r="P184" s="64"/>
      <c r="Q184" s="64"/>
      <c r="R184" s="64"/>
      <c r="S184" s="64"/>
      <c r="T184" s="65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T184" s="17" t="s">
        <v>127</v>
      </c>
      <c r="AU184" s="17" t="s">
        <v>82</v>
      </c>
    </row>
    <row r="185" spans="1:65" s="2" customFormat="1" ht="58.5">
      <c r="A185" s="34"/>
      <c r="B185" s="35"/>
      <c r="C185" s="36"/>
      <c r="D185" s="199" t="s">
        <v>129</v>
      </c>
      <c r="E185" s="36"/>
      <c r="F185" s="203" t="s">
        <v>277</v>
      </c>
      <c r="G185" s="36"/>
      <c r="H185" s="36"/>
      <c r="I185" s="108"/>
      <c r="J185" s="36"/>
      <c r="K185" s="36"/>
      <c r="L185" s="39"/>
      <c r="M185" s="201"/>
      <c r="N185" s="202"/>
      <c r="O185" s="64"/>
      <c r="P185" s="64"/>
      <c r="Q185" s="64"/>
      <c r="R185" s="64"/>
      <c r="S185" s="64"/>
      <c r="T185" s="65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T185" s="17" t="s">
        <v>129</v>
      </c>
      <c r="AU185" s="17" t="s">
        <v>82</v>
      </c>
    </row>
    <row r="186" spans="1:65" s="2" customFormat="1" ht="16.5" customHeight="1">
      <c r="A186" s="34"/>
      <c r="B186" s="35"/>
      <c r="C186" s="187" t="s">
        <v>278</v>
      </c>
      <c r="D186" s="187" t="s">
        <v>120</v>
      </c>
      <c r="E186" s="188" t="s">
        <v>279</v>
      </c>
      <c r="F186" s="189" t="s">
        <v>280</v>
      </c>
      <c r="G186" s="190" t="s">
        <v>281</v>
      </c>
      <c r="H186" s="191">
        <v>513.45000000000005</v>
      </c>
      <c r="I186" s="192"/>
      <c r="J186" s="191">
        <f>ROUND(I186*H186,2)</f>
        <v>0</v>
      </c>
      <c r="K186" s="189" t="s">
        <v>124</v>
      </c>
      <c r="L186" s="39"/>
      <c r="M186" s="193" t="s">
        <v>20</v>
      </c>
      <c r="N186" s="194" t="s">
        <v>43</v>
      </c>
      <c r="O186" s="64"/>
      <c r="P186" s="195">
        <f>O186*H186</f>
        <v>0</v>
      </c>
      <c r="Q186" s="195">
        <v>0</v>
      </c>
      <c r="R186" s="195">
        <f>Q186*H186</f>
        <v>0</v>
      </c>
      <c r="S186" s="195">
        <v>0</v>
      </c>
      <c r="T186" s="196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97" t="s">
        <v>125</v>
      </c>
      <c r="AT186" s="197" t="s">
        <v>120</v>
      </c>
      <c r="AU186" s="197" t="s">
        <v>82</v>
      </c>
      <c r="AY186" s="17" t="s">
        <v>118</v>
      </c>
      <c r="BE186" s="198">
        <f>IF(N186="základní",J186,0)</f>
        <v>0</v>
      </c>
      <c r="BF186" s="198">
        <f>IF(N186="snížená",J186,0)</f>
        <v>0</v>
      </c>
      <c r="BG186" s="198">
        <f>IF(N186="zákl. přenesená",J186,0)</f>
        <v>0</v>
      </c>
      <c r="BH186" s="198">
        <f>IF(N186="sníž. přenesená",J186,0)</f>
        <v>0</v>
      </c>
      <c r="BI186" s="198">
        <f>IF(N186="nulová",J186,0)</f>
        <v>0</v>
      </c>
      <c r="BJ186" s="17" t="s">
        <v>80</v>
      </c>
      <c r="BK186" s="198">
        <f>ROUND(I186*H186,2)</f>
        <v>0</v>
      </c>
      <c r="BL186" s="17" t="s">
        <v>125</v>
      </c>
      <c r="BM186" s="197" t="s">
        <v>282</v>
      </c>
    </row>
    <row r="187" spans="1:65" s="2" customFormat="1" ht="19.5">
      <c r="A187" s="34"/>
      <c r="B187" s="35"/>
      <c r="C187" s="36"/>
      <c r="D187" s="199" t="s">
        <v>127</v>
      </c>
      <c r="E187" s="36"/>
      <c r="F187" s="200" t="s">
        <v>283</v>
      </c>
      <c r="G187" s="36"/>
      <c r="H187" s="36"/>
      <c r="I187" s="108"/>
      <c r="J187" s="36"/>
      <c r="K187" s="36"/>
      <c r="L187" s="39"/>
      <c r="M187" s="201"/>
      <c r="N187" s="202"/>
      <c r="O187" s="64"/>
      <c r="P187" s="64"/>
      <c r="Q187" s="64"/>
      <c r="R187" s="64"/>
      <c r="S187" s="64"/>
      <c r="T187" s="65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T187" s="17" t="s">
        <v>127</v>
      </c>
      <c r="AU187" s="17" t="s">
        <v>82</v>
      </c>
    </row>
    <row r="188" spans="1:65" s="2" customFormat="1" ht="48.75">
      <c r="A188" s="34"/>
      <c r="B188" s="35"/>
      <c r="C188" s="36"/>
      <c r="D188" s="199" t="s">
        <v>129</v>
      </c>
      <c r="E188" s="36"/>
      <c r="F188" s="203" t="s">
        <v>284</v>
      </c>
      <c r="G188" s="36"/>
      <c r="H188" s="36"/>
      <c r="I188" s="108"/>
      <c r="J188" s="36"/>
      <c r="K188" s="36"/>
      <c r="L188" s="39"/>
      <c r="M188" s="201"/>
      <c r="N188" s="202"/>
      <c r="O188" s="64"/>
      <c r="P188" s="64"/>
      <c r="Q188" s="64"/>
      <c r="R188" s="64"/>
      <c r="S188" s="64"/>
      <c r="T188" s="65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T188" s="17" t="s">
        <v>129</v>
      </c>
      <c r="AU188" s="17" t="s">
        <v>82</v>
      </c>
    </row>
    <row r="189" spans="1:65" s="2" customFormat="1" ht="19.5">
      <c r="A189" s="34"/>
      <c r="B189" s="35"/>
      <c r="C189" s="36"/>
      <c r="D189" s="199" t="s">
        <v>165</v>
      </c>
      <c r="E189" s="36"/>
      <c r="F189" s="203" t="s">
        <v>166</v>
      </c>
      <c r="G189" s="36"/>
      <c r="H189" s="36"/>
      <c r="I189" s="108"/>
      <c r="J189" s="36"/>
      <c r="K189" s="36"/>
      <c r="L189" s="39"/>
      <c r="M189" s="201"/>
      <c r="N189" s="202"/>
      <c r="O189" s="64"/>
      <c r="P189" s="64"/>
      <c r="Q189" s="64"/>
      <c r="R189" s="64"/>
      <c r="S189" s="64"/>
      <c r="T189" s="65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T189" s="17" t="s">
        <v>165</v>
      </c>
      <c r="AU189" s="17" t="s">
        <v>82</v>
      </c>
    </row>
    <row r="190" spans="1:65" s="2" customFormat="1" ht="16.5" customHeight="1">
      <c r="A190" s="34"/>
      <c r="B190" s="35"/>
      <c r="C190" s="187" t="s">
        <v>285</v>
      </c>
      <c r="D190" s="187" t="s">
        <v>120</v>
      </c>
      <c r="E190" s="188" t="s">
        <v>286</v>
      </c>
      <c r="F190" s="189" t="s">
        <v>287</v>
      </c>
      <c r="G190" s="190" t="s">
        <v>281</v>
      </c>
      <c r="H190" s="191">
        <v>513.45000000000005</v>
      </c>
      <c r="I190" s="192"/>
      <c r="J190" s="191">
        <f>ROUND(I190*H190,2)</f>
        <v>0</v>
      </c>
      <c r="K190" s="189" t="s">
        <v>124</v>
      </c>
      <c r="L190" s="39"/>
      <c r="M190" s="193" t="s">
        <v>20</v>
      </c>
      <c r="N190" s="194" t="s">
        <v>43</v>
      </c>
      <c r="O190" s="64"/>
      <c r="P190" s="195">
        <f>O190*H190</f>
        <v>0</v>
      </c>
      <c r="Q190" s="195">
        <v>0</v>
      </c>
      <c r="R190" s="195">
        <f>Q190*H190</f>
        <v>0</v>
      </c>
      <c r="S190" s="195">
        <v>0</v>
      </c>
      <c r="T190" s="196">
        <f>S190*H190</f>
        <v>0</v>
      </c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R190" s="197" t="s">
        <v>125</v>
      </c>
      <c r="AT190" s="197" t="s">
        <v>120</v>
      </c>
      <c r="AU190" s="197" t="s">
        <v>82</v>
      </c>
      <c r="AY190" s="17" t="s">
        <v>118</v>
      </c>
      <c r="BE190" s="198">
        <f>IF(N190="základní",J190,0)</f>
        <v>0</v>
      </c>
      <c r="BF190" s="198">
        <f>IF(N190="snížená",J190,0)</f>
        <v>0</v>
      </c>
      <c r="BG190" s="198">
        <f>IF(N190="zákl. přenesená",J190,0)</f>
        <v>0</v>
      </c>
      <c r="BH190" s="198">
        <f>IF(N190="sníž. přenesená",J190,0)</f>
        <v>0</v>
      </c>
      <c r="BI190" s="198">
        <f>IF(N190="nulová",J190,0)</f>
        <v>0</v>
      </c>
      <c r="BJ190" s="17" t="s">
        <v>80</v>
      </c>
      <c r="BK190" s="198">
        <f>ROUND(I190*H190,2)</f>
        <v>0</v>
      </c>
      <c r="BL190" s="17" t="s">
        <v>125</v>
      </c>
      <c r="BM190" s="197" t="s">
        <v>288</v>
      </c>
    </row>
    <row r="191" spans="1:65" s="2" customFormat="1" ht="11.25">
      <c r="A191" s="34"/>
      <c r="B191" s="35"/>
      <c r="C191" s="36"/>
      <c r="D191" s="199" t="s">
        <v>127</v>
      </c>
      <c r="E191" s="36"/>
      <c r="F191" s="200" t="s">
        <v>289</v>
      </c>
      <c r="G191" s="36"/>
      <c r="H191" s="36"/>
      <c r="I191" s="108"/>
      <c r="J191" s="36"/>
      <c r="K191" s="36"/>
      <c r="L191" s="39"/>
      <c r="M191" s="201"/>
      <c r="N191" s="202"/>
      <c r="O191" s="64"/>
      <c r="P191" s="64"/>
      <c r="Q191" s="64"/>
      <c r="R191" s="64"/>
      <c r="S191" s="64"/>
      <c r="T191" s="65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T191" s="17" t="s">
        <v>127</v>
      </c>
      <c r="AU191" s="17" t="s">
        <v>82</v>
      </c>
    </row>
    <row r="192" spans="1:65" s="2" customFormat="1" ht="107.25">
      <c r="A192" s="34"/>
      <c r="B192" s="35"/>
      <c r="C192" s="36"/>
      <c r="D192" s="199" t="s">
        <v>129</v>
      </c>
      <c r="E192" s="36"/>
      <c r="F192" s="203" t="s">
        <v>290</v>
      </c>
      <c r="G192" s="36"/>
      <c r="H192" s="36"/>
      <c r="I192" s="108"/>
      <c r="J192" s="36"/>
      <c r="K192" s="36"/>
      <c r="L192" s="39"/>
      <c r="M192" s="201"/>
      <c r="N192" s="202"/>
      <c r="O192" s="64"/>
      <c r="P192" s="64"/>
      <c r="Q192" s="64"/>
      <c r="R192" s="64"/>
      <c r="S192" s="64"/>
      <c r="T192" s="65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T192" s="17" t="s">
        <v>129</v>
      </c>
      <c r="AU192" s="17" t="s">
        <v>82</v>
      </c>
    </row>
    <row r="193" spans="1:65" s="2" customFormat="1" ht="19.5">
      <c r="A193" s="34"/>
      <c r="B193" s="35"/>
      <c r="C193" s="36"/>
      <c r="D193" s="199" t="s">
        <v>165</v>
      </c>
      <c r="E193" s="36"/>
      <c r="F193" s="203" t="s">
        <v>166</v>
      </c>
      <c r="G193" s="36"/>
      <c r="H193" s="36"/>
      <c r="I193" s="108"/>
      <c r="J193" s="36"/>
      <c r="K193" s="36"/>
      <c r="L193" s="39"/>
      <c r="M193" s="201"/>
      <c r="N193" s="202"/>
      <c r="O193" s="64"/>
      <c r="P193" s="64"/>
      <c r="Q193" s="64"/>
      <c r="R193" s="64"/>
      <c r="S193" s="64"/>
      <c r="T193" s="65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T193" s="17" t="s">
        <v>165</v>
      </c>
      <c r="AU193" s="17" t="s">
        <v>82</v>
      </c>
    </row>
    <row r="194" spans="1:65" s="2" customFormat="1" ht="16.5" customHeight="1">
      <c r="A194" s="34"/>
      <c r="B194" s="35"/>
      <c r="C194" s="226" t="s">
        <v>291</v>
      </c>
      <c r="D194" s="226" t="s">
        <v>267</v>
      </c>
      <c r="E194" s="227" t="s">
        <v>292</v>
      </c>
      <c r="F194" s="228" t="s">
        <v>293</v>
      </c>
      <c r="G194" s="229" t="s">
        <v>294</v>
      </c>
      <c r="H194" s="230">
        <v>25.67</v>
      </c>
      <c r="I194" s="231"/>
      <c r="J194" s="230">
        <f>ROUND(I194*H194,2)</f>
        <v>0</v>
      </c>
      <c r="K194" s="228" t="s">
        <v>124</v>
      </c>
      <c r="L194" s="232"/>
      <c r="M194" s="233" t="s">
        <v>20</v>
      </c>
      <c r="N194" s="234" t="s">
        <v>43</v>
      </c>
      <c r="O194" s="64"/>
      <c r="P194" s="195">
        <f>O194*H194</f>
        <v>0</v>
      </c>
      <c r="Q194" s="195">
        <v>1E-3</v>
      </c>
      <c r="R194" s="195">
        <f>Q194*H194</f>
        <v>2.5670000000000002E-2</v>
      </c>
      <c r="S194" s="195">
        <v>0</v>
      </c>
      <c r="T194" s="196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97" t="s">
        <v>177</v>
      </c>
      <c r="AT194" s="197" t="s">
        <v>267</v>
      </c>
      <c r="AU194" s="197" t="s">
        <v>82</v>
      </c>
      <c r="AY194" s="17" t="s">
        <v>118</v>
      </c>
      <c r="BE194" s="198">
        <f>IF(N194="základní",J194,0)</f>
        <v>0</v>
      </c>
      <c r="BF194" s="198">
        <f>IF(N194="snížená",J194,0)</f>
        <v>0</v>
      </c>
      <c r="BG194" s="198">
        <f>IF(N194="zákl. přenesená",J194,0)</f>
        <v>0</v>
      </c>
      <c r="BH194" s="198">
        <f>IF(N194="sníž. přenesená",J194,0)</f>
        <v>0</v>
      </c>
      <c r="BI194" s="198">
        <f>IF(N194="nulová",J194,0)</f>
        <v>0</v>
      </c>
      <c r="BJ194" s="17" t="s">
        <v>80</v>
      </c>
      <c r="BK194" s="198">
        <f>ROUND(I194*H194,2)</f>
        <v>0</v>
      </c>
      <c r="BL194" s="17" t="s">
        <v>125</v>
      </c>
      <c r="BM194" s="197" t="s">
        <v>295</v>
      </c>
    </row>
    <row r="195" spans="1:65" s="2" customFormat="1" ht="11.25">
      <c r="A195" s="34"/>
      <c r="B195" s="35"/>
      <c r="C195" s="36"/>
      <c r="D195" s="199" t="s">
        <v>127</v>
      </c>
      <c r="E195" s="36"/>
      <c r="F195" s="200" t="s">
        <v>293</v>
      </c>
      <c r="G195" s="36"/>
      <c r="H195" s="36"/>
      <c r="I195" s="108"/>
      <c r="J195" s="36"/>
      <c r="K195" s="36"/>
      <c r="L195" s="39"/>
      <c r="M195" s="201"/>
      <c r="N195" s="202"/>
      <c r="O195" s="64"/>
      <c r="P195" s="64"/>
      <c r="Q195" s="64"/>
      <c r="R195" s="64"/>
      <c r="S195" s="64"/>
      <c r="T195" s="65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T195" s="17" t="s">
        <v>127</v>
      </c>
      <c r="AU195" s="17" t="s">
        <v>82</v>
      </c>
    </row>
    <row r="196" spans="1:65" s="13" customFormat="1" ht="11.25">
      <c r="B196" s="204"/>
      <c r="C196" s="205"/>
      <c r="D196" s="199" t="s">
        <v>137</v>
      </c>
      <c r="E196" s="206" t="s">
        <v>20</v>
      </c>
      <c r="F196" s="207" t="s">
        <v>296</v>
      </c>
      <c r="G196" s="205"/>
      <c r="H196" s="208">
        <v>513.45000000000005</v>
      </c>
      <c r="I196" s="209"/>
      <c r="J196" s="205"/>
      <c r="K196" s="205"/>
      <c r="L196" s="210"/>
      <c r="M196" s="211"/>
      <c r="N196" s="212"/>
      <c r="O196" s="212"/>
      <c r="P196" s="212"/>
      <c r="Q196" s="212"/>
      <c r="R196" s="212"/>
      <c r="S196" s="212"/>
      <c r="T196" s="213"/>
      <c r="AT196" s="214" t="s">
        <v>137</v>
      </c>
      <c r="AU196" s="214" t="s">
        <v>82</v>
      </c>
      <c r="AV196" s="13" t="s">
        <v>82</v>
      </c>
      <c r="AW196" s="13" t="s">
        <v>33</v>
      </c>
      <c r="AX196" s="13" t="s">
        <v>80</v>
      </c>
      <c r="AY196" s="214" t="s">
        <v>118</v>
      </c>
    </row>
    <row r="197" spans="1:65" s="13" customFormat="1" ht="11.25">
      <c r="B197" s="204"/>
      <c r="C197" s="205"/>
      <c r="D197" s="199" t="s">
        <v>137</v>
      </c>
      <c r="E197" s="205"/>
      <c r="F197" s="207" t="s">
        <v>297</v>
      </c>
      <c r="G197" s="205"/>
      <c r="H197" s="208">
        <v>25.67</v>
      </c>
      <c r="I197" s="209"/>
      <c r="J197" s="205"/>
      <c r="K197" s="205"/>
      <c r="L197" s="210"/>
      <c r="M197" s="211"/>
      <c r="N197" s="212"/>
      <c r="O197" s="212"/>
      <c r="P197" s="212"/>
      <c r="Q197" s="212"/>
      <c r="R197" s="212"/>
      <c r="S197" s="212"/>
      <c r="T197" s="213"/>
      <c r="AT197" s="214" t="s">
        <v>137</v>
      </c>
      <c r="AU197" s="214" t="s">
        <v>82</v>
      </c>
      <c r="AV197" s="13" t="s">
        <v>82</v>
      </c>
      <c r="AW197" s="13" t="s">
        <v>4</v>
      </c>
      <c r="AX197" s="13" t="s">
        <v>80</v>
      </c>
      <c r="AY197" s="214" t="s">
        <v>118</v>
      </c>
    </row>
    <row r="198" spans="1:65" s="2" customFormat="1" ht="16.5" customHeight="1">
      <c r="A198" s="34"/>
      <c r="B198" s="35"/>
      <c r="C198" s="187" t="s">
        <v>298</v>
      </c>
      <c r="D198" s="187" t="s">
        <v>120</v>
      </c>
      <c r="E198" s="188" t="s">
        <v>299</v>
      </c>
      <c r="F198" s="189" t="s">
        <v>300</v>
      </c>
      <c r="G198" s="190" t="s">
        <v>123</v>
      </c>
      <c r="H198" s="191">
        <v>2</v>
      </c>
      <c r="I198" s="192"/>
      <c r="J198" s="191">
        <f>ROUND(I198*H198,2)</f>
        <v>0</v>
      </c>
      <c r="K198" s="189" t="s">
        <v>124</v>
      </c>
      <c r="L198" s="39"/>
      <c r="M198" s="193" t="s">
        <v>20</v>
      </c>
      <c r="N198" s="194" t="s">
        <v>43</v>
      </c>
      <c r="O198" s="64"/>
      <c r="P198" s="195">
        <f>O198*H198</f>
        <v>0</v>
      </c>
      <c r="Q198" s="195">
        <v>4.6980000000000001E-2</v>
      </c>
      <c r="R198" s="195">
        <f>Q198*H198</f>
        <v>9.3960000000000002E-2</v>
      </c>
      <c r="S198" s="195">
        <v>0</v>
      </c>
      <c r="T198" s="196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97" t="s">
        <v>125</v>
      </c>
      <c r="AT198" s="197" t="s">
        <v>120</v>
      </c>
      <c r="AU198" s="197" t="s">
        <v>82</v>
      </c>
      <c r="AY198" s="17" t="s">
        <v>118</v>
      </c>
      <c r="BE198" s="198">
        <f>IF(N198="základní",J198,0)</f>
        <v>0</v>
      </c>
      <c r="BF198" s="198">
        <f>IF(N198="snížená",J198,0)</f>
        <v>0</v>
      </c>
      <c r="BG198" s="198">
        <f>IF(N198="zákl. přenesená",J198,0)</f>
        <v>0</v>
      </c>
      <c r="BH198" s="198">
        <f>IF(N198="sníž. přenesená",J198,0)</f>
        <v>0</v>
      </c>
      <c r="BI198" s="198">
        <f>IF(N198="nulová",J198,0)</f>
        <v>0</v>
      </c>
      <c r="BJ198" s="17" t="s">
        <v>80</v>
      </c>
      <c r="BK198" s="198">
        <f>ROUND(I198*H198,2)</f>
        <v>0</v>
      </c>
      <c r="BL198" s="17" t="s">
        <v>125</v>
      </c>
      <c r="BM198" s="197" t="s">
        <v>301</v>
      </c>
    </row>
    <row r="199" spans="1:65" s="2" customFormat="1" ht="19.5">
      <c r="A199" s="34"/>
      <c r="B199" s="35"/>
      <c r="C199" s="36"/>
      <c r="D199" s="199" t="s">
        <v>127</v>
      </c>
      <c r="E199" s="36"/>
      <c r="F199" s="200" t="s">
        <v>302</v>
      </c>
      <c r="G199" s="36"/>
      <c r="H199" s="36"/>
      <c r="I199" s="108"/>
      <c r="J199" s="36"/>
      <c r="K199" s="36"/>
      <c r="L199" s="39"/>
      <c r="M199" s="201"/>
      <c r="N199" s="202"/>
      <c r="O199" s="64"/>
      <c r="P199" s="64"/>
      <c r="Q199" s="64"/>
      <c r="R199" s="64"/>
      <c r="S199" s="64"/>
      <c r="T199" s="65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T199" s="17" t="s">
        <v>127</v>
      </c>
      <c r="AU199" s="17" t="s">
        <v>82</v>
      </c>
    </row>
    <row r="200" spans="1:65" s="12" customFormat="1" ht="22.9" customHeight="1">
      <c r="B200" s="171"/>
      <c r="C200" s="172"/>
      <c r="D200" s="173" t="s">
        <v>71</v>
      </c>
      <c r="E200" s="185" t="s">
        <v>139</v>
      </c>
      <c r="F200" s="185" t="s">
        <v>303</v>
      </c>
      <c r="G200" s="172"/>
      <c r="H200" s="172"/>
      <c r="I200" s="175"/>
      <c r="J200" s="186">
        <f>BK200</f>
        <v>0</v>
      </c>
      <c r="K200" s="172"/>
      <c r="L200" s="177"/>
      <c r="M200" s="178"/>
      <c r="N200" s="179"/>
      <c r="O200" s="179"/>
      <c r="P200" s="180">
        <f>SUM(P201:P215)</f>
        <v>0</v>
      </c>
      <c r="Q200" s="179"/>
      <c r="R200" s="180">
        <f>SUM(R201:R215)</f>
        <v>1.9241152000000001</v>
      </c>
      <c r="S200" s="179"/>
      <c r="T200" s="181">
        <f>SUM(T201:T215)</f>
        <v>0</v>
      </c>
      <c r="AR200" s="182" t="s">
        <v>80</v>
      </c>
      <c r="AT200" s="183" t="s">
        <v>71</v>
      </c>
      <c r="AU200" s="183" t="s">
        <v>80</v>
      </c>
      <c r="AY200" s="182" t="s">
        <v>118</v>
      </c>
      <c r="BK200" s="184">
        <f>SUM(BK201:BK215)</f>
        <v>0</v>
      </c>
    </row>
    <row r="201" spans="1:65" s="2" customFormat="1" ht="16.5" customHeight="1">
      <c r="A201" s="34"/>
      <c r="B201" s="35"/>
      <c r="C201" s="187" t="s">
        <v>304</v>
      </c>
      <c r="D201" s="187" t="s">
        <v>120</v>
      </c>
      <c r="E201" s="188" t="s">
        <v>305</v>
      </c>
      <c r="F201" s="189" t="s">
        <v>306</v>
      </c>
      <c r="G201" s="190" t="s">
        <v>133</v>
      </c>
      <c r="H201" s="191">
        <v>1.1499999999999999</v>
      </c>
      <c r="I201" s="192"/>
      <c r="J201" s="191">
        <f>ROUND(I201*H201,2)</f>
        <v>0</v>
      </c>
      <c r="K201" s="189" t="s">
        <v>124</v>
      </c>
      <c r="L201" s="39"/>
      <c r="M201" s="193" t="s">
        <v>20</v>
      </c>
      <c r="N201" s="194" t="s">
        <v>43</v>
      </c>
      <c r="O201" s="64"/>
      <c r="P201" s="195">
        <f>O201*H201</f>
        <v>0</v>
      </c>
      <c r="Q201" s="195">
        <v>0</v>
      </c>
      <c r="R201" s="195">
        <f>Q201*H201</f>
        <v>0</v>
      </c>
      <c r="S201" s="195">
        <v>0</v>
      </c>
      <c r="T201" s="196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97" t="s">
        <v>125</v>
      </c>
      <c r="AT201" s="197" t="s">
        <v>120</v>
      </c>
      <c r="AU201" s="197" t="s">
        <v>82</v>
      </c>
      <c r="AY201" s="17" t="s">
        <v>118</v>
      </c>
      <c r="BE201" s="198">
        <f>IF(N201="základní",J201,0)</f>
        <v>0</v>
      </c>
      <c r="BF201" s="198">
        <f>IF(N201="snížená",J201,0)</f>
        <v>0</v>
      </c>
      <c r="BG201" s="198">
        <f>IF(N201="zákl. přenesená",J201,0)</f>
        <v>0</v>
      </c>
      <c r="BH201" s="198">
        <f>IF(N201="sníž. přenesená",J201,0)</f>
        <v>0</v>
      </c>
      <c r="BI201" s="198">
        <f>IF(N201="nulová",J201,0)</f>
        <v>0</v>
      </c>
      <c r="BJ201" s="17" t="s">
        <v>80</v>
      </c>
      <c r="BK201" s="198">
        <f>ROUND(I201*H201,2)</f>
        <v>0</v>
      </c>
      <c r="BL201" s="17" t="s">
        <v>125</v>
      </c>
      <c r="BM201" s="197" t="s">
        <v>307</v>
      </c>
    </row>
    <row r="202" spans="1:65" s="2" customFormat="1" ht="19.5">
      <c r="A202" s="34"/>
      <c r="B202" s="35"/>
      <c r="C202" s="36"/>
      <c r="D202" s="199" t="s">
        <v>127</v>
      </c>
      <c r="E202" s="36"/>
      <c r="F202" s="200" t="s">
        <v>308</v>
      </c>
      <c r="G202" s="36"/>
      <c r="H202" s="36"/>
      <c r="I202" s="108"/>
      <c r="J202" s="36"/>
      <c r="K202" s="36"/>
      <c r="L202" s="39"/>
      <c r="M202" s="201"/>
      <c r="N202" s="202"/>
      <c r="O202" s="64"/>
      <c r="P202" s="64"/>
      <c r="Q202" s="64"/>
      <c r="R202" s="64"/>
      <c r="S202" s="64"/>
      <c r="T202" s="65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T202" s="17" t="s">
        <v>127</v>
      </c>
      <c r="AU202" s="17" t="s">
        <v>82</v>
      </c>
    </row>
    <row r="203" spans="1:65" s="2" customFormat="1" ht="234">
      <c r="A203" s="34"/>
      <c r="B203" s="35"/>
      <c r="C203" s="36"/>
      <c r="D203" s="199" t="s">
        <v>129</v>
      </c>
      <c r="E203" s="36"/>
      <c r="F203" s="203" t="s">
        <v>309</v>
      </c>
      <c r="G203" s="36"/>
      <c r="H203" s="36"/>
      <c r="I203" s="108"/>
      <c r="J203" s="36"/>
      <c r="K203" s="36"/>
      <c r="L203" s="39"/>
      <c r="M203" s="201"/>
      <c r="N203" s="202"/>
      <c r="O203" s="64"/>
      <c r="P203" s="64"/>
      <c r="Q203" s="64"/>
      <c r="R203" s="64"/>
      <c r="S203" s="64"/>
      <c r="T203" s="65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T203" s="17" t="s">
        <v>129</v>
      </c>
      <c r="AU203" s="17" t="s">
        <v>82</v>
      </c>
    </row>
    <row r="204" spans="1:65" s="13" customFormat="1" ht="11.25">
      <c r="B204" s="204"/>
      <c r="C204" s="205"/>
      <c r="D204" s="199" t="s">
        <v>137</v>
      </c>
      <c r="E204" s="206" t="s">
        <v>20</v>
      </c>
      <c r="F204" s="207" t="s">
        <v>310</v>
      </c>
      <c r="G204" s="205"/>
      <c r="H204" s="208">
        <v>1.1499999999999999</v>
      </c>
      <c r="I204" s="209"/>
      <c r="J204" s="205"/>
      <c r="K204" s="205"/>
      <c r="L204" s="210"/>
      <c r="M204" s="211"/>
      <c r="N204" s="212"/>
      <c r="O204" s="212"/>
      <c r="P204" s="212"/>
      <c r="Q204" s="212"/>
      <c r="R204" s="212"/>
      <c r="S204" s="212"/>
      <c r="T204" s="213"/>
      <c r="AT204" s="214" t="s">
        <v>137</v>
      </c>
      <c r="AU204" s="214" t="s">
        <v>82</v>
      </c>
      <c r="AV204" s="13" t="s">
        <v>82</v>
      </c>
      <c r="AW204" s="13" t="s">
        <v>33</v>
      </c>
      <c r="AX204" s="13" t="s">
        <v>80</v>
      </c>
      <c r="AY204" s="214" t="s">
        <v>118</v>
      </c>
    </row>
    <row r="205" spans="1:65" s="2" customFormat="1" ht="16.5" customHeight="1">
      <c r="A205" s="34"/>
      <c r="B205" s="35"/>
      <c r="C205" s="187" t="s">
        <v>311</v>
      </c>
      <c r="D205" s="187" t="s">
        <v>120</v>
      </c>
      <c r="E205" s="188" t="s">
        <v>312</v>
      </c>
      <c r="F205" s="189" t="s">
        <v>313</v>
      </c>
      <c r="G205" s="190" t="s">
        <v>281</v>
      </c>
      <c r="H205" s="191">
        <v>236.96</v>
      </c>
      <c r="I205" s="192"/>
      <c r="J205" s="191">
        <f>ROUND(I205*H205,2)</f>
        <v>0</v>
      </c>
      <c r="K205" s="189" t="s">
        <v>124</v>
      </c>
      <c r="L205" s="39"/>
      <c r="M205" s="193" t="s">
        <v>20</v>
      </c>
      <c r="N205" s="194" t="s">
        <v>43</v>
      </c>
      <c r="O205" s="64"/>
      <c r="P205" s="195">
        <f>O205*H205</f>
        <v>0</v>
      </c>
      <c r="Q205" s="195">
        <v>7.26E-3</v>
      </c>
      <c r="R205" s="195">
        <f>Q205*H205</f>
        <v>1.7203296000000001</v>
      </c>
      <c r="S205" s="195">
        <v>0</v>
      </c>
      <c r="T205" s="196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97" t="s">
        <v>125</v>
      </c>
      <c r="AT205" s="197" t="s">
        <v>120</v>
      </c>
      <c r="AU205" s="197" t="s">
        <v>82</v>
      </c>
      <c r="AY205" s="17" t="s">
        <v>118</v>
      </c>
      <c r="BE205" s="198">
        <f>IF(N205="základní",J205,0)</f>
        <v>0</v>
      </c>
      <c r="BF205" s="198">
        <f>IF(N205="snížená",J205,0)</f>
        <v>0</v>
      </c>
      <c r="BG205" s="198">
        <f>IF(N205="zákl. přenesená",J205,0)</f>
        <v>0</v>
      </c>
      <c r="BH205" s="198">
        <f>IF(N205="sníž. přenesená",J205,0)</f>
        <v>0</v>
      </c>
      <c r="BI205" s="198">
        <f>IF(N205="nulová",J205,0)</f>
        <v>0</v>
      </c>
      <c r="BJ205" s="17" t="s">
        <v>80</v>
      </c>
      <c r="BK205" s="198">
        <f>ROUND(I205*H205,2)</f>
        <v>0</v>
      </c>
      <c r="BL205" s="17" t="s">
        <v>125</v>
      </c>
      <c r="BM205" s="197" t="s">
        <v>314</v>
      </c>
    </row>
    <row r="206" spans="1:65" s="2" customFormat="1" ht="29.25">
      <c r="A206" s="34"/>
      <c r="B206" s="35"/>
      <c r="C206" s="36"/>
      <c r="D206" s="199" t="s">
        <v>127</v>
      </c>
      <c r="E206" s="36"/>
      <c r="F206" s="200" t="s">
        <v>315</v>
      </c>
      <c r="G206" s="36"/>
      <c r="H206" s="36"/>
      <c r="I206" s="108"/>
      <c r="J206" s="36"/>
      <c r="K206" s="36"/>
      <c r="L206" s="39"/>
      <c r="M206" s="201"/>
      <c r="N206" s="202"/>
      <c r="O206" s="64"/>
      <c r="P206" s="64"/>
      <c r="Q206" s="64"/>
      <c r="R206" s="64"/>
      <c r="S206" s="64"/>
      <c r="T206" s="65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T206" s="17" t="s">
        <v>127</v>
      </c>
      <c r="AU206" s="17" t="s">
        <v>82</v>
      </c>
    </row>
    <row r="207" spans="1:65" s="2" customFormat="1" ht="185.25">
      <c r="A207" s="34"/>
      <c r="B207" s="35"/>
      <c r="C207" s="36"/>
      <c r="D207" s="199" t="s">
        <v>129</v>
      </c>
      <c r="E207" s="36"/>
      <c r="F207" s="203" t="s">
        <v>316</v>
      </c>
      <c r="G207" s="36"/>
      <c r="H207" s="36"/>
      <c r="I207" s="108"/>
      <c r="J207" s="36"/>
      <c r="K207" s="36"/>
      <c r="L207" s="39"/>
      <c r="M207" s="201"/>
      <c r="N207" s="202"/>
      <c r="O207" s="64"/>
      <c r="P207" s="64"/>
      <c r="Q207" s="64"/>
      <c r="R207" s="64"/>
      <c r="S207" s="64"/>
      <c r="T207" s="65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T207" s="17" t="s">
        <v>129</v>
      </c>
      <c r="AU207" s="17" t="s">
        <v>82</v>
      </c>
    </row>
    <row r="208" spans="1:65" s="13" customFormat="1" ht="11.25">
      <c r="B208" s="204"/>
      <c r="C208" s="205"/>
      <c r="D208" s="199" t="s">
        <v>137</v>
      </c>
      <c r="E208" s="206" t="s">
        <v>20</v>
      </c>
      <c r="F208" s="207" t="s">
        <v>317</v>
      </c>
      <c r="G208" s="205"/>
      <c r="H208" s="208">
        <v>3.84</v>
      </c>
      <c r="I208" s="209"/>
      <c r="J208" s="205"/>
      <c r="K208" s="205"/>
      <c r="L208" s="210"/>
      <c r="M208" s="211"/>
      <c r="N208" s="212"/>
      <c r="O208" s="212"/>
      <c r="P208" s="212"/>
      <c r="Q208" s="212"/>
      <c r="R208" s="212"/>
      <c r="S208" s="212"/>
      <c r="T208" s="213"/>
      <c r="AT208" s="214" t="s">
        <v>137</v>
      </c>
      <c r="AU208" s="214" t="s">
        <v>82</v>
      </c>
      <c r="AV208" s="13" t="s">
        <v>82</v>
      </c>
      <c r="AW208" s="13" t="s">
        <v>33</v>
      </c>
      <c r="AX208" s="13" t="s">
        <v>72</v>
      </c>
      <c r="AY208" s="214" t="s">
        <v>118</v>
      </c>
    </row>
    <row r="209" spans="1:65" s="13" customFormat="1" ht="11.25">
      <c r="B209" s="204"/>
      <c r="C209" s="205"/>
      <c r="D209" s="199" t="s">
        <v>137</v>
      </c>
      <c r="E209" s="206" t="s">
        <v>20</v>
      </c>
      <c r="F209" s="207" t="s">
        <v>318</v>
      </c>
      <c r="G209" s="205"/>
      <c r="H209" s="208">
        <v>1.92</v>
      </c>
      <c r="I209" s="209"/>
      <c r="J209" s="205"/>
      <c r="K209" s="205"/>
      <c r="L209" s="210"/>
      <c r="M209" s="211"/>
      <c r="N209" s="212"/>
      <c r="O209" s="212"/>
      <c r="P209" s="212"/>
      <c r="Q209" s="212"/>
      <c r="R209" s="212"/>
      <c r="S209" s="212"/>
      <c r="T209" s="213"/>
      <c r="AT209" s="214" t="s">
        <v>137</v>
      </c>
      <c r="AU209" s="214" t="s">
        <v>82</v>
      </c>
      <c r="AV209" s="13" t="s">
        <v>82</v>
      </c>
      <c r="AW209" s="13" t="s">
        <v>33</v>
      </c>
      <c r="AX209" s="13" t="s">
        <v>72</v>
      </c>
      <c r="AY209" s="214" t="s">
        <v>118</v>
      </c>
    </row>
    <row r="210" spans="1:65" s="13" customFormat="1" ht="11.25">
      <c r="B210" s="204"/>
      <c r="C210" s="205"/>
      <c r="D210" s="199" t="s">
        <v>137</v>
      </c>
      <c r="E210" s="206" t="s">
        <v>20</v>
      </c>
      <c r="F210" s="207" t="s">
        <v>319</v>
      </c>
      <c r="G210" s="205"/>
      <c r="H210" s="208">
        <v>231.2</v>
      </c>
      <c r="I210" s="209"/>
      <c r="J210" s="205"/>
      <c r="K210" s="205"/>
      <c r="L210" s="210"/>
      <c r="M210" s="211"/>
      <c r="N210" s="212"/>
      <c r="O210" s="212"/>
      <c r="P210" s="212"/>
      <c r="Q210" s="212"/>
      <c r="R210" s="212"/>
      <c r="S210" s="212"/>
      <c r="T210" s="213"/>
      <c r="AT210" s="214" t="s">
        <v>137</v>
      </c>
      <c r="AU210" s="214" t="s">
        <v>82</v>
      </c>
      <c r="AV210" s="13" t="s">
        <v>82</v>
      </c>
      <c r="AW210" s="13" t="s">
        <v>33</v>
      </c>
      <c r="AX210" s="13" t="s">
        <v>72</v>
      </c>
      <c r="AY210" s="214" t="s">
        <v>118</v>
      </c>
    </row>
    <row r="211" spans="1:65" s="14" customFormat="1" ht="11.25">
      <c r="B211" s="215"/>
      <c r="C211" s="216"/>
      <c r="D211" s="199" t="s">
        <v>137</v>
      </c>
      <c r="E211" s="217" t="s">
        <v>20</v>
      </c>
      <c r="F211" s="218" t="s">
        <v>176</v>
      </c>
      <c r="G211" s="216"/>
      <c r="H211" s="219">
        <v>236.96</v>
      </c>
      <c r="I211" s="220"/>
      <c r="J211" s="216"/>
      <c r="K211" s="216"/>
      <c r="L211" s="221"/>
      <c r="M211" s="222"/>
      <c r="N211" s="223"/>
      <c r="O211" s="223"/>
      <c r="P211" s="223"/>
      <c r="Q211" s="223"/>
      <c r="R211" s="223"/>
      <c r="S211" s="223"/>
      <c r="T211" s="224"/>
      <c r="AT211" s="225" t="s">
        <v>137</v>
      </c>
      <c r="AU211" s="225" t="s">
        <v>82</v>
      </c>
      <c r="AV211" s="14" t="s">
        <v>125</v>
      </c>
      <c r="AW211" s="14" t="s">
        <v>33</v>
      </c>
      <c r="AX211" s="14" t="s">
        <v>80</v>
      </c>
      <c r="AY211" s="225" t="s">
        <v>118</v>
      </c>
    </row>
    <row r="212" spans="1:65" s="2" customFormat="1" ht="16.5" customHeight="1">
      <c r="A212" s="34"/>
      <c r="B212" s="35"/>
      <c r="C212" s="187" t="s">
        <v>320</v>
      </c>
      <c r="D212" s="187" t="s">
        <v>120</v>
      </c>
      <c r="E212" s="188" t="s">
        <v>321</v>
      </c>
      <c r="F212" s="189" t="s">
        <v>322</v>
      </c>
      <c r="G212" s="190" t="s">
        <v>281</v>
      </c>
      <c r="H212" s="191">
        <v>236.96</v>
      </c>
      <c r="I212" s="192"/>
      <c r="J212" s="191">
        <f>ROUND(I212*H212,2)</f>
        <v>0</v>
      </c>
      <c r="K212" s="189" t="s">
        <v>124</v>
      </c>
      <c r="L212" s="39"/>
      <c r="M212" s="193" t="s">
        <v>20</v>
      </c>
      <c r="N212" s="194" t="s">
        <v>43</v>
      </c>
      <c r="O212" s="64"/>
      <c r="P212" s="195">
        <f>O212*H212</f>
        <v>0</v>
      </c>
      <c r="Q212" s="195">
        <v>8.5999999999999998E-4</v>
      </c>
      <c r="R212" s="195">
        <f>Q212*H212</f>
        <v>0.20378560000000001</v>
      </c>
      <c r="S212" s="195">
        <v>0</v>
      </c>
      <c r="T212" s="196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97" t="s">
        <v>125</v>
      </c>
      <c r="AT212" s="197" t="s">
        <v>120</v>
      </c>
      <c r="AU212" s="197" t="s">
        <v>82</v>
      </c>
      <c r="AY212" s="17" t="s">
        <v>118</v>
      </c>
      <c r="BE212" s="198">
        <f>IF(N212="základní",J212,0)</f>
        <v>0</v>
      </c>
      <c r="BF212" s="198">
        <f>IF(N212="snížená",J212,0)</f>
        <v>0</v>
      </c>
      <c r="BG212" s="198">
        <f>IF(N212="zákl. přenesená",J212,0)</f>
        <v>0</v>
      </c>
      <c r="BH212" s="198">
        <f>IF(N212="sníž. přenesená",J212,0)</f>
        <v>0</v>
      </c>
      <c r="BI212" s="198">
        <f>IF(N212="nulová",J212,0)</f>
        <v>0</v>
      </c>
      <c r="BJ212" s="17" t="s">
        <v>80</v>
      </c>
      <c r="BK212" s="198">
        <f>ROUND(I212*H212,2)</f>
        <v>0</v>
      </c>
      <c r="BL212" s="17" t="s">
        <v>125</v>
      </c>
      <c r="BM212" s="197" t="s">
        <v>323</v>
      </c>
    </row>
    <row r="213" spans="1:65" s="2" customFormat="1" ht="29.25">
      <c r="A213" s="34"/>
      <c r="B213" s="35"/>
      <c r="C213" s="36"/>
      <c r="D213" s="199" t="s">
        <v>127</v>
      </c>
      <c r="E213" s="36"/>
      <c r="F213" s="200" t="s">
        <v>324</v>
      </c>
      <c r="G213" s="36"/>
      <c r="H213" s="36"/>
      <c r="I213" s="108"/>
      <c r="J213" s="36"/>
      <c r="K213" s="36"/>
      <c r="L213" s="39"/>
      <c r="M213" s="201"/>
      <c r="N213" s="202"/>
      <c r="O213" s="64"/>
      <c r="P213" s="64"/>
      <c r="Q213" s="64"/>
      <c r="R213" s="64"/>
      <c r="S213" s="64"/>
      <c r="T213" s="65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T213" s="17" t="s">
        <v>127</v>
      </c>
      <c r="AU213" s="17" t="s">
        <v>82</v>
      </c>
    </row>
    <row r="214" spans="1:65" s="2" customFormat="1" ht="185.25">
      <c r="A214" s="34"/>
      <c r="B214" s="35"/>
      <c r="C214" s="36"/>
      <c r="D214" s="199" t="s">
        <v>129</v>
      </c>
      <c r="E214" s="36"/>
      <c r="F214" s="203" t="s">
        <v>316</v>
      </c>
      <c r="G214" s="36"/>
      <c r="H214" s="36"/>
      <c r="I214" s="108"/>
      <c r="J214" s="36"/>
      <c r="K214" s="36"/>
      <c r="L214" s="39"/>
      <c r="M214" s="201"/>
      <c r="N214" s="202"/>
      <c r="O214" s="64"/>
      <c r="P214" s="64"/>
      <c r="Q214" s="64"/>
      <c r="R214" s="64"/>
      <c r="S214" s="64"/>
      <c r="T214" s="65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T214" s="17" t="s">
        <v>129</v>
      </c>
      <c r="AU214" s="17" t="s">
        <v>82</v>
      </c>
    </row>
    <row r="215" spans="1:65" s="2" customFormat="1" ht="19.5">
      <c r="A215" s="34"/>
      <c r="B215" s="35"/>
      <c r="C215" s="36"/>
      <c r="D215" s="199" t="s">
        <v>165</v>
      </c>
      <c r="E215" s="36"/>
      <c r="F215" s="203" t="s">
        <v>325</v>
      </c>
      <c r="G215" s="36"/>
      <c r="H215" s="36"/>
      <c r="I215" s="108"/>
      <c r="J215" s="36"/>
      <c r="K215" s="36"/>
      <c r="L215" s="39"/>
      <c r="M215" s="201"/>
      <c r="N215" s="202"/>
      <c r="O215" s="64"/>
      <c r="P215" s="64"/>
      <c r="Q215" s="64"/>
      <c r="R215" s="64"/>
      <c r="S215" s="64"/>
      <c r="T215" s="65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T215" s="17" t="s">
        <v>165</v>
      </c>
      <c r="AU215" s="17" t="s">
        <v>82</v>
      </c>
    </row>
    <row r="216" spans="1:65" s="12" customFormat="1" ht="22.9" customHeight="1">
      <c r="B216" s="171"/>
      <c r="C216" s="172"/>
      <c r="D216" s="173" t="s">
        <v>71</v>
      </c>
      <c r="E216" s="185" t="s">
        <v>125</v>
      </c>
      <c r="F216" s="185" t="s">
        <v>326</v>
      </c>
      <c r="G216" s="172"/>
      <c r="H216" s="172"/>
      <c r="I216" s="175"/>
      <c r="J216" s="186">
        <f>BK216</f>
        <v>0</v>
      </c>
      <c r="K216" s="172"/>
      <c r="L216" s="177"/>
      <c r="M216" s="178"/>
      <c r="N216" s="179"/>
      <c r="O216" s="179"/>
      <c r="P216" s="180">
        <f>SUM(P217:P234)</f>
        <v>0</v>
      </c>
      <c r="Q216" s="179"/>
      <c r="R216" s="180">
        <f>SUM(R217:R234)</f>
        <v>1375.3051834999999</v>
      </c>
      <c r="S216" s="179"/>
      <c r="T216" s="181">
        <f>SUM(T217:T234)</f>
        <v>0</v>
      </c>
      <c r="AR216" s="182" t="s">
        <v>80</v>
      </c>
      <c r="AT216" s="183" t="s">
        <v>71</v>
      </c>
      <c r="AU216" s="183" t="s">
        <v>80</v>
      </c>
      <c r="AY216" s="182" t="s">
        <v>118</v>
      </c>
      <c r="BK216" s="184">
        <f>SUM(BK217:BK234)</f>
        <v>0</v>
      </c>
    </row>
    <row r="217" spans="1:65" s="2" customFormat="1" ht="16.5" customHeight="1">
      <c r="A217" s="34"/>
      <c r="B217" s="35"/>
      <c r="C217" s="187" t="s">
        <v>327</v>
      </c>
      <c r="D217" s="187" t="s">
        <v>120</v>
      </c>
      <c r="E217" s="188" t="s">
        <v>328</v>
      </c>
      <c r="F217" s="189" t="s">
        <v>329</v>
      </c>
      <c r="G217" s="190" t="s">
        <v>281</v>
      </c>
      <c r="H217" s="191">
        <v>1178.95</v>
      </c>
      <c r="I217" s="192"/>
      <c r="J217" s="191">
        <f>ROUND(I217*H217,2)</f>
        <v>0</v>
      </c>
      <c r="K217" s="189" t="s">
        <v>124</v>
      </c>
      <c r="L217" s="39"/>
      <c r="M217" s="193" t="s">
        <v>20</v>
      </c>
      <c r="N217" s="194" t="s">
        <v>43</v>
      </c>
      <c r="O217" s="64"/>
      <c r="P217" s="195">
        <f>O217*H217</f>
        <v>0</v>
      </c>
      <c r="Q217" s="195">
        <v>0</v>
      </c>
      <c r="R217" s="195">
        <f>Q217*H217</f>
        <v>0</v>
      </c>
      <c r="S217" s="195">
        <v>0</v>
      </c>
      <c r="T217" s="196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97" t="s">
        <v>125</v>
      </c>
      <c r="AT217" s="197" t="s">
        <v>120</v>
      </c>
      <c r="AU217" s="197" t="s">
        <v>82</v>
      </c>
      <c r="AY217" s="17" t="s">
        <v>118</v>
      </c>
      <c r="BE217" s="198">
        <f>IF(N217="základní",J217,0)</f>
        <v>0</v>
      </c>
      <c r="BF217" s="198">
        <f>IF(N217="snížená",J217,0)</f>
        <v>0</v>
      </c>
      <c r="BG217" s="198">
        <f>IF(N217="zákl. přenesená",J217,0)</f>
        <v>0</v>
      </c>
      <c r="BH217" s="198">
        <f>IF(N217="sníž. přenesená",J217,0)</f>
        <v>0</v>
      </c>
      <c r="BI217" s="198">
        <f>IF(N217="nulová",J217,0)</f>
        <v>0</v>
      </c>
      <c r="BJ217" s="17" t="s">
        <v>80</v>
      </c>
      <c r="BK217" s="198">
        <f>ROUND(I217*H217,2)</f>
        <v>0</v>
      </c>
      <c r="BL217" s="17" t="s">
        <v>125</v>
      </c>
      <c r="BM217" s="197" t="s">
        <v>330</v>
      </c>
    </row>
    <row r="218" spans="1:65" s="2" customFormat="1" ht="11.25">
      <c r="A218" s="34"/>
      <c r="B218" s="35"/>
      <c r="C218" s="36"/>
      <c r="D218" s="199" t="s">
        <v>127</v>
      </c>
      <c r="E218" s="36"/>
      <c r="F218" s="200" t="s">
        <v>331</v>
      </c>
      <c r="G218" s="36"/>
      <c r="H218" s="36"/>
      <c r="I218" s="108"/>
      <c r="J218" s="36"/>
      <c r="K218" s="36"/>
      <c r="L218" s="39"/>
      <c r="M218" s="201"/>
      <c r="N218" s="202"/>
      <c r="O218" s="64"/>
      <c r="P218" s="64"/>
      <c r="Q218" s="64"/>
      <c r="R218" s="64"/>
      <c r="S218" s="64"/>
      <c r="T218" s="65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T218" s="17" t="s">
        <v>127</v>
      </c>
      <c r="AU218" s="17" t="s">
        <v>82</v>
      </c>
    </row>
    <row r="219" spans="1:65" s="2" customFormat="1" ht="48.75">
      <c r="A219" s="34"/>
      <c r="B219" s="35"/>
      <c r="C219" s="36"/>
      <c r="D219" s="199" t="s">
        <v>129</v>
      </c>
      <c r="E219" s="36"/>
      <c r="F219" s="203" t="s">
        <v>332</v>
      </c>
      <c r="G219" s="36"/>
      <c r="H219" s="36"/>
      <c r="I219" s="108"/>
      <c r="J219" s="36"/>
      <c r="K219" s="36"/>
      <c r="L219" s="39"/>
      <c r="M219" s="201"/>
      <c r="N219" s="202"/>
      <c r="O219" s="64"/>
      <c r="P219" s="64"/>
      <c r="Q219" s="64"/>
      <c r="R219" s="64"/>
      <c r="S219" s="64"/>
      <c r="T219" s="65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T219" s="17" t="s">
        <v>129</v>
      </c>
      <c r="AU219" s="17" t="s">
        <v>82</v>
      </c>
    </row>
    <row r="220" spans="1:65" s="13" customFormat="1" ht="11.25">
      <c r="B220" s="204"/>
      <c r="C220" s="205"/>
      <c r="D220" s="199" t="s">
        <v>137</v>
      </c>
      <c r="E220" s="206" t="s">
        <v>20</v>
      </c>
      <c r="F220" s="207" t="s">
        <v>333</v>
      </c>
      <c r="G220" s="205"/>
      <c r="H220" s="208">
        <v>1161.45</v>
      </c>
      <c r="I220" s="209"/>
      <c r="J220" s="205"/>
      <c r="K220" s="205"/>
      <c r="L220" s="210"/>
      <c r="M220" s="211"/>
      <c r="N220" s="212"/>
      <c r="O220" s="212"/>
      <c r="P220" s="212"/>
      <c r="Q220" s="212"/>
      <c r="R220" s="212"/>
      <c r="S220" s="212"/>
      <c r="T220" s="213"/>
      <c r="AT220" s="214" t="s">
        <v>137</v>
      </c>
      <c r="AU220" s="214" t="s">
        <v>82</v>
      </c>
      <c r="AV220" s="13" t="s">
        <v>82</v>
      </c>
      <c r="AW220" s="13" t="s">
        <v>33</v>
      </c>
      <c r="AX220" s="13" t="s">
        <v>72</v>
      </c>
      <c r="AY220" s="214" t="s">
        <v>118</v>
      </c>
    </row>
    <row r="221" spans="1:65" s="13" customFormat="1" ht="11.25">
      <c r="B221" s="204"/>
      <c r="C221" s="205"/>
      <c r="D221" s="199" t="s">
        <v>137</v>
      </c>
      <c r="E221" s="206" t="s">
        <v>20</v>
      </c>
      <c r="F221" s="207" t="s">
        <v>334</v>
      </c>
      <c r="G221" s="205"/>
      <c r="H221" s="208">
        <v>17.5</v>
      </c>
      <c r="I221" s="209"/>
      <c r="J221" s="205"/>
      <c r="K221" s="205"/>
      <c r="L221" s="210"/>
      <c r="M221" s="211"/>
      <c r="N221" s="212"/>
      <c r="O221" s="212"/>
      <c r="P221" s="212"/>
      <c r="Q221" s="212"/>
      <c r="R221" s="212"/>
      <c r="S221" s="212"/>
      <c r="T221" s="213"/>
      <c r="AT221" s="214" t="s">
        <v>137</v>
      </c>
      <c r="AU221" s="214" t="s">
        <v>82</v>
      </c>
      <c r="AV221" s="13" t="s">
        <v>82</v>
      </c>
      <c r="AW221" s="13" t="s">
        <v>33</v>
      </c>
      <c r="AX221" s="13" t="s">
        <v>72</v>
      </c>
      <c r="AY221" s="214" t="s">
        <v>118</v>
      </c>
    </row>
    <row r="222" spans="1:65" s="14" customFormat="1" ht="11.25">
      <c r="B222" s="215"/>
      <c r="C222" s="216"/>
      <c r="D222" s="199" t="s">
        <v>137</v>
      </c>
      <c r="E222" s="217" t="s">
        <v>20</v>
      </c>
      <c r="F222" s="218" t="s">
        <v>176</v>
      </c>
      <c r="G222" s="216"/>
      <c r="H222" s="219">
        <v>1178.95</v>
      </c>
      <c r="I222" s="220"/>
      <c r="J222" s="216"/>
      <c r="K222" s="216"/>
      <c r="L222" s="221"/>
      <c r="M222" s="222"/>
      <c r="N222" s="223"/>
      <c r="O222" s="223"/>
      <c r="P222" s="223"/>
      <c r="Q222" s="223"/>
      <c r="R222" s="223"/>
      <c r="S222" s="223"/>
      <c r="T222" s="224"/>
      <c r="AT222" s="225" t="s">
        <v>137</v>
      </c>
      <c r="AU222" s="225" t="s">
        <v>82</v>
      </c>
      <c r="AV222" s="14" t="s">
        <v>125</v>
      </c>
      <c r="AW222" s="14" t="s">
        <v>33</v>
      </c>
      <c r="AX222" s="14" t="s">
        <v>80</v>
      </c>
      <c r="AY222" s="225" t="s">
        <v>118</v>
      </c>
    </row>
    <row r="223" spans="1:65" s="2" customFormat="1" ht="16.5" customHeight="1">
      <c r="A223" s="34"/>
      <c r="B223" s="35"/>
      <c r="C223" s="187" t="s">
        <v>335</v>
      </c>
      <c r="D223" s="187" t="s">
        <v>120</v>
      </c>
      <c r="E223" s="188" t="s">
        <v>336</v>
      </c>
      <c r="F223" s="189" t="s">
        <v>337</v>
      </c>
      <c r="G223" s="190" t="s">
        <v>281</v>
      </c>
      <c r="H223" s="191">
        <v>1178.95</v>
      </c>
      <c r="I223" s="192"/>
      <c r="J223" s="191">
        <f>ROUND(I223*H223,2)</f>
        <v>0</v>
      </c>
      <c r="K223" s="189" t="s">
        <v>124</v>
      </c>
      <c r="L223" s="39"/>
      <c r="M223" s="193" t="s">
        <v>20</v>
      </c>
      <c r="N223" s="194" t="s">
        <v>43</v>
      </c>
      <c r="O223" s="64"/>
      <c r="P223" s="195">
        <f>O223*H223</f>
        <v>0</v>
      </c>
      <c r="Q223" s="195">
        <v>0.30005999999999999</v>
      </c>
      <c r="R223" s="195">
        <f>Q223*H223</f>
        <v>353.75573700000001</v>
      </c>
      <c r="S223" s="195">
        <v>0</v>
      </c>
      <c r="T223" s="196">
        <f>S223*H223</f>
        <v>0</v>
      </c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R223" s="197" t="s">
        <v>125</v>
      </c>
      <c r="AT223" s="197" t="s">
        <v>120</v>
      </c>
      <c r="AU223" s="197" t="s">
        <v>82</v>
      </c>
      <c r="AY223" s="17" t="s">
        <v>118</v>
      </c>
      <c r="BE223" s="198">
        <f>IF(N223="základní",J223,0)</f>
        <v>0</v>
      </c>
      <c r="BF223" s="198">
        <f>IF(N223="snížená",J223,0)</f>
        <v>0</v>
      </c>
      <c r="BG223" s="198">
        <f>IF(N223="zákl. přenesená",J223,0)</f>
        <v>0</v>
      </c>
      <c r="BH223" s="198">
        <f>IF(N223="sníž. přenesená",J223,0)</f>
        <v>0</v>
      </c>
      <c r="BI223" s="198">
        <f>IF(N223="nulová",J223,0)</f>
        <v>0</v>
      </c>
      <c r="BJ223" s="17" t="s">
        <v>80</v>
      </c>
      <c r="BK223" s="198">
        <f>ROUND(I223*H223,2)</f>
        <v>0</v>
      </c>
      <c r="BL223" s="17" t="s">
        <v>125</v>
      </c>
      <c r="BM223" s="197" t="s">
        <v>338</v>
      </c>
    </row>
    <row r="224" spans="1:65" s="2" customFormat="1" ht="11.25">
      <c r="A224" s="34"/>
      <c r="B224" s="35"/>
      <c r="C224" s="36"/>
      <c r="D224" s="199" t="s">
        <v>127</v>
      </c>
      <c r="E224" s="36"/>
      <c r="F224" s="200" t="s">
        <v>339</v>
      </c>
      <c r="G224" s="36"/>
      <c r="H224" s="36"/>
      <c r="I224" s="108"/>
      <c r="J224" s="36"/>
      <c r="K224" s="36"/>
      <c r="L224" s="39"/>
      <c r="M224" s="201"/>
      <c r="N224" s="202"/>
      <c r="O224" s="64"/>
      <c r="P224" s="64"/>
      <c r="Q224" s="64"/>
      <c r="R224" s="64"/>
      <c r="S224" s="64"/>
      <c r="T224" s="65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T224" s="17" t="s">
        <v>127</v>
      </c>
      <c r="AU224" s="17" t="s">
        <v>82</v>
      </c>
    </row>
    <row r="225" spans="1:65" s="2" customFormat="1" ht="48.75">
      <c r="A225" s="34"/>
      <c r="B225" s="35"/>
      <c r="C225" s="36"/>
      <c r="D225" s="199" t="s">
        <v>129</v>
      </c>
      <c r="E225" s="36"/>
      <c r="F225" s="203" t="s">
        <v>340</v>
      </c>
      <c r="G225" s="36"/>
      <c r="H225" s="36"/>
      <c r="I225" s="108"/>
      <c r="J225" s="36"/>
      <c r="K225" s="36"/>
      <c r="L225" s="39"/>
      <c r="M225" s="201"/>
      <c r="N225" s="202"/>
      <c r="O225" s="64"/>
      <c r="P225" s="64"/>
      <c r="Q225" s="64"/>
      <c r="R225" s="64"/>
      <c r="S225" s="64"/>
      <c r="T225" s="65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T225" s="17" t="s">
        <v>129</v>
      </c>
      <c r="AU225" s="17" t="s">
        <v>82</v>
      </c>
    </row>
    <row r="226" spans="1:65" s="2" customFormat="1" ht="19.5">
      <c r="A226" s="34"/>
      <c r="B226" s="35"/>
      <c r="C226" s="36"/>
      <c r="D226" s="199" t="s">
        <v>165</v>
      </c>
      <c r="E226" s="36"/>
      <c r="F226" s="203" t="s">
        <v>325</v>
      </c>
      <c r="G226" s="36"/>
      <c r="H226" s="36"/>
      <c r="I226" s="108"/>
      <c r="J226" s="36"/>
      <c r="K226" s="36"/>
      <c r="L226" s="39"/>
      <c r="M226" s="201"/>
      <c r="N226" s="202"/>
      <c r="O226" s="64"/>
      <c r="P226" s="64"/>
      <c r="Q226" s="64"/>
      <c r="R226" s="64"/>
      <c r="S226" s="64"/>
      <c r="T226" s="65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T226" s="17" t="s">
        <v>165</v>
      </c>
      <c r="AU226" s="17" t="s">
        <v>82</v>
      </c>
    </row>
    <row r="227" spans="1:65" s="2" customFormat="1" ht="16.5" customHeight="1">
      <c r="A227" s="34"/>
      <c r="B227" s="35"/>
      <c r="C227" s="187" t="s">
        <v>341</v>
      </c>
      <c r="D227" s="187" t="s">
        <v>120</v>
      </c>
      <c r="E227" s="188" t="s">
        <v>342</v>
      </c>
      <c r="F227" s="189" t="s">
        <v>343</v>
      </c>
      <c r="G227" s="190" t="s">
        <v>281</v>
      </c>
      <c r="H227" s="191">
        <v>1178.95</v>
      </c>
      <c r="I227" s="192"/>
      <c r="J227" s="191">
        <f>ROUND(I227*H227,2)</f>
        <v>0</v>
      </c>
      <c r="K227" s="189" t="s">
        <v>124</v>
      </c>
      <c r="L227" s="39"/>
      <c r="M227" s="193" t="s">
        <v>20</v>
      </c>
      <c r="N227" s="194" t="s">
        <v>43</v>
      </c>
      <c r="O227" s="64"/>
      <c r="P227" s="195">
        <f>O227*H227</f>
        <v>0</v>
      </c>
      <c r="Q227" s="195">
        <v>0.74326999999999999</v>
      </c>
      <c r="R227" s="195">
        <f>Q227*H227</f>
        <v>876.2781665</v>
      </c>
      <c r="S227" s="195">
        <v>0</v>
      </c>
      <c r="T227" s="196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97" t="s">
        <v>125</v>
      </c>
      <c r="AT227" s="197" t="s">
        <v>120</v>
      </c>
      <c r="AU227" s="197" t="s">
        <v>82</v>
      </c>
      <c r="AY227" s="17" t="s">
        <v>118</v>
      </c>
      <c r="BE227" s="198">
        <f>IF(N227="základní",J227,0)</f>
        <v>0</v>
      </c>
      <c r="BF227" s="198">
        <f>IF(N227="snížená",J227,0)</f>
        <v>0</v>
      </c>
      <c r="BG227" s="198">
        <f>IF(N227="zákl. přenesená",J227,0)</f>
        <v>0</v>
      </c>
      <c r="BH227" s="198">
        <f>IF(N227="sníž. přenesená",J227,0)</f>
        <v>0</v>
      </c>
      <c r="BI227" s="198">
        <f>IF(N227="nulová",J227,0)</f>
        <v>0</v>
      </c>
      <c r="BJ227" s="17" t="s">
        <v>80</v>
      </c>
      <c r="BK227" s="198">
        <f>ROUND(I227*H227,2)</f>
        <v>0</v>
      </c>
      <c r="BL227" s="17" t="s">
        <v>125</v>
      </c>
      <c r="BM227" s="197" t="s">
        <v>344</v>
      </c>
    </row>
    <row r="228" spans="1:65" s="2" customFormat="1" ht="11.25">
      <c r="A228" s="34"/>
      <c r="B228" s="35"/>
      <c r="C228" s="36"/>
      <c r="D228" s="199" t="s">
        <v>127</v>
      </c>
      <c r="E228" s="36"/>
      <c r="F228" s="200" t="s">
        <v>345</v>
      </c>
      <c r="G228" s="36"/>
      <c r="H228" s="36"/>
      <c r="I228" s="108"/>
      <c r="J228" s="36"/>
      <c r="K228" s="36"/>
      <c r="L228" s="39"/>
      <c r="M228" s="201"/>
      <c r="N228" s="202"/>
      <c r="O228" s="64"/>
      <c r="P228" s="64"/>
      <c r="Q228" s="64"/>
      <c r="R228" s="64"/>
      <c r="S228" s="64"/>
      <c r="T228" s="65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T228" s="17" t="s">
        <v>127</v>
      </c>
      <c r="AU228" s="17" t="s">
        <v>82</v>
      </c>
    </row>
    <row r="229" spans="1:65" s="2" customFormat="1" ht="87.75">
      <c r="A229" s="34"/>
      <c r="B229" s="35"/>
      <c r="C229" s="36"/>
      <c r="D229" s="199" t="s">
        <v>129</v>
      </c>
      <c r="E229" s="36"/>
      <c r="F229" s="203" t="s">
        <v>346</v>
      </c>
      <c r="G229" s="36"/>
      <c r="H229" s="36"/>
      <c r="I229" s="108"/>
      <c r="J229" s="36"/>
      <c r="K229" s="36"/>
      <c r="L229" s="39"/>
      <c r="M229" s="201"/>
      <c r="N229" s="202"/>
      <c r="O229" s="64"/>
      <c r="P229" s="64"/>
      <c r="Q229" s="64"/>
      <c r="R229" s="64"/>
      <c r="S229" s="64"/>
      <c r="T229" s="65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T229" s="17" t="s">
        <v>129</v>
      </c>
      <c r="AU229" s="17" t="s">
        <v>82</v>
      </c>
    </row>
    <row r="230" spans="1:65" s="2" customFormat="1" ht="19.5">
      <c r="A230" s="34"/>
      <c r="B230" s="35"/>
      <c r="C230" s="36"/>
      <c r="D230" s="199" t="s">
        <v>165</v>
      </c>
      <c r="E230" s="36"/>
      <c r="F230" s="203" t="s">
        <v>325</v>
      </c>
      <c r="G230" s="36"/>
      <c r="H230" s="36"/>
      <c r="I230" s="108"/>
      <c r="J230" s="36"/>
      <c r="K230" s="36"/>
      <c r="L230" s="39"/>
      <c r="M230" s="201"/>
      <c r="N230" s="202"/>
      <c r="O230" s="64"/>
      <c r="P230" s="64"/>
      <c r="Q230" s="64"/>
      <c r="R230" s="64"/>
      <c r="S230" s="64"/>
      <c r="T230" s="65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T230" s="17" t="s">
        <v>165</v>
      </c>
      <c r="AU230" s="17" t="s">
        <v>82</v>
      </c>
    </row>
    <row r="231" spans="1:65" s="2" customFormat="1" ht="16.5" customHeight="1">
      <c r="A231" s="34"/>
      <c r="B231" s="35"/>
      <c r="C231" s="187" t="s">
        <v>347</v>
      </c>
      <c r="D231" s="187" t="s">
        <v>120</v>
      </c>
      <c r="E231" s="188" t="s">
        <v>348</v>
      </c>
      <c r="F231" s="189" t="s">
        <v>349</v>
      </c>
      <c r="G231" s="190" t="s">
        <v>133</v>
      </c>
      <c r="H231" s="191">
        <v>78.61</v>
      </c>
      <c r="I231" s="192"/>
      <c r="J231" s="191">
        <f>ROUND(I231*H231,2)</f>
        <v>0</v>
      </c>
      <c r="K231" s="189" t="s">
        <v>20</v>
      </c>
      <c r="L231" s="39"/>
      <c r="M231" s="193" t="s">
        <v>20</v>
      </c>
      <c r="N231" s="194" t="s">
        <v>43</v>
      </c>
      <c r="O231" s="64"/>
      <c r="P231" s="195">
        <f>O231*H231</f>
        <v>0</v>
      </c>
      <c r="Q231" s="195">
        <v>1.8480000000000001</v>
      </c>
      <c r="R231" s="195">
        <f>Q231*H231</f>
        <v>145.27128000000002</v>
      </c>
      <c r="S231" s="195">
        <v>0</v>
      </c>
      <c r="T231" s="196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97" t="s">
        <v>125</v>
      </c>
      <c r="AT231" s="197" t="s">
        <v>120</v>
      </c>
      <c r="AU231" s="197" t="s">
        <v>82</v>
      </c>
      <c r="AY231" s="17" t="s">
        <v>118</v>
      </c>
      <c r="BE231" s="198">
        <f>IF(N231="základní",J231,0)</f>
        <v>0</v>
      </c>
      <c r="BF231" s="198">
        <f>IF(N231="snížená",J231,0)</f>
        <v>0</v>
      </c>
      <c r="BG231" s="198">
        <f>IF(N231="zákl. přenesená",J231,0)</f>
        <v>0</v>
      </c>
      <c r="BH231" s="198">
        <f>IF(N231="sníž. přenesená",J231,0)</f>
        <v>0</v>
      </c>
      <c r="BI231" s="198">
        <f>IF(N231="nulová",J231,0)</f>
        <v>0</v>
      </c>
      <c r="BJ231" s="17" t="s">
        <v>80</v>
      </c>
      <c r="BK231" s="198">
        <f>ROUND(I231*H231,2)</f>
        <v>0</v>
      </c>
      <c r="BL231" s="17" t="s">
        <v>125</v>
      </c>
      <c r="BM231" s="197" t="s">
        <v>350</v>
      </c>
    </row>
    <row r="232" spans="1:65" s="2" customFormat="1" ht="11.25">
      <c r="A232" s="34"/>
      <c r="B232" s="35"/>
      <c r="C232" s="36"/>
      <c r="D232" s="199" t="s">
        <v>127</v>
      </c>
      <c r="E232" s="36"/>
      <c r="F232" s="200" t="s">
        <v>351</v>
      </c>
      <c r="G232" s="36"/>
      <c r="H232" s="36"/>
      <c r="I232" s="108"/>
      <c r="J232" s="36"/>
      <c r="K232" s="36"/>
      <c r="L232" s="39"/>
      <c r="M232" s="201"/>
      <c r="N232" s="202"/>
      <c r="O232" s="64"/>
      <c r="P232" s="64"/>
      <c r="Q232" s="64"/>
      <c r="R232" s="64"/>
      <c r="S232" s="64"/>
      <c r="T232" s="65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T232" s="17" t="s">
        <v>127</v>
      </c>
      <c r="AU232" s="17" t="s">
        <v>82</v>
      </c>
    </row>
    <row r="233" spans="1:65" s="2" customFormat="1" ht="68.25">
      <c r="A233" s="34"/>
      <c r="B233" s="35"/>
      <c r="C233" s="36"/>
      <c r="D233" s="199" t="s">
        <v>129</v>
      </c>
      <c r="E233" s="36"/>
      <c r="F233" s="203" t="s">
        <v>352</v>
      </c>
      <c r="G233" s="36"/>
      <c r="H233" s="36"/>
      <c r="I233" s="108"/>
      <c r="J233" s="36"/>
      <c r="K233" s="36"/>
      <c r="L233" s="39"/>
      <c r="M233" s="201"/>
      <c r="N233" s="202"/>
      <c r="O233" s="64"/>
      <c r="P233" s="64"/>
      <c r="Q233" s="64"/>
      <c r="R233" s="64"/>
      <c r="S233" s="64"/>
      <c r="T233" s="65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T233" s="17" t="s">
        <v>129</v>
      </c>
      <c r="AU233" s="17" t="s">
        <v>82</v>
      </c>
    </row>
    <row r="234" spans="1:65" s="13" customFormat="1" ht="11.25">
      <c r="B234" s="204"/>
      <c r="C234" s="205"/>
      <c r="D234" s="199" t="s">
        <v>137</v>
      </c>
      <c r="E234" s="206" t="s">
        <v>20</v>
      </c>
      <c r="F234" s="207" t="s">
        <v>353</v>
      </c>
      <c r="G234" s="205"/>
      <c r="H234" s="208">
        <v>78.61</v>
      </c>
      <c r="I234" s="209"/>
      <c r="J234" s="205"/>
      <c r="K234" s="205"/>
      <c r="L234" s="210"/>
      <c r="M234" s="211"/>
      <c r="N234" s="212"/>
      <c r="O234" s="212"/>
      <c r="P234" s="212"/>
      <c r="Q234" s="212"/>
      <c r="R234" s="212"/>
      <c r="S234" s="212"/>
      <c r="T234" s="213"/>
      <c r="AT234" s="214" t="s">
        <v>137</v>
      </c>
      <c r="AU234" s="214" t="s">
        <v>82</v>
      </c>
      <c r="AV234" s="13" t="s">
        <v>82</v>
      </c>
      <c r="AW234" s="13" t="s">
        <v>33</v>
      </c>
      <c r="AX234" s="13" t="s">
        <v>80</v>
      </c>
      <c r="AY234" s="214" t="s">
        <v>118</v>
      </c>
    </row>
    <row r="235" spans="1:65" s="12" customFormat="1" ht="22.9" customHeight="1">
      <c r="B235" s="171"/>
      <c r="C235" s="172"/>
      <c r="D235" s="173" t="s">
        <v>71</v>
      </c>
      <c r="E235" s="185" t="s">
        <v>177</v>
      </c>
      <c r="F235" s="185" t="s">
        <v>354</v>
      </c>
      <c r="G235" s="172"/>
      <c r="H235" s="172"/>
      <c r="I235" s="175"/>
      <c r="J235" s="186">
        <f>BK235</f>
        <v>0</v>
      </c>
      <c r="K235" s="172"/>
      <c r="L235" s="177"/>
      <c r="M235" s="178"/>
      <c r="N235" s="179"/>
      <c r="O235" s="179"/>
      <c r="P235" s="180">
        <f>SUM(P236:P239)</f>
        <v>0</v>
      </c>
      <c r="Q235" s="179"/>
      <c r="R235" s="180">
        <f>SUM(R236:R239)</f>
        <v>0</v>
      </c>
      <c r="S235" s="179"/>
      <c r="T235" s="181">
        <f>SUM(T236:T239)</f>
        <v>0</v>
      </c>
      <c r="AR235" s="182" t="s">
        <v>80</v>
      </c>
      <c r="AT235" s="183" t="s">
        <v>71</v>
      </c>
      <c r="AU235" s="183" t="s">
        <v>80</v>
      </c>
      <c r="AY235" s="182" t="s">
        <v>118</v>
      </c>
      <c r="BK235" s="184">
        <f>SUM(BK236:BK239)</f>
        <v>0</v>
      </c>
    </row>
    <row r="236" spans="1:65" s="2" customFormat="1" ht="16.5" customHeight="1">
      <c r="A236" s="34"/>
      <c r="B236" s="35"/>
      <c r="C236" s="187" t="s">
        <v>355</v>
      </c>
      <c r="D236" s="187" t="s">
        <v>120</v>
      </c>
      <c r="E236" s="188" t="s">
        <v>356</v>
      </c>
      <c r="F236" s="189" t="s">
        <v>357</v>
      </c>
      <c r="G236" s="190" t="s">
        <v>123</v>
      </c>
      <c r="H236" s="191">
        <v>17</v>
      </c>
      <c r="I236" s="192"/>
      <c r="J236" s="191">
        <f>ROUND(I236*H236,2)</f>
        <v>0</v>
      </c>
      <c r="K236" s="189" t="s">
        <v>20</v>
      </c>
      <c r="L236" s="39"/>
      <c r="M236" s="193" t="s">
        <v>20</v>
      </c>
      <c r="N236" s="194" t="s">
        <v>43</v>
      </c>
      <c r="O236" s="64"/>
      <c r="P236" s="195">
        <f>O236*H236</f>
        <v>0</v>
      </c>
      <c r="Q236" s="195">
        <v>0</v>
      </c>
      <c r="R236" s="195">
        <f>Q236*H236</f>
        <v>0</v>
      </c>
      <c r="S236" s="195">
        <v>0</v>
      </c>
      <c r="T236" s="196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197" t="s">
        <v>125</v>
      </c>
      <c r="AT236" s="197" t="s">
        <v>120</v>
      </c>
      <c r="AU236" s="197" t="s">
        <v>82</v>
      </c>
      <c r="AY236" s="17" t="s">
        <v>118</v>
      </c>
      <c r="BE236" s="198">
        <f>IF(N236="základní",J236,0)</f>
        <v>0</v>
      </c>
      <c r="BF236" s="198">
        <f>IF(N236="snížená",J236,0)</f>
        <v>0</v>
      </c>
      <c r="BG236" s="198">
        <f>IF(N236="zákl. přenesená",J236,0)</f>
        <v>0</v>
      </c>
      <c r="BH236" s="198">
        <f>IF(N236="sníž. přenesená",J236,0)</f>
        <v>0</v>
      </c>
      <c r="BI236" s="198">
        <f>IF(N236="nulová",J236,0)</f>
        <v>0</v>
      </c>
      <c r="BJ236" s="17" t="s">
        <v>80</v>
      </c>
      <c r="BK236" s="198">
        <f>ROUND(I236*H236,2)</f>
        <v>0</v>
      </c>
      <c r="BL236" s="17" t="s">
        <v>125</v>
      </c>
      <c r="BM236" s="197" t="s">
        <v>358</v>
      </c>
    </row>
    <row r="237" spans="1:65" s="2" customFormat="1" ht="11.25">
      <c r="A237" s="34"/>
      <c r="B237" s="35"/>
      <c r="C237" s="36"/>
      <c r="D237" s="199" t="s">
        <v>127</v>
      </c>
      <c r="E237" s="36"/>
      <c r="F237" s="200" t="s">
        <v>357</v>
      </c>
      <c r="G237" s="36"/>
      <c r="H237" s="36"/>
      <c r="I237" s="108"/>
      <c r="J237" s="36"/>
      <c r="K237" s="36"/>
      <c r="L237" s="39"/>
      <c r="M237" s="201"/>
      <c r="N237" s="202"/>
      <c r="O237" s="64"/>
      <c r="P237" s="64"/>
      <c r="Q237" s="64"/>
      <c r="R237" s="64"/>
      <c r="S237" s="64"/>
      <c r="T237" s="65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T237" s="17" t="s">
        <v>127</v>
      </c>
      <c r="AU237" s="17" t="s">
        <v>82</v>
      </c>
    </row>
    <row r="238" spans="1:65" s="2" customFormat="1" ht="16.5" customHeight="1">
      <c r="A238" s="34"/>
      <c r="B238" s="35"/>
      <c r="C238" s="187" t="s">
        <v>359</v>
      </c>
      <c r="D238" s="187" t="s">
        <v>120</v>
      </c>
      <c r="E238" s="188" t="s">
        <v>360</v>
      </c>
      <c r="F238" s="189" t="s">
        <v>361</v>
      </c>
      <c r="G238" s="190" t="s">
        <v>123</v>
      </c>
      <c r="H238" s="191">
        <v>1</v>
      </c>
      <c r="I238" s="192"/>
      <c r="J238" s="191">
        <f>ROUND(I238*H238,2)</f>
        <v>0</v>
      </c>
      <c r="K238" s="189" t="s">
        <v>20</v>
      </c>
      <c r="L238" s="39"/>
      <c r="M238" s="193" t="s">
        <v>20</v>
      </c>
      <c r="N238" s="194" t="s">
        <v>43</v>
      </c>
      <c r="O238" s="64"/>
      <c r="P238" s="195">
        <f>O238*H238</f>
        <v>0</v>
      </c>
      <c r="Q238" s="195">
        <v>0</v>
      </c>
      <c r="R238" s="195">
        <f>Q238*H238</f>
        <v>0</v>
      </c>
      <c r="S238" s="195">
        <v>0</v>
      </c>
      <c r="T238" s="196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197" t="s">
        <v>125</v>
      </c>
      <c r="AT238" s="197" t="s">
        <v>120</v>
      </c>
      <c r="AU238" s="197" t="s">
        <v>82</v>
      </c>
      <c r="AY238" s="17" t="s">
        <v>118</v>
      </c>
      <c r="BE238" s="198">
        <f>IF(N238="základní",J238,0)</f>
        <v>0</v>
      </c>
      <c r="BF238" s="198">
        <f>IF(N238="snížená",J238,0)</f>
        <v>0</v>
      </c>
      <c r="BG238" s="198">
        <f>IF(N238="zákl. přenesená",J238,0)</f>
        <v>0</v>
      </c>
      <c r="BH238" s="198">
        <f>IF(N238="sníž. přenesená",J238,0)</f>
        <v>0</v>
      </c>
      <c r="BI238" s="198">
        <f>IF(N238="nulová",J238,0)</f>
        <v>0</v>
      </c>
      <c r="BJ238" s="17" t="s">
        <v>80</v>
      </c>
      <c r="BK238" s="198">
        <f>ROUND(I238*H238,2)</f>
        <v>0</v>
      </c>
      <c r="BL238" s="17" t="s">
        <v>125</v>
      </c>
      <c r="BM238" s="197" t="s">
        <v>362</v>
      </c>
    </row>
    <row r="239" spans="1:65" s="2" customFormat="1" ht="11.25">
      <c r="A239" s="34"/>
      <c r="B239" s="35"/>
      <c r="C239" s="36"/>
      <c r="D239" s="199" t="s">
        <v>127</v>
      </c>
      <c r="E239" s="36"/>
      <c r="F239" s="200" t="s">
        <v>361</v>
      </c>
      <c r="G239" s="36"/>
      <c r="H239" s="36"/>
      <c r="I239" s="108"/>
      <c r="J239" s="36"/>
      <c r="K239" s="36"/>
      <c r="L239" s="39"/>
      <c r="M239" s="201"/>
      <c r="N239" s="202"/>
      <c r="O239" s="64"/>
      <c r="P239" s="64"/>
      <c r="Q239" s="64"/>
      <c r="R239" s="64"/>
      <c r="S239" s="64"/>
      <c r="T239" s="65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T239" s="17" t="s">
        <v>127</v>
      </c>
      <c r="AU239" s="17" t="s">
        <v>82</v>
      </c>
    </row>
    <row r="240" spans="1:65" s="12" customFormat="1" ht="22.9" customHeight="1">
      <c r="B240" s="171"/>
      <c r="C240" s="172"/>
      <c r="D240" s="173" t="s">
        <v>71</v>
      </c>
      <c r="E240" s="185" t="s">
        <v>363</v>
      </c>
      <c r="F240" s="185" t="s">
        <v>364</v>
      </c>
      <c r="G240" s="172"/>
      <c r="H240" s="172"/>
      <c r="I240" s="175"/>
      <c r="J240" s="186">
        <f>BK240</f>
        <v>0</v>
      </c>
      <c r="K240" s="172"/>
      <c r="L240" s="177"/>
      <c r="M240" s="178"/>
      <c r="N240" s="179"/>
      <c r="O240" s="179"/>
      <c r="P240" s="180">
        <f>SUM(P241:P243)</f>
        <v>0</v>
      </c>
      <c r="Q240" s="179"/>
      <c r="R240" s="180">
        <f>SUM(R241:R243)</f>
        <v>0</v>
      </c>
      <c r="S240" s="179"/>
      <c r="T240" s="181">
        <f>SUM(T241:T243)</f>
        <v>0</v>
      </c>
      <c r="AR240" s="182" t="s">
        <v>80</v>
      </c>
      <c r="AT240" s="183" t="s">
        <v>71</v>
      </c>
      <c r="AU240" s="183" t="s">
        <v>80</v>
      </c>
      <c r="AY240" s="182" t="s">
        <v>118</v>
      </c>
      <c r="BK240" s="184">
        <f>SUM(BK241:BK243)</f>
        <v>0</v>
      </c>
    </row>
    <row r="241" spans="1:65" s="2" customFormat="1" ht="16.5" customHeight="1">
      <c r="A241" s="34"/>
      <c r="B241" s="35"/>
      <c r="C241" s="187" t="s">
        <v>365</v>
      </c>
      <c r="D241" s="187" t="s">
        <v>120</v>
      </c>
      <c r="E241" s="188" t="s">
        <v>366</v>
      </c>
      <c r="F241" s="189" t="s">
        <v>367</v>
      </c>
      <c r="G241" s="190" t="s">
        <v>245</v>
      </c>
      <c r="H241" s="191">
        <v>1410.25</v>
      </c>
      <c r="I241" s="192"/>
      <c r="J241" s="191">
        <f>ROUND(I241*H241,2)</f>
        <v>0</v>
      </c>
      <c r="K241" s="189" t="s">
        <v>124</v>
      </c>
      <c r="L241" s="39"/>
      <c r="M241" s="193" t="s">
        <v>20</v>
      </c>
      <c r="N241" s="194" t="s">
        <v>43</v>
      </c>
      <c r="O241" s="64"/>
      <c r="P241" s="195">
        <f>O241*H241</f>
        <v>0</v>
      </c>
      <c r="Q241" s="195">
        <v>0</v>
      </c>
      <c r="R241" s="195">
        <f>Q241*H241</f>
        <v>0</v>
      </c>
      <c r="S241" s="195">
        <v>0</v>
      </c>
      <c r="T241" s="196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97" t="s">
        <v>125</v>
      </c>
      <c r="AT241" s="197" t="s">
        <v>120</v>
      </c>
      <c r="AU241" s="197" t="s">
        <v>82</v>
      </c>
      <c r="AY241" s="17" t="s">
        <v>118</v>
      </c>
      <c r="BE241" s="198">
        <f>IF(N241="základní",J241,0)</f>
        <v>0</v>
      </c>
      <c r="BF241" s="198">
        <f>IF(N241="snížená",J241,0)</f>
        <v>0</v>
      </c>
      <c r="BG241" s="198">
        <f>IF(N241="zákl. přenesená",J241,0)</f>
        <v>0</v>
      </c>
      <c r="BH241" s="198">
        <f>IF(N241="sníž. přenesená",J241,0)</f>
        <v>0</v>
      </c>
      <c r="BI241" s="198">
        <f>IF(N241="nulová",J241,0)</f>
        <v>0</v>
      </c>
      <c r="BJ241" s="17" t="s">
        <v>80</v>
      </c>
      <c r="BK241" s="198">
        <f>ROUND(I241*H241,2)</f>
        <v>0</v>
      </c>
      <c r="BL241" s="17" t="s">
        <v>125</v>
      </c>
      <c r="BM241" s="197" t="s">
        <v>368</v>
      </c>
    </row>
    <row r="242" spans="1:65" s="2" customFormat="1" ht="11.25">
      <c r="A242" s="34"/>
      <c r="B242" s="35"/>
      <c r="C242" s="36"/>
      <c r="D242" s="199" t="s">
        <v>127</v>
      </c>
      <c r="E242" s="36"/>
      <c r="F242" s="200" t="s">
        <v>369</v>
      </c>
      <c r="G242" s="36"/>
      <c r="H242" s="36"/>
      <c r="I242" s="108"/>
      <c r="J242" s="36"/>
      <c r="K242" s="36"/>
      <c r="L242" s="39"/>
      <c r="M242" s="201"/>
      <c r="N242" s="202"/>
      <c r="O242" s="64"/>
      <c r="P242" s="64"/>
      <c r="Q242" s="64"/>
      <c r="R242" s="64"/>
      <c r="S242" s="64"/>
      <c r="T242" s="65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T242" s="17" t="s">
        <v>127</v>
      </c>
      <c r="AU242" s="17" t="s">
        <v>82</v>
      </c>
    </row>
    <row r="243" spans="1:65" s="2" customFormat="1" ht="29.25">
      <c r="A243" s="34"/>
      <c r="B243" s="35"/>
      <c r="C243" s="36"/>
      <c r="D243" s="199" t="s">
        <v>129</v>
      </c>
      <c r="E243" s="36"/>
      <c r="F243" s="203" t="s">
        <v>370</v>
      </c>
      <c r="G243" s="36"/>
      <c r="H243" s="36"/>
      <c r="I243" s="108"/>
      <c r="J243" s="36"/>
      <c r="K243" s="36"/>
      <c r="L243" s="39"/>
      <c r="M243" s="235"/>
      <c r="N243" s="236"/>
      <c r="O243" s="237"/>
      <c r="P243" s="237"/>
      <c r="Q243" s="237"/>
      <c r="R243" s="237"/>
      <c r="S243" s="237"/>
      <c r="T243" s="238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T243" s="17" t="s">
        <v>129</v>
      </c>
      <c r="AU243" s="17" t="s">
        <v>82</v>
      </c>
    </row>
    <row r="244" spans="1:65" s="2" customFormat="1" ht="6.95" customHeight="1">
      <c r="A244" s="34"/>
      <c r="B244" s="47"/>
      <c r="C244" s="48"/>
      <c r="D244" s="48"/>
      <c r="E244" s="48"/>
      <c r="F244" s="48"/>
      <c r="G244" s="48"/>
      <c r="H244" s="48"/>
      <c r="I244" s="136"/>
      <c r="J244" s="48"/>
      <c r="K244" s="48"/>
      <c r="L244" s="39"/>
      <c r="M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</row>
  </sheetData>
  <sheetProtection algorithmName="SHA-512" hashValue="MsjNmCJvdp0RqQExxIQJx0J8wrCEUumC8l3hOpwyk1tFzRPUqqgg+/VKTTiCPkvxPGCEMb8MFJxU2B06iFEx6g==" saltValue="kO5ujcvMUmUb99vdE7UItF7xjNHUPJaMjIOiBdzQcyxk4ay9FcXncrzfacxOPUpRCv3hVY8C3S+jRImF1N+F2Q==" spinCount="100000" sheet="1" objects="1" scenarios="1" formatColumns="0" formatRows="0" autoFilter="0"/>
  <autoFilter ref="C84:K243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4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1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1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AT2" s="17" t="s">
        <v>85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4"/>
      <c r="J3" s="103"/>
      <c r="K3" s="103"/>
      <c r="L3" s="20"/>
      <c r="AT3" s="17" t="s">
        <v>82</v>
      </c>
    </row>
    <row r="4" spans="1:46" s="1" customFormat="1" ht="24.95" customHeight="1">
      <c r="B4" s="20"/>
      <c r="D4" s="105" t="s">
        <v>90</v>
      </c>
      <c r="I4" s="101"/>
      <c r="L4" s="20"/>
      <c r="M4" s="106" t="s">
        <v>10</v>
      </c>
      <c r="AT4" s="17" t="s">
        <v>4</v>
      </c>
    </row>
    <row r="5" spans="1:46" s="1" customFormat="1" ht="6.95" customHeight="1">
      <c r="B5" s="20"/>
      <c r="I5" s="101"/>
      <c r="L5" s="20"/>
    </row>
    <row r="6" spans="1:46" s="1" customFormat="1" ht="12" customHeight="1">
      <c r="B6" s="20"/>
      <c r="D6" s="107" t="s">
        <v>15</v>
      </c>
      <c r="I6" s="101"/>
      <c r="L6" s="20"/>
    </row>
    <row r="7" spans="1:46" s="1" customFormat="1" ht="16.5" customHeight="1">
      <c r="B7" s="20"/>
      <c r="E7" s="357" t="str">
        <f>'Rekapitulace stavby'!K6</f>
        <v>ÚPRAVA LIBRANTICKÉHO POTOKA III. ČÁST</v>
      </c>
      <c r="F7" s="358"/>
      <c r="G7" s="358"/>
      <c r="H7" s="358"/>
      <c r="I7" s="101"/>
      <c r="L7" s="20"/>
    </row>
    <row r="8" spans="1:46" s="2" customFormat="1" ht="12" customHeight="1">
      <c r="A8" s="34"/>
      <c r="B8" s="39"/>
      <c r="C8" s="34"/>
      <c r="D8" s="107" t="s">
        <v>91</v>
      </c>
      <c r="E8" s="34"/>
      <c r="F8" s="34"/>
      <c r="G8" s="34"/>
      <c r="H8" s="34"/>
      <c r="I8" s="108"/>
      <c r="J8" s="34"/>
      <c r="K8" s="34"/>
      <c r="L8" s="109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59" t="s">
        <v>371</v>
      </c>
      <c r="F9" s="360"/>
      <c r="G9" s="360"/>
      <c r="H9" s="360"/>
      <c r="I9" s="108"/>
      <c r="J9" s="34"/>
      <c r="K9" s="34"/>
      <c r="L9" s="109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108"/>
      <c r="J10" s="34"/>
      <c r="K10" s="34"/>
      <c r="L10" s="109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07" t="s">
        <v>17</v>
      </c>
      <c r="E11" s="34"/>
      <c r="F11" s="110" t="s">
        <v>18</v>
      </c>
      <c r="G11" s="34"/>
      <c r="H11" s="34"/>
      <c r="I11" s="111" t="s">
        <v>19</v>
      </c>
      <c r="J11" s="110" t="s">
        <v>20</v>
      </c>
      <c r="K11" s="34"/>
      <c r="L11" s="109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07" t="s">
        <v>21</v>
      </c>
      <c r="E12" s="34"/>
      <c r="F12" s="110" t="s">
        <v>22</v>
      </c>
      <c r="G12" s="34"/>
      <c r="H12" s="34"/>
      <c r="I12" s="111" t="s">
        <v>23</v>
      </c>
      <c r="J12" s="112" t="str">
        <f>'Rekapitulace stavby'!AN8</f>
        <v>19. 1. 2021</v>
      </c>
      <c r="K12" s="34"/>
      <c r="L12" s="109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108"/>
      <c r="J13" s="34"/>
      <c r="K13" s="34"/>
      <c r="L13" s="109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07" t="s">
        <v>25</v>
      </c>
      <c r="E14" s="34"/>
      <c r="F14" s="34"/>
      <c r="G14" s="34"/>
      <c r="H14" s="34"/>
      <c r="I14" s="111" t="s">
        <v>26</v>
      </c>
      <c r="J14" s="110" t="s">
        <v>20</v>
      </c>
      <c r="K14" s="34"/>
      <c r="L14" s="109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0" t="s">
        <v>27</v>
      </c>
      <c r="F15" s="34"/>
      <c r="G15" s="34"/>
      <c r="H15" s="34"/>
      <c r="I15" s="111" t="s">
        <v>28</v>
      </c>
      <c r="J15" s="110" t="s">
        <v>20</v>
      </c>
      <c r="K15" s="34"/>
      <c r="L15" s="109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108"/>
      <c r="J16" s="34"/>
      <c r="K16" s="34"/>
      <c r="L16" s="109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07" t="s">
        <v>29</v>
      </c>
      <c r="E17" s="34"/>
      <c r="F17" s="34"/>
      <c r="G17" s="34"/>
      <c r="H17" s="34"/>
      <c r="I17" s="111" t="s">
        <v>26</v>
      </c>
      <c r="J17" s="30" t="str">
        <f>'Rekapitulace stavby'!AN13</f>
        <v>Vyplň údaj</v>
      </c>
      <c r="K17" s="34"/>
      <c r="L17" s="109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61" t="str">
        <f>'Rekapitulace stavby'!E14</f>
        <v>Vyplň údaj</v>
      </c>
      <c r="F18" s="362"/>
      <c r="G18" s="362"/>
      <c r="H18" s="362"/>
      <c r="I18" s="111" t="s">
        <v>28</v>
      </c>
      <c r="J18" s="30" t="str">
        <f>'Rekapitulace stavby'!AN14</f>
        <v>Vyplň údaj</v>
      </c>
      <c r="K18" s="34"/>
      <c r="L18" s="109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108"/>
      <c r="J19" s="34"/>
      <c r="K19" s="34"/>
      <c r="L19" s="109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07" t="s">
        <v>31</v>
      </c>
      <c r="E20" s="34"/>
      <c r="F20" s="34"/>
      <c r="G20" s="34"/>
      <c r="H20" s="34"/>
      <c r="I20" s="111" t="s">
        <v>26</v>
      </c>
      <c r="J20" s="110" t="s">
        <v>20</v>
      </c>
      <c r="K20" s="34"/>
      <c r="L20" s="109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0" t="s">
        <v>32</v>
      </c>
      <c r="F21" s="34"/>
      <c r="G21" s="34"/>
      <c r="H21" s="34"/>
      <c r="I21" s="111" t="s">
        <v>28</v>
      </c>
      <c r="J21" s="110" t="s">
        <v>20</v>
      </c>
      <c r="K21" s="34"/>
      <c r="L21" s="109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108"/>
      <c r="J22" s="34"/>
      <c r="K22" s="34"/>
      <c r="L22" s="109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07" t="s">
        <v>34</v>
      </c>
      <c r="E23" s="34"/>
      <c r="F23" s="34"/>
      <c r="G23" s="34"/>
      <c r="H23" s="34"/>
      <c r="I23" s="111" t="s">
        <v>26</v>
      </c>
      <c r="J23" s="110" t="s">
        <v>20</v>
      </c>
      <c r="K23" s="34"/>
      <c r="L23" s="109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0" t="s">
        <v>35</v>
      </c>
      <c r="F24" s="34"/>
      <c r="G24" s="34"/>
      <c r="H24" s="34"/>
      <c r="I24" s="111" t="s">
        <v>28</v>
      </c>
      <c r="J24" s="110" t="s">
        <v>20</v>
      </c>
      <c r="K24" s="34"/>
      <c r="L24" s="109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108"/>
      <c r="J25" s="34"/>
      <c r="K25" s="34"/>
      <c r="L25" s="109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07" t="s">
        <v>36</v>
      </c>
      <c r="E26" s="34"/>
      <c r="F26" s="34"/>
      <c r="G26" s="34"/>
      <c r="H26" s="34"/>
      <c r="I26" s="108"/>
      <c r="J26" s="34"/>
      <c r="K26" s="34"/>
      <c r="L26" s="109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3"/>
      <c r="B27" s="114"/>
      <c r="C27" s="113"/>
      <c r="D27" s="113"/>
      <c r="E27" s="363" t="s">
        <v>20</v>
      </c>
      <c r="F27" s="363"/>
      <c r="G27" s="363"/>
      <c r="H27" s="363"/>
      <c r="I27" s="115"/>
      <c r="J27" s="113"/>
      <c r="K27" s="113"/>
      <c r="L27" s="116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108"/>
      <c r="J28" s="34"/>
      <c r="K28" s="34"/>
      <c r="L28" s="109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7"/>
      <c r="E29" s="117"/>
      <c r="F29" s="117"/>
      <c r="G29" s="117"/>
      <c r="H29" s="117"/>
      <c r="I29" s="118"/>
      <c r="J29" s="117"/>
      <c r="K29" s="117"/>
      <c r="L29" s="109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38</v>
      </c>
      <c r="E30" s="34"/>
      <c r="F30" s="34"/>
      <c r="G30" s="34"/>
      <c r="H30" s="34"/>
      <c r="I30" s="108"/>
      <c r="J30" s="120">
        <f>ROUND(J86, 2)</f>
        <v>0</v>
      </c>
      <c r="K30" s="34"/>
      <c r="L30" s="109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7"/>
      <c r="E31" s="117"/>
      <c r="F31" s="117"/>
      <c r="G31" s="117"/>
      <c r="H31" s="117"/>
      <c r="I31" s="118"/>
      <c r="J31" s="117"/>
      <c r="K31" s="117"/>
      <c r="L31" s="109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40</v>
      </c>
      <c r="G32" s="34"/>
      <c r="H32" s="34"/>
      <c r="I32" s="122" t="s">
        <v>39</v>
      </c>
      <c r="J32" s="121" t="s">
        <v>41</v>
      </c>
      <c r="K32" s="34"/>
      <c r="L32" s="109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3" t="s">
        <v>42</v>
      </c>
      <c r="E33" s="107" t="s">
        <v>43</v>
      </c>
      <c r="F33" s="124">
        <f>ROUND((SUM(BE86:BE246)),  2)</f>
        <v>0</v>
      </c>
      <c r="G33" s="34"/>
      <c r="H33" s="34"/>
      <c r="I33" s="125">
        <v>0.21</v>
      </c>
      <c r="J33" s="124">
        <f>ROUND(((SUM(BE86:BE246))*I33),  2)</f>
        <v>0</v>
      </c>
      <c r="K33" s="34"/>
      <c r="L33" s="109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07" t="s">
        <v>44</v>
      </c>
      <c r="F34" s="124">
        <f>ROUND((SUM(BF86:BF246)),  2)</f>
        <v>0</v>
      </c>
      <c r="G34" s="34"/>
      <c r="H34" s="34"/>
      <c r="I34" s="125">
        <v>0.15</v>
      </c>
      <c r="J34" s="124">
        <f>ROUND(((SUM(BF86:BF246))*I34),  2)</f>
        <v>0</v>
      </c>
      <c r="K34" s="34"/>
      <c r="L34" s="109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07" t="s">
        <v>45</v>
      </c>
      <c r="F35" s="124">
        <f>ROUND((SUM(BG86:BG246)),  2)</f>
        <v>0</v>
      </c>
      <c r="G35" s="34"/>
      <c r="H35" s="34"/>
      <c r="I35" s="125">
        <v>0.21</v>
      </c>
      <c r="J35" s="124">
        <f>0</f>
        <v>0</v>
      </c>
      <c r="K35" s="34"/>
      <c r="L35" s="109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07" t="s">
        <v>46</v>
      </c>
      <c r="F36" s="124">
        <f>ROUND((SUM(BH86:BH246)),  2)</f>
        <v>0</v>
      </c>
      <c r="G36" s="34"/>
      <c r="H36" s="34"/>
      <c r="I36" s="125">
        <v>0.15</v>
      </c>
      <c r="J36" s="124">
        <f>0</f>
        <v>0</v>
      </c>
      <c r="K36" s="34"/>
      <c r="L36" s="109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07" t="s">
        <v>47</v>
      </c>
      <c r="F37" s="124">
        <f>ROUND((SUM(BI86:BI246)),  2)</f>
        <v>0</v>
      </c>
      <c r="G37" s="34"/>
      <c r="H37" s="34"/>
      <c r="I37" s="125">
        <v>0</v>
      </c>
      <c r="J37" s="124">
        <f>0</f>
        <v>0</v>
      </c>
      <c r="K37" s="34"/>
      <c r="L37" s="109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108"/>
      <c r="J38" s="34"/>
      <c r="K38" s="34"/>
      <c r="L38" s="109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6"/>
      <c r="D39" s="127" t="s">
        <v>48</v>
      </c>
      <c r="E39" s="128"/>
      <c r="F39" s="128"/>
      <c r="G39" s="129" t="s">
        <v>49</v>
      </c>
      <c r="H39" s="130" t="s">
        <v>50</v>
      </c>
      <c r="I39" s="131"/>
      <c r="J39" s="132">
        <f>SUM(J30:J37)</f>
        <v>0</v>
      </c>
      <c r="K39" s="133"/>
      <c r="L39" s="109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134"/>
      <c r="C40" s="135"/>
      <c r="D40" s="135"/>
      <c r="E40" s="135"/>
      <c r="F40" s="135"/>
      <c r="G40" s="135"/>
      <c r="H40" s="135"/>
      <c r="I40" s="136"/>
      <c r="J40" s="135"/>
      <c r="K40" s="135"/>
      <c r="L40" s="109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4" spans="1:31" s="2" customFormat="1" ht="6.95" customHeight="1">
      <c r="A44" s="34"/>
      <c r="B44" s="137"/>
      <c r="C44" s="138"/>
      <c r="D44" s="138"/>
      <c r="E44" s="138"/>
      <c r="F44" s="138"/>
      <c r="G44" s="138"/>
      <c r="H44" s="138"/>
      <c r="I44" s="139"/>
      <c r="J44" s="138"/>
      <c r="K44" s="138"/>
      <c r="L44" s="109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2" customFormat="1" ht="24.95" customHeight="1">
      <c r="A45" s="34"/>
      <c r="B45" s="35"/>
      <c r="C45" s="23" t="s">
        <v>93</v>
      </c>
      <c r="D45" s="36"/>
      <c r="E45" s="36"/>
      <c r="F45" s="36"/>
      <c r="G45" s="36"/>
      <c r="H45" s="36"/>
      <c r="I45" s="108"/>
      <c r="J45" s="36"/>
      <c r="K45" s="36"/>
      <c r="L45" s="109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pans="1:31" s="2" customFormat="1" ht="6.95" customHeight="1">
      <c r="A46" s="34"/>
      <c r="B46" s="35"/>
      <c r="C46" s="36"/>
      <c r="D46" s="36"/>
      <c r="E46" s="36"/>
      <c r="F46" s="36"/>
      <c r="G46" s="36"/>
      <c r="H46" s="36"/>
      <c r="I46" s="108"/>
      <c r="J46" s="36"/>
      <c r="K46" s="36"/>
      <c r="L46" s="109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pans="1:31" s="2" customFormat="1" ht="12" customHeight="1">
      <c r="A47" s="34"/>
      <c r="B47" s="35"/>
      <c r="C47" s="29" t="s">
        <v>15</v>
      </c>
      <c r="D47" s="36"/>
      <c r="E47" s="36"/>
      <c r="F47" s="36"/>
      <c r="G47" s="36"/>
      <c r="H47" s="36"/>
      <c r="I47" s="108"/>
      <c r="J47" s="36"/>
      <c r="K47" s="36"/>
      <c r="L47" s="109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</row>
    <row r="48" spans="1:31" s="2" customFormat="1" ht="16.5" customHeight="1">
      <c r="A48" s="34"/>
      <c r="B48" s="35"/>
      <c r="C48" s="36"/>
      <c r="D48" s="36"/>
      <c r="E48" s="364" t="str">
        <f>E7</f>
        <v>ÚPRAVA LIBRANTICKÉHO POTOKA III. ČÁST</v>
      </c>
      <c r="F48" s="365"/>
      <c r="G48" s="365"/>
      <c r="H48" s="365"/>
      <c r="I48" s="108"/>
      <c r="J48" s="36"/>
      <c r="K48" s="36"/>
      <c r="L48" s="109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</row>
    <row r="49" spans="1:47" s="2" customFormat="1" ht="12" customHeight="1">
      <c r="A49" s="34"/>
      <c r="B49" s="35"/>
      <c r="C49" s="29" t="s">
        <v>91</v>
      </c>
      <c r="D49" s="36"/>
      <c r="E49" s="36"/>
      <c r="F49" s="36"/>
      <c r="G49" s="36"/>
      <c r="H49" s="36"/>
      <c r="I49" s="108"/>
      <c r="J49" s="36"/>
      <c r="K49" s="36"/>
      <c r="L49" s="109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</row>
    <row r="50" spans="1:47" s="2" customFormat="1" ht="16.5" customHeight="1">
      <c r="A50" s="34"/>
      <c r="B50" s="35"/>
      <c r="C50" s="36"/>
      <c r="D50" s="36"/>
      <c r="E50" s="336" t="str">
        <f>E9</f>
        <v>02 - 2. ETAPA</v>
      </c>
      <c r="F50" s="366"/>
      <c r="G50" s="366"/>
      <c r="H50" s="366"/>
      <c r="I50" s="108"/>
      <c r="J50" s="36"/>
      <c r="K50" s="36"/>
      <c r="L50" s="109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  <row r="51" spans="1:47" s="2" customFormat="1" ht="6.95" customHeight="1">
      <c r="A51" s="34"/>
      <c r="B51" s="35"/>
      <c r="C51" s="36"/>
      <c r="D51" s="36"/>
      <c r="E51" s="36"/>
      <c r="F51" s="36"/>
      <c r="G51" s="36"/>
      <c r="H51" s="36"/>
      <c r="I51" s="108"/>
      <c r="J51" s="36"/>
      <c r="K51" s="36"/>
      <c r="L51" s="109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</row>
    <row r="52" spans="1:47" s="2" customFormat="1" ht="12" customHeight="1">
      <c r="A52" s="34"/>
      <c r="B52" s="35"/>
      <c r="C52" s="29" t="s">
        <v>21</v>
      </c>
      <c r="D52" s="36"/>
      <c r="E52" s="36"/>
      <c r="F52" s="27" t="str">
        <f>F12</f>
        <v>Librantice</v>
      </c>
      <c r="G52" s="36"/>
      <c r="H52" s="36"/>
      <c r="I52" s="111" t="s">
        <v>23</v>
      </c>
      <c r="J52" s="59" t="str">
        <f>IF(J12="","",J12)</f>
        <v>19. 1. 2021</v>
      </c>
      <c r="K52" s="36"/>
      <c r="L52" s="109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</row>
    <row r="53" spans="1:47" s="2" customFormat="1" ht="6.95" customHeight="1">
      <c r="A53" s="34"/>
      <c r="B53" s="35"/>
      <c r="C53" s="36"/>
      <c r="D53" s="36"/>
      <c r="E53" s="36"/>
      <c r="F53" s="36"/>
      <c r="G53" s="36"/>
      <c r="H53" s="36"/>
      <c r="I53" s="108"/>
      <c r="J53" s="36"/>
      <c r="K53" s="36"/>
      <c r="L53" s="109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</row>
    <row r="54" spans="1:47" s="2" customFormat="1" ht="40.15" customHeight="1">
      <c r="A54" s="34"/>
      <c r="B54" s="35"/>
      <c r="C54" s="29" t="s">
        <v>25</v>
      </c>
      <c r="D54" s="36"/>
      <c r="E54" s="36"/>
      <c r="F54" s="27" t="str">
        <f>E15</f>
        <v>Obec Librantice, Librantice 80, 503 46 Librantice</v>
      </c>
      <c r="G54" s="36"/>
      <c r="H54" s="36"/>
      <c r="I54" s="111" t="s">
        <v>31</v>
      </c>
      <c r="J54" s="32" t="str">
        <f>E21</f>
        <v>P-AQUA s.r.o., Jižní 870, 500 03 Hradec Králové</v>
      </c>
      <c r="K54" s="36"/>
      <c r="L54" s="109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</row>
    <row r="55" spans="1:47" s="2" customFormat="1" ht="15.2" customHeight="1">
      <c r="A55" s="34"/>
      <c r="B55" s="35"/>
      <c r="C55" s="29" t="s">
        <v>29</v>
      </c>
      <c r="D55" s="36"/>
      <c r="E55" s="36"/>
      <c r="F55" s="27" t="str">
        <f>IF(E18="","",E18)</f>
        <v>Vyplň údaj</v>
      </c>
      <c r="G55" s="36"/>
      <c r="H55" s="36"/>
      <c r="I55" s="111" t="s">
        <v>34</v>
      </c>
      <c r="J55" s="32" t="str">
        <f>E24</f>
        <v>Ing. Tomáš Růžička</v>
      </c>
      <c r="K55" s="36"/>
      <c r="L55" s="109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</row>
    <row r="56" spans="1:47" s="2" customFormat="1" ht="10.35" customHeight="1">
      <c r="A56" s="34"/>
      <c r="B56" s="35"/>
      <c r="C56" s="36"/>
      <c r="D56" s="36"/>
      <c r="E56" s="36"/>
      <c r="F56" s="36"/>
      <c r="G56" s="36"/>
      <c r="H56" s="36"/>
      <c r="I56" s="108"/>
      <c r="J56" s="36"/>
      <c r="K56" s="36"/>
      <c r="L56" s="109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</row>
    <row r="57" spans="1:47" s="2" customFormat="1" ht="29.25" customHeight="1">
      <c r="A57" s="34"/>
      <c r="B57" s="35"/>
      <c r="C57" s="140" t="s">
        <v>94</v>
      </c>
      <c r="D57" s="141"/>
      <c r="E57" s="141"/>
      <c r="F57" s="141"/>
      <c r="G57" s="141"/>
      <c r="H57" s="141"/>
      <c r="I57" s="142"/>
      <c r="J57" s="143" t="s">
        <v>95</v>
      </c>
      <c r="K57" s="141"/>
      <c r="L57" s="109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</row>
    <row r="58" spans="1:47" s="2" customFormat="1" ht="10.35" customHeight="1">
      <c r="A58" s="34"/>
      <c r="B58" s="35"/>
      <c r="C58" s="36"/>
      <c r="D58" s="36"/>
      <c r="E58" s="36"/>
      <c r="F58" s="36"/>
      <c r="G58" s="36"/>
      <c r="H58" s="36"/>
      <c r="I58" s="108"/>
      <c r="J58" s="36"/>
      <c r="K58" s="36"/>
      <c r="L58" s="109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</row>
    <row r="59" spans="1:47" s="2" customFormat="1" ht="22.9" customHeight="1">
      <c r="A59" s="34"/>
      <c r="B59" s="35"/>
      <c r="C59" s="144" t="s">
        <v>70</v>
      </c>
      <c r="D59" s="36"/>
      <c r="E59" s="36"/>
      <c r="F59" s="36"/>
      <c r="G59" s="36"/>
      <c r="H59" s="36"/>
      <c r="I59" s="108"/>
      <c r="J59" s="77">
        <f>J86</f>
        <v>0</v>
      </c>
      <c r="K59" s="36"/>
      <c r="L59" s="109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U59" s="17" t="s">
        <v>96</v>
      </c>
    </row>
    <row r="60" spans="1:47" s="9" customFormat="1" ht="24.95" customHeight="1">
      <c r="B60" s="145"/>
      <c r="C60" s="146"/>
      <c r="D60" s="147" t="s">
        <v>97</v>
      </c>
      <c r="E60" s="148"/>
      <c r="F60" s="148"/>
      <c r="G60" s="148"/>
      <c r="H60" s="148"/>
      <c r="I60" s="149"/>
      <c r="J60" s="150">
        <f>J87</f>
        <v>0</v>
      </c>
      <c r="K60" s="146"/>
      <c r="L60" s="151"/>
    </row>
    <row r="61" spans="1:47" s="10" customFormat="1" ht="19.899999999999999" customHeight="1">
      <c r="B61" s="152"/>
      <c r="C61" s="153"/>
      <c r="D61" s="154" t="s">
        <v>98</v>
      </c>
      <c r="E61" s="155"/>
      <c r="F61" s="155"/>
      <c r="G61" s="155"/>
      <c r="H61" s="155"/>
      <c r="I61" s="156"/>
      <c r="J61" s="157">
        <f>J88</f>
        <v>0</v>
      </c>
      <c r="K61" s="153"/>
      <c r="L61" s="158"/>
    </row>
    <row r="62" spans="1:47" s="10" customFormat="1" ht="19.899999999999999" customHeight="1">
      <c r="B62" s="152"/>
      <c r="C62" s="153"/>
      <c r="D62" s="154" t="s">
        <v>99</v>
      </c>
      <c r="E62" s="155"/>
      <c r="F62" s="155"/>
      <c r="G62" s="155"/>
      <c r="H62" s="155"/>
      <c r="I62" s="156"/>
      <c r="J62" s="157">
        <f>J191</f>
        <v>0</v>
      </c>
      <c r="K62" s="153"/>
      <c r="L62" s="158"/>
    </row>
    <row r="63" spans="1:47" s="10" customFormat="1" ht="19.899999999999999" customHeight="1">
      <c r="B63" s="152"/>
      <c r="C63" s="153"/>
      <c r="D63" s="154" t="s">
        <v>100</v>
      </c>
      <c r="E63" s="155"/>
      <c r="F63" s="155"/>
      <c r="G63" s="155"/>
      <c r="H63" s="155"/>
      <c r="I63" s="156"/>
      <c r="J63" s="157">
        <f>J210</f>
        <v>0</v>
      </c>
      <c r="K63" s="153"/>
      <c r="L63" s="158"/>
    </row>
    <row r="64" spans="1:47" s="10" customFormat="1" ht="19.899999999999999" customHeight="1">
      <c r="B64" s="152"/>
      <c r="C64" s="153"/>
      <c r="D64" s="154" t="s">
        <v>372</v>
      </c>
      <c r="E64" s="155"/>
      <c r="F64" s="155"/>
      <c r="G64" s="155"/>
      <c r="H64" s="155"/>
      <c r="I64" s="156"/>
      <c r="J64" s="157">
        <f>J231</f>
        <v>0</v>
      </c>
      <c r="K64" s="153"/>
      <c r="L64" s="158"/>
    </row>
    <row r="65" spans="1:31" s="10" customFormat="1" ht="19.899999999999999" customHeight="1">
      <c r="B65" s="152"/>
      <c r="C65" s="153"/>
      <c r="D65" s="154" t="s">
        <v>101</v>
      </c>
      <c r="E65" s="155"/>
      <c r="F65" s="155"/>
      <c r="G65" s="155"/>
      <c r="H65" s="155"/>
      <c r="I65" s="156"/>
      <c r="J65" s="157">
        <f>J238</f>
        <v>0</v>
      </c>
      <c r="K65" s="153"/>
      <c r="L65" s="158"/>
    </row>
    <row r="66" spans="1:31" s="10" customFormat="1" ht="19.899999999999999" customHeight="1">
      <c r="B66" s="152"/>
      <c r="C66" s="153"/>
      <c r="D66" s="154" t="s">
        <v>102</v>
      </c>
      <c r="E66" s="155"/>
      <c r="F66" s="155"/>
      <c r="G66" s="155"/>
      <c r="H66" s="155"/>
      <c r="I66" s="156"/>
      <c r="J66" s="157">
        <f>J243</f>
        <v>0</v>
      </c>
      <c r="K66" s="153"/>
      <c r="L66" s="158"/>
    </row>
    <row r="67" spans="1:31" s="2" customFormat="1" ht="21.75" customHeight="1">
      <c r="A67" s="34"/>
      <c r="B67" s="35"/>
      <c r="C67" s="36"/>
      <c r="D67" s="36"/>
      <c r="E67" s="36"/>
      <c r="F67" s="36"/>
      <c r="G67" s="36"/>
      <c r="H67" s="36"/>
      <c r="I67" s="108"/>
      <c r="J67" s="36"/>
      <c r="K67" s="36"/>
      <c r="L67" s="109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</row>
    <row r="68" spans="1:31" s="2" customFormat="1" ht="6.95" customHeight="1">
      <c r="A68" s="34"/>
      <c r="B68" s="47"/>
      <c r="C68" s="48"/>
      <c r="D68" s="48"/>
      <c r="E68" s="48"/>
      <c r="F68" s="48"/>
      <c r="G68" s="48"/>
      <c r="H68" s="48"/>
      <c r="I68" s="136"/>
      <c r="J68" s="48"/>
      <c r="K68" s="48"/>
      <c r="L68" s="109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</row>
    <row r="72" spans="1:31" s="2" customFormat="1" ht="6.95" customHeight="1">
      <c r="A72" s="34"/>
      <c r="B72" s="49"/>
      <c r="C72" s="50"/>
      <c r="D72" s="50"/>
      <c r="E72" s="50"/>
      <c r="F72" s="50"/>
      <c r="G72" s="50"/>
      <c r="H72" s="50"/>
      <c r="I72" s="139"/>
      <c r="J72" s="50"/>
      <c r="K72" s="50"/>
      <c r="L72" s="109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</row>
    <row r="73" spans="1:31" s="2" customFormat="1" ht="24.95" customHeight="1">
      <c r="A73" s="34"/>
      <c r="B73" s="35"/>
      <c r="C73" s="23" t="s">
        <v>103</v>
      </c>
      <c r="D73" s="36"/>
      <c r="E73" s="36"/>
      <c r="F73" s="36"/>
      <c r="G73" s="36"/>
      <c r="H73" s="36"/>
      <c r="I73" s="108"/>
      <c r="J73" s="36"/>
      <c r="K73" s="36"/>
      <c r="L73" s="109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</row>
    <row r="74" spans="1:31" s="2" customFormat="1" ht="6.95" customHeight="1">
      <c r="A74" s="34"/>
      <c r="B74" s="35"/>
      <c r="C74" s="36"/>
      <c r="D74" s="36"/>
      <c r="E74" s="36"/>
      <c r="F74" s="36"/>
      <c r="G74" s="36"/>
      <c r="H74" s="36"/>
      <c r="I74" s="108"/>
      <c r="J74" s="36"/>
      <c r="K74" s="36"/>
      <c r="L74" s="109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</row>
    <row r="75" spans="1:31" s="2" customFormat="1" ht="12" customHeight="1">
      <c r="A75" s="34"/>
      <c r="B75" s="35"/>
      <c r="C75" s="29" t="s">
        <v>15</v>
      </c>
      <c r="D75" s="36"/>
      <c r="E75" s="36"/>
      <c r="F75" s="36"/>
      <c r="G75" s="36"/>
      <c r="H75" s="36"/>
      <c r="I75" s="108"/>
      <c r="J75" s="36"/>
      <c r="K75" s="36"/>
      <c r="L75" s="109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</row>
    <row r="76" spans="1:31" s="2" customFormat="1" ht="16.5" customHeight="1">
      <c r="A76" s="34"/>
      <c r="B76" s="35"/>
      <c r="C76" s="36"/>
      <c r="D76" s="36"/>
      <c r="E76" s="364" t="str">
        <f>E7</f>
        <v>ÚPRAVA LIBRANTICKÉHO POTOKA III. ČÁST</v>
      </c>
      <c r="F76" s="365"/>
      <c r="G76" s="365"/>
      <c r="H76" s="365"/>
      <c r="I76" s="108"/>
      <c r="J76" s="36"/>
      <c r="K76" s="36"/>
      <c r="L76" s="109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2" customHeight="1">
      <c r="A77" s="34"/>
      <c r="B77" s="35"/>
      <c r="C77" s="29" t="s">
        <v>91</v>
      </c>
      <c r="D77" s="36"/>
      <c r="E77" s="36"/>
      <c r="F77" s="36"/>
      <c r="G77" s="36"/>
      <c r="H77" s="36"/>
      <c r="I77" s="108"/>
      <c r="J77" s="36"/>
      <c r="K77" s="36"/>
      <c r="L77" s="109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spans="1:31" s="2" customFormat="1" ht="16.5" customHeight="1">
      <c r="A78" s="34"/>
      <c r="B78" s="35"/>
      <c r="C78" s="36"/>
      <c r="D78" s="36"/>
      <c r="E78" s="336" t="str">
        <f>E9</f>
        <v>02 - 2. ETAPA</v>
      </c>
      <c r="F78" s="366"/>
      <c r="G78" s="366"/>
      <c r="H78" s="366"/>
      <c r="I78" s="108"/>
      <c r="J78" s="36"/>
      <c r="K78" s="36"/>
      <c r="L78" s="109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</row>
    <row r="79" spans="1:31" s="2" customFormat="1" ht="6.95" customHeight="1">
      <c r="A79" s="34"/>
      <c r="B79" s="35"/>
      <c r="C79" s="36"/>
      <c r="D79" s="36"/>
      <c r="E79" s="36"/>
      <c r="F79" s="36"/>
      <c r="G79" s="36"/>
      <c r="H79" s="36"/>
      <c r="I79" s="108"/>
      <c r="J79" s="36"/>
      <c r="K79" s="36"/>
      <c r="L79" s="109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</row>
    <row r="80" spans="1:31" s="2" customFormat="1" ht="12" customHeight="1">
      <c r="A80" s="34"/>
      <c r="B80" s="35"/>
      <c r="C80" s="29" t="s">
        <v>21</v>
      </c>
      <c r="D80" s="36"/>
      <c r="E80" s="36"/>
      <c r="F80" s="27" t="str">
        <f>F12</f>
        <v>Librantice</v>
      </c>
      <c r="G80" s="36"/>
      <c r="H80" s="36"/>
      <c r="I80" s="111" t="s">
        <v>23</v>
      </c>
      <c r="J80" s="59" t="str">
        <f>IF(J12="","",J12)</f>
        <v>19. 1. 2021</v>
      </c>
      <c r="K80" s="36"/>
      <c r="L80" s="109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</row>
    <row r="81" spans="1:65" s="2" customFormat="1" ht="6.95" customHeight="1">
      <c r="A81" s="34"/>
      <c r="B81" s="35"/>
      <c r="C81" s="36"/>
      <c r="D81" s="36"/>
      <c r="E81" s="36"/>
      <c r="F81" s="36"/>
      <c r="G81" s="36"/>
      <c r="H81" s="36"/>
      <c r="I81" s="108"/>
      <c r="J81" s="36"/>
      <c r="K81" s="36"/>
      <c r="L81" s="109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65" s="2" customFormat="1" ht="40.15" customHeight="1">
      <c r="A82" s="34"/>
      <c r="B82" s="35"/>
      <c r="C82" s="29" t="s">
        <v>25</v>
      </c>
      <c r="D82" s="36"/>
      <c r="E82" s="36"/>
      <c r="F82" s="27" t="str">
        <f>E15</f>
        <v>Obec Librantice, Librantice 80, 503 46 Librantice</v>
      </c>
      <c r="G82" s="36"/>
      <c r="H82" s="36"/>
      <c r="I82" s="111" t="s">
        <v>31</v>
      </c>
      <c r="J82" s="32" t="str">
        <f>E21</f>
        <v>P-AQUA s.r.o., Jižní 870, 500 03 Hradec Králové</v>
      </c>
      <c r="K82" s="36"/>
      <c r="L82" s="109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65" s="2" customFormat="1" ht="15.2" customHeight="1">
      <c r="A83" s="34"/>
      <c r="B83" s="35"/>
      <c r="C83" s="29" t="s">
        <v>29</v>
      </c>
      <c r="D83" s="36"/>
      <c r="E83" s="36"/>
      <c r="F83" s="27" t="str">
        <f>IF(E18="","",E18)</f>
        <v>Vyplň údaj</v>
      </c>
      <c r="G83" s="36"/>
      <c r="H83" s="36"/>
      <c r="I83" s="111" t="s">
        <v>34</v>
      </c>
      <c r="J83" s="32" t="str">
        <f>E24</f>
        <v>Ing. Tomáš Růžička</v>
      </c>
      <c r="K83" s="36"/>
      <c r="L83" s="109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65" s="2" customFormat="1" ht="10.35" customHeight="1">
      <c r="A84" s="34"/>
      <c r="B84" s="35"/>
      <c r="C84" s="36"/>
      <c r="D84" s="36"/>
      <c r="E84" s="36"/>
      <c r="F84" s="36"/>
      <c r="G84" s="36"/>
      <c r="H84" s="36"/>
      <c r="I84" s="108"/>
      <c r="J84" s="36"/>
      <c r="K84" s="36"/>
      <c r="L84" s="109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65" s="11" customFormat="1" ht="29.25" customHeight="1">
      <c r="A85" s="159"/>
      <c r="B85" s="160"/>
      <c r="C85" s="161" t="s">
        <v>104</v>
      </c>
      <c r="D85" s="162" t="s">
        <v>57</v>
      </c>
      <c r="E85" s="162" t="s">
        <v>53</v>
      </c>
      <c r="F85" s="162" t="s">
        <v>54</v>
      </c>
      <c r="G85" s="162" t="s">
        <v>105</v>
      </c>
      <c r="H85" s="162" t="s">
        <v>106</v>
      </c>
      <c r="I85" s="163" t="s">
        <v>107</v>
      </c>
      <c r="J85" s="162" t="s">
        <v>95</v>
      </c>
      <c r="K85" s="164" t="s">
        <v>108</v>
      </c>
      <c r="L85" s="165"/>
      <c r="M85" s="68" t="s">
        <v>20</v>
      </c>
      <c r="N85" s="69" t="s">
        <v>42</v>
      </c>
      <c r="O85" s="69" t="s">
        <v>109</v>
      </c>
      <c r="P85" s="69" t="s">
        <v>110</v>
      </c>
      <c r="Q85" s="69" t="s">
        <v>111</v>
      </c>
      <c r="R85" s="69" t="s">
        <v>112</v>
      </c>
      <c r="S85" s="69" t="s">
        <v>113</v>
      </c>
      <c r="T85" s="70" t="s">
        <v>114</v>
      </c>
      <c r="U85" s="159"/>
      <c r="V85" s="159"/>
      <c r="W85" s="159"/>
      <c r="X85" s="159"/>
      <c r="Y85" s="159"/>
      <c r="Z85" s="159"/>
      <c r="AA85" s="159"/>
      <c r="AB85" s="159"/>
      <c r="AC85" s="159"/>
      <c r="AD85" s="159"/>
      <c r="AE85" s="159"/>
    </row>
    <row r="86" spans="1:65" s="2" customFormat="1" ht="22.9" customHeight="1">
      <c r="A86" s="34"/>
      <c r="B86" s="35"/>
      <c r="C86" s="75" t="s">
        <v>115</v>
      </c>
      <c r="D86" s="36"/>
      <c r="E86" s="36"/>
      <c r="F86" s="36"/>
      <c r="G86" s="36"/>
      <c r="H86" s="36"/>
      <c r="I86" s="108"/>
      <c r="J86" s="166">
        <f>BK86</f>
        <v>0</v>
      </c>
      <c r="K86" s="36"/>
      <c r="L86" s="39"/>
      <c r="M86" s="71"/>
      <c r="N86" s="167"/>
      <c r="O86" s="72"/>
      <c r="P86" s="168">
        <f>P87</f>
        <v>0</v>
      </c>
      <c r="Q86" s="72"/>
      <c r="R86" s="168">
        <f>R87</f>
        <v>1303.0061547000003</v>
      </c>
      <c r="S86" s="72"/>
      <c r="T86" s="169">
        <f>T87</f>
        <v>15.2</v>
      </c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T86" s="17" t="s">
        <v>71</v>
      </c>
      <c r="AU86" s="17" t="s">
        <v>96</v>
      </c>
      <c r="BK86" s="170">
        <f>BK87</f>
        <v>0</v>
      </c>
    </row>
    <row r="87" spans="1:65" s="12" customFormat="1" ht="25.9" customHeight="1">
      <c r="B87" s="171"/>
      <c r="C87" s="172"/>
      <c r="D87" s="173" t="s">
        <v>71</v>
      </c>
      <c r="E87" s="174" t="s">
        <v>116</v>
      </c>
      <c r="F87" s="174" t="s">
        <v>117</v>
      </c>
      <c r="G87" s="172"/>
      <c r="H87" s="172"/>
      <c r="I87" s="175"/>
      <c r="J87" s="176">
        <f>BK87</f>
        <v>0</v>
      </c>
      <c r="K87" s="172"/>
      <c r="L87" s="177"/>
      <c r="M87" s="178"/>
      <c r="N87" s="179"/>
      <c r="O87" s="179"/>
      <c r="P87" s="180">
        <f>P88+P191+P210+P231+P238+P243</f>
        <v>0</v>
      </c>
      <c r="Q87" s="179"/>
      <c r="R87" s="180">
        <f>R88+R191+R210+R231+R238+R243</f>
        <v>1303.0061547000003</v>
      </c>
      <c r="S87" s="179"/>
      <c r="T87" s="181">
        <f>T88+T191+T210+T231+T238+T243</f>
        <v>15.2</v>
      </c>
      <c r="AR87" s="182" t="s">
        <v>80</v>
      </c>
      <c r="AT87" s="183" t="s">
        <v>71</v>
      </c>
      <c r="AU87" s="183" t="s">
        <v>72</v>
      </c>
      <c r="AY87" s="182" t="s">
        <v>118</v>
      </c>
      <c r="BK87" s="184">
        <f>BK88+BK191+BK210+BK231+BK238+BK243</f>
        <v>0</v>
      </c>
    </row>
    <row r="88" spans="1:65" s="12" customFormat="1" ht="22.9" customHeight="1">
      <c r="B88" s="171"/>
      <c r="C88" s="172"/>
      <c r="D88" s="173" t="s">
        <v>71</v>
      </c>
      <c r="E88" s="185" t="s">
        <v>80</v>
      </c>
      <c r="F88" s="185" t="s">
        <v>119</v>
      </c>
      <c r="G88" s="172"/>
      <c r="H88" s="172"/>
      <c r="I88" s="175"/>
      <c r="J88" s="186">
        <f>BK88</f>
        <v>0</v>
      </c>
      <c r="K88" s="172"/>
      <c r="L88" s="177"/>
      <c r="M88" s="178"/>
      <c r="N88" s="179"/>
      <c r="O88" s="179"/>
      <c r="P88" s="180">
        <f>SUM(P89:P190)</f>
        <v>0</v>
      </c>
      <c r="Q88" s="179"/>
      <c r="R88" s="180">
        <f>SUM(R89:R190)</f>
        <v>35.052109999999999</v>
      </c>
      <c r="S88" s="179"/>
      <c r="T88" s="181">
        <f>SUM(T89:T190)</f>
        <v>15.2</v>
      </c>
      <c r="AR88" s="182" t="s">
        <v>80</v>
      </c>
      <c r="AT88" s="183" t="s">
        <v>71</v>
      </c>
      <c r="AU88" s="183" t="s">
        <v>80</v>
      </c>
      <c r="AY88" s="182" t="s">
        <v>118</v>
      </c>
      <c r="BK88" s="184">
        <f>SUM(BK89:BK190)</f>
        <v>0</v>
      </c>
    </row>
    <row r="89" spans="1:65" s="2" customFormat="1" ht="16.5" customHeight="1">
      <c r="A89" s="34"/>
      <c r="B89" s="35"/>
      <c r="C89" s="187" t="s">
        <v>80</v>
      </c>
      <c r="D89" s="187" t="s">
        <v>120</v>
      </c>
      <c r="E89" s="188" t="s">
        <v>121</v>
      </c>
      <c r="F89" s="189" t="s">
        <v>122</v>
      </c>
      <c r="G89" s="190" t="s">
        <v>123</v>
      </c>
      <c r="H89" s="191">
        <v>19</v>
      </c>
      <c r="I89" s="192"/>
      <c r="J89" s="191">
        <f>ROUND(I89*H89,2)</f>
        <v>0</v>
      </c>
      <c r="K89" s="189" t="s">
        <v>124</v>
      </c>
      <c r="L89" s="39"/>
      <c r="M89" s="193" t="s">
        <v>20</v>
      </c>
      <c r="N89" s="194" t="s">
        <v>43</v>
      </c>
      <c r="O89" s="64"/>
      <c r="P89" s="195">
        <f>O89*H89</f>
        <v>0</v>
      </c>
      <c r="Q89" s="195">
        <v>0</v>
      </c>
      <c r="R89" s="195">
        <f>Q89*H89</f>
        <v>0</v>
      </c>
      <c r="S89" s="195">
        <v>0</v>
      </c>
      <c r="T89" s="196">
        <f>S89*H89</f>
        <v>0</v>
      </c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R89" s="197" t="s">
        <v>125</v>
      </c>
      <c r="AT89" s="197" t="s">
        <v>120</v>
      </c>
      <c r="AU89" s="197" t="s">
        <v>82</v>
      </c>
      <c r="AY89" s="17" t="s">
        <v>118</v>
      </c>
      <c r="BE89" s="198">
        <f>IF(N89="základní",J89,0)</f>
        <v>0</v>
      </c>
      <c r="BF89" s="198">
        <f>IF(N89="snížená",J89,0)</f>
        <v>0</v>
      </c>
      <c r="BG89" s="198">
        <f>IF(N89="zákl. přenesená",J89,0)</f>
        <v>0</v>
      </c>
      <c r="BH89" s="198">
        <f>IF(N89="sníž. přenesená",J89,0)</f>
        <v>0</v>
      </c>
      <c r="BI89" s="198">
        <f>IF(N89="nulová",J89,0)</f>
        <v>0</v>
      </c>
      <c r="BJ89" s="17" t="s">
        <v>80</v>
      </c>
      <c r="BK89" s="198">
        <f>ROUND(I89*H89,2)</f>
        <v>0</v>
      </c>
      <c r="BL89" s="17" t="s">
        <v>125</v>
      </c>
      <c r="BM89" s="197" t="s">
        <v>373</v>
      </c>
    </row>
    <row r="90" spans="1:65" s="2" customFormat="1" ht="11.25">
      <c r="A90" s="34"/>
      <c r="B90" s="35"/>
      <c r="C90" s="36"/>
      <c r="D90" s="199" t="s">
        <v>127</v>
      </c>
      <c r="E90" s="36"/>
      <c r="F90" s="200" t="s">
        <v>128</v>
      </c>
      <c r="G90" s="36"/>
      <c r="H90" s="36"/>
      <c r="I90" s="108"/>
      <c r="J90" s="36"/>
      <c r="K90" s="36"/>
      <c r="L90" s="39"/>
      <c r="M90" s="201"/>
      <c r="N90" s="202"/>
      <c r="O90" s="64"/>
      <c r="P90" s="64"/>
      <c r="Q90" s="64"/>
      <c r="R90" s="64"/>
      <c r="S90" s="64"/>
      <c r="T90" s="65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T90" s="17" t="s">
        <v>127</v>
      </c>
      <c r="AU90" s="17" t="s">
        <v>82</v>
      </c>
    </row>
    <row r="91" spans="1:65" s="2" customFormat="1" ht="78">
      <c r="A91" s="34"/>
      <c r="B91" s="35"/>
      <c r="C91" s="36"/>
      <c r="D91" s="199" t="s">
        <v>129</v>
      </c>
      <c r="E91" s="36"/>
      <c r="F91" s="203" t="s">
        <v>130</v>
      </c>
      <c r="G91" s="36"/>
      <c r="H91" s="36"/>
      <c r="I91" s="108"/>
      <c r="J91" s="36"/>
      <c r="K91" s="36"/>
      <c r="L91" s="39"/>
      <c r="M91" s="201"/>
      <c r="N91" s="202"/>
      <c r="O91" s="64"/>
      <c r="P91" s="64"/>
      <c r="Q91" s="64"/>
      <c r="R91" s="64"/>
      <c r="S91" s="64"/>
      <c r="T91" s="65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T91" s="17" t="s">
        <v>129</v>
      </c>
      <c r="AU91" s="17" t="s">
        <v>82</v>
      </c>
    </row>
    <row r="92" spans="1:65" s="2" customFormat="1" ht="16.5" customHeight="1">
      <c r="A92" s="34"/>
      <c r="B92" s="35"/>
      <c r="C92" s="187" t="s">
        <v>82</v>
      </c>
      <c r="D92" s="187" t="s">
        <v>120</v>
      </c>
      <c r="E92" s="188" t="s">
        <v>131</v>
      </c>
      <c r="F92" s="189" t="s">
        <v>132</v>
      </c>
      <c r="G92" s="190" t="s">
        <v>133</v>
      </c>
      <c r="H92" s="191">
        <v>8</v>
      </c>
      <c r="I92" s="192"/>
      <c r="J92" s="191">
        <f>ROUND(I92*H92,2)</f>
        <v>0</v>
      </c>
      <c r="K92" s="189" t="s">
        <v>124</v>
      </c>
      <c r="L92" s="39"/>
      <c r="M92" s="193" t="s">
        <v>20</v>
      </c>
      <c r="N92" s="194" t="s">
        <v>43</v>
      </c>
      <c r="O92" s="64"/>
      <c r="P92" s="195">
        <f>O92*H92</f>
        <v>0</v>
      </c>
      <c r="Q92" s="195">
        <v>0</v>
      </c>
      <c r="R92" s="195">
        <f>Q92*H92</f>
        <v>0</v>
      </c>
      <c r="S92" s="195">
        <v>1.9</v>
      </c>
      <c r="T92" s="196">
        <f>S92*H92</f>
        <v>15.2</v>
      </c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R92" s="197" t="s">
        <v>125</v>
      </c>
      <c r="AT92" s="197" t="s">
        <v>120</v>
      </c>
      <c r="AU92" s="197" t="s">
        <v>82</v>
      </c>
      <c r="AY92" s="17" t="s">
        <v>118</v>
      </c>
      <c r="BE92" s="198">
        <f>IF(N92="základní",J92,0)</f>
        <v>0</v>
      </c>
      <c r="BF92" s="198">
        <f>IF(N92="snížená",J92,0)</f>
        <v>0</v>
      </c>
      <c r="BG92" s="198">
        <f>IF(N92="zákl. přenesená",J92,0)</f>
        <v>0</v>
      </c>
      <c r="BH92" s="198">
        <f>IF(N92="sníž. přenesená",J92,0)</f>
        <v>0</v>
      </c>
      <c r="BI92" s="198">
        <f>IF(N92="nulová",J92,0)</f>
        <v>0</v>
      </c>
      <c r="BJ92" s="17" t="s">
        <v>80</v>
      </c>
      <c r="BK92" s="198">
        <f>ROUND(I92*H92,2)</f>
        <v>0</v>
      </c>
      <c r="BL92" s="17" t="s">
        <v>125</v>
      </c>
      <c r="BM92" s="197" t="s">
        <v>374</v>
      </c>
    </row>
    <row r="93" spans="1:65" s="2" customFormat="1" ht="19.5">
      <c r="A93" s="34"/>
      <c r="B93" s="35"/>
      <c r="C93" s="36"/>
      <c r="D93" s="199" t="s">
        <v>127</v>
      </c>
      <c r="E93" s="36"/>
      <c r="F93" s="200" t="s">
        <v>135</v>
      </c>
      <c r="G93" s="36"/>
      <c r="H93" s="36"/>
      <c r="I93" s="108"/>
      <c r="J93" s="36"/>
      <c r="K93" s="36"/>
      <c r="L93" s="39"/>
      <c r="M93" s="201"/>
      <c r="N93" s="202"/>
      <c r="O93" s="64"/>
      <c r="P93" s="64"/>
      <c r="Q93" s="64"/>
      <c r="R93" s="64"/>
      <c r="S93" s="64"/>
      <c r="T93" s="65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T93" s="17" t="s">
        <v>127</v>
      </c>
      <c r="AU93" s="17" t="s">
        <v>82</v>
      </c>
    </row>
    <row r="94" spans="1:65" s="2" customFormat="1" ht="273">
      <c r="A94" s="34"/>
      <c r="B94" s="35"/>
      <c r="C94" s="36"/>
      <c r="D94" s="199" t="s">
        <v>129</v>
      </c>
      <c r="E94" s="36"/>
      <c r="F94" s="203" t="s">
        <v>136</v>
      </c>
      <c r="G94" s="36"/>
      <c r="H94" s="36"/>
      <c r="I94" s="108"/>
      <c r="J94" s="36"/>
      <c r="K94" s="36"/>
      <c r="L94" s="39"/>
      <c r="M94" s="201"/>
      <c r="N94" s="202"/>
      <c r="O94" s="64"/>
      <c r="P94" s="64"/>
      <c r="Q94" s="64"/>
      <c r="R94" s="64"/>
      <c r="S94" s="64"/>
      <c r="T94" s="65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T94" s="17" t="s">
        <v>129</v>
      </c>
      <c r="AU94" s="17" t="s">
        <v>82</v>
      </c>
    </row>
    <row r="95" spans="1:65" s="13" customFormat="1" ht="11.25">
      <c r="B95" s="204"/>
      <c r="C95" s="205"/>
      <c r="D95" s="199" t="s">
        <v>137</v>
      </c>
      <c r="E95" s="206" t="s">
        <v>20</v>
      </c>
      <c r="F95" s="207" t="s">
        <v>138</v>
      </c>
      <c r="G95" s="205"/>
      <c r="H95" s="208">
        <v>8</v>
      </c>
      <c r="I95" s="209"/>
      <c r="J95" s="205"/>
      <c r="K95" s="205"/>
      <c r="L95" s="210"/>
      <c r="M95" s="211"/>
      <c r="N95" s="212"/>
      <c r="O95" s="212"/>
      <c r="P95" s="212"/>
      <c r="Q95" s="212"/>
      <c r="R95" s="212"/>
      <c r="S95" s="212"/>
      <c r="T95" s="213"/>
      <c r="AT95" s="214" t="s">
        <v>137</v>
      </c>
      <c r="AU95" s="214" t="s">
        <v>82</v>
      </c>
      <c r="AV95" s="13" t="s">
        <v>82</v>
      </c>
      <c r="AW95" s="13" t="s">
        <v>33</v>
      </c>
      <c r="AX95" s="13" t="s">
        <v>80</v>
      </c>
      <c r="AY95" s="214" t="s">
        <v>118</v>
      </c>
    </row>
    <row r="96" spans="1:65" s="2" customFormat="1" ht="16.5" customHeight="1">
      <c r="A96" s="34"/>
      <c r="B96" s="35"/>
      <c r="C96" s="187" t="s">
        <v>139</v>
      </c>
      <c r="D96" s="187" t="s">
        <v>120</v>
      </c>
      <c r="E96" s="188" t="s">
        <v>140</v>
      </c>
      <c r="F96" s="189" t="s">
        <v>141</v>
      </c>
      <c r="G96" s="190" t="s">
        <v>142</v>
      </c>
      <c r="H96" s="191">
        <v>247</v>
      </c>
      <c r="I96" s="192"/>
      <c r="J96" s="191">
        <f>ROUND(I96*H96,2)</f>
        <v>0</v>
      </c>
      <c r="K96" s="189" t="s">
        <v>124</v>
      </c>
      <c r="L96" s="39"/>
      <c r="M96" s="193" t="s">
        <v>20</v>
      </c>
      <c r="N96" s="194" t="s">
        <v>43</v>
      </c>
      <c r="O96" s="64"/>
      <c r="P96" s="195">
        <f>O96*H96</f>
        <v>0</v>
      </c>
      <c r="Q96" s="195">
        <v>2.1930000000000002E-2</v>
      </c>
      <c r="R96" s="195">
        <f>Q96*H96</f>
        <v>5.4167100000000001</v>
      </c>
      <c r="S96" s="195">
        <v>0</v>
      </c>
      <c r="T96" s="196">
        <f>S96*H96</f>
        <v>0</v>
      </c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R96" s="197" t="s">
        <v>125</v>
      </c>
      <c r="AT96" s="197" t="s">
        <v>120</v>
      </c>
      <c r="AU96" s="197" t="s">
        <v>82</v>
      </c>
      <c r="AY96" s="17" t="s">
        <v>118</v>
      </c>
      <c r="BE96" s="198">
        <f>IF(N96="základní",J96,0)</f>
        <v>0</v>
      </c>
      <c r="BF96" s="198">
        <f>IF(N96="snížená",J96,0)</f>
        <v>0</v>
      </c>
      <c r="BG96" s="198">
        <f>IF(N96="zákl. přenesená",J96,0)</f>
        <v>0</v>
      </c>
      <c r="BH96" s="198">
        <f>IF(N96="sníž. přenesená",J96,0)</f>
        <v>0</v>
      </c>
      <c r="BI96" s="198">
        <f>IF(N96="nulová",J96,0)</f>
        <v>0</v>
      </c>
      <c r="BJ96" s="17" t="s">
        <v>80</v>
      </c>
      <c r="BK96" s="198">
        <f>ROUND(I96*H96,2)</f>
        <v>0</v>
      </c>
      <c r="BL96" s="17" t="s">
        <v>125</v>
      </c>
      <c r="BM96" s="197" t="s">
        <v>375</v>
      </c>
    </row>
    <row r="97" spans="1:65" s="2" customFormat="1" ht="11.25">
      <c r="A97" s="34"/>
      <c r="B97" s="35"/>
      <c r="C97" s="36"/>
      <c r="D97" s="199" t="s">
        <v>127</v>
      </c>
      <c r="E97" s="36"/>
      <c r="F97" s="200" t="s">
        <v>144</v>
      </c>
      <c r="G97" s="36"/>
      <c r="H97" s="36"/>
      <c r="I97" s="108"/>
      <c r="J97" s="36"/>
      <c r="K97" s="36"/>
      <c r="L97" s="39"/>
      <c r="M97" s="201"/>
      <c r="N97" s="202"/>
      <c r="O97" s="64"/>
      <c r="P97" s="64"/>
      <c r="Q97" s="64"/>
      <c r="R97" s="64"/>
      <c r="S97" s="64"/>
      <c r="T97" s="65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T97" s="17" t="s">
        <v>127</v>
      </c>
      <c r="AU97" s="17" t="s">
        <v>82</v>
      </c>
    </row>
    <row r="98" spans="1:65" s="2" customFormat="1" ht="156">
      <c r="A98" s="34"/>
      <c r="B98" s="35"/>
      <c r="C98" s="36"/>
      <c r="D98" s="199" t="s">
        <v>129</v>
      </c>
      <c r="E98" s="36"/>
      <c r="F98" s="203" t="s">
        <v>145</v>
      </c>
      <c r="G98" s="36"/>
      <c r="H98" s="36"/>
      <c r="I98" s="108"/>
      <c r="J98" s="36"/>
      <c r="K98" s="36"/>
      <c r="L98" s="39"/>
      <c r="M98" s="201"/>
      <c r="N98" s="202"/>
      <c r="O98" s="64"/>
      <c r="P98" s="64"/>
      <c r="Q98" s="64"/>
      <c r="R98" s="64"/>
      <c r="S98" s="64"/>
      <c r="T98" s="65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T98" s="17" t="s">
        <v>129</v>
      </c>
      <c r="AU98" s="17" t="s">
        <v>82</v>
      </c>
    </row>
    <row r="99" spans="1:65" s="2" customFormat="1" ht="16.5" customHeight="1">
      <c r="A99" s="34"/>
      <c r="B99" s="35"/>
      <c r="C99" s="187" t="s">
        <v>376</v>
      </c>
      <c r="D99" s="187" t="s">
        <v>120</v>
      </c>
      <c r="E99" s="188" t="s">
        <v>146</v>
      </c>
      <c r="F99" s="189" t="s">
        <v>147</v>
      </c>
      <c r="G99" s="190" t="s">
        <v>148</v>
      </c>
      <c r="H99" s="191">
        <v>120</v>
      </c>
      <c r="I99" s="192"/>
      <c r="J99" s="191">
        <f>ROUND(I99*H99,2)</f>
        <v>0</v>
      </c>
      <c r="K99" s="189" t="s">
        <v>124</v>
      </c>
      <c r="L99" s="39"/>
      <c r="M99" s="193" t="s">
        <v>20</v>
      </c>
      <c r="N99" s="194" t="s">
        <v>43</v>
      </c>
      <c r="O99" s="64"/>
      <c r="P99" s="195">
        <f>O99*H99</f>
        <v>0</v>
      </c>
      <c r="Q99" s="195">
        <v>3.0000000000000001E-5</v>
      </c>
      <c r="R99" s="195">
        <f>Q99*H99</f>
        <v>3.5999999999999999E-3</v>
      </c>
      <c r="S99" s="195">
        <v>0</v>
      </c>
      <c r="T99" s="196">
        <f>S99*H99</f>
        <v>0</v>
      </c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R99" s="197" t="s">
        <v>125</v>
      </c>
      <c r="AT99" s="197" t="s">
        <v>120</v>
      </c>
      <c r="AU99" s="197" t="s">
        <v>82</v>
      </c>
      <c r="AY99" s="17" t="s">
        <v>118</v>
      </c>
      <c r="BE99" s="198">
        <f>IF(N99="základní",J99,0)</f>
        <v>0</v>
      </c>
      <c r="BF99" s="198">
        <f>IF(N99="snížená",J99,0)</f>
        <v>0</v>
      </c>
      <c r="BG99" s="198">
        <f>IF(N99="zákl. přenesená",J99,0)</f>
        <v>0</v>
      </c>
      <c r="BH99" s="198">
        <f>IF(N99="sníž. přenesená",J99,0)</f>
        <v>0</v>
      </c>
      <c r="BI99" s="198">
        <f>IF(N99="nulová",J99,0)</f>
        <v>0</v>
      </c>
      <c r="BJ99" s="17" t="s">
        <v>80</v>
      </c>
      <c r="BK99" s="198">
        <f>ROUND(I99*H99,2)</f>
        <v>0</v>
      </c>
      <c r="BL99" s="17" t="s">
        <v>125</v>
      </c>
      <c r="BM99" s="197" t="s">
        <v>377</v>
      </c>
    </row>
    <row r="100" spans="1:65" s="2" customFormat="1" ht="11.25">
      <c r="A100" s="34"/>
      <c r="B100" s="35"/>
      <c r="C100" s="36"/>
      <c r="D100" s="199" t="s">
        <v>127</v>
      </c>
      <c r="E100" s="36"/>
      <c r="F100" s="200" t="s">
        <v>150</v>
      </c>
      <c r="G100" s="36"/>
      <c r="H100" s="36"/>
      <c r="I100" s="108"/>
      <c r="J100" s="36"/>
      <c r="K100" s="36"/>
      <c r="L100" s="39"/>
      <c r="M100" s="201"/>
      <c r="N100" s="202"/>
      <c r="O100" s="64"/>
      <c r="P100" s="64"/>
      <c r="Q100" s="64"/>
      <c r="R100" s="64"/>
      <c r="S100" s="64"/>
      <c r="T100" s="65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T100" s="17" t="s">
        <v>127</v>
      </c>
      <c r="AU100" s="17" t="s">
        <v>82</v>
      </c>
    </row>
    <row r="101" spans="1:65" s="2" customFormat="1" ht="195">
      <c r="A101" s="34"/>
      <c r="B101" s="35"/>
      <c r="C101" s="36"/>
      <c r="D101" s="199" t="s">
        <v>129</v>
      </c>
      <c r="E101" s="36"/>
      <c r="F101" s="203" t="s">
        <v>151</v>
      </c>
      <c r="G101" s="36"/>
      <c r="H101" s="36"/>
      <c r="I101" s="108"/>
      <c r="J101" s="36"/>
      <c r="K101" s="36"/>
      <c r="L101" s="39"/>
      <c r="M101" s="201"/>
      <c r="N101" s="202"/>
      <c r="O101" s="64"/>
      <c r="P101" s="64"/>
      <c r="Q101" s="64"/>
      <c r="R101" s="64"/>
      <c r="S101" s="64"/>
      <c r="T101" s="65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T101" s="17" t="s">
        <v>129</v>
      </c>
      <c r="AU101" s="17" t="s">
        <v>82</v>
      </c>
    </row>
    <row r="102" spans="1:65" s="2" customFormat="1" ht="16.5" customHeight="1">
      <c r="A102" s="34"/>
      <c r="B102" s="35"/>
      <c r="C102" s="187" t="s">
        <v>378</v>
      </c>
      <c r="D102" s="187" t="s">
        <v>120</v>
      </c>
      <c r="E102" s="188" t="s">
        <v>153</v>
      </c>
      <c r="F102" s="189" t="s">
        <v>154</v>
      </c>
      <c r="G102" s="190" t="s">
        <v>155</v>
      </c>
      <c r="H102" s="191">
        <v>60</v>
      </c>
      <c r="I102" s="192"/>
      <c r="J102" s="191">
        <f>ROUND(I102*H102,2)</f>
        <v>0</v>
      </c>
      <c r="K102" s="189" t="s">
        <v>124</v>
      </c>
      <c r="L102" s="39"/>
      <c r="M102" s="193" t="s">
        <v>20</v>
      </c>
      <c r="N102" s="194" t="s">
        <v>43</v>
      </c>
      <c r="O102" s="64"/>
      <c r="P102" s="195">
        <f>O102*H102</f>
        <v>0</v>
      </c>
      <c r="Q102" s="195">
        <v>0</v>
      </c>
      <c r="R102" s="195">
        <f>Q102*H102</f>
        <v>0</v>
      </c>
      <c r="S102" s="195">
        <v>0</v>
      </c>
      <c r="T102" s="196">
        <f>S102*H102</f>
        <v>0</v>
      </c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R102" s="197" t="s">
        <v>125</v>
      </c>
      <c r="AT102" s="197" t="s">
        <v>120</v>
      </c>
      <c r="AU102" s="197" t="s">
        <v>82</v>
      </c>
      <c r="AY102" s="17" t="s">
        <v>118</v>
      </c>
      <c r="BE102" s="198">
        <f>IF(N102="základní",J102,0)</f>
        <v>0</v>
      </c>
      <c r="BF102" s="198">
        <f>IF(N102="snížená",J102,0)</f>
        <v>0</v>
      </c>
      <c r="BG102" s="198">
        <f>IF(N102="zákl. přenesená",J102,0)</f>
        <v>0</v>
      </c>
      <c r="BH102" s="198">
        <f>IF(N102="sníž. přenesená",J102,0)</f>
        <v>0</v>
      </c>
      <c r="BI102" s="198">
        <f>IF(N102="nulová",J102,0)</f>
        <v>0</v>
      </c>
      <c r="BJ102" s="17" t="s">
        <v>80</v>
      </c>
      <c r="BK102" s="198">
        <f>ROUND(I102*H102,2)</f>
        <v>0</v>
      </c>
      <c r="BL102" s="17" t="s">
        <v>125</v>
      </c>
      <c r="BM102" s="197" t="s">
        <v>379</v>
      </c>
    </row>
    <row r="103" spans="1:65" s="2" customFormat="1" ht="11.25">
      <c r="A103" s="34"/>
      <c r="B103" s="35"/>
      <c r="C103" s="36"/>
      <c r="D103" s="199" t="s">
        <v>127</v>
      </c>
      <c r="E103" s="36"/>
      <c r="F103" s="200" t="s">
        <v>157</v>
      </c>
      <c r="G103" s="36"/>
      <c r="H103" s="36"/>
      <c r="I103" s="108"/>
      <c r="J103" s="36"/>
      <c r="K103" s="36"/>
      <c r="L103" s="39"/>
      <c r="M103" s="201"/>
      <c r="N103" s="202"/>
      <c r="O103" s="64"/>
      <c r="P103" s="64"/>
      <c r="Q103" s="64"/>
      <c r="R103" s="64"/>
      <c r="S103" s="64"/>
      <c r="T103" s="65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T103" s="17" t="s">
        <v>127</v>
      </c>
      <c r="AU103" s="17" t="s">
        <v>82</v>
      </c>
    </row>
    <row r="104" spans="1:65" s="2" customFormat="1" ht="126.75">
      <c r="A104" s="34"/>
      <c r="B104" s="35"/>
      <c r="C104" s="36"/>
      <c r="D104" s="199" t="s">
        <v>129</v>
      </c>
      <c r="E104" s="36"/>
      <c r="F104" s="203" t="s">
        <v>158</v>
      </c>
      <c r="G104" s="36"/>
      <c r="H104" s="36"/>
      <c r="I104" s="108"/>
      <c r="J104" s="36"/>
      <c r="K104" s="36"/>
      <c r="L104" s="39"/>
      <c r="M104" s="201"/>
      <c r="N104" s="202"/>
      <c r="O104" s="64"/>
      <c r="P104" s="64"/>
      <c r="Q104" s="64"/>
      <c r="R104" s="64"/>
      <c r="S104" s="64"/>
      <c r="T104" s="65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T104" s="17" t="s">
        <v>129</v>
      </c>
      <c r="AU104" s="17" t="s">
        <v>82</v>
      </c>
    </row>
    <row r="105" spans="1:65" s="2" customFormat="1" ht="16.5" customHeight="1">
      <c r="A105" s="34"/>
      <c r="B105" s="35"/>
      <c r="C105" s="187" t="s">
        <v>125</v>
      </c>
      <c r="D105" s="187" t="s">
        <v>120</v>
      </c>
      <c r="E105" s="188" t="s">
        <v>160</v>
      </c>
      <c r="F105" s="189" t="s">
        <v>161</v>
      </c>
      <c r="G105" s="190" t="s">
        <v>133</v>
      </c>
      <c r="H105" s="191">
        <v>127.21</v>
      </c>
      <c r="I105" s="192"/>
      <c r="J105" s="191">
        <f>ROUND(I105*H105,2)</f>
        <v>0</v>
      </c>
      <c r="K105" s="189" t="s">
        <v>124</v>
      </c>
      <c r="L105" s="39"/>
      <c r="M105" s="193" t="s">
        <v>20</v>
      </c>
      <c r="N105" s="194" t="s">
        <v>43</v>
      </c>
      <c r="O105" s="64"/>
      <c r="P105" s="195">
        <f>O105*H105</f>
        <v>0</v>
      </c>
      <c r="Q105" s="195">
        <v>0</v>
      </c>
      <c r="R105" s="195">
        <f>Q105*H105</f>
        <v>0</v>
      </c>
      <c r="S105" s="195">
        <v>0</v>
      </c>
      <c r="T105" s="196">
        <f>S105*H105</f>
        <v>0</v>
      </c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R105" s="197" t="s">
        <v>125</v>
      </c>
      <c r="AT105" s="197" t="s">
        <v>120</v>
      </c>
      <c r="AU105" s="197" t="s">
        <v>82</v>
      </c>
      <c r="AY105" s="17" t="s">
        <v>118</v>
      </c>
      <c r="BE105" s="198">
        <f>IF(N105="základní",J105,0)</f>
        <v>0</v>
      </c>
      <c r="BF105" s="198">
        <f>IF(N105="snížená",J105,0)</f>
        <v>0</v>
      </c>
      <c r="BG105" s="198">
        <f>IF(N105="zákl. přenesená",J105,0)</f>
        <v>0</v>
      </c>
      <c r="BH105" s="198">
        <f>IF(N105="sníž. přenesená",J105,0)</f>
        <v>0</v>
      </c>
      <c r="BI105" s="198">
        <f>IF(N105="nulová",J105,0)</f>
        <v>0</v>
      </c>
      <c r="BJ105" s="17" t="s">
        <v>80</v>
      </c>
      <c r="BK105" s="198">
        <f>ROUND(I105*H105,2)</f>
        <v>0</v>
      </c>
      <c r="BL105" s="17" t="s">
        <v>125</v>
      </c>
      <c r="BM105" s="197" t="s">
        <v>380</v>
      </c>
    </row>
    <row r="106" spans="1:65" s="2" customFormat="1" ht="11.25">
      <c r="A106" s="34"/>
      <c r="B106" s="35"/>
      <c r="C106" s="36"/>
      <c r="D106" s="199" t="s">
        <v>127</v>
      </c>
      <c r="E106" s="36"/>
      <c r="F106" s="200" t="s">
        <v>163</v>
      </c>
      <c r="G106" s="36"/>
      <c r="H106" s="36"/>
      <c r="I106" s="108"/>
      <c r="J106" s="36"/>
      <c r="K106" s="36"/>
      <c r="L106" s="39"/>
      <c r="M106" s="201"/>
      <c r="N106" s="202"/>
      <c r="O106" s="64"/>
      <c r="P106" s="64"/>
      <c r="Q106" s="64"/>
      <c r="R106" s="64"/>
      <c r="S106" s="64"/>
      <c r="T106" s="65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T106" s="17" t="s">
        <v>127</v>
      </c>
      <c r="AU106" s="17" t="s">
        <v>82</v>
      </c>
    </row>
    <row r="107" spans="1:65" s="2" customFormat="1" ht="39">
      <c r="A107" s="34"/>
      <c r="B107" s="35"/>
      <c r="C107" s="36"/>
      <c r="D107" s="199" t="s">
        <v>129</v>
      </c>
      <c r="E107" s="36"/>
      <c r="F107" s="203" t="s">
        <v>164</v>
      </c>
      <c r="G107" s="36"/>
      <c r="H107" s="36"/>
      <c r="I107" s="108"/>
      <c r="J107" s="36"/>
      <c r="K107" s="36"/>
      <c r="L107" s="39"/>
      <c r="M107" s="201"/>
      <c r="N107" s="202"/>
      <c r="O107" s="64"/>
      <c r="P107" s="64"/>
      <c r="Q107" s="64"/>
      <c r="R107" s="64"/>
      <c r="S107" s="64"/>
      <c r="T107" s="65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T107" s="17" t="s">
        <v>129</v>
      </c>
      <c r="AU107" s="17" t="s">
        <v>82</v>
      </c>
    </row>
    <row r="108" spans="1:65" s="13" customFormat="1" ht="11.25">
      <c r="B108" s="204"/>
      <c r="C108" s="205"/>
      <c r="D108" s="199" t="s">
        <v>137</v>
      </c>
      <c r="E108" s="206" t="s">
        <v>20</v>
      </c>
      <c r="F108" s="207" t="s">
        <v>381</v>
      </c>
      <c r="G108" s="205"/>
      <c r="H108" s="208">
        <v>127.21</v>
      </c>
      <c r="I108" s="209"/>
      <c r="J108" s="205"/>
      <c r="K108" s="205"/>
      <c r="L108" s="210"/>
      <c r="M108" s="211"/>
      <c r="N108" s="212"/>
      <c r="O108" s="212"/>
      <c r="P108" s="212"/>
      <c r="Q108" s="212"/>
      <c r="R108" s="212"/>
      <c r="S108" s="212"/>
      <c r="T108" s="213"/>
      <c r="AT108" s="214" t="s">
        <v>137</v>
      </c>
      <c r="AU108" s="214" t="s">
        <v>82</v>
      </c>
      <c r="AV108" s="13" t="s">
        <v>82</v>
      </c>
      <c r="AW108" s="13" t="s">
        <v>33</v>
      </c>
      <c r="AX108" s="13" t="s">
        <v>80</v>
      </c>
      <c r="AY108" s="214" t="s">
        <v>118</v>
      </c>
    </row>
    <row r="109" spans="1:65" s="2" customFormat="1" ht="16.5" customHeight="1">
      <c r="A109" s="34"/>
      <c r="B109" s="35"/>
      <c r="C109" s="187" t="s">
        <v>152</v>
      </c>
      <c r="D109" s="187" t="s">
        <v>120</v>
      </c>
      <c r="E109" s="188" t="s">
        <v>169</v>
      </c>
      <c r="F109" s="189" t="s">
        <v>170</v>
      </c>
      <c r="G109" s="190" t="s">
        <v>133</v>
      </c>
      <c r="H109" s="191">
        <v>696.17</v>
      </c>
      <c r="I109" s="192"/>
      <c r="J109" s="191">
        <f>ROUND(I109*H109,2)</f>
        <v>0</v>
      </c>
      <c r="K109" s="189" t="s">
        <v>124</v>
      </c>
      <c r="L109" s="39"/>
      <c r="M109" s="193" t="s">
        <v>20</v>
      </c>
      <c r="N109" s="194" t="s">
        <v>43</v>
      </c>
      <c r="O109" s="64"/>
      <c r="P109" s="195">
        <f>O109*H109</f>
        <v>0</v>
      </c>
      <c r="Q109" s="195">
        <v>0</v>
      </c>
      <c r="R109" s="195">
        <f>Q109*H109</f>
        <v>0</v>
      </c>
      <c r="S109" s="195">
        <v>0</v>
      </c>
      <c r="T109" s="196">
        <f>S109*H109</f>
        <v>0</v>
      </c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R109" s="197" t="s">
        <v>125</v>
      </c>
      <c r="AT109" s="197" t="s">
        <v>120</v>
      </c>
      <c r="AU109" s="197" t="s">
        <v>82</v>
      </c>
      <c r="AY109" s="17" t="s">
        <v>118</v>
      </c>
      <c r="BE109" s="198">
        <f>IF(N109="základní",J109,0)</f>
        <v>0</v>
      </c>
      <c r="BF109" s="198">
        <f>IF(N109="snížená",J109,0)</f>
        <v>0</v>
      </c>
      <c r="BG109" s="198">
        <f>IF(N109="zákl. přenesená",J109,0)</f>
        <v>0</v>
      </c>
      <c r="BH109" s="198">
        <f>IF(N109="sníž. přenesená",J109,0)</f>
        <v>0</v>
      </c>
      <c r="BI109" s="198">
        <f>IF(N109="nulová",J109,0)</f>
        <v>0</v>
      </c>
      <c r="BJ109" s="17" t="s">
        <v>80</v>
      </c>
      <c r="BK109" s="198">
        <f>ROUND(I109*H109,2)</f>
        <v>0</v>
      </c>
      <c r="BL109" s="17" t="s">
        <v>125</v>
      </c>
      <c r="BM109" s="197" t="s">
        <v>382</v>
      </c>
    </row>
    <row r="110" spans="1:65" s="2" customFormat="1" ht="11.25">
      <c r="A110" s="34"/>
      <c r="B110" s="35"/>
      <c r="C110" s="36"/>
      <c r="D110" s="199" t="s">
        <v>127</v>
      </c>
      <c r="E110" s="36"/>
      <c r="F110" s="200" t="s">
        <v>172</v>
      </c>
      <c r="G110" s="36"/>
      <c r="H110" s="36"/>
      <c r="I110" s="108"/>
      <c r="J110" s="36"/>
      <c r="K110" s="36"/>
      <c r="L110" s="39"/>
      <c r="M110" s="201"/>
      <c r="N110" s="202"/>
      <c r="O110" s="64"/>
      <c r="P110" s="64"/>
      <c r="Q110" s="64"/>
      <c r="R110" s="64"/>
      <c r="S110" s="64"/>
      <c r="T110" s="65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T110" s="17" t="s">
        <v>127</v>
      </c>
      <c r="AU110" s="17" t="s">
        <v>82</v>
      </c>
    </row>
    <row r="111" spans="1:65" s="2" customFormat="1" ht="39">
      <c r="A111" s="34"/>
      <c r="B111" s="35"/>
      <c r="C111" s="36"/>
      <c r="D111" s="199" t="s">
        <v>129</v>
      </c>
      <c r="E111" s="36"/>
      <c r="F111" s="203" t="s">
        <v>173</v>
      </c>
      <c r="G111" s="36"/>
      <c r="H111" s="36"/>
      <c r="I111" s="108"/>
      <c r="J111" s="36"/>
      <c r="K111" s="36"/>
      <c r="L111" s="39"/>
      <c r="M111" s="201"/>
      <c r="N111" s="202"/>
      <c r="O111" s="64"/>
      <c r="P111" s="64"/>
      <c r="Q111" s="64"/>
      <c r="R111" s="64"/>
      <c r="S111" s="64"/>
      <c r="T111" s="65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T111" s="17" t="s">
        <v>129</v>
      </c>
      <c r="AU111" s="17" t="s">
        <v>82</v>
      </c>
    </row>
    <row r="112" spans="1:65" s="13" customFormat="1" ht="11.25">
      <c r="B112" s="204"/>
      <c r="C112" s="205"/>
      <c r="D112" s="199" t="s">
        <v>137</v>
      </c>
      <c r="E112" s="206" t="s">
        <v>20</v>
      </c>
      <c r="F112" s="207" t="s">
        <v>383</v>
      </c>
      <c r="G112" s="205"/>
      <c r="H112" s="208">
        <v>656.68</v>
      </c>
      <c r="I112" s="209"/>
      <c r="J112" s="205"/>
      <c r="K112" s="205"/>
      <c r="L112" s="210"/>
      <c r="M112" s="211"/>
      <c r="N112" s="212"/>
      <c r="O112" s="212"/>
      <c r="P112" s="212"/>
      <c r="Q112" s="212"/>
      <c r="R112" s="212"/>
      <c r="S112" s="212"/>
      <c r="T112" s="213"/>
      <c r="AT112" s="214" t="s">
        <v>137</v>
      </c>
      <c r="AU112" s="214" t="s">
        <v>82</v>
      </c>
      <c r="AV112" s="13" t="s">
        <v>82</v>
      </c>
      <c r="AW112" s="13" t="s">
        <v>33</v>
      </c>
      <c r="AX112" s="13" t="s">
        <v>72</v>
      </c>
      <c r="AY112" s="214" t="s">
        <v>118</v>
      </c>
    </row>
    <row r="113" spans="1:65" s="13" customFormat="1" ht="11.25">
      <c r="B113" s="204"/>
      <c r="C113" s="205"/>
      <c r="D113" s="199" t="s">
        <v>137</v>
      </c>
      <c r="E113" s="206" t="s">
        <v>20</v>
      </c>
      <c r="F113" s="207" t="s">
        <v>384</v>
      </c>
      <c r="G113" s="205"/>
      <c r="H113" s="208">
        <v>25.92</v>
      </c>
      <c r="I113" s="209"/>
      <c r="J113" s="205"/>
      <c r="K113" s="205"/>
      <c r="L113" s="210"/>
      <c r="M113" s="211"/>
      <c r="N113" s="212"/>
      <c r="O113" s="212"/>
      <c r="P113" s="212"/>
      <c r="Q113" s="212"/>
      <c r="R113" s="212"/>
      <c r="S113" s="212"/>
      <c r="T113" s="213"/>
      <c r="AT113" s="214" t="s">
        <v>137</v>
      </c>
      <c r="AU113" s="214" t="s">
        <v>82</v>
      </c>
      <c r="AV113" s="13" t="s">
        <v>82</v>
      </c>
      <c r="AW113" s="13" t="s">
        <v>33</v>
      </c>
      <c r="AX113" s="13" t="s">
        <v>72</v>
      </c>
      <c r="AY113" s="214" t="s">
        <v>118</v>
      </c>
    </row>
    <row r="114" spans="1:65" s="13" customFormat="1" ht="11.25">
      <c r="B114" s="204"/>
      <c r="C114" s="205"/>
      <c r="D114" s="199" t="s">
        <v>137</v>
      </c>
      <c r="E114" s="206" t="s">
        <v>20</v>
      </c>
      <c r="F114" s="207" t="s">
        <v>385</v>
      </c>
      <c r="G114" s="205"/>
      <c r="H114" s="208">
        <v>13.57</v>
      </c>
      <c r="I114" s="209"/>
      <c r="J114" s="205"/>
      <c r="K114" s="205"/>
      <c r="L114" s="210"/>
      <c r="M114" s="211"/>
      <c r="N114" s="212"/>
      <c r="O114" s="212"/>
      <c r="P114" s="212"/>
      <c r="Q114" s="212"/>
      <c r="R114" s="212"/>
      <c r="S114" s="212"/>
      <c r="T114" s="213"/>
      <c r="AT114" s="214" t="s">
        <v>137</v>
      </c>
      <c r="AU114" s="214" t="s">
        <v>82</v>
      </c>
      <c r="AV114" s="13" t="s">
        <v>82</v>
      </c>
      <c r="AW114" s="13" t="s">
        <v>33</v>
      </c>
      <c r="AX114" s="13" t="s">
        <v>72</v>
      </c>
      <c r="AY114" s="214" t="s">
        <v>118</v>
      </c>
    </row>
    <row r="115" spans="1:65" s="14" customFormat="1" ht="11.25">
      <c r="B115" s="215"/>
      <c r="C115" s="216"/>
      <c r="D115" s="199" t="s">
        <v>137</v>
      </c>
      <c r="E115" s="217" t="s">
        <v>20</v>
      </c>
      <c r="F115" s="218" t="s">
        <v>176</v>
      </c>
      <c r="G115" s="216"/>
      <c r="H115" s="219">
        <v>696.17</v>
      </c>
      <c r="I115" s="220"/>
      <c r="J115" s="216"/>
      <c r="K115" s="216"/>
      <c r="L115" s="221"/>
      <c r="M115" s="222"/>
      <c r="N115" s="223"/>
      <c r="O115" s="223"/>
      <c r="P115" s="223"/>
      <c r="Q115" s="223"/>
      <c r="R115" s="223"/>
      <c r="S115" s="223"/>
      <c r="T115" s="224"/>
      <c r="AT115" s="225" t="s">
        <v>137</v>
      </c>
      <c r="AU115" s="225" t="s">
        <v>82</v>
      </c>
      <c r="AV115" s="14" t="s">
        <v>125</v>
      </c>
      <c r="AW115" s="14" t="s">
        <v>33</v>
      </c>
      <c r="AX115" s="14" t="s">
        <v>80</v>
      </c>
      <c r="AY115" s="225" t="s">
        <v>118</v>
      </c>
    </row>
    <row r="116" spans="1:65" s="2" customFormat="1" ht="16.5" customHeight="1">
      <c r="A116" s="34"/>
      <c r="B116" s="35"/>
      <c r="C116" s="187" t="s">
        <v>159</v>
      </c>
      <c r="D116" s="187" t="s">
        <v>120</v>
      </c>
      <c r="E116" s="188" t="s">
        <v>178</v>
      </c>
      <c r="F116" s="189" t="s">
        <v>179</v>
      </c>
      <c r="G116" s="190" t="s">
        <v>133</v>
      </c>
      <c r="H116" s="191">
        <v>9.77</v>
      </c>
      <c r="I116" s="192"/>
      <c r="J116" s="191">
        <f>ROUND(I116*H116,2)</f>
        <v>0</v>
      </c>
      <c r="K116" s="189" t="s">
        <v>124</v>
      </c>
      <c r="L116" s="39"/>
      <c r="M116" s="193" t="s">
        <v>20</v>
      </c>
      <c r="N116" s="194" t="s">
        <v>43</v>
      </c>
      <c r="O116" s="64"/>
      <c r="P116" s="195">
        <f>O116*H116</f>
        <v>0</v>
      </c>
      <c r="Q116" s="195">
        <v>0</v>
      </c>
      <c r="R116" s="195">
        <f>Q116*H116</f>
        <v>0</v>
      </c>
      <c r="S116" s="195">
        <v>0</v>
      </c>
      <c r="T116" s="196">
        <f>S116*H116</f>
        <v>0</v>
      </c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R116" s="197" t="s">
        <v>125</v>
      </c>
      <c r="AT116" s="197" t="s">
        <v>120</v>
      </c>
      <c r="AU116" s="197" t="s">
        <v>82</v>
      </c>
      <c r="AY116" s="17" t="s">
        <v>118</v>
      </c>
      <c r="BE116" s="198">
        <f>IF(N116="základní",J116,0)</f>
        <v>0</v>
      </c>
      <c r="BF116" s="198">
        <f>IF(N116="snížená",J116,0)</f>
        <v>0</v>
      </c>
      <c r="BG116" s="198">
        <f>IF(N116="zákl. přenesená",J116,0)</f>
        <v>0</v>
      </c>
      <c r="BH116" s="198">
        <f>IF(N116="sníž. přenesená",J116,0)</f>
        <v>0</v>
      </c>
      <c r="BI116" s="198">
        <f>IF(N116="nulová",J116,0)</f>
        <v>0</v>
      </c>
      <c r="BJ116" s="17" t="s">
        <v>80</v>
      </c>
      <c r="BK116" s="198">
        <f>ROUND(I116*H116,2)</f>
        <v>0</v>
      </c>
      <c r="BL116" s="17" t="s">
        <v>125</v>
      </c>
      <c r="BM116" s="197" t="s">
        <v>386</v>
      </c>
    </row>
    <row r="117" spans="1:65" s="2" customFormat="1" ht="19.5">
      <c r="A117" s="34"/>
      <c r="B117" s="35"/>
      <c r="C117" s="36"/>
      <c r="D117" s="199" t="s">
        <v>127</v>
      </c>
      <c r="E117" s="36"/>
      <c r="F117" s="200" t="s">
        <v>181</v>
      </c>
      <c r="G117" s="36"/>
      <c r="H117" s="36"/>
      <c r="I117" s="108"/>
      <c r="J117" s="36"/>
      <c r="K117" s="36"/>
      <c r="L117" s="39"/>
      <c r="M117" s="201"/>
      <c r="N117" s="202"/>
      <c r="O117" s="64"/>
      <c r="P117" s="64"/>
      <c r="Q117" s="64"/>
      <c r="R117" s="64"/>
      <c r="S117" s="64"/>
      <c r="T117" s="65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T117" s="17" t="s">
        <v>127</v>
      </c>
      <c r="AU117" s="17" t="s">
        <v>82</v>
      </c>
    </row>
    <row r="118" spans="1:65" s="2" customFormat="1" ht="185.25">
      <c r="A118" s="34"/>
      <c r="B118" s="35"/>
      <c r="C118" s="36"/>
      <c r="D118" s="199" t="s">
        <v>129</v>
      </c>
      <c r="E118" s="36"/>
      <c r="F118" s="203" t="s">
        <v>182</v>
      </c>
      <c r="G118" s="36"/>
      <c r="H118" s="36"/>
      <c r="I118" s="108"/>
      <c r="J118" s="36"/>
      <c r="K118" s="36"/>
      <c r="L118" s="39"/>
      <c r="M118" s="201"/>
      <c r="N118" s="202"/>
      <c r="O118" s="64"/>
      <c r="P118" s="64"/>
      <c r="Q118" s="64"/>
      <c r="R118" s="64"/>
      <c r="S118" s="64"/>
      <c r="T118" s="65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T118" s="17" t="s">
        <v>129</v>
      </c>
      <c r="AU118" s="17" t="s">
        <v>82</v>
      </c>
    </row>
    <row r="119" spans="1:65" s="2" customFormat="1" ht="19.5">
      <c r="A119" s="34"/>
      <c r="B119" s="35"/>
      <c r="C119" s="36"/>
      <c r="D119" s="199" t="s">
        <v>165</v>
      </c>
      <c r="E119" s="36"/>
      <c r="F119" s="203" t="s">
        <v>166</v>
      </c>
      <c r="G119" s="36"/>
      <c r="H119" s="36"/>
      <c r="I119" s="108"/>
      <c r="J119" s="36"/>
      <c r="K119" s="36"/>
      <c r="L119" s="39"/>
      <c r="M119" s="201"/>
      <c r="N119" s="202"/>
      <c r="O119" s="64"/>
      <c r="P119" s="64"/>
      <c r="Q119" s="64"/>
      <c r="R119" s="64"/>
      <c r="S119" s="64"/>
      <c r="T119" s="65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T119" s="17" t="s">
        <v>165</v>
      </c>
      <c r="AU119" s="17" t="s">
        <v>82</v>
      </c>
    </row>
    <row r="120" spans="1:65" s="13" customFormat="1" ht="11.25">
      <c r="B120" s="204"/>
      <c r="C120" s="205"/>
      <c r="D120" s="199" t="s">
        <v>137</v>
      </c>
      <c r="E120" s="206" t="s">
        <v>20</v>
      </c>
      <c r="F120" s="207" t="s">
        <v>387</v>
      </c>
      <c r="G120" s="205"/>
      <c r="H120" s="208">
        <v>9.77</v>
      </c>
      <c r="I120" s="209"/>
      <c r="J120" s="205"/>
      <c r="K120" s="205"/>
      <c r="L120" s="210"/>
      <c r="M120" s="211"/>
      <c r="N120" s="212"/>
      <c r="O120" s="212"/>
      <c r="P120" s="212"/>
      <c r="Q120" s="212"/>
      <c r="R120" s="212"/>
      <c r="S120" s="212"/>
      <c r="T120" s="213"/>
      <c r="AT120" s="214" t="s">
        <v>137</v>
      </c>
      <c r="AU120" s="214" t="s">
        <v>82</v>
      </c>
      <c r="AV120" s="13" t="s">
        <v>82</v>
      </c>
      <c r="AW120" s="13" t="s">
        <v>33</v>
      </c>
      <c r="AX120" s="13" t="s">
        <v>80</v>
      </c>
      <c r="AY120" s="214" t="s">
        <v>118</v>
      </c>
    </row>
    <row r="121" spans="1:65" s="2" customFormat="1" ht="16.5" customHeight="1">
      <c r="A121" s="34"/>
      <c r="B121" s="35"/>
      <c r="C121" s="187" t="s">
        <v>168</v>
      </c>
      <c r="D121" s="187" t="s">
        <v>120</v>
      </c>
      <c r="E121" s="188" t="s">
        <v>184</v>
      </c>
      <c r="F121" s="189" t="s">
        <v>185</v>
      </c>
      <c r="G121" s="190" t="s">
        <v>133</v>
      </c>
      <c r="H121" s="191">
        <v>6</v>
      </c>
      <c r="I121" s="192"/>
      <c r="J121" s="191">
        <f>ROUND(I121*H121,2)</f>
        <v>0</v>
      </c>
      <c r="K121" s="189" t="s">
        <v>124</v>
      </c>
      <c r="L121" s="39"/>
      <c r="M121" s="193" t="s">
        <v>20</v>
      </c>
      <c r="N121" s="194" t="s">
        <v>43</v>
      </c>
      <c r="O121" s="64"/>
      <c r="P121" s="195">
        <f>O121*H121</f>
        <v>0</v>
      </c>
      <c r="Q121" s="195">
        <v>0</v>
      </c>
      <c r="R121" s="195">
        <f>Q121*H121</f>
        <v>0</v>
      </c>
      <c r="S121" s="195">
        <v>0</v>
      </c>
      <c r="T121" s="196">
        <f>S121*H121</f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R121" s="197" t="s">
        <v>125</v>
      </c>
      <c r="AT121" s="197" t="s">
        <v>120</v>
      </c>
      <c r="AU121" s="197" t="s">
        <v>82</v>
      </c>
      <c r="AY121" s="17" t="s">
        <v>118</v>
      </c>
      <c r="BE121" s="198">
        <f>IF(N121="základní",J121,0)</f>
        <v>0</v>
      </c>
      <c r="BF121" s="198">
        <f>IF(N121="snížená",J121,0)</f>
        <v>0</v>
      </c>
      <c r="BG121" s="198">
        <f>IF(N121="zákl. přenesená",J121,0)</f>
        <v>0</v>
      </c>
      <c r="BH121" s="198">
        <f>IF(N121="sníž. přenesená",J121,0)</f>
        <v>0</v>
      </c>
      <c r="BI121" s="198">
        <f>IF(N121="nulová",J121,0)</f>
        <v>0</v>
      </c>
      <c r="BJ121" s="17" t="s">
        <v>80</v>
      </c>
      <c r="BK121" s="198">
        <f>ROUND(I121*H121,2)</f>
        <v>0</v>
      </c>
      <c r="BL121" s="17" t="s">
        <v>125</v>
      </c>
      <c r="BM121" s="197" t="s">
        <v>388</v>
      </c>
    </row>
    <row r="122" spans="1:65" s="2" customFormat="1" ht="19.5">
      <c r="A122" s="34"/>
      <c r="B122" s="35"/>
      <c r="C122" s="36"/>
      <c r="D122" s="199" t="s">
        <v>127</v>
      </c>
      <c r="E122" s="36"/>
      <c r="F122" s="200" t="s">
        <v>187</v>
      </c>
      <c r="G122" s="36"/>
      <c r="H122" s="36"/>
      <c r="I122" s="108"/>
      <c r="J122" s="36"/>
      <c r="K122" s="36"/>
      <c r="L122" s="39"/>
      <c r="M122" s="201"/>
      <c r="N122" s="202"/>
      <c r="O122" s="64"/>
      <c r="P122" s="64"/>
      <c r="Q122" s="64"/>
      <c r="R122" s="64"/>
      <c r="S122" s="64"/>
      <c r="T122" s="65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T122" s="17" t="s">
        <v>127</v>
      </c>
      <c r="AU122" s="17" t="s">
        <v>82</v>
      </c>
    </row>
    <row r="123" spans="1:65" s="2" customFormat="1" ht="126.75">
      <c r="A123" s="34"/>
      <c r="B123" s="35"/>
      <c r="C123" s="36"/>
      <c r="D123" s="199" t="s">
        <v>129</v>
      </c>
      <c r="E123" s="36"/>
      <c r="F123" s="203" t="s">
        <v>188</v>
      </c>
      <c r="G123" s="36"/>
      <c r="H123" s="36"/>
      <c r="I123" s="108"/>
      <c r="J123" s="36"/>
      <c r="K123" s="36"/>
      <c r="L123" s="39"/>
      <c r="M123" s="201"/>
      <c r="N123" s="202"/>
      <c r="O123" s="64"/>
      <c r="P123" s="64"/>
      <c r="Q123" s="64"/>
      <c r="R123" s="64"/>
      <c r="S123" s="64"/>
      <c r="T123" s="65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T123" s="17" t="s">
        <v>129</v>
      </c>
      <c r="AU123" s="17" t="s">
        <v>82</v>
      </c>
    </row>
    <row r="124" spans="1:65" s="13" customFormat="1" ht="11.25">
      <c r="B124" s="204"/>
      <c r="C124" s="205"/>
      <c r="D124" s="199" t="s">
        <v>137</v>
      </c>
      <c r="E124" s="206" t="s">
        <v>20</v>
      </c>
      <c r="F124" s="207" t="s">
        <v>389</v>
      </c>
      <c r="G124" s="205"/>
      <c r="H124" s="208">
        <v>6</v>
      </c>
      <c r="I124" s="209"/>
      <c r="J124" s="205"/>
      <c r="K124" s="205"/>
      <c r="L124" s="210"/>
      <c r="M124" s="211"/>
      <c r="N124" s="212"/>
      <c r="O124" s="212"/>
      <c r="P124" s="212"/>
      <c r="Q124" s="212"/>
      <c r="R124" s="212"/>
      <c r="S124" s="212"/>
      <c r="T124" s="213"/>
      <c r="AT124" s="214" t="s">
        <v>137</v>
      </c>
      <c r="AU124" s="214" t="s">
        <v>82</v>
      </c>
      <c r="AV124" s="13" t="s">
        <v>82</v>
      </c>
      <c r="AW124" s="13" t="s">
        <v>33</v>
      </c>
      <c r="AX124" s="13" t="s">
        <v>80</v>
      </c>
      <c r="AY124" s="214" t="s">
        <v>118</v>
      </c>
    </row>
    <row r="125" spans="1:65" s="2" customFormat="1" ht="16.5" customHeight="1">
      <c r="A125" s="34"/>
      <c r="B125" s="35"/>
      <c r="C125" s="187" t="s">
        <v>177</v>
      </c>
      <c r="D125" s="187" t="s">
        <v>120</v>
      </c>
      <c r="E125" s="188" t="s">
        <v>193</v>
      </c>
      <c r="F125" s="189" t="s">
        <v>194</v>
      </c>
      <c r="G125" s="190" t="s">
        <v>123</v>
      </c>
      <c r="H125" s="191">
        <v>19</v>
      </c>
      <c r="I125" s="192"/>
      <c r="J125" s="191">
        <f>ROUND(I125*H125,2)</f>
        <v>0</v>
      </c>
      <c r="K125" s="189" t="s">
        <v>124</v>
      </c>
      <c r="L125" s="39"/>
      <c r="M125" s="193" t="s">
        <v>20</v>
      </c>
      <c r="N125" s="194" t="s">
        <v>43</v>
      </c>
      <c r="O125" s="64"/>
      <c r="P125" s="195">
        <f>O125*H125</f>
        <v>0</v>
      </c>
      <c r="Q125" s="195">
        <v>0</v>
      </c>
      <c r="R125" s="195">
        <f>Q125*H125</f>
        <v>0</v>
      </c>
      <c r="S125" s="195">
        <v>0</v>
      </c>
      <c r="T125" s="196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97" t="s">
        <v>125</v>
      </c>
      <c r="AT125" s="197" t="s">
        <v>120</v>
      </c>
      <c r="AU125" s="197" t="s">
        <v>82</v>
      </c>
      <c r="AY125" s="17" t="s">
        <v>118</v>
      </c>
      <c r="BE125" s="198">
        <f>IF(N125="základní",J125,0)</f>
        <v>0</v>
      </c>
      <c r="BF125" s="198">
        <f>IF(N125="snížená",J125,0)</f>
        <v>0</v>
      </c>
      <c r="BG125" s="198">
        <f>IF(N125="zákl. přenesená",J125,0)</f>
        <v>0</v>
      </c>
      <c r="BH125" s="198">
        <f>IF(N125="sníž. přenesená",J125,0)</f>
        <v>0</v>
      </c>
      <c r="BI125" s="198">
        <f>IF(N125="nulová",J125,0)</f>
        <v>0</v>
      </c>
      <c r="BJ125" s="17" t="s">
        <v>80</v>
      </c>
      <c r="BK125" s="198">
        <f>ROUND(I125*H125,2)</f>
        <v>0</v>
      </c>
      <c r="BL125" s="17" t="s">
        <v>125</v>
      </c>
      <c r="BM125" s="197" t="s">
        <v>390</v>
      </c>
    </row>
    <row r="126" spans="1:65" s="2" customFormat="1" ht="19.5">
      <c r="A126" s="34"/>
      <c r="B126" s="35"/>
      <c r="C126" s="36"/>
      <c r="D126" s="199" t="s">
        <v>127</v>
      </c>
      <c r="E126" s="36"/>
      <c r="F126" s="200" t="s">
        <v>196</v>
      </c>
      <c r="G126" s="36"/>
      <c r="H126" s="36"/>
      <c r="I126" s="108"/>
      <c r="J126" s="36"/>
      <c r="K126" s="36"/>
      <c r="L126" s="39"/>
      <c r="M126" s="201"/>
      <c r="N126" s="202"/>
      <c r="O126" s="64"/>
      <c r="P126" s="64"/>
      <c r="Q126" s="64"/>
      <c r="R126" s="64"/>
      <c r="S126" s="64"/>
      <c r="T126" s="65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T126" s="17" t="s">
        <v>127</v>
      </c>
      <c r="AU126" s="17" t="s">
        <v>82</v>
      </c>
    </row>
    <row r="127" spans="1:65" s="2" customFormat="1" ht="39">
      <c r="A127" s="34"/>
      <c r="B127" s="35"/>
      <c r="C127" s="36"/>
      <c r="D127" s="199" t="s">
        <v>129</v>
      </c>
      <c r="E127" s="36"/>
      <c r="F127" s="203" t="s">
        <v>197</v>
      </c>
      <c r="G127" s="36"/>
      <c r="H127" s="36"/>
      <c r="I127" s="108"/>
      <c r="J127" s="36"/>
      <c r="K127" s="36"/>
      <c r="L127" s="39"/>
      <c r="M127" s="201"/>
      <c r="N127" s="202"/>
      <c r="O127" s="64"/>
      <c r="P127" s="64"/>
      <c r="Q127" s="64"/>
      <c r="R127" s="64"/>
      <c r="S127" s="64"/>
      <c r="T127" s="65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T127" s="17" t="s">
        <v>129</v>
      </c>
      <c r="AU127" s="17" t="s">
        <v>82</v>
      </c>
    </row>
    <row r="128" spans="1:65" s="2" customFormat="1" ht="16.5" customHeight="1">
      <c r="A128" s="34"/>
      <c r="B128" s="35"/>
      <c r="C128" s="187" t="s">
        <v>183</v>
      </c>
      <c r="D128" s="187" t="s">
        <v>120</v>
      </c>
      <c r="E128" s="188" t="s">
        <v>199</v>
      </c>
      <c r="F128" s="189" t="s">
        <v>200</v>
      </c>
      <c r="G128" s="190" t="s">
        <v>133</v>
      </c>
      <c r="H128" s="191">
        <v>696.17</v>
      </c>
      <c r="I128" s="192"/>
      <c r="J128" s="191">
        <f>ROUND(I128*H128,2)</f>
        <v>0</v>
      </c>
      <c r="K128" s="189" t="s">
        <v>124</v>
      </c>
      <c r="L128" s="39"/>
      <c r="M128" s="193" t="s">
        <v>20</v>
      </c>
      <c r="N128" s="194" t="s">
        <v>43</v>
      </c>
      <c r="O128" s="64"/>
      <c r="P128" s="195">
        <f>O128*H128</f>
        <v>0</v>
      </c>
      <c r="Q128" s="195">
        <v>0</v>
      </c>
      <c r="R128" s="195">
        <f>Q128*H128</f>
        <v>0</v>
      </c>
      <c r="S128" s="195">
        <v>0</v>
      </c>
      <c r="T128" s="196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97" t="s">
        <v>125</v>
      </c>
      <c r="AT128" s="197" t="s">
        <v>120</v>
      </c>
      <c r="AU128" s="197" t="s">
        <v>82</v>
      </c>
      <c r="AY128" s="17" t="s">
        <v>118</v>
      </c>
      <c r="BE128" s="198">
        <f>IF(N128="základní",J128,0)</f>
        <v>0</v>
      </c>
      <c r="BF128" s="198">
        <f>IF(N128="snížená",J128,0)</f>
        <v>0</v>
      </c>
      <c r="BG128" s="198">
        <f>IF(N128="zákl. přenesená",J128,0)</f>
        <v>0</v>
      </c>
      <c r="BH128" s="198">
        <f>IF(N128="sníž. přenesená",J128,0)</f>
        <v>0</v>
      </c>
      <c r="BI128" s="198">
        <f>IF(N128="nulová",J128,0)</f>
        <v>0</v>
      </c>
      <c r="BJ128" s="17" t="s">
        <v>80</v>
      </c>
      <c r="BK128" s="198">
        <f>ROUND(I128*H128,2)</f>
        <v>0</v>
      </c>
      <c r="BL128" s="17" t="s">
        <v>125</v>
      </c>
      <c r="BM128" s="197" t="s">
        <v>391</v>
      </c>
    </row>
    <row r="129" spans="1:65" s="2" customFormat="1" ht="19.5">
      <c r="A129" s="34"/>
      <c r="B129" s="35"/>
      <c r="C129" s="36"/>
      <c r="D129" s="199" t="s">
        <v>127</v>
      </c>
      <c r="E129" s="36"/>
      <c r="F129" s="200" t="s">
        <v>202</v>
      </c>
      <c r="G129" s="36"/>
      <c r="H129" s="36"/>
      <c r="I129" s="108"/>
      <c r="J129" s="36"/>
      <c r="K129" s="36"/>
      <c r="L129" s="39"/>
      <c r="M129" s="201"/>
      <c r="N129" s="202"/>
      <c r="O129" s="64"/>
      <c r="P129" s="64"/>
      <c r="Q129" s="64"/>
      <c r="R129" s="64"/>
      <c r="S129" s="64"/>
      <c r="T129" s="65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T129" s="17" t="s">
        <v>127</v>
      </c>
      <c r="AU129" s="17" t="s">
        <v>82</v>
      </c>
    </row>
    <row r="130" spans="1:65" s="2" customFormat="1" ht="21.75" customHeight="1">
      <c r="A130" s="34"/>
      <c r="B130" s="35"/>
      <c r="C130" s="187" t="s">
        <v>192</v>
      </c>
      <c r="D130" s="187" t="s">
        <v>120</v>
      </c>
      <c r="E130" s="188" t="s">
        <v>206</v>
      </c>
      <c r="F130" s="189" t="s">
        <v>207</v>
      </c>
      <c r="G130" s="190" t="s">
        <v>133</v>
      </c>
      <c r="H130" s="191">
        <v>696.17</v>
      </c>
      <c r="I130" s="192"/>
      <c r="J130" s="191">
        <f>ROUND(I130*H130,2)</f>
        <v>0</v>
      </c>
      <c r="K130" s="189" t="s">
        <v>124</v>
      </c>
      <c r="L130" s="39"/>
      <c r="M130" s="193" t="s">
        <v>20</v>
      </c>
      <c r="N130" s="194" t="s">
        <v>43</v>
      </c>
      <c r="O130" s="64"/>
      <c r="P130" s="195">
        <f>O130*H130</f>
        <v>0</v>
      </c>
      <c r="Q130" s="195">
        <v>0</v>
      </c>
      <c r="R130" s="195">
        <f>Q130*H130</f>
        <v>0</v>
      </c>
      <c r="S130" s="195">
        <v>0</v>
      </c>
      <c r="T130" s="196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97" t="s">
        <v>125</v>
      </c>
      <c r="AT130" s="197" t="s">
        <v>120</v>
      </c>
      <c r="AU130" s="197" t="s">
        <v>82</v>
      </c>
      <c r="AY130" s="17" t="s">
        <v>118</v>
      </c>
      <c r="BE130" s="198">
        <f>IF(N130="základní",J130,0)</f>
        <v>0</v>
      </c>
      <c r="BF130" s="198">
        <f>IF(N130="snížená",J130,0)</f>
        <v>0</v>
      </c>
      <c r="BG130" s="198">
        <f>IF(N130="zákl. přenesená",J130,0)</f>
        <v>0</v>
      </c>
      <c r="BH130" s="198">
        <f>IF(N130="sníž. přenesená",J130,0)</f>
        <v>0</v>
      </c>
      <c r="BI130" s="198">
        <f>IF(N130="nulová",J130,0)</f>
        <v>0</v>
      </c>
      <c r="BJ130" s="17" t="s">
        <v>80</v>
      </c>
      <c r="BK130" s="198">
        <f>ROUND(I130*H130,2)</f>
        <v>0</v>
      </c>
      <c r="BL130" s="17" t="s">
        <v>125</v>
      </c>
      <c r="BM130" s="197" t="s">
        <v>392</v>
      </c>
    </row>
    <row r="131" spans="1:65" s="2" customFormat="1" ht="19.5">
      <c r="A131" s="34"/>
      <c r="B131" s="35"/>
      <c r="C131" s="36"/>
      <c r="D131" s="199" t="s">
        <v>127</v>
      </c>
      <c r="E131" s="36"/>
      <c r="F131" s="200" t="s">
        <v>209</v>
      </c>
      <c r="G131" s="36"/>
      <c r="H131" s="36"/>
      <c r="I131" s="108"/>
      <c r="J131" s="36"/>
      <c r="K131" s="36"/>
      <c r="L131" s="39"/>
      <c r="M131" s="201"/>
      <c r="N131" s="202"/>
      <c r="O131" s="64"/>
      <c r="P131" s="64"/>
      <c r="Q131" s="64"/>
      <c r="R131" s="64"/>
      <c r="S131" s="64"/>
      <c r="T131" s="65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T131" s="17" t="s">
        <v>127</v>
      </c>
      <c r="AU131" s="17" t="s">
        <v>82</v>
      </c>
    </row>
    <row r="132" spans="1:65" s="2" customFormat="1" ht="16.5" customHeight="1">
      <c r="A132" s="34"/>
      <c r="B132" s="35"/>
      <c r="C132" s="187" t="s">
        <v>198</v>
      </c>
      <c r="D132" s="187" t="s">
        <v>120</v>
      </c>
      <c r="E132" s="188" t="s">
        <v>211</v>
      </c>
      <c r="F132" s="189" t="s">
        <v>212</v>
      </c>
      <c r="G132" s="190" t="s">
        <v>133</v>
      </c>
      <c r="H132" s="191">
        <v>127.21</v>
      </c>
      <c r="I132" s="192"/>
      <c r="J132" s="191">
        <f>ROUND(I132*H132,2)</f>
        <v>0</v>
      </c>
      <c r="K132" s="189" t="s">
        <v>124</v>
      </c>
      <c r="L132" s="39"/>
      <c r="M132" s="193" t="s">
        <v>20</v>
      </c>
      <c r="N132" s="194" t="s">
        <v>43</v>
      </c>
      <c r="O132" s="64"/>
      <c r="P132" s="195">
        <f>O132*H132</f>
        <v>0</v>
      </c>
      <c r="Q132" s="195">
        <v>0</v>
      </c>
      <c r="R132" s="195">
        <f>Q132*H132</f>
        <v>0</v>
      </c>
      <c r="S132" s="195">
        <v>0</v>
      </c>
      <c r="T132" s="196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97" t="s">
        <v>125</v>
      </c>
      <c r="AT132" s="197" t="s">
        <v>120</v>
      </c>
      <c r="AU132" s="197" t="s">
        <v>82</v>
      </c>
      <c r="AY132" s="17" t="s">
        <v>118</v>
      </c>
      <c r="BE132" s="198">
        <f>IF(N132="základní",J132,0)</f>
        <v>0</v>
      </c>
      <c r="BF132" s="198">
        <f>IF(N132="snížená",J132,0)</f>
        <v>0</v>
      </c>
      <c r="BG132" s="198">
        <f>IF(N132="zákl. přenesená",J132,0)</f>
        <v>0</v>
      </c>
      <c r="BH132" s="198">
        <f>IF(N132="sníž. přenesená",J132,0)</f>
        <v>0</v>
      </c>
      <c r="BI132" s="198">
        <f>IF(N132="nulová",J132,0)</f>
        <v>0</v>
      </c>
      <c r="BJ132" s="17" t="s">
        <v>80</v>
      </c>
      <c r="BK132" s="198">
        <f>ROUND(I132*H132,2)</f>
        <v>0</v>
      </c>
      <c r="BL132" s="17" t="s">
        <v>125</v>
      </c>
      <c r="BM132" s="197" t="s">
        <v>393</v>
      </c>
    </row>
    <row r="133" spans="1:65" s="2" customFormat="1" ht="19.5">
      <c r="A133" s="34"/>
      <c r="B133" s="35"/>
      <c r="C133" s="36"/>
      <c r="D133" s="199" t="s">
        <v>127</v>
      </c>
      <c r="E133" s="36"/>
      <c r="F133" s="200" t="s">
        <v>214</v>
      </c>
      <c r="G133" s="36"/>
      <c r="H133" s="36"/>
      <c r="I133" s="108"/>
      <c r="J133" s="36"/>
      <c r="K133" s="36"/>
      <c r="L133" s="39"/>
      <c r="M133" s="201"/>
      <c r="N133" s="202"/>
      <c r="O133" s="64"/>
      <c r="P133" s="64"/>
      <c r="Q133" s="64"/>
      <c r="R133" s="64"/>
      <c r="S133" s="64"/>
      <c r="T133" s="65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T133" s="17" t="s">
        <v>127</v>
      </c>
      <c r="AU133" s="17" t="s">
        <v>82</v>
      </c>
    </row>
    <row r="134" spans="1:65" s="2" customFormat="1" ht="58.5">
      <c r="A134" s="34"/>
      <c r="B134" s="35"/>
      <c r="C134" s="36"/>
      <c r="D134" s="199" t="s">
        <v>129</v>
      </c>
      <c r="E134" s="36"/>
      <c r="F134" s="203" t="s">
        <v>215</v>
      </c>
      <c r="G134" s="36"/>
      <c r="H134" s="36"/>
      <c r="I134" s="108"/>
      <c r="J134" s="36"/>
      <c r="K134" s="36"/>
      <c r="L134" s="39"/>
      <c r="M134" s="201"/>
      <c r="N134" s="202"/>
      <c r="O134" s="64"/>
      <c r="P134" s="64"/>
      <c r="Q134" s="64"/>
      <c r="R134" s="64"/>
      <c r="S134" s="64"/>
      <c r="T134" s="65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T134" s="17" t="s">
        <v>129</v>
      </c>
      <c r="AU134" s="17" t="s">
        <v>82</v>
      </c>
    </row>
    <row r="135" spans="1:65" s="13" customFormat="1" ht="11.25">
      <c r="B135" s="204"/>
      <c r="C135" s="205"/>
      <c r="D135" s="199" t="s">
        <v>137</v>
      </c>
      <c r="E135" s="206" t="s">
        <v>20</v>
      </c>
      <c r="F135" s="207" t="s">
        <v>394</v>
      </c>
      <c r="G135" s="205"/>
      <c r="H135" s="208">
        <v>127.21</v>
      </c>
      <c r="I135" s="209"/>
      <c r="J135" s="205"/>
      <c r="K135" s="205"/>
      <c r="L135" s="210"/>
      <c r="M135" s="211"/>
      <c r="N135" s="212"/>
      <c r="O135" s="212"/>
      <c r="P135" s="212"/>
      <c r="Q135" s="212"/>
      <c r="R135" s="212"/>
      <c r="S135" s="212"/>
      <c r="T135" s="213"/>
      <c r="AT135" s="214" t="s">
        <v>137</v>
      </c>
      <c r="AU135" s="214" t="s">
        <v>82</v>
      </c>
      <c r="AV135" s="13" t="s">
        <v>82</v>
      </c>
      <c r="AW135" s="13" t="s">
        <v>33</v>
      </c>
      <c r="AX135" s="13" t="s">
        <v>80</v>
      </c>
      <c r="AY135" s="214" t="s">
        <v>118</v>
      </c>
    </row>
    <row r="136" spans="1:65" s="2" customFormat="1" ht="16.5" customHeight="1">
      <c r="A136" s="34"/>
      <c r="B136" s="35"/>
      <c r="C136" s="187" t="s">
        <v>205</v>
      </c>
      <c r="D136" s="187" t="s">
        <v>120</v>
      </c>
      <c r="E136" s="188" t="s">
        <v>219</v>
      </c>
      <c r="F136" s="189" t="s">
        <v>220</v>
      </c>
      <c r="G136" s="190" t="s">
        <v>133</v>
      </c>
      <c r="H136" s="191">
        <v>638.89</v>
      </c>
      <c r="I136" s="192"/>
      <c r="J136" s="191">
        <f>ROUND(I136*H136,2)</f>
        <v>0</v>
      </c>
      <c r="K136" s="189" t="s">
        <v>124</v>
      </c>
      <c r="L136" s="39"/>
      <c r="M136" s="193" t="s">
        <v>20</v>
      </c>
      <c r="N136" s="194" t="s">
        <v>43</v>
      </c>
      <c r="O136" s="64"/>
      <c r="P136" s="195">
        <f>O136*H136</f>
        <v>0</v>
      </c>
      <c r="Q136" s="195">
        <v>0</v>
      </c>
      <c r="R136" s="195">
        <f>Q136*H136</f>
        <v>0</v>
      </c>
      <c r="S136" s="195">
        <v>0</v>
      </c>
      <c r="T136" s="196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7" t="s">
        <v>125</v>
      </c>
      <c r="AT136" s="197" t="s">
        <v>120</v>
      </c>
      <c r="AU136" s="197" t="s">
        <v>82</v>
      </c>
      <c r="AY136" s="17" t="s">
        <v>118</v>
      </c>
      <c r="BE136" s="198">
        <f>IF(N136="základní",J136,0)</f>
        <v>0</v>
      </c>
      <c r="BF136" s="198">
        <f>IF(N136="snížená",J136,0)</f>
        <v>0</v>
      </c>
      <c r="BG136" s="198">
        <f>IF(N136="zákl. přenesená",J136,0)</f>
        <v>0</v>
      </c>
      <c r="BH136" s="198">
        <f>IF(N136="sníž. přenesená",J136,0)</f>
        <v>0</v>
      </c>
      <c r="BI136" s="198">
        <f>IF(N136="nulová",J136,0)</f>
        <v>0</v>
      </c>
      <c r="BJ136" s="17" t="s">
        <v>80</v>
      </c>
      <c r="BK136" s="198">
        <f>ROUND(I136*H136,2)</f>
        <v>0</v>
      </c>
      <c r="BL136" s="17" t="s">
        <v>125</v>
      </c>
      <c r="BM136" s="197" t="s">
        <v>395</v>
      </c>
    </row>
    <row r="137" spans="1:65" s="2" customFormat="1" ht="19.5">
      <c r="A137" s="34"/>
      <c r="B137" s="35"/>
      <c r="C137" s="36"/>
      <c r="D137" s="199" t="s">
        <v>127</v>
      </c>
      <c r="E137" s="36"/>
      <c r="F137" s="200" t="s">
        <v>222</v>
      </c>
      <c r="G137" s="36"/>
      <c r="H137" s="36"/>
      <c r="I137" s="108"/>
      <c r="J137" s="36"/>
      <c r="K137" s="36"/>
      <c r="L137" s="39"/>
      <c r="M137" s="201"/>
      <c r="N137" s="202"/>
      <c r="O137" s="64"/>
      <c r="P137" s="64"/>
      <c r="Q137" s="64"/>
      <c r="R137" s="64"/>
      <c r="S137" s="64"/>
      <c r="T137" s="65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T137" s="17" t="s">
        <v>127</v>
      </c>
      <c r="AU137" s="17" t="s">
        <v>82</v>
      </c>
    </row>
    <row r="138" spans="1:65" s="2" customFormat="1" ht="58.5">
      <c r="A138" s="34"/>
      <c r="B138" s="35"/>
      <c r="C138" s="36"/>
      <c r="D138" s="199" t="s">
        <v>129</v>
      </c>
      <c r="E138" s="36"/>
      <c r="F138" s="203" t="s">
        <v>215</v>
      </c>
      <c r="G138" s="36"/>
      <c r="H138" s="36"/>
      <c r="I138" s="108"/>
      <c r="J138" s="36"/>
      <c r="K138" s="36"/>
      <c r="L138" s="39"/>
      <c r="M138" s="201"/>
      <c r="N138" s="202"/>
      <c r="O138" s="64"/>
      <c r="P138" s="64"/>
      <c r="Q138" s="64"/>
      <c r="R138" s="64"/>
      <c r="S138" s="64"/>
      <c r="T138" s="65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T138" s="17" t="s">
        <v>129</v>
      </c>
      <c r="AU138" s="17" t="s">
        <v>82</v>
      </c>
    </row>
    <row r="139" spans="1:65" s="13" customFormat="1" ht="11.25">
      <c r="B139" s="204"/>
      <c r="C139" s="205"/>
      <c r="D139" s="199" t="s">
        <v>137</v>
      </c>
      <c r="E139" s="206" t="s">
        <v>20</v>
      </c>
      <c r="F139" s="207" t="s">
        <v>396</v>
      </c>
      <c r="G139" s="205"/>
      <c r="H139" s="208">
        <v>615.54999999999995</v>
      </c>
      <c r="I139" s="209"/>
      <c r="J139" s="205"/>
      <c r="K139" s="205"/>
      <c r="L139" s="210"/>
      <c r="M139" s="211"/>
      <c r="N139" s="212"/>
      <c r="O139" s="212"/>
      <c r="P139" s="212"/>
      <c r="Q139" s="212"/>
      <c r="R139" s="212"/>
      <c r="S139" s="212"/>
      <c r="T139" s="213"/>
      <c r="AT139" s="214" t="s">
        <v>137</v>
      </c>
      <c r="AU139" s="214" t="s">
        <v>82</v>
      </c>
      <c r="AV139" s="13" t="s">
        <v>82</v>
      </c>
      <c r="AW139" s="13" t="s">
        <v>33</v>
      </c>
      <c r="AX139" s="13" t="s">
        <v>72</v>
      </c>
      <c r="AY139" s="214" t="s">
        <v>118</v>
      </c>
    </row>
    <row r="140" spans="1:65" s="13" customFormat="1" ht="11.25">
      <c r="B140" s="204"/>
      <c r="C140" s="205"/>
      <c r="D140" s="199" t="s">
        <v>137</v>
      </c>
      <c r="E140" s="206" t="s">
        <v>20</v>
      </c>
      <c r="F140" s="207" t="s">
        <v>397</v>
      </c>
      <c r="G140" s="205"/>
      <c r="H140" s="208">
        <v>9.77</v>
      </c>
      <c r="I140" s="209"/>
      <c r="J140" s="205"/>
      <c r="K140" s="205"/>
      <c r="L140" s="210"/>
      <c r="M140" s="211"/>
      <c r="N140" s="212"/>
      <c r="O140" s="212"/>
      <c r="P140" s="212"/>
      <c r="Q140" s="212"/>
      <c r="R140" s="212"/>
      <c r="S140" s="212"/>
      <c r="T140" s="213"/>
      <c r="AT140" s="214" t="s">
        <v>137</v>
      </c>
      <c r="AU140" s="214" t="s">
        <v>82</v>
      </c>
      <c r="AV140" s="13" t="s">
        <v>82</v>
      </c>
      <c r="AW140" s="13" t="s">
        <v>33</v>
      </c>
      <c r="AX140" s="13" t="s">
        <v>72</v>
      </c>
      <c r="AY140" s="214" t="s">
        <v>118</v>
      </c>
    </row>
    <row r="141" spans="1:65" s="13" customFormat="1" ht="11.25">
      <c r="B141" s="204"/>
      <c r="C141" s="205"/>
      <c r="D141" s="199" t="s">
        <v>137</v>
      </c>
      <c r="E141" s="206" t="s">
        <v>20</v>
      </c>
      <c r="F141" s="207" t="s">
        <v>385</v>
      </c>
      <c r="G141" s="205"/>
      <c r="H141" s="208">
        <v>13.57</v>
      </c>
      <c r="I141" s="209"/>
      <c r="J141" s="205"/>
      <c r="K141" s="205"/>
      <c r="L141" s="210"/>
      <c r="M141" s="211"/>
      <c r="N141" s="212"/>
      <c r="O141" s="212"/>
      <c r="P141" s="212"/>
      <c r="Q141" s="212"/>
      <c r="R141" s="212"/>
      <c r="S141" s="212"/>
      <c r="T141" s="213"/>
      <c r="AT141" s="214" t="s">
        <v>137</v>
      </c>
      <c r="AU141" s="214" t="s">
        <v>82</v>
      </c>
      <c r="AV141" s="13" t="s">
        <v>82</v>
      </c>
      <c r="AW141" s="13" t="s">
        <v>33</v>
      </c>
      <c r="AX141" s="13" t="s">
        <v>72</v>
      </c>
      <c r="AY141" s="214" t="s">
        <v>118</v>
      </c>
    </row>
    <row r="142" spans="1:65" s="14" customFormat="1" ht="11.25">
      <c r="B142" s="215"/>
      <c r="C142" s="216"/>
      <c r="D142" s="199" t="s">
        <v>137</v>
      </c>
      <c r="E142" s="217" t="s">
        <v>20</v>
      </c>
      <c r="F142" s="218" t="s">
        <v>176</v>
      </c>
      <c r="G142" s="216"/>
      <c r="H142" s="219">
        <v>638.89</v>
      </c>
      <c r="I142" s="220"/>
      <c r="J142" s="216"/>
      <c r="K142" s="216"/>
      <c r="L142" s="221"/>
      <c r="M142" s="222"/>
      <c r="N142" s="223"/>
      <c r="O142" s="223"/>
      <c r="P142" s="223"/>
      <c r="Q142" s="223"/>
      <c r="R142" s="223"/>
      <c r="S142" s="223"/>
      <c r="T142" s="224"/>
      <c r="AT142" s="225" t="s">
        <v>137</v>
      </c>
      <c r="AU142" s="225" t="s">
        <v>82</v>
      </c>
      <c r="AV142" s="14" t="s">
        <v>125</v>
      </c>
      <c r="AW142" s="14" t="s">
        <v>33</v>
      </c>
      <c r="AX142" s="14" t="s">
        <v>80</v>
      </c>
      <c r="AY142" s="225" t="s">
        <v>118</v>
      </c>
    </row>
    <row r="143" spans="1:65" s="2" customFormat="1" ht="16.5" customHeight="1">
      <c r="A143" s="34"/>
      <c r="B143" s="35"/>
      <c r="C143" s="187" t="s">
        <v>210</v>
      </c>
      <c r="D143" s="187" t="s">
        <v>120</v>
      </c>
      <c r="E143" s="188" t="s">
        <v>225</v>
      </c>
      <c r="F143" s="189" t="s">
        <v>226</v>
      </c>
      <c r="G143" s="190" t="s">
        <v>133</v>
      </c>
      <c r="H143" s="191">
        <v>6</v>
      </c>
      <c r="I143" s="192"/>
      <c r="J143" s="191">
        <f>ROUND(I143*H143,2)</f>
        <v>0</v>
      </c>
      <c r="K143" s="189" t="s">
        <v>124</v>
      </c>
      <c r="L143" s="39"/>
      <c r="M143" s="193" t="s">
        <v>20</v>
      </c>
      <c r="N143" s="194" t="s">
        <v>43</v>
      </c>
      <c r="O143" s="64"/>
      <c r="P143" s="195">
        <f>O143*H143</f>
        <v>0</v>
      </c>
      <c r="Q143" s="195">
        <v>0</v>
      </c>
      <c r="R143" s="195">
        <f>Q143*H143</f>
        <v>0</v>
      </c>
      <c r="S143" s="195">
        <v>0</v>
      </c>
      <c r="T143" s="196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97" t="s">
        <v>125</v>
      </c>
      <c r="AT143" s="197" t="s">
        <v>120</v>
      </c>
      <c r="AU143" s="197" t="s">
        <v>82</v>
      </c>
      <c r="AY143" s="17" t="s">
        <v>118</v>
      </c>
      <c r="BE143" s="198">
        <f>IF(N143="základní",J143,0)</f>
        <v>0</v>
      </c>
      <c r="BF143" s="198">
        <f>IF(N143="snížená",J143,0)</f>
        <v>0</v>
      </c>
      <c r="BG143" s="198">
        <f>IF(N143="zákl. přenesená",J143,0)</f>
        <v>0</v>
      </c>
      <c r="BH143" s="198">
        <f>IF(N143="sníž. přenesená",J143,0)</f>
        <v>0</v>
      </c>
      <c r="BI143" s="198">
        <f>IF(N143="nulová",J143,0)</f>
        <v>0</v>
      </c>
      <c r="BJ143" s="17" t="s">
        <v>80</v>
      </c>
      <c r="BK143" s="198">
        <f>ROUND(I143*H143,2)</f>
        <v>0</v>
      </c>
      <c r="BL143" s="17" t="s">
        <v>125</v>
      </c>
      <c r="BM143" s="197" t="s">
        <v>398</v>
      </c>
    </row>
    <row r="144" spans="1:65" s="2" customFormat="1" ht="19.5">
      <c r="A144" s="34"/>
      <c r="B144" s="35"/>
      <c r="C144" s="36"/>
      <c r="D144" s="199" t="s">
        <v>127</v>
      </c>
      <c r="E144" s="36"/>
      <c r="F144" s="200" t="s">
        <v>228</v>
      </c>
      <c r="G144" s="36"/>
      <c r="H144" s="36"/>
      <c r="I144" s="108"/>
      <c r="J144" s="36"/>
      <c r="K144" s="36"/>
      <c r="L144" s="39"/>
      <c r="M144" s="201"/>
      <c r="N144" s="202"/>
      <c r="O144" s="64"/>
      <c r="P144" s="64"/>
      <c r="Q144" s="64"/>
      <c r="R144" s="64"/>
      <c r="S144" s="64"/>
      <c r="T144" s="65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T144" s="17" t="s">
        <v>127</v>
      </c>
      <c r="AU144" s="17" t="s">
        <v>82</v>
      </c>
    </row>
    <row r="145" spans="1:65" s="2" customFormat="1" ht="58.5">
      <c r="A145" s="34"/>
      <c r="B145" s="35"/>
      <c r="C145" s="36"/>
      <c r="D145" s="199" t="s">
        <v>129</v>
      </c>
      <c r="E145" s="36"/>
      <c r="F145" s="203" t="s">
        <v>215</v>
      </c>
      <c r="G145" s="36"/>
      <c r="H145" s="36"/>
      <c r="I145" s="108"/>
      <c r="J145" s="36"/>
      <c r="K145" s="36"/>
      <c r="L145" s="39"/>
      <c r="M145" s="201"/>
      <c r="N145" s="202"/>
      <c r="O145" s="64"/>
      <c r="P145" s="64"/>
      <c r="Q145" s="64"/>
      <c r="R145" s="64"/>
      <c r="S145" s="64"/>
      <c r="T145" s="65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T145" s="17" t="s">
        <v>129</v>
      </c>
      <c r="AU145" s="17" t="s">
        <v>82</v>
      </c>
    </row>
    <row r="146" spans="1:65" s="2" customFormat="1" ht="16.5" customHeight="1">
      <c r="A146" s="34"/>
      <c r="B146" s="35"/>
      <c r="C146" s="187" t="s">
        <v>218</v>
      </c>
      <c r="D146" s="187" t="s">
        <v>120</v>
      </c>
      <c r="E146" s="188" t="s">
        <v>230</v>
      </c>
      <c r="F146" s="189" t="s">
        <v>231</v>
      </c>
      <c r="G146" s="190" t="s">
        <v>133</v>
      </c>
      <c r="H146" s="191">
        <v>127.21</v>
      </c>
      <c r="I146" s="192"/>
      <c r="J146" s="191">
        <f>ROUND(I146*H146,2)</f>
        <v>0</v>
      </c>
      <c r="K146" s="189" t="s">
        <v>124</v>
      </c>
      <c r="L146" s="39"/>
      <c r="M146" s="193" t="s">
        <v>20</v>
      </c>
      <c r="N146" s="194" t="s">
        <v>43</v>
      </c>
      <c r="O146" s="64"/>
      <c r="P146" s="195">
        <f>O146*H146</f>
        <v>0</v>
      </c>
      <c r="Q146" s="195">
        <v>0</v>
      </c>
      <c r="R146" s="195">
        <f>Q146*H146</f>
        <v>0</v>
      </c>
      <c r="S146" s="195">
        <v>0</v>
      </c>
      <c r="T146" s="196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7" t="s">
        <v>125</v>
      </c>
      <c r="AT146" s="197" t="s">
        <v>120</v>
      </c>
      <c r="AU146" s="197" t="s">
        <v>82</v>
      </c>
      <c r="AY146" s="17" t="s">
        <v>118</v>
      </c>
      <c r="BE146" s="198">
        <f>IF(N146="základní",J146,0)</f>
        <v>0</v>
      </c>
      <c r="BF146" s="198">
        <f>IF(N146="snížená",J146,0)</f>
        <v>0</v>
      </c>
      <c r="BG146" s="198">
        <f>IF(N146="zákl. přenesená",J146,0)</f>
        <v>0</v>
      </c>
      <c r="BH146" s="198">
        <f>IF(N146="sníž. přenesená",J146,0)</f>
        <v>0</v>
      </c>
      <c r="BI146" s="198">
        <f>IF(N146="nulová",J146,0)</f>
        <v>0</v>
      </c>
      <c r="BJ146" s="17" t="s">
        <v>80</v>
      </c>
      <c r="BK146" s="198">
        <f>ROUND(I146*H146,2)</f>
        <v>0</v>
      </c>
      <c r="BL146" s="17" t="s">
        <v>125</v>
      </c>
      <c r="BM146" s="197" t="s">
        <v>399</v>
      </c>
    </row>
    <row r="147" spans="1:65" s="2" customFormat="1" ht="19.5">
      <c r="A147" s="34"/>
      <c r="B147" s="35"/>
      <c r="C147" s="36"/>
      <c r="D147" s="199" t="s">
        <v>127</v>
      </c>
      <c r="E147" s="36"/>
      <c r="F147" s="200" t="s">
        <v>233</v>
      </c>
      <c r="G147" s="36"/>
      <c r="H147" s="36"/>
      <c r="I147" s="108"/>
      <c r="J147" s="36"/>
      <c r="K147" s="36"/>
      <c r="L147" s="39"/>
      <c r="M147" s="201"/>
      <c r="N147" s="202"/>
      <c r="O147" s="64"/>
      <c r="P147" s="64"/>
      <c r="Q147" s="64"/>
      <c r="R147" s="64"/>
      <c r="S147" s="64"/>
      <c r="T147" s="65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T147" s="17" t="s">
        <v>127</v>
      </c>
      <c r="AU147" s="17" t="s">
        <v>82</v>
      </c>
    </row>
    <row r="148" spans="1:65" s="2" customFormat="1" ht="87.75">
      <c r="A148" s="34"/>
      <c r="B148" s="35"/>
      <c r="C148" s="36"/>
      <c r="D148" s="199" t="s">
        <v>129</v>
      </c>
      <c r="E148" s="36"/>
      <c r="F148" s="203" t="s">
        <v>234</v>
      </c>
      <c r="G148" s="36"/>
      <c r="H148" s="36"/>
      <c r="I148" s="108"/>
      <c r="J148" s="36"/>
      <c r="K148" s="36"/>
      <c r="L148" s="39"/>
      <c r="M148" s="201"/>
      <c r="N148" s="202"/>
      <c r="O148" s="64"/>
      <c r="P148" s="64"/>
      <c r="Q148" s="64"/>
      <c r="R148" s="64"/>
      <c r="S148" s="64"/>
      <c r="T148" s="65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T148" s="17" t="s">
        <v>129</v>
      </c>
      <c r="AU148" s="17" t="s">
        <v>82</v>
      </c>
    </row>
    <row r="149" spans="1:65" s="13" customFormat="1" ht="11.25">
      <c r="B149" s="204"/>
      <c r="C149" s="205"/>
      <c r="D149" s="199" t="s">
        <v>137</v>
      </c>
      <c r="E149" s="206" t="s">
        <v>20</v>
      </c>
      <c r="F149" s="207" t="s">
        <v>394</v>
      </c>
      <c r="G149" s="205"/>
      <c r="H149" s="208">
        <v>127.21</v>
      </c>
      <c r="I149" s="209"/>
      <c r="J149" s="205"/>
      <c r="K149" s="205"/>
      <c r="L149" s="210"/>
      <c r="M149" s="211"/>
      <c r="N149" s="212"/>
      <c r="O149" s="212"/>
      <c r="P149" s="212"/>
      <c r="Q149" s="212"/>
      <c r="R149" s="212"/>
      <c r="S149" s="212"/>
      <c r="T149" s="213"/>
      <c r="AT149" s="214" t="s">
        <v>137</v>
      </c>
      <c r="AU149" s="214" t="s">
        <v>82</v>
      </c>
      <c r="AV149" s="13" t="s">
        <v>82</v>
      </c>
      <c r="AW149" s="13" t="s">
        <v>33</v>
      </c>
      <c r="AX149" s="13" t="s">
        <v>80</v>
      </c>
      <c r="AY149" s="214" t="s">
        <v>118</v>
      </c>
    </row>
    <row r="150" spans="1:65" s="2" customFormat="1" ht="21.75" customHeight="1">
      <c r="A150" s="34"/>
      <c r="B150" s="35"/>
      <c r="C150" s="187" t="s">
        <v>8</v>
      </c>
      <c r="D150" s="187" t="s">
        <v>120</v>
      </c>
      <c r="E150" s="188" t="s">
        <v>236</v>
      </c>
      <c r="F150" s="189" t="s">
        <v>237</v>
      </c>
      <c r="G150" s="190" t="s">
        <v>133</v>
      </c>
      <c r="H150" s="191">
        <v>24</v>
      </c>
      <c r="I150" s="192"/>
      <c r="J150" s="191">
        <f>ROUND(I150*H150,2)</f>
        <v>0</v>
      </c>
      <c r="K150" s="189" t="s">
        <v>124</v>
      </c>
      <c r="L150" s="39"/>
      <c r="M150" s="193" t="s">
        <v>20</v>
      </c>
      <c r="N150" s="194" t="s">
        <v>43</v>
      </c>
      <c r="O150" s="64"/>
      <c r="P150" s="195">
        <f>O150*H150</f>
        <v>0</v>
      </c>
      <c r="Q150" s="195">
        <v>0</v>
      </c>
      <c r="R150" s="195">
        <f>Q150*H150</f>
        <v>0</v>
      </c>
      <c r="S150" s="195">
        <v>0</v>
      </c>
      <c r="T150" s="196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97" t="s">
        <v>125</v>
      </c>
      <c r="AT150" s="197" t="s">
        <v>120</v>
      </c>
      <c r="AU150" s="197" t="s">
        <v>82</v>
      </c>
      <c r="AY150" s="17" t="s">
        <v>118</v>
      </c>
      <c r="BE150" s="198">
        <f>IF(N150="základní",J150,0)</f>
        <v>0</v>
      </c>
      <c r="BF150" s="198">
        <f>IF(N150="snížená",J150,0)</f>
        <v>0</v>
      </c>
      <c r="BG150" s="198">
        <f>IF(N150="zákl. přenesená",J150,0)</f>
        <v>0</v>
      </c>
      <c r="BH150" s="198">
        <f>IF(N150="sníž. přenesená",J150,0)</f>
        <v>0</v>
      </c>
      <c r="BI150" s="198">
        <f>IF(N150="nulová",J150,0)</f>
        <v>0</v>
      </c>
      <c r="BJ150" s="17" t="s">
        <v>80</v>
      </c>
      <c r="BK150" s="198">
        <f>ROUND(I150*H150,2)</f>
        <v>0</v>
      </c>
      <c r="BL150" s="17" t="s">
        <v>125</v>
      </c>
      <c r="BM150" s="197" t="s">
        <v>400</v>
      </c>
    </row>
    <row r="151" spans="1:65" s="2" customFormat="1" ht="19.5">
      <c r="A151" s="34"/>
      <c r="B151" s="35"/>
      <c r="C151" s="36"/>
      <c r="D151" s="199" t="s">
        <v>127</v>
      </c>
      <c r="E151" s="36"/>
      <c r="F151" s="200" t="s">
        <v>239</v>
      </c>
      <c r="G151" s="36"/>
      <c r="H151" s="36"/>
      <c r="I151" s="108"/>
      <c r="J151" s="36"/>
      <c r="K151" s="36"/>
      <c r="L151" s="39"/>
      <c r="M151" s="201"/>
      <c r="N151" s="202"/>
      <c r="O151" s="64"/>
      <c r="P151" s="64"/>
      <c r="Q151" s="64"/>
      <c r="R151" s="64"/>
      <c r="S151" s="64"/>
      <c r="T151" s="65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T151" s="17" t="s">
        <v>127</v>
      </c>
      <c r="AU151" s="17" t="s">
        <v>82</v>
      </c>
    </row>
    <row r="152" spans="1:65" s="2" customFormat="1" ht="39">
      <c r="A152" s="34"/>
      <c r="B152" s="35"/>
      <c r="C152" s="36"/>
      <c r="D152" s="199" t="s">
        <v>129</v>
      </c>
      <c r="E152" s="36"/>
      <c r="F152" s="203" t="s">
        <v>240</v>
      </c>
      <c r="G152" s="36"/>
      <c r="H152" s="36"/>
      <c r="I152" s="108"/>
      <c r="J152" s="36"/>
      <c r="K152" s="36"/>
      <c r="L152" s="39"/>
      <c r="M152" s="201"/>
      <c r="N152" s="202"/>
      <c r="O152" s="64"/>
      <c r="P152" s="64"/>
      <c r="Q152" s="64"/>
      <c r="R152" s="64"/>
      <c r="S152" s="64"/>
      <c r="T152" s="65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T152" s="17" t="s">
        <v>129</v>
      </c>
      <c r="AU152" s="17" t="s">
        <v>82</v>
      </c>
    </row>
    <row r="153" spans="1:65" s="13" customFormat="1" ht="11.25">
      <c r="B153" s="204"/>
      <c r="C153" s="205"/>
      <c r="D153" s="199" t="s">
        <v>137</v>
      </c>
      <c r="E153" s="206" t="s">
        <v>20</v>
      </c>
      <c r="F153" s="207" t="s">
        <v>241</v>
      </c>
      <c r="G153" s="205"/>
      <c r="H153" s="208">
        <v>24</v>
      </c>
      <c r="I153" s="209"/>
      <c r="J153" s="205"/>
      <c r="K153" s="205"/>
      <c r="L153" s="210"/>
      <c r="M153" s="211"/>
      <c r="N153" s="212"/>
      <c r="O153" s="212"/>
      <c r="P153" s="212"/>
      <c r="Q153" s="212"/>
      <c r="R153" s="212"/>
      <c r="S153" s="212"/>
      <c r="T153" s="213"/>
      <c r="AT153" s="214" t="s">
        <v>137</v>
      </c>
      <c r="AU153" s="214" t="s">
        <v>82</v>
      </c>
      <c r="AV153" s="13" t="s">
        <v>82</v>
      </c>
      <c r="AW153" s="13" t="s">
        <v>33</v>
      </c>
      <c r="AX153" s="13" t="s">
        <v>80</v>
      </c>
      <c r="AY153" s="214" t="s">
        <v>118</v>
      </c>
    </row>
    <row r="154" spans="1:65" s="2" customFormat="1" ht="16.5" customHeight="1">
      <c r="A154" s="34"/>
      <c r="B154" s="35"/>
      <c r="C154" s="187" t="s">
        <v>229</v>
      </c>
      <c r="D154" s="187" t="s">
        <v>120</v>
      </c>
      <c r="E154" s="188" t="s">
        <v>243</v>
      </c>
      <c r="F154" s="189" t="s">
        <v>244</v>
      </c>
      <c r="G154" s="190" t="s">
        <v>245</v>
      </c>
      <c r="H154" s="191">
        <v>1290.98</v>
      </c>
      <c r="I154" s="192"/>
      <c r="J154" s="191">
        <f>ROUND(I154*H154,2)</f>
        <v>0</v>
      </c>
      <c r="K154" s="189" t="s">
        <v>124</v>
      </c>
      <c r="L154" s="39"/>
      <c r="M154" s="193" t="s">
        <v>20</v>
      </c>
      <c r="N154" s="194" t="s">
        <v>43</v>
      </c>
      <c r="O154" s="64"/>
      <c r="P154" s="195">
        <f>O154*H154</f>
        <v>0</v>
      </c>
      <c r="Q154" s="195">
        <v>0</v>
      </c>
      <c r="R154" s="195">
        <f>Q154*H154</f>
        <v>0</v>
      </c>
      <c r="S154" s="195">
        <v>0</v>
      </c>
      <c r="T154" s="196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97" t="s">
        <v>125</v>
      </c>
      <c r="AT154" s="197" t="s">
        <v>120</v>
      </c>
      <c r="AU154" s="197" t="s">
        <v>82</v>
      </c>
      <c r="AY154" s="17" t="s">
        <v>118</v>
      </c>
      <c r="BE154" s="198">
        <f>IF(N154="základní",J154,0)</f>
        <v>0</v>
      </c>
      <c r="BF154" s="198">
        <f>IF(N154="snížená",J154,0)</f>
        <v>0</v>
      </c>
      <c r="BG154" s="198">
        <f>IF(N154="zákl. přenesená",J154,0)</f>
        <v>0</v>
      </c>
      <c r="BH154" s="198">
        <f>IF(N154="sníž. přenesená",J154,0)</f>
        <v>0</v>
      </c>
      <c r="BI154" s="198">
        <f>IF(N154="nulová",J154,0)</f>
        <v>0</v>
      </c>
      <c r="BJ154" s="17" t="s">
        <v>80</v>
      </c>
      <c r="BK154" s="198">
        <f>ROUND(I154*H154,2)</f>
        <v>0</v>
      </c>
      <c r="BL154" s="17" t="s">
        <v>125</v>
      </c>
      <c r="BM154" s="197" t="s">
        <v>401</v>
      </c>
    </row>
    <row r="155" spans="1:65" s="2" customFormat="1" ht="11.25">
      <c r="A155" s="34"/>
      <c r="B155" s="35"/>
      <c r="C155" s="36"/>
      <c r="D155" s="199" t="s">
        <v>127</v>
      </c>
      <c r="E155" s="36"/>
      <c r="F155" s="200" t="s">
        <v>247</v>
      </c>
      <c r="G155" s="36"/>
      <c r="H155" s="36"/>
      <c r="I155" s="108"/>
      <c r="J155" s="36"/>
      <c r="K155" s="36"/>
      <c r="L155" s="39"/>
      <c r="M155" s="201"/>
      <c r="N155" s="202"/>
      <c r="O155" s="64"/>
      <c r="P155" s="64"/>
      <c r="Q155" s="64"/>
      <c r="R155" s="64"/>
      <c r="S155" s="64"/>
      <c r="T155" s="65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T155" s="17" t="s">
        <v>127</v>
      </c>
      <c r="AU155" s="17" t="s">
        <v>82</v>
      </c>
    </row>
    <row r="156" spans="1:65" s="2" customFormat="1" ht="39">
      <c r="A156" s="34"/>
      <c r="B156" s="35"/>
      <c r="C156" s="36"/>
      <c r="D156" s="199" t="s">
        <v>129</v>
      </c>
      <c r="E156" s="36"/>
      <c r="F156" s="203" t="s">
        <v>248</v>
      </c>
      <c r="G156" s="36"/>
      <c r="H156" s="36"/>
      <c r="I156" s="108"/>
      <c r="J156" s="36"/>
      <c r="K156" s="36"/>
      <c r="L156" s="39"/>
      <c r="M156" s="201"/>
      <c r="N156" s="202"/>
      <c r="O156" s="64"/>
      <c r="P156" s="64"/>
      <c r="Q156" s="64"/>
      <c r="R156" s="64"/>
      <c r="S156" s="64"/>
      <c r="T156" s="65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T156" s="17" t="s">
        <v>129</v>
      </c>
      <c r="AU156" s="17" t="s">
        <v>82</v>
      </c>
    </row>
    <row r="157" spans="1:65" s="13" customFormat="1" ht="11.25">
      <c r="B157" s="204"/>
      <c r="C157" s="205"/>
      <c r="D157" s="199" t="s">
        <v>137</v>
      </c>
      <c r="E157" s="206" t="s">
        <v>20</v>
      </c>
      <c r="F157" s="207" t="s">
        <v>402</v>
      </c>
      <c r="G157" s="205"/>
      <c r="H157" s="208">
        <v>1277.78</v>
      </c>
      <c r="I157" s="209"/>
      <c r="J157" s="205"/>
      <c r="K157" s="205"/>
      <c r="L157" s="210"/>
      <c r="M157" s="211"/>
      <c r="N157" s="212"/>
      <c r="O157" s="212"/>
      <c r="P157" s="212"/>
      <c r="Q157" s="212"/>
      <c r="R157" s="212"/>
      <c r="S157" s="212"/>
      <c r="T157" s="213"/>
      <c r="AT157" s="214" t="s">
        <v>137</v>
      </c>
      <c r="AU157" s="214" t="s">
        <v>82</v>
      </c>
      <c r="AV157" s="13" t="s">
        <v>82</v>
      </c>
      <c r="AW157" s="13" t="s">
        <v>33</v>
      </c>
      <c r="AX157" s="13" t="s">
        <v>72</v>
      </c>
      <c r="AY157" s="214" t="s">
        <v>118</v>
      </c>
    </row>
    <row r="158" spans="1:65" s="13" customFormat="1" ht="11.25">
      <c r="B158" s="204"/>
      <c r="C158" s="205"/>
      <c r="D158" s="199" t="s">
        <v>137</v>
      </c>
      <c r="E158" s="206" t="s">
        <v>20</v>
      </c>
      <c r="F158" s="207" t="s">
        <v>403</v>
      </c>
      <c r="G158" s="205"/>
      <c r="H158" s="208">
        <v>13.2</v>
      </c>
      <c r="I158" s="209"/>
      <c r="J158" s="205"/>
      <c r="K158" s="205"/>
      <c r="L158" s="210"/>
      <c r="M158" s="211"/>
      <c r="N158" s="212"/>
      <c r="O158" s="212"/>
      <c r="P158" s="212"/>
      <c r="Q158" s="212"/>
      <c r="R158" s="212"/>
      <c r="S158" s="212"/>
      <c r="T158" s="213"/>
      <c r="AT158" s="214" t="s">
        <v>137</v>
      </c>
      <c r="AU158" s="214" t="s">
        <v>82</v>
      </c>
      <c r="AV158" s="13" t="s">
        <v>82</v>
      </c>
      <c r="AW158" s="13" t="s">
        <v>33</v>
      </c>
      <c r="AX158" s="13" t="s">
        <v>72</v>
      </c>
      <c r="AY158" s="214" t="s">
        <v>118</v>
      </c>
    </row>
    <row r="159" spans="1:65" s="14" customFormat="1" ht="11.25">
      <c r="B159" s="215"/>
      <c r="C159" s="216"/>
      <c r="D159" s="199" t="s">
        <v>137</v>
      </c>
      <c r="E159" s="217" t="s">
        <v>20</v>
      </c>
      <c r="F159" s="218" t="s">
        <v>176</v>
      </c>
      <c r="G159" s="216"/>
      <c r="H159" s="219">
        <v>1290.98</v>
      </c>
      <c r="I159" s="220"/>
      <c r="J159" s="216"/>
      <c r="K159" s="216"/>
      <c r="L159" s="221"/>
      <c r="M159" s="222"/>
      <c r="N159" s="223"/>
      <c r="O159" s="223"/>
      <c r="P159" s="223"/>
      <c r="Q159" s="223"/>
      <c r="R159" s="223"/>
      <c r="S159" s="223"/>
      <c r="T159" s="224"/>
      <c r="AT159" s="225" t="s">
        <v>137</v>
      </c>
      <c r="AU159" s="225" t="s">
        <v>82</v>
      </c>
      <c r="AV159" s="14" t="s">
        <v>125</v>
      </c>
      <c r="AW159" s="14" t="s">
        <v>33</v>
      </c>
      <c r="AX159" s="14" t="s">
        <v>80</v>
      </c>
      <c r="AY159" s="225" t="s">
        <v>118</v>
      </c>
    </row>
    <row r="160" spans="1:65" s="2" customFormat="1" ht="16.5" customHeight="1">
      <c r="A160" s="34"/>
      <c r="B160" s="35"/>
      <c r="C160" s="187" t="s">
        <v>235</v>
      </c>
      <c r="D160" s="187" t="s">
        <v>120</v>
      </c>
      <c r="E160" s="188" t="s">
        <v>253</v>
      </c>
      <c r="F160" s="189" t="s">
        <v>254</v>
      </c>
      <c r="G160" s="190" t="s">
        <v>133</v>
      </c>
      <c r="H160" s="191">
        <v>766.1</v>
      </c>
      <c r="I160" s="192"/>
      <c r="J160" s="191">
        <f>ROUND(I160*H160,2)</f>
        <v>0</v>
      </c>
      <c r="K160" s="189" t="s">
        <v>124</v>
      </c>
      <c r="L160" s="39"/>
      <c r="M160" s="193" t="s">
        <v>20</v>
      </c>
      <c r="N160" s="194" t="s">
        <v>43</v>
      </c>
      <c r="O160" s="64"/>
      <c r="P160" s="195">
        <f>O160*H160</f>
        <v>0</v>
      </c>
      <c r="Q160" s="195">
        <v>0</v>
      </c>
      <c r="R160" s="195">
        <f>Q160*H160</f>
        <v>0</v>
      </c>
      <c r="S160" s="195">
        <v>0</v>
      </c>
      <c r="T160" s="196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7" t="s">
        <v>125</v>
      </c>
      <c r="AT160" s="197" t="s">
        <v>120</v>
      </c>
      <c r="AU160" s="197" t="s">
        <v>82</v>
      </c>
      <c r="AY160" s="17" t="s">
        <v>118</v>
      </c>
      <c r="BE160" s="198">
        <f>IF(N160="základní",J160,0)</f>
        <v>0</v>
      </c>
      <c r="BF160" s="198">
        <f>IF(N160="snížená",J160,0)</f>
        <v>0</v>
      </c>
      <c r="BG160" s="198">
        <f>IF(N160="zákl. přenesená",J160,0)</f>
        <v>0</v>
      </c>
      <c r="BH160" s="198">
        <f>IF(N160="sníž. přenesená",J160,0)</f>
        <v>0</v>
      </c>
      <c r="BI160" s="198">
        <f>IF(N160="nulová",J160,0)</f>
        <v>0</v>
      </c>
      <c r="BJ160" s="17" t="s">
        <v>80</v>
      </c>
      <c r="BK160" s="198">
        <f>ROUND(I160*H160,2)</f>
        <v>0</v>
      </c>
      <c r="BL160" s="17" t="s">
        <v>125</v>
      </c>
      <c r="BM160" s="197" t="s">
        <v>404</v>
      </c>
    </row>
    <row r="161" spans="1:65" s="2" customFormat="1" ht="11.25">
      <c r="A161" s="34"/>
      <c r="B161" s="35"/>
      <c r="C161" s="36"/>
      <c r="D161" s="199" t="s">
        <v>127</v>
      </c>
      <c r="E161" s="36"/>
      <c r="F161" s="200" t="s">
        <v>256</v>
      </c>
      <c r="G161" s="36"/>
      <c r="H161" s="36"/>
      <c r="I161" s="108"/>
      <c r="J161" s="36"/>
      <c r="K161" s="36"/>
      <c r="L161" s="39"/>
      <c r="M161" s="201"/>
      <c r="N161" s="202"/>
      <c r="O161" s="64"/>
      <c r="P161" s="64"/>
      <c r="Q161" s="64"/>
      <c r="R161" s="64"/>
      <c r="S161" s="64"/>
      <c r="T161" s="65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T161" s="17" t="s">
        <v>127</v>
      </c>
      <c r="AU161" s="17" t="s">
        <v>82</v>
      </c>
    </row>
    <row r="162" spans="1:65" s="2" customFormat="1" ht="97.5">
      <c r="A162" s="34"/>
      <c r="B162" s="35"/>
      <c r="C162" s="36"/>
      <c r="D162" s="199" t="s">
        <v>129</v>
      </c>
      <c r="E162" s="36"/>
      <c r="F162" s="203" t="s">
        <v>257</v>
      </c>
      <c r="G162" s="36"/>
      <c r="H162" s="36"/>
      <c r="I162" s="108"/>
      <c r="J162" s="36"/>
      <c r="K162" s="36"/>
      <c r="L162" s="39"/>
      <c r="M162" s="201"/>
      <c r="N162" s="202"/>
      <c r="O162" s="64"/>
      <c r="P162" s="64"/>
      <c r="Q162" s="64"/>
      <c r="R162" s="64"/>
      <c r="S162" s="64"/>
      <c r="T162" s="65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T162" s="17" t="s">
        <v>129</v>
      </c>
      <c r="AU162" s="17" t="s">
        <v>82</v>
      </c>
    </row>
    <row r="163" spans="1:65" s="13" customFormat="1" ht="11.25">
      <c r="B163" s="204"/>
      <c r="C163" s="205"/>
      <c r="D163" s="199" t="s">
        <v>137</v>
      </c>
      <c r="E163" s="206" t="s">
        <v>20</v>
      </c>
      <c r="F163" s="207" t="s">
        <v>405</v>
      </c>
      <c r="G163" s="205"/>
      <c r="H163" s="208">
        <v>127.21</v>
      </c>
      <c r="I163" s="209"/>
      <c r="J163" s="205"/>
      <c r="K163" s="205"/>
      <c r="L163" s="210"/>
      <c r="M163" s="211"/>
      <c r="N163" s="212"/>
      <c r="O163" s="212"/>
      <c r="P163" s="212"/>
      <c r="Q163" s="212"/>
      <c r="R163" s="212"/>
      <c r="S163" s="212"/>
      <c r="T163" s="213"/>
      <c r="AT163" s="214" t="s">
        <v>137</v>
      </c>
      <c r="AU163" s="214" t="s">
        <v>82</v>
      </c>
      <c r="AV163" s="13" t="s">
        <v>82</v>
      </c>
      <c r="AW163" s="13" t="s">
        <v>33</v>
      </c>
      <c r="AX163" s="13" t="s">
        <v>72</v>
      </c>
      <c r="AY163" s="214" t="s">
        <v>118</v>
      </c>
    </row>
    <row r="164" spans="1:65" s="13" customFormat="1" ht="11.25">
      <c r="B164" s="204"/>
      <c r="C164" s="205"/>
      <c r="D164" s="199" t="s">
        <v>137</v>
      </c>
      <c r="E164" s="206" t="s">
        <v>20</v>
      </c>
      <c r="F164" s="207" t="s">
        <v>406</v>
      </c>
      <c r="G164" s="205"/>
      <c r="H164" s="208">
        <v>629.12</v>
      </c>
      <c r="I164" s="209"/>
      <c r="J164" s="205"/>
      <c r="K164" s="205"/>
      <c r="L164" s="210"/>
      <c r="M164" s="211"/>
      <c r="N164" s="212"/>
      <c r="O164" s="212"/>
      <c r="P164" s="212"/>
      <c r="Q164" s="212"/>
      <c r="R164" s="212"/>
      <c r="S164" s="212"/>
      <c r="T164" s="213"/>
      <c r="AT164" s="214" t="s">
        <v>137</v>
      </c>
      <c r="AU164" s="214" t="s">
        <v>82</v>
      </c>
      <c r="AV164" s="13" t="s">
        <v>82</v>
      </c>
      <c r="AW164" s="13" t="s">
        <v>33</v>
      </c>
      <c r="AX164" s="13" t="s">
        <v>72</v>
      </c>
      <c r="AY164" s="214" t="s">
        <v>118</v>
      </c>
    </row>
    <row r="165" spans="1:65" s="13" customFormat="1" ht="11.25">
      <c r="B165" s="204"/>
      <c r="C165" s="205"/>
      <c r="D165" s="199" t="s">
        <v>137</v>
      </c>
      <c r="E165" s="206" t="s">
        <v>20</v>
      </c>
      <c r="F165" s="207" t="s">
        <v>397</v>
      </c>
      <c r="G165" s="205"/>
      <c r="H165" s="208">
        <v>9.77</v>
      </c>
      <c r="I165" s="209"/>
      <c r="J165" s="205"/>
      <c r="K165" s="205"/>
      <c r="L165" s="210"/>
      <c r="M165" s="211"/>
      <c r="N165" s="212"/>
      <c r="O165" s="212"/>
      <c r="P165" s="212"/>
      <c r="Q165" s="212"/>
      <c r="R165" s="212"/>
      <c r="S165" s="212"/>
      <c r="T165" s="213"/>
      <c r="AT165" s="214" t="s">
        <v>137</v>
      </c>
      <c r="AU165" s="214" t="s">
        <v>82</v>
      </c>
      <c r="AV165" s="13" t="s">
        <v>82</v>
      </c>
      <c r="AW165" s="13" t="s">
        <v>33</v>
      </c>
      <c r="AX165" s="13" t="s">
        <v>72</v>
      </c>
      <c r="AY165" s="214" t="s">
        <v>118</v>
      </c>
    </row>
    <row r="166" spans="1:65" s="14" customFormat="1" ht="11.25">
      <c r="B166" s="215"/>
      <c r="C166" s="216"/>
      <c r="D166" s="199" t="s">
        <v>137</v>
      </c>
      <c r="E166" s="217" t="s">
        <v>20</v>
      </c>
      <c r="F166" s="218" t="s">
        <v>176</v>
      </c>
      <c r="G166" s="216"/>
      <c r="H166" s="219">
        <v>766.1</v>
      </c>
      <c r="I166" s="220"/>
      <c r="J166" s="216"/>
      <c r="K166" s="216"/>
      <c r="L166" s="221"/>
      <c r="M166" s="222"/>
      <c r="N166" s="223"/>
      <c r="O166" s="223"/>
      <c r="P166" s="223"/>
      <c r="Q166" s="223"/>
      <c r="R166" s="223"/>
      <c r="S166" s="223"/>
      <c r="T166" s="224"/>
      <c r="AT166" s="225" t="s">
        <v>137</v>
      </c>
      <c r="AU166" s="225" t="s">
        <v>82</v>
      </c>
      <c r="AV166" s="14" t="s">
        <v>125</v>
      </c>
      <c r="AW166" s="14" t="s">
        <v>33</v>
      </c>
      <c r="AX166" s="14" t="s">
        <v>80</v>
      </c>
      <c r="AY166" s="225" t="s">
        <v>118</v>
      </c>
    </row>
    <row r="167" spans="1:65" s="2" customFormat="1" ht="16.5" customHeight="1">
      <c r="A167" s="34"/>
      <c r="B167" s="35"/>
      <c r="C167" s="187" t="s">
        <v>242</v>
      </c>
      <c r="D167" s="187" t="s">
        <v>120</v>
      </c>
      <c r="E167" s="188" t="s">
        <v>260</v>
      </c>
      <c r="F167" s="189" t="s">
        <v>261</v>
      </c>
      <c r="G167" s="190" t="s">
        <v>133</v>
      </c>
      <c r="H167" s="191">
        <v>55.93</v>
      </c>
      <c r="I167" s="192"/>
      <c r="J167" s="191">
        <f>ROUND(I167*H167,2)</f>
        <v>0</v>
      </c>
      <c r="K167" s="189" t="s">
        <v>124</v>
      </c>
      <c r="L167" s="39"/>
      <c r="M167" s="193" t="s">
        <v>20</v>
      </c>
      <c r="N167" s="194" t="s">
        <v>43</v>
      </c>
      <c r="O167" s="64"/>
      <c r="P167" s="195">
        <f>O167*H167</f>
        <v>0</v>
      </c>
      <c r="Q167" s="195">
        <v>0</v>
      </c>
      <c r="R167" s="195">
        <f>Q167*H167</f>
        <v>0</v>
      </c>
      <c r="S167" s="195">
        <v>0</v>
      </c>
      <c r="T167" s="196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7" t="s">
        <v>125</v>
      </c>
      <c r="AT167" s="197" t="s">
        <v>120</v>
      </c>
      <c r="AU167" s="197" t="s">
        <v>82</v>
      </c>
      <c r="AY167" s="17" t="s">
        <v>118</v>
      </c>
      <c r="BE167" s="198">
        <f>IF(N167="základní",J167,0)</f>
        <v>0</v>
      </c>
      <c r="BF167" s="198">
        <f>IF(N167="snížená",J167,0)</f>
        <v>0</v>
      </c>
      <c r="BG167" s="198">
        <f>IF(N167="zákl. přenesená",J167,0)</f>
        <v>0</v>
      </c>
      <c r="BH167" s="198">
        <f>IF(N167="sníž. přenesená",J167,0)</f>
        <v>0</v>
      </c>
      <c r="BI167" s="198">
        <f>IF(N167="nulová",J167,0)</f>
        <v>0</v>
      </c>
      <c r="BJ167" s="17" t="s">
        <v>80</v>
      </c>
      <c r="BK167" s="198">
        <f>ROUND(I167*H167,2)</f>
        <v>0</v>
      </c>
      <c r="BL167" s="17" t="s">
        <v>125</v>
      </c>
      <c r="BM167" s="197" t="s">
        <v>407</v>
      </c>
    </row>
    <row r="168" spans="1:65" s="2" customFormat="1" ht="19.5">
      <c r="A168" s="34"/>
      <c r="B168" s="35"/>
      <c r="C168" s="36"/>
      <c r="D168" s="199" t="s">
        <v>127</v>
      </c>
      <c r="E168" s="36"/>
      <c r="F168" s="200" t="s">
        <v>263</v>
      </c>
      <c r="G168" s="36"/>
      <c r="H168" s="36"/>
      <c r="I168" s="108"/>
      <c r="J168" s="36"/>
      <c r="K168" s="36"/>
      <c r="L168" s="39"/>
      <c r="M168" s="201"/>
      <c r="N168" s="202"/>
      <c r="O168" s="64"/>
      <c r="P168" s="64"/>
      <c r="Q168" s="64"/>
      <c r="R168" s="64"/>
      <c r="S168" s="64"/>
      <c r="T168" s="65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T168" s="17" t="s">
        <v>127</v>
      </c>
      <c r="AU168" s="17" t="s">
        <v>82</v>
      </c>
    </row>
    <row r="169" spans="1:65" s="2" customFormat="1" ht="126.75">
      <c r="A169" s="34"/>
      <c r="B169" s="35"/>
      <c r="C169" s="36"/>
      <c r="D169" s="199" t="s">
        <v>129</v>
      </c>
      <c r="E169" s="36"/>
      <c r="F169" s="203" t="s">
        <v>264</v>
      </c>
      <c r="G169" s="36"/>
      <c r="H169" s="36"/>
      <c r="I169" s="108"/>
      <c r="J169" s="36"/>
      <c r="K169" s="36"/>
      <c r="L169" s="39"/>
      <c r="M169" s="201"/>
      <c r="N169" s="202"/>
      <c r="O169" s="64"/>
      <c r="P169" s="64"/>
      <c r="Q169" s="64"/>
      <c r="R169" s="64"/>
      <c r="S169" s="64"/>
      <c r="T169" s="65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T169" s="17" t="s">
        <v>129</v>
      </c>
      <c r="AU169" s="17" t="s">
        <v>82</v>
      </c>
    </row>
    <row r="170" spans="1:65" s="13" customFormat="1" ht="11.25">
      <c r="B170" s="204"/>
      <c r="C170" s="205"/>
      <c r="D170" s="199" t="s">
        <v>137</v>
      </c>
      <c r="E170" s="206" t="s">
        <v>20</v>
      </c>
      <c r="F170" s="207" t="s">
        <v>408</v>
      </c>
      <c r="G170" s="205"/>
      <c r="H170" s="208">
        <v>41.13</v>
      </c>
      <c r="I170" s="209"/>
      <c r="J170" s="205"/>
      <c r="K170" s="205"/>
      <c r="L170" s="210"/>
      <c r="M170" s="211"/>
      <c r="N170" s="212"/>
      <c r="O170" s="212"/>
      <c r="P170" s="212"/>
      <c r="Q170" s="212"/>
      <c r="R170" s="212"/>
      <c r="S170" s="212"/>
      <c r="T170" s="213"/>
      <c r="AT170" s="214" t="s">
        <v>137</v>
      </c>
      <c r="AU170" s="214" t="s">
        <v>82</v>
      </c>
      <c r="AV170" s="13" t="s">
        <v>82</v>
      </c>
      <c r="AW170" s="13" t="s">
        <v>33</v>
      </c>
      <c r="AX170" s="13" t="s">
        <v>72</v>
      </c>
      <c r="AY170" s="214" t="s">
        <v>118</v>
      </c>
    </row>
    <row r="171" spans="1:65" s="13" customFormat="1" ht="11.25">
      <c r="B171" s="204"/>
      <c r="C171" s="205"/>
      <c r="D171" s="199" t="s">
        <v>137</v>
      </c>
      <c r="E171" s="206" t="s">
        <v>20</v>
      </c>
      <c r="F171" s="207" t="s">
        <v>409</v>
      </c>
      <c r="G171" s="205"/>
      <c r="H171" s="208">
        <v>14.8</v>
      </c>
      <c r="I171" s="209"/>
      <c r="J171" s="205"/>
      <c r="K171" s="205"/>
      <c r="L171" s="210"/>
      <c r="M171" s="211"/>
      <c r="N171" s="212"/>
      <c r="O171" s="212"/>
      <c r="P171" s="212"/>
      <c r="Q171" s="212"/>
      <c r="R171" s="212"/>
      <c r="S171" s="212"/>
      <c r="T171" s="213"/>
      <c r="AT171" s="214" t="s">
        <v>137</v>
      </c>
      <c r="AU171" s="214" t="s">
        <v>82</v>
      </c>
      <c r="AV171" s="13" t="s">
        <v>82</v>
      </c>
      <c r="AW171" s="13" t="s">
        <v>33</v>
      </c>
      <c r="AX171" s="13" t="s">
        <v>72</v>
      </c>
      <c r="AY171" s="214" t="s">
        <v>118</v>
      </c>
    </row>
    <row r="172" spans="1:65" s="14" customFormat="1" ht="11.25">
      <c r="B172" s="215"/>
      <c r="C172" s="216"/>
      <c r="D172" s="199" t="s">
        <v>137</v>
      </c>
      <c r="E172" s="217" t="s">
        <v>20</v>
      </c>
      <c r="F172" s="218" t="s">
        <v>176</v>
      </c>
      <c r="G172" s="216"/>
      <c r="H172" s="219">
        <v>55.93</v>
      </c>
      <c r="I172" s="220"/>
      <c r="J172" s="216"/>
      <c r="K172" s="216"/>
      <c r="L172" s="221"/>
      <c r="M172" s="222"/>
      <c r="N172" s="223"/>
      <c r="O172" s="223"/>
      <c r="P172" s="223"/>
      <c r="Q172" s="223"/>
      <c r="R172" s="223"/>
      <c r="S172" s="223"/>
      <c r="T172" s="224"/>
      <c r="AT172" s="225" t="s">
        <v>137</v>
      </c>
      <c r="AU172" s="225" t="s">
        <v>82</v>
      </c>
      <c r="AV172" s="14" t="s">
        <v>125</v>
      </c>
      <c r="AW172" s="14" t="s">
        <v>33</v>
      </c>
      <c r="AX172" s="14" t="s">
        <v>80</v>
      </c>
      <c r="AY172" s="225" t="s">
        <v>118</v>
      </c>
    </row>
    <row r="173" spans="1:65" s="2" customFormat="1" ht="16.5" customHeight="1">
      <c r="A173" s="34"/>
      <c r="B173" s="35"/>
      <c r="C173" s="226" t="s">
        <v>252</v>
      </c>
      <c r="D173" s="226" t="s">
        <v>267</v>
      </c>
      <c r="E173" s="227" t="s">
        <v>268</v>
      </c>
      <c r="F173" s="228" t="s">
        <v>269</v>
      </c>
      <c r="G173" s="229" t="s">
        <v>245</v>
      </c>
      <c r="H173" s="230">
        <v>29.6</v>
      </c>
      <c r="I173" s="231"/>
      <c r="J173" s="230">
        <f>ROUND(I173*H173,2)</f>
        <v>0</v>
      </c>
      <c r="K173" s="228" t="s">
        <v>124</v>
      </c>
      <c r="L173" s="232"/>
      <c r="M173" s="233" t="s">
        <v>20</v>
      </c>
      <c r="N173" s="234" t="s">
        <v>43</v>
      </c>
      <c r="O173" s="64"/>
      <c r="P173" s="195">
        <f>O173*H173</f>
        <v>0</v>
      </c>
      <c r="Q173" s="195">
        <v>1</v>
      </c>
      <c r="R173" s="195">
        <f>Q173*H173</f>
        <v>29.6</v>
      </c>
      <c r="S173" s="195">
        <v>0</v>
      </c>
      <c r="T173" s="196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97" t="s">
        <v>177</v>
      </c>
      <c r="AT173" s="197" t="s">
        <v>267</v>
      </c>
      <c r="AU173" s="197" t="s">
        <v>82</v>
      </c>
      <c r="AY173" s="17" t="s">
        <v>118</v>
      </c>
      <c r="BE173" s="198">
        <f>IF(N173="základní",J173,0)</f>
        <v>0</v>
      </c>
      <c r="BF173" s="198">
        <f>IF(N173="snížená",J173,0)</f>
        <v>0</v>
      </c>
      <c r="BG173" s="198">
        <f>IF(N173="zákl. přenesená",J173,0)</f>
        <v>0</v>
      </c>
      <c r="BH173" s="198">
        <f>IF(N173="sníž. přenesená",J173,0)</f>
        <v>0</v>
      </c>
      <c r="BI173" s="198">
        <f>IF(N173="nulová",J173,0)</f>
        <v>0</v>
      </c>
      <c r="BJ173" s="17" t="s">
        <v>80</v>
      </c>
      <c r="BK173" s="198">
        <f>ROUND(I173*H173,2)</f>
        <v>0</v>
      </c>
      <c r="BL173" s="17" t="s">
        <v>125</v>
      </c>
      <c r="BM173" s="197" t="s">
        <v>410</v>
      </c>
    </row>
    <row r="174" spans="1:65" s="2" customFormat="1" ht="11.25">
      <c r="A174" s="34"/>
      <c r="B174" s="35"/>
      <c r="C174" s="36"/>
      <c r="D174" s="199" t="s">
        <v>127</v>
      </c>
      <c r="E174" s="36"/>
      <c r="F174" s="200" t="s">
        <v>269</v>
      </c>
      <c r="G174" s="36"/>
      <c r="H174" s="36"/>
      <c r="I174" s="108"/>
      <c r="J174" s="36"/>
      <c r="K174" s="36"/>
      <c r="L174" s="39"/>
      <c r="M174" s="201"/>
      <c r="N174" s="202"/>
      <c r="O174" s="64"/>
      <c r="P174" s="64"/>
      <c r="Q174" s="64"/>
      <c r="R174" s="64"/>
      <c r="S174" s="64"/>
      <c r="T174" s="65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T174" s="17" t="s">
        <v>127</v>
      </c>
      <c r="AU174" s="17" t="s">
        <v>82</v>
      </c>
    </row>
    <row r="175" spans="1:65" s="13" customFormat="1" ht="11.25">
      <c r="B175" s="204"/>
      <c r="C175" s="205"/>
      <c r="D175" s="199" t="s">
        <v>137</v>
      </c>
      <c r="E175" s="206" t="s">
        <v>20</v>
      </c>
      <c r="F175" s="207" t="s">
        <v>411</v>
      </c>
      <c r="G175" s="205"/>
      <c r="H175" s="208">
        <v>29.6</v>
      </c>
      <c r="I175" s="209"/>
      <c r="J175" s="205"/>
      <c r="K175" s="205"/>
      <c r="L175" s="210"/>
      <c r="M175" s="211"/>
      <c r="N175" s="212"/>
      <c r="O175" s="212"/>
      <c r="P175" s="212"/>
      <c r="Q175" s="212"/>
      <c r="R175" s="212"/>
      <c r="S175" s="212"/>
      <c r="T175" s="213"/>
      <c r="AT175" s="214" t="s">
        <v>137</v>
      </c>
      <c r="AU175" s="214" t="s">
        <v>82</v>
      </c>
      <c r="AV175" s="13" t="s">
        <v>82</v>
      </c>
      <c r="AW175" s="13" t="s">
        <v>33</v>
      </c>
      <c r="AX175" s="13" t="s">
        <v>80</v>
      </c>
      <c r="AY175" s="214" t="s">
        <v>118</v>
      </c>
    </row>
    <row r="176" spans="1:65" s="2" customFormat="1" ht="16.5" customHeight="1">
      <c r="A176" s="34"/>
      <c r="B176" s="35"/>
      <c r="C176" s="187" t="s">
        <v>259</v>
      </c>
      <c r="D176" s="187" t="s">
        <v>120</v>
      </c>
      <c r="E176" s="188" t="s">
        <v>273</v>
      </c>
      <c r="F176" s="189" t="s">
        <v>274</v>
      </c>
      <c r="G176" s="190" t="s">
        <v>123</v>
      </c>
      <c r="H176" s="191">
        <v>19</v>
      </c>
      <c r="I176" s="192"/>
      <c r="J176" s="191">
        <f>ROUND(I176*H176,2)</f>
        <v>0</v>
      </c>
      <c r="K176" s="189" t="s">
        <v>124</v>
      </c>
      <c r="L176" s="39"/>
      <c r="M176" s="193" t="s">
        <v>20</v>
      </c>
      <c r="N176" s="194" t="s">
        <v>43</v>
      </c>
      <c r="O176" s="64"/>
      <c r="P176" s="195">
        <f>O176*H176</f>
        <v>0</v>
      </c>
      <c r="Q176" s="195">
        <v>0</v>
      </c>
      <c r="R176" s="195">
        <f>Q176*H176</f>
        <v>0</v>
      </c>
      <c r="S176" s="195">
        <v>0</v>
      </c>
      <c r="T176" s="196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97" t="s">
        <v>125</v>
      </c>
      <c r="AT176" s="197" t="s">
        <v>120</v>
      </c>
      <c r="AU176" s="197" t="s">
        <v>82</v>
      </c>
      <c r="AY176" s="17" t="s">
        <v>118</v>
      </c>
      <c r="BE176" s="198">
        <f>IF(N176="základní",J176,0)</f>
        <v>0</v>
      </c>
      <c r="BF176" s="198">
        <f>IF(N176="snížená",J176,0)</f>
        <v>0</v>
      </c>
      <c r="BG176" s="198">
        <f>IF(N176="zákl. přenesená",J176,0)</f>
        <v>0</v>
      </c>
      <c r="BH176" s="198">
        <f>IF(N176="sníž. přenesená",J176,0)</f>
        <v>0</v>
      </c>
      <c r="BI176" s="198">
        <f>IF(N176="nulová",J176,0)</f>
        <v>0</v>
      </c>
      <c r="BJ176" s="17" t="s">
        <v>80</v>
      </c>
      <c r="BK176" s="198">
        <f>ROUND(I176*H176,2)</f>
        <v>0</v>
      </c>
      <c r="BL176" s="17" t="s">
        <v>125</v>
      </c>
      <c r="BM176" s="197" t="s">
        <v>412</v>
      </c>
    </row>
    <row r="177" spans="1:65" s="2" customFormat="1" ht="19.5">
      <c r="A177" s="34"/>
      <c r="B177" s="35"/>
      <c r="C177" s="36"/>
      <c r="D177" s="199" t="s">
        <v>127</v>
      </c>
      <c r="E177" s="36"/>
      <c r="F177" s="200" t="s">
        <v>276</v>
      </c>
      <c r="G177" s="36"/>
      <c r="H177" s="36"/>
      <c r="I177" s="108"/>
      <c r="J177" s="36"/>
      <c r="K177" s="36"/>
      <c r="L177" s="39"/>
      <c r="M177" s="201"/>
      <c r="N177" s="202"/>
      <c r="O177" s="64"/>
      <c r="P177" s="64"/>
      <c r="Q177" s="64"/>
      <c r="R177" s="64"/>
      <c r="S177" s="64"/>
      <c r="T177" s="65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T177" s="17" t="s">
        <v>127</v>
      </c>
      <c r="AU177" s="17" t="s">
        <v>82</v>
      </c>
    </row>
    <row r="178" spans="1:65" s="2" customFormat="1" ht="58.5">
      <c r="A178" s="34"/>
      <c r="B178" s="35"/>
      <c r="C178" s="36"/>
      <c r="D178" s="199" t="s">
        <v>129</v>
      </c>
      <c r="E178" s="36"/>
      <c r="F178" s="203" t="s">
        <v>277</v>
      </c>
      <c r="G178" s="36"/>
      <c r="H178" s="36"/>
      <c r="I178" s="108"/>
      <c r="J178" s="36"/>
      <c r="K178" s="36"/>
      <c r="L178" s="39"/>
      <c r="M178" s="201"/>
      <c r="N178" s="202"/>
      <c r="O178" s="64"/>
      <c r="P178" s="64"/>
      <c r="Q178" s="64"/>
      <c r="R178" s="64"/>
      <c r="S178" s="64"/>
      <c r="T178" s="65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T178" s="17" t="s">
        <v>129</v>
      </c>
      <c r="AU178" s="17" t="s">
        <v>82</v>
      </c>
    </row>
    <row r="179" spans="1:65" s="2" customFormat="1" ht="16.5" customHeight="1">
      <c r="A179" s="34"/>
      <c r="B179" s="35"/>
      <c r="C179" s="187" t="s">
        <v>7</v>
      </c>
      <c r="D179" s="187" t="s">
        <v>120</v>
      </c>
      <c r="E179" s="188" t="s">
        <v>279</v>
      </c>
      <c r="F179" s="189" t="s">
        <v>280</v>
      </c>
      <c r="G179" s="190" t="s">
        <v>281</v>
      </c>
      <c r="H179" s="191">
        <v>636.04999999999995</v>
      </c>
      <c r="I179" s="192"/>
      <c r="J179" s="191">
        <f>ROUND(I179*H179,2)</f>
        <v>0</v>
      </c>
      <c r="K179" s="189" t="s">
        <v>124</v>
      </c>
      <c r="L179" s="39"/>
      <c r="M179" s="193" t="s">
        <v>20</v>
      </c>
      <c r="N179" s="194" t="s">
        <v>43</v>
      </c>
      <c r="O179" s="64"/>
      <c r="P179" s="195">
        <f>O179*H179</f>
        <v>0</v>
      </c>
      <c r="Q179" s="195">
        <v>0</v>
      </c>
      <c r="R179" s="195">
        <f>Q179*H179</f>
        <v>0</v>
      </c>
      <c r="S179" s="195">
        <v>0</v>
      </c>
      <c r="T179" s="196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97" t="s">
        <v>125</v>
      </c>
      <c r="AT179" s="197" t="s">
        <v>120</v>
      </c>
      <c r="AU179" s="197" t="s">
        <v>82</v>
      </c>
      <c r="AY179" s="17" t="s">
        <v>118</v>
      </c>
      <c r="BE179" s="198">
        <f>IF(N179="základní",J179,0)</f>
        <v>0</v>
      </c>
      <c r="BF179" s="198">
        <f>IF(N179="snížená",J179,0)</f>
        <v>0</v>
      </c>
      <c r="BG179" s="198">
        <f>IF(N179="zákl. přenesená",J179,0)</f>
        <v>0</v>
      </c>
      <c r="BH179" s="198">
        <f>IF(N179="sníž. přenesená",J179,0)</f>
        <v>0</v>
      </c>
      <c r="BI179" s="198">
        <f>IF(N179="nulová",J179,0)</f>
        <v>0</v>
      </c>
      <c r="BJ179" s="17" t="s">
        <v>80</v>
      </c>
      <c r="BK179" s="198">
        <f>ROUND(I179*H179,2)</f>
        <v>0</v>
      </c>
      <c r="BL179" s="17" t="s">
        <v>125</v>
      </c>
      <c r="BM179" s="197" t="s">
        <v>413</v>
      </c>
    </row>
    <row r="180" spans="1:65" s="2" customFormat="1" ht="19.5">
      <c r="A180" s="34"/>
      <c r="B180" s="35"/>
      <c r="C180" s="36"/>
      <c r="D180" s="199" t="s">
        <v>127</v>
      </c>
      <c r="E180" s="36"/>
      <c r="F180" s="200" t="s">
        <v>283</v>
      </c>
      <c r="G180" s="36"/>
      <c r="H180" s="36"/>
      <c r="I180" s="108"/>
      <c r="J180" s="36"/>
      <c r="K180" s="36"/>
      <c r="L180" s="39"/>
      <c r="M180" s="201"/>
      <c r="N180" s="202"/>
      <c r="O180" s="64"/>
      <c r="P180" s="64"/>
      <c r="Q180" s="64"/>
      <c r="R180" s="64"/>
      <c r="S180" s="64"/>
      <c r="T180" s="65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T180" s="17" t="s">
        <v>127</v>
      </c>
      <c r="AU180" s="17" t="s">
        <v>82</v>
      </c>
    </row>
    <row r="181" spans="1:65" s="2" customFormat="1" ht="48.75">
      <c r="A181" s="34"/>
      <c r="B181" s="35"/>
      <c r="C181" s="36"/>
      <c r="D181" s="199" t="s">
        <v>129</v>
      </c>
      <c r="E181" s="36"/>
      <c r="F181" s="203" t="s">
        <v>284</v>
      </c>
      <c r="G181" s="36"/>
      <c r="H181" s="36"/>
      <c r="I181" s="108"/>
      <c r="J181" s="36"/>
      <c r="K181" s="36"/>
      <c r="L181" s="39"/>
      <c r="M181" s="201"/>
      <c r="N181" s="202"/>
      <c r="O181" s="64"/>
      <c r="P181" s="64"/>
      <c r="Q181" s="64"/>
      <c r="R181" s="64"/>
      <c r="S181" s="64"/>
      <c r="T181" s="65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T181" s="17" t="s">
        <v>129</v>
      </c>
      <c r="AU181" s="17" t="s">
        <v>82</v>
      </c>
    </row>
    <row r="182" spans="1:65" s="13" customFormat="1" ht="11.25">
      <c r="B182" s="204"/>
      <c r="C182" s="205"/>
      <c r="D182" s="199" t="s">
        <v>137</v>
      </c>
      <c r="E182" s="206" t="s">
        <v>20</v>
      </c>
      <c r="F182" s="207" t="s">
        <v>414</v>
      </c>
      <c r="G182" s="205"/>
      <c r="H182" s="208">
        <v>636.04999999999995</v>
      </c>
      <c r="I182" s="209"/>
      <c r="J182" s="205"/>
      <c r="K182" s="205"/>
      <c r="L182" s="210"/>
      <c r="M182" s="211"/>
      <c r="N182" s="212"/>
      <c r="O182" s="212"/>
      <c r="P182" s="212"/>
      <c r="Q182" s="212"/>
      <c r="R182" s="212"/>
      <c r="S182" s="212"/>
      <c r="T182" s="213"/>
      <c r="AT182" s="214" t="s">
        <v>137</v>
      </c>
      <c r="AU182" s="214" t="s">
        <v>82</v>
      </c>
      <c r="AV182" s="13" t="s">
        <v>82</v>
      </c>
      <c r="AW182" s="13" t="s">
        <v>33</v>
      </c>
      <c r="AX182" s="13" t="s">
        <v>80</v>
      </c>
      <c r="AY182" s="214" t="s">
        <v>118</v>
      </c>
    </row>
    <row r="183" spans="1:65" s="2" customFormat="1" ht="16.5" customHeight="1">
      <c r="A183" s="34"/>
      <c r="B183" s="35"/>
      <c r="C183" s="187" t="s">
        <v>272</v>
      </c>
      <c r="D183" s="187" t="s">
        <v>120</v>
      </c>
      <c r="E183" s="188" t="s">
        <v>286</v>
      </c>
      <c r="F183" s="189" t="s">
        <v>287</v>
      </c>
      <c r="G183" s="190" t="s">
        <v>281</v>
      </c>
      <c r="H183" s="191">
        <v>636.04999999999995</v>
      </c>
      <c r="I183" s="192"/>
      <c r="J183" s="191">
        <f>ROUND(I183*H183,2)</f>
        <v>0</v>
      </c>
      <c r="K183" s="189" t="s">
        <v>124</v>
      </c>
      <c r="L183" s="39"/>
      <c r="M183" s="193" t="s">
        <v>20</v>
      </c>
      <c r="N183" s="194" t="s">
        <v>43</v>
      </c>
      <c r="O183" s="64"/>
      <c r="P183" s="195">
        <f>O183*H183</f>
        <v>0</v>
      </c>
      <c r="Q183" s="195">
        <v>0</v>
      </c>
      <c r="R183" s="195">
        <f>Q183*H183</f>
        <v>0</v>
      </c>
      <c r="S183" s="195">
        <v>0</v>
      </c>
      <c r="T183" s="196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97" t="s">
        <v>125</v>
      </c>
      <c r="AT183" s="197" t="s">
        <v>120</v>
      </c>
      <c r="AU183" s="197" t="s">
        <v>82</v>
      </c>
      <c r="AY183" s="17" t="s">
        <v>118</v>
      </c>
      <c r="BE183" s="198">
        <f>IF(N183="základní",J183,0)</f>
        <v>0</v>
      </c>
      <c r="BF183" s="198">
        <f>IF(N183="snížená",J183,0)</f>
        <v>0</v>
      </c>
      <c r="BG183" s="198">
        <f>IF(N183="zákl. přenesená",J183,0)</f>
        <v>0</v>
      </c>
      <c r="BH183" s="198">
        <f>IF(N183="sníž. přenesená",J183,0)</f>
        <v>0</v>
      </c>
      <c r="BI183" s="198">
        <f>IF(N183="nulová",J183,0)</f>
        <v>0</v>
      </c>
      <c r="BJ183" s="17" t="s">
        <v>80</v>
      </c>
      <c r="BK183" s="198">
        <f>ROUND(I183*H183,2)</f>
        <v>0</v>
      </c>
      <c r="BL183" s="17" t="s">
        <v>125</v>
      </c>
      <c r="BM183" s="197" t="s">
        <v>415</v>
      </c>
    </row>
    <row r="184" spans="1:65" s="2" customFormat="1" ht="11.25">
      <c r="A184" s="34"/>
      <c r="B184" s="35"/>
      <c r="C184" s="36"/>
      <c r="D184" s="199" t="s">
        <v>127</v>
      </c>
      <c r="E184" s="36"/>
      <c r="F184" s="200" t="s">
        <v>289</v>
      </c>
      <c r="G184" s="36"/>
      <c r="H184" s="36"/>
      <c r="I184" s="108"/>
      <c r="J184" s="36"/>
      <c r="K184" s="36"/>
      <c r="L184" s="39"/>
      <c r="M184" s="201"/>
      <c r="N184" s="202"/>
      <c r="O184" s="64"/>
      <c r="P184" s="64"/>
      <c r="Q184" s="64"/>
      <c r="R184" s="64"/>
      <c r="S184" s="64"/>
      <c r="T184" s="65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T184" s="17" t="s">
        <v>127</v>
      </c>
      <c r="AU184" s="17" t="s">
        <v>82</v>
      </c>
    </row>
    <row r="185" spans="1:65" s="2" customFormat="1" ht="107.25">
      <c r="A185" s="34"/>
      <c r="B185" s="35"/>
      <c r="C185" s="36"/>
      <c r="D185" s="199" t="s">
        <v>129</v>
      </c>
      <c r="E185" s="36"/>
      <c r="F185" s="203" t="s">
        <v>290</v>
      </c>
      <c r="G185" s="36"/>
      <c r="H185" s="36"/>
      <c r="I185" s="108"/>
      <c r="J185" s="36"/>
      <c r="K185" s="36"/>
      <c r="L185" s="39"/>
      <c r="M185" s="201"/>
      <c r="N185" s="202"/>
      <c r="O185" s="64"/>
      <c r="P185" s="64"/>
      <c r="Q185" s="64"/>
      <c r="R185" s="64"/>
      <c r="S185" s="64"/>
      <c r="T185" s="65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T185" s="17" t="s">
        <v>129</v>
      </c>
      <c r="AU185" s="17" t="s">
        <v>82</v>
      </c>
    </row>
    <row r="186" spans="1:65" s="2" customFormat="1" ht="19.5">
      <c r="A186" s="34"/>
      <c r="B186" s="35"/>
      <c r="C186" s="36"/>
      <c r="D186" s="199" t="s">
        <v>165</v>
      </c>
      <c r="E186" s="36"/>
      <c r="F186" s="203" t="s">
        <v>166</v>
      </c>
      <c r="G186" s="36"/>
      <c r="H186" s="36"/>
      <c r="I186" s="108"/>
      <c r="J186" s="36"/>
      <c r="K186" s="36"/>
      <c r="L186" s="39"/>
      <c r="M186" s="201"/>
      <c r="N186" s="202"/>
      <c r="O186" s="64"/>
      <c r="P186" s="64"/>
      <c r="Q186" s="64"/>
      <c r="R186" s="64"/>
      <c r="S186" s="64"/>
      <c r="T186" s="65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T186" s="17" t="s">
        <v>165</v>
      </c>
      <c r="AU186" s="17" t="s">
        <v>82</v>
      </c>
    </row>
    <row r="187" spans="1:65" s="2" customFormat="1" ht="16.5" customHeight="1">
      <c r="A187" s="34"/>
      <c r="B187" s="35"/>
      <c r="C187" s="226" t="s">
        <v>278</v>
      </c>
      <c r="D187" s="226" t="s">
        <v>267</v>
      </c>
      <c r="E187" s="227" t="s">
        <v>292</v>
      </c>
      <c r="F187" s="228" t="s">
        <v>293</v>
      </c>
      <c r="G187" s="229" t="s">
        <v>294</v>
      </c>
      <c r="H187" s="230">
        <v>31.8</v>
      </c>
      <c r="I187" s="231"/>
      <c r="J187" s="230">
        <f>ROUND(I187*H187,2)</f>
        <v>0</v>
      </c>
      <c r="K187" s="228" t="s">
        <v>124</v>
      </c>
      <c r="L187" s="232"/>
      <c r="M187" s="233" t="s">
        <v>20</v>
      </c>
      <c r="N187" s="234" t="s">
        <v>43</v>
      </c>
      <c r="O187" s="64"/>
      <c r="P187" s="195">
        <f>O187*H187</f>
        <v>0</v>
      </c>
      <c r="Q187" s="195">
        <v>1E-3</v>
      </c>
      <c r="R187" s="195">
        <f>Q187*H187</f>
        <v>3.1800000000000002E-2</v>
      </c>
      <c r="S187" s="195">
        <v>0</v>
      </c>
      <c r="T187" s="196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97" t="s">
        <v>177</v>
      </c>
      <c r="AT187" s="197" t="s">
        <v>267</v>
      </c>
      <c r="AU187" s="197" t="s">
        <v>82</v>
      </c>
      <c r="AY187" s="17" t="s">
        <v>118</v>
      </c>
      <c r="BE187" s="198">
        <f>IF(N187="základní",J187,0)</f>
        <v>0</v>
      </c>
      <c r="BF187" s="198">
        <f>IF(N187="snížená",J187,0)</f>
        <v>0</v>
      </c>
      <c r="BG187" s="198">
        <f>IF(N187="zákl. přenesená",J187,0)</f>
        <v>0</v>
      </c>
      <c r="BH187" s="198">
        <f>IF(N187="sníž. přenesená",J187,0)</f>
        <v>0</v>
      </c>
      <c r="BI187" s="198">
        <f>IF(N187="nulová",J187,0)</f>
        <v>0</v>
      </c>
      <c r="BJ187" s="17" t="s">
        <v>80</v>
      </c>
      <c r="BK187" s="198">
        <f>ROUND(I187*H187,2)</f>
        <v>0</v>
      </c>
      <c r="BL187" s="17" t="s">
        <v>125</v>
      </c>
      <c r="BM187" s="197" t="s">
        <v>416</v>
      </c>
    </row>
    <row r="188" spans="1:65" s="2" customFormat="1" ht="11.25">
      <c r="A188" s="34"/>
      <c r="B188" s="35"/>
      <c r="C188" s="36"/>
      <c r="D188" s="199" t="s">
        <v>127</v>
      </c>
      <c r="E188" s="36"/>
      <c r="F188" s="200" t="s">
        <v>293</v>
      </c>
      <c r="G188" s="36"/>
      <c r="H188" s="36"/>
      <c r="I188" s="108"/>
      <c r="J188" s="36"/>
      <c r="K188" s="36"/>
      <c r="L188" s="39"/>
      <c r="M188" s="201"/>
      <c r="N188" s="202"/>
      <c r="O188" s="64"/>
      <c r="P188" s="64"/>
      <c r="Q188" s="64"/>
      <c r="R188" s="64"/>
      <c r="S188" s="64"/>
      <c r="T188" s="65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T188" s="17" t="s">
        <v>127</v>
      </c>
      <c r="AU188" s="17" t="s">
        <v>82</v>
      </c>
    </row>
    <row r="189" spans="1:65" s="13" customFormat="1" ht="11.25">
      <c r="B189" s="204"/>
      <c r="C189" s="205"/>
      <c r="D189" s="199" t="s">
        <v>137</v>
      </c>
      <c r="E189" s="206" t="s">
        <v>20</v>
      </c>
      <c r="F189" s="207" t="s">
        <v>417</v>
      </c>
      <c r="G189" s="205"/>
      <c r="H189" s="208">
        <v>636.04999999999995</v>
      </c>
      <c r="I189" s="209"/>
      <c r="J189" s="205"/>
      <c r="K189" s="205"/>
      <c r="L189" s="210"/>
      <c r="M189" s="211"/>
      <c r="N189" s="212"/>
      <c r="O189" s="212"/>
      <c r="P189" s="212"/>
      <c r="Q189" s="212"/>
      <c r="R189" s="212"/>
      <c r="S189" s="212"/>
      <c r="T189" s="213"/>
      <c r="AT189" s="214" t="s">
        <v>137</v>
      </c>
      <c r="AU189" s="214" t="s">
        <v>82</v>
      </c>
      <c r="AV189" s="13" t="s">
        <v>82</v>
      </c>
      <c r="AW189" s="13" t="s">
        <v>33</v>
      </c>
      <c r="AX189" s="13" t="s">
        <v>80</v>
      </c>
      <c r="AY189" s="214" t="s">
        <v>118</v>
      </c>
    </row>
    <row r="190" spans="1:65" s="13" customFormat="1" ht="11.25">
      <c r="B190" s="204"/>
      <c r="C190" s="205"/>
      <c r="D190" s="199" t="s">
        <v>137</v>
      </c>
      <c r="E190" s="205"/>
      <c r="F190" s="207" t="s">
        <v>418</v>
      </c>
      <c r="G190" s="205"/>
      <c r="H190" s="208">
        <v>31.8</v>
      </c>
      <c r="I190" s="209"/>
      <c r="J190" s="205"/>
      <c r="K190" s="205"/>
      <c r="L190" s="210"/>
      <c r="M190" s="211"/>
      <c r="N190" s="212"/>
      <c r="O190" s="212"/>
      <c r="P190" s="212"/>
      <c r="Q190" s="212"/>
      <c r="R190" s="212"/>
      <c r="S190" s="212"/>
      <c r="T190" s="213"/>
      <c r="AT190" s="214" t="s">
        <v>137</v>
      </c>
      <c r="AU190" s="214" t="s">
        <v>82</v>
      </c>
      <c r="AV190" s="13" t="s">
        <v>82</v>
      </c>
      <c r="AW190" s="13" t="s">
        <v>4</v>
      </c>
      <c r="AX190" s="13" t="s">
        <v>80</v>
      </c>
      <c r="AY190" s="214" t="s">
        <v>118</v>
      </c>
    </row>
    <row r="191" spans="1:65" s="12" customFormat="1" ht="22.9" customHeight="1">
      <c r="B191" s="171"/>
      <c r="C191" s="172"/>
      <c r="D191" s="173" t="s">
        <v>71</v>
      </c>
      <c r="E191" s="185" t="s">
        <v>139</v>
      </c>
      <c r="F191" s="185" t="s">
        <v>303</v>
      </c>
      <c r="G191" s="172"/>
      <c r="H191" s="172"/>
      <c r="I191" s="175"/>
      <c r="J191" s="186">
        <f>BK191</f>
        <v>0</v>
      </c>
      <c r="K191" s="172"/>
      <c r="L191" s="177"/>
      <c r="M191" s="178"/>
      <c r="N191" s="179"/>
      <c r="O191" s="179"/>
      <c r="P191" s="180">
        <f>SUM(P192:P209)</f>
        <v>0</v>
      </c>
      <c r="Q191" s="179"/>
      <c r="R191" s="180">
        <f>SUM(R192:R209)</f>
        <v>2.1214371999999999</v>
      </c>
      <c r="S191" s="179"/>
      <c r="T191" s="181">
        <f>SUM(T192:T209)</f>
        <v>0</v>
      </c>
      <c r="AR191" s="182" t="s">
        <v>80</v>
      </c>
      <c r="AT191" s="183" t="s">
        <v>71</v>
      </c>
      <c r="AU191" s="183" t="s">
        <v>80</v>
      </c>
      <c r="AY191" s="182" t="s">
        <v>118</v>
      </c>
      <c r="BK191" s="184">
        <f>SUM(BK192:BK209)</f>
        <v>0</v>
      </c>
    </row>
    <row r="192" spans="1:65" s="2" customFormat="1" ht="16.5" customHeight="1">
      <c r="A192" s="34"/>
      <c r="B192" s="35"/>
      <c r="C192" s="187" t="s">
        <v>285</v>
      </c>
      <c r="D192" s="187" t="s">
        <v>120</v>
      </c>
      <c r="E192" s="188" t="s">
        <v>305</v>
      </c>
      <c r="F192" s="189" t="s">
        <v>306</v>
      </c>
      <c r="G192" s="190" t="s">
        <v>133</v>
      </c>
      <c r="H192" s="191">
        <v>5.09</v>
      </c>
      <c r="I192" s="192"/>
      <c r="J192" s="191">
        <f>ROUND(I192*H192,2)</f>
        <v>0</v>
      </c>
      <c r="K192" s="189" t="s">
        <v>124</v>
      </c>
      <c r="L192" s="39"/>
      <c r="M192" s="193" t="s">
        <v>20</v>
      </c>
      <c r="N192" s="194" t="s">
        <v>43</v>
      </c>
      <c r="O192" s="64"/>
      <c r="P192" s="195">
        <f>O192*H192</f>
        <v>0</v>
      </c>
      <c r="Q192" s="195">
        <v>0</v>
      </c>
      <c r="R192" s="195">
        <f>Q192*H192</f>
        <v>0</v>
      </c>
      <c r="S192" s="195">
        <v>0</v>
      </c>
      <c r="T192" s="196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97" t="s">
        <v>125</v>
      </c>
      <c r="AT192" s="197" t="s">
        <v>120</v>
      </c>
      <c r="AU192" s="197" t="s">
        <v>82</v>
      </c>
      <c r="AY192" s="17" t="s">
        <v>118</v>
      </c>
      <c r="BE192" s="198">
        <f>IF(N192="základní",J192,0)</f>
        <v>0</v>
      </c>
      <c r="BF192" s="198">
        <f>IF(N192="snížená",J192,0)</f>
        <v>0</v>
      </c>
      <c r="BG192" s="198">
        <f>IF(N192="zákl. přenesená",J192,0)</f>
        <v>0</v>
      </c>
      <c r="BH192" s="198">
        <f>IF(N192="sníž. přenesená",J192,0)</f>
        <v>0</v>
      </c>
      <c r="BI192" s="198">
        <f>IF(N192="nulová",J192,0)</f>
        <v>0</v>
      </c>
      <c r="BJ192" s="17" t="s">
        <v>80</v>
      </c>
      <c r="BK192" s="198">
        <f>ROUND(I192*H192,2)</f>
        <v>0</v>
      </c>
      <c r="BL192" s="17" t="s">
        <v>125</v>
      </c>
      <c r="BM192" s="197" t="s">
        <v>419</v>
      </c>
    </row>
    <row r="193" spans="1:65" s="2" customFormat="1" ht="19.5">
      <c r="A193" s="34"/>
      <c r="B193" s="35"/>
      <c r="C193" s="36"/>
      <c r="D193" s="199" t="s">
        <v>127</v>
      </c>
      <c r="E193" s="36"/>
      <c r="F193" s="200" t="s">
        <v>308</v>
      </c>
      <c r="G193" s="36"/>
      <c r="H193" s="36"/>
      <c r="I193" s="108"/>
      <c r="J193" s="36"/>
      <c r="K193" s="36"/>
      <c r="L193" s="39"/>
      <c r="M193" s="201"/>
      <c r="N193" s="202"/>
      <c r="O193" s="64"/>
      <c r="P193" s="64"/>
      <c r="Q193" s="64"/>
      <c r="R193" s="64"/>
      <c r="S193" s="64"/>
      <c r="T193" s="65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T193" s="17" t="s">
        <v>127</v>
      </c>
      <c r="AU193" s="17" t="s">
        <v>82</v>
      </c>
    </row>
    <row r="194" spans="1:65" s="2" customFormat="1" ht="234">
      <c r="A194" s="34"/>
      <c r="B194" s="35"/>
      <c r="C194" s="36"/>
      <c r="D194" s="199" t="s">
        <v>129</v>
      </c>
      <c r="E194" s="36"/>
      <c r="F194" s="203" t="s">
        <v>309</v>
      </c>
      <c r="G194" s="36"/>
      <c r="H194" s="36"/>
      <c r="I194" s="108"/>
      <c r="J194" s="36"/>
      <c r="K194" s="36"/>
      <c r="L194" s="39"/>
      <c r="M194" s="201"/>
      <c r="N194" s="202"/>
      <c r="O194" s="64"/>
      <c r="P194" s="64"/>
      <c r="Q194" s="64"/>
      <c r="R194" s="64"/>
      <c r="S194" s="64"/>
      <c r="T194" s="65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T194" s="17" t="s">
        <v>129</v>
      </c>
      <c r="AU194" s="17" t="s">
        <v>82</v>
      </c>
    </row>
    <row r="195" spans="1:65" s="13" customFormat="1" ht="11.25">
      <c r="B195" s="204"/>
      <c r="C195" s="205"/>
      <c r="D195" s="199" t="s">
        <v>137</v>
      </c>
      <c r="E195" s="206" t="s">
        <v>20</v>
      </c>
      <c r="F195" s="207" t="s">
        <v>420</v>
      </c>
      <c r="G195" s="205"/>
      <c r="H195" s="208">
        <v>5.09</v>
      </c>
      <c r="I195" s="209"/>
      <c r="J195" s="205"/>
      <c r="K195" s="205"/>
      <c r="L195" s="210"/>
      <c r="M195" s="211"/>
      <c r="N195" s="212"/>
      <c r="O195" s="212"/>
      <c r="P195" s="212"/>
      <c r="Q195" s="212"/>
      <c r="R195" s="212"/>
      <c r="S195" s="212"/>
      <c r="T195" s="213"/>
      <c r="AT195" s="214" t="s">
        <v>137</v>
      </c>
      <c r="AU195" s="214" t="s">
        <v>82</v>
      </c>
      <c r="AV195" s="13" t="s">
        <v>82</v>
      </c>
      <c r="AW195" s="13" t="s">
        <v>33</v>
      </c>
      <c r="AX195" s="13" t="s">
        <v>80</v>
      </c>
      <c r="AY195" s="214" t="s">
        <v>118</v>
      </c>
    </row>
    <row r="196" spans="1:65" s="2" customFormat="1" ht="16.5" customHeight="1">
      <c r="A196" s="34"/>
      <c r="B196" s="35"/>
      <c r="C196" s="187" t="s">
        <v>291</v>
      </c>
      <c r="D196" s="187" t="s">
        <v>120</v>
      </c>
      <c r="E196" s="188" t="s">
        <v>312</v>
      </c>
      <c r="F196" s="189" t="s">
        <v>313</v>
      </c>
      <c r="G196" s="190" t="s">
        <v>281</v>
      </c>
      <c r="H196" s="191">
        <v>256.14</v>
      </c>
      <c r="I196" s="192"/>
      <c r="J196" s="191">
        <f>ROUND(I196*H196,2)</f>
        <v>0</v>
      </c>
      <c r="K196" s="189" t="s">
        <v>124</v>
      </c>
      <c r="L196" s="39"/>
      <c r="M196" s="193" t="s">
        <v>20</v>
      </c>
      <c r="N196" s="194" t="s">
        <v>43</v>
      </c>
      <c r="O196" s="64"/>
      <c r="P196" s="195">
        <f>O196*H196</f>
        <v>0</v>
      </c>
      <c r="Q196" s="195">
        <v>7.26E-3</v>
      </c>
      <c r="R196" s="195">
        <f>Q196*H196</f>
        <v>1.8595763999999999</v>
      </c>
      <c r="S196" s="195">
        <v>0</v>
      </c>
      <c r="T196" s="196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97" t="s">
        <v>125</v>
      </c>
      <c r="AT196" s="197" t="s">
        <v>120</v>
      </c>
      <c r="AU196" s="197" t="s">
        <v>82</v>
      </c>
      <c r="AY196" s="17" t="s">
        <v>118</v>
      </c>
      <c r="BE196" s="198">
        <f>IF(N196="základní",J196,0)</f>
        <v>0</v>
      </c>
      <c r="BF196" s="198">
        <f>IF(N196="snížená",J196,0)</f>
        <v>0</v>
      </c>
      <c r="BG196" s="198">
        <f>IF(N196="zákl. přenesená",J196,0)</f>
        <v>0</v>
      </c>
      <c r="BH196" s="198">
        <f>IF(N196="sníž. přenesená",J196,0)</f>
        <v>0</v>
      </c>
      <c r="BI196" s="198">
        <f>IF(N196="nulová",J196,0)</f>
        <v>0</v>
      </c>
      <c r="BJ196" s="17" t="s">
        <v>80</v>
      </c>
      <c r="BK196" s="198">
        <f>ROUND(I196*H196,2)</f>
        <v>0</v>
      </c>
      <c r="BL196" s="17" t="s">
        <v>125</v>
      </c>
      <c r="BM196" s="197" t="s">
        <v>421</v>
      </c>
    </row>
    <row r="197" spans="1:65" s="2" customFormat="1" ht="29.25">
      <c r="A197" s="34"/>
      <c r="B197" s="35"/>
      <c r="C197" s="36"/>
      <c r="D197" s="199" t="s">
        <v>127</v>
      </c>
      <c r="E197" s="36"/>
      <c r="F197" s="200" t="s">
        <v>315</v>
      </c>
      <c r="G197" s="36"/>
      <c r="H197" s="36"/>
      <c r="I197" s="108"/>
      <c r="J197" s="36"/>
      <c r="K197" s="36"/>
      <c r="L197" s="39"/>
      <c r="M197" s="201"/>
      <c r="N197" s="202"/>
      <c r="O197" s="64"/>
      <c r="P197" s="64"/>
      <c r="Q197" s="64"/>
      <c r="R197" s="64"/>
      <c r="S197" s="64"/>
      <c r="T197" s="65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T197" s="17" t="s">
        <v>127</v>
      </c>
      <c r="AU197" s="17" t="s">
        <v>82</v>
      </c>
    </row>
    <row r="198" spans="1:65" s="2" customFormat="1" ht="185.25">
      <c r="A198" s="34"/>
      <c r="B198" s="35"/>
      <c r="C198" s="36"/>
      <c r="D198" s="199" t="s">
        <v>129</v>
      </c>
      <c r="E198" s="36"/>
      <c r="F198" s="203" t="s">
        <v>316</v>
      </c>
      <c r="G198" s="36"/>
      <c r="H198" s="36"/>
      <c r="I198" s="108"/>
      <c r="J198" s="36"/>
      <c r="K198" s="36"/>
      <c r="L198" s="39"/>
      <c r="M198" s="201"/>
      <c r="N198" s="202"/>
      <c r="O198" s="64"/>
      <c r="P198" s="64"/>
      <c r="Q198" s="64"/>
      <c r="R198" s="64"/>
      <c r="S198" s="64"/>
      <c r="T198" s="65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T198" s="17" t="s">
        <v>129</v>
      </c>
      <c r="AU198" s="17" t="s">
        <v>82</v>
      </c>
    </row>
    <row r="199" spans="1:65" s="13" customFormat="1" ht="11.25">
      <c r="B199" s="204"/>
      <c r="C199" s="205"/>
      <c r="D199" s="199" t="s">
        <v>137</v>
      </c>
      <c r="E199" s="206" t="s">
        <v>20</v>
      </c>
      <c r="F199" s="207" t="s">
        <v>422</v>
      </c>
      <c r="G199" s="205"/>
      <c r="H199" s="208">
        <v>9.44</v>
      </c>
      <c r="I199" s="209"/>
      <c r="J199" s="205"/>
      <c r="K199" s="205"/>
      <c r="L199" s="210"/>
      <c r="M199" s="211"/>
      <c r="N199" s="212"/>
      <c r="O199" s="212"/>
      <c r="P199" s="212"/>
      <c r="Q199" s="212"/>
      <c r="R199" s="212"/>
      <c r="S199" s="212"/>
      <c r="T199" s="213"/>
      <c r="AT199" s="214" t="s">
        <v>137</v>
      </c>
      <c r="AU199" s="214" t="s">
        <v>82</v>
      </c>
      <c r="AV199" s="13" t="s">
        <v>82</v>
      </c>
      <c r="AW199" s="13" t="s">
        <v>33</v>
      </c>
      <c r="AX199" s="13" t="s">
        <v>72</v>
      </c>
      <c r="AY199" s="214" t="s">
        <v>118</v>
      </c>
    </row>
    <row r="200" spans="1:65" s="13" customFormat="1" ht="11.25">
      <c r="B200" s="204"/>
      <c r="C200" s="205"/>
      <c r="D200" s="199" t="s">
        <v>137</v>
      </c>
      <c r="E200" s="206" t="s">
        <v>20</v>
      </c>
      <c r="F200" s="207" t="s">
        <v>423</v>
      </c>
      <c r="G200" s="205"/>
      <c r="H200" s="208">
        <v>246.7</v>
      </c>
      <c r="I200" s="209"/>
      <c r="J200" s="205"/>
      <c r="K200" s="205"/>
      <c r="L200" s="210"/>
      <c r="M200" s="211"/>
      <c r="N200" s="212"/>
      <c r="O200" s="212"/>
      <c r="P200" s="212"/>
      <c r="Q200" s="212"/>
      <c r="R200" s="212"/>
      <c r="S200" s="212"/>
      <c r="T200" s="213"/>
      <c r="AT200" s="214" t="s">
        <v>137</v>
      </c>
      <c r="AU200" s="214" t="s">
        <v>82</v>
      </c>
      <c r="AV200" s="13" t="s">
        <v>82</v>
      </c>
      <c r="AW200" s="13" t="s">
        <v>33</v>
      </c>
      <c r="AX200" s="13" t="s">
        <v>72</v>
      </c>
      <c r="AY200" s="214" t="s">
        <v>118</v>
      </c>
    </row>
    <row r="201" spans="1:65" s="14" customFormat="1" ht="11.25">
      <c r="B201" s="215"/>
      <c r="C201" s="216"/>
      <c r="D201" s="199" t="s">
        <v>137</v>
      </c>
      <c r="E201" s="217" t="s">
        <v>20</v>
      </c>
      <c r="F201" s="218" t="s">
        <v>176</v>
      </c>
      <c r="G201" s="216"/>
      <c r="H201" s="219">
        <v>256.14</v>
      </c>
      <c r="I201" s="220"/>
      <c r="J201" s="216"/>
      <c r="K201" s="216"/>
      <c r="L201" s="221"/>
      <c r="M201" s="222"/>
      <c r="N201" s="223"/>
      <c r="O201" s="223"/>
      <c r="P201" s="223"/>
      <c r="Q201" s="223"/>
      <c r="R201" s="223"/>
      <c r="S201" s="223"/>
      <c r="T201" s="224"/>
      <c r="AT201" s="225" t="s">
        <v>137</v>
      </c>
      <c r="AU201" s="225" t="s">
        <v>82</v>
      </c>
      <c r="AV201" s="14" t="s">
        <v>125</v>
      </c>
      <c r="AW201" s="14" t="s">
        <v>33</v>
      </c>
      <c r="AX201" s="14" t="s">
        <v>80</v>
      </c>
      <c r="AY201" s="225" t="s">
        <v>118</v>
      </c>
    </row>
    <row r="202" spans="1:65" s="2" customFormat="1" ht="16.5" customHeight="1">
      <c r="A202" s="34"/>
      <c r="B202" s="35"/>
      <c r="C202" s="187" t="s">
        <v>298</v>
      </c>
      <c r="D202" s="187" t="s">
        <v>120</v>
      </c>
      <c r="E202" s="188" t="s">
        <v>321</v>
      </c>
      <c r="F202" s="189" t="s">
        <v>322</v>
      </c>
      <c r="G202" s="190" t="s">
        <v>281</v>
      </c>
      <c r="H202" s="191">
        <v>256.14</v>
      </c>
      <c r="I202" s="192"/>
      <c r="J202" s="191">
        <f>ROUND(I202*H202,2)</f>
        <v>0</v>
      </c>
      <c r="K202" s="189" t="s">
        <v>124</v>
      </c>
      <c r="L202" s="39"/>
      <c r="M202" s="193" t="s">
        <v>20</v>
      </c>
      <c r="N202" s="194" t="s">
        <v>43</v>
      </c>
      <c r="O202" s="64"/>
      <c r="P202" s="195">
        <f>O202*H202</f>
        <v>0</v>
      </c>
      <c r="Q202" s="195">
        <v>8.5999999999999998E-4</v>
      </c>
      <c r="R202" s="195">
        <f>Q202*H202</f>
        <v>0.22028039999999999</v>
      </c>
      <c r="S202" s="195">
        <v>0</v>
      </c>
      <c r="T202" s="196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97" t="s">
        <v>125</v>
      </c>
      <c r="AT202" s="197" t="s">
        <v>120</v>
      </c>
      <c r="AU202" s="197" t="s">
        <v>82</v>
      </c>
      <c r="AY202" s="17" t="s">
        <v>118</v>
      </c>
      <c r="BE202" s="198">
        <f>IF(N202="základní",J202,0)</f>
        <v>0</v>
      </c>
      <c r="BF202" s="198">
        <f>IF(N202="snížená",J202,0)</f>
        <v>0</v>
      </c>
      <c r="BG202" s="198">
        <f>IF(N202="zákl. přenesená",J202,0)</f>
        <v>0</v>
      </c>
      <c r="BH202" s="198">
        <f>IF(N202="sníž. přenesená",J202,0)</f>
        <v>0</v>
      </c>
      <c r="BI202" s="198">
        <f>IF(N202="nulová",J202,0)</f>
        <v>0</v>
      </c>
      <c r="BJ202" s="17" t="s">
        <v>80</v>
      </c>
      <c r="BK202" s="198">
        <f>ROUND(I202*H202,2)</f>
        <v>0</v>
      </c>
      <c r="BL202" s="17" t="s">
        <v>125</v>
      </c>
      <c r="BM202" s="197" t="s">
        <v>424</v>
      </c>
    </row>
    <row r="203" spans="1:65" s="2" customFormat="1" ht="29.25">
      <c r="A203" s="34"/>
      <c r="B203" s="35"/>
      <c r="C203" s="36"/>
      <c r="D203" s="199" t="s">
        <v>127</v>
      </c>
      <c r="E203" s="36"/>
      <c r="F203" s="200" t="s">
        <v>324</v>
      </c>
      <c r="G203" s="36"/>
      <c r="H203" s="36"/>
      <c r="I203" s="108"/>
      <c r="J203" s="36"/>
      <c r="K203" s="36"/>
      <c r="L203" s="39"/>
      <c r="M203" s="201"/>
      <c r="N203" s="202"/>
      <c r="O203" s="64"/>
      <c r="P203" s="64"/>
      <c r="Q203" s="64"/>
      <c r="R203" s="64"/>
      <c r="S203" s="64"/>
      <c r="T203" s="65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T203" s="17" t="s">
        <v>127</v>
      </c>
      <c r="AU203" s="17" t="s">
        <v>82</v>
      </c>
    </row>
    <row r="204" spans="1:65" s="2" customFormat="1" ht="185.25">
      <c r="A204" s="34"/>
      <c r="B204" s="35"/>
      <c r="C204" s="36"/>
      <c r="D204" s="199" t="s">
        <v>129</v>
      </c>
      <c r="E204" s="36"/>
      <c r="F204" s="203" t="s">
        <v>316</v>
      </c>
      <c r="G204" s="36"/>
      <c r="H204" s="36"/>
      <c r="I204" s="108"/>
      <c r="J204" s="36"/>
      <c r="K204" s="36"/>
      <c r="L204" s="39"/>
      <c r="M204" s="201"/>
      <c r="N204" s="202"/>
      <c r="O204" s="64"/>
      <c r="P204" s="64"/>
      <c r="Q204" s="64"/>
      <c r="R204" s="64"/>
      <c r="S204" s="64"/>
      <c r="T204" s="65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T204" s="17" t="s">
        <v>129</v>
      </c>
      <c r="AU204" s="17" t="s">
        <v>82</v>
      </c>
    </row>
    <row r="205" spans="1:65" s="2" customFormat="1" ht="19.5">
      <c r="A205" s="34"/>
      <c r="B205" s="35"/>
      <c r="C205" s="36"/>
      <c r="D205" s="199" t="s">
        <v>165</v>
      </c>
      <c r="E205" s="36"/>
      <c r="F205" s="203" t="s">
        <v>325</v>
      </c>
      <c r="G205" s="36"/>
      <c r="H205" s="36"/>
      <c r="I205" s="108"/>
      <c r="J205" s="36"/>
      <c r="K205" s="36"/>
      <c r="L205" s="39"/>
      <c r="M205" s="201"/>
      <c r="N205" s="202"/>
      <c r="O205" s="64"/>
      <c r="P205" s="64"/>
      <c r="Q205" s="64"/>
      <c r="R205" s="64"/>
      <c r="S205" s="64"/>
      <c r="T205" s="65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T205" s="17" t="s">
        <v>165</v>
      </c>
      <c r="AU205" s="17" t="s">
        <v>82</v>
      </c>
    </row>
    <row r="206" spans="1:65" s="2" customFormat="1" ht="16.5" customHeight="1">
      <c r="A206" s="34"/>
      <c r="B206" s="35"/>
      <c r="C206" s="187" t="s">
        <v>304</v>
      </c>
      <c r="D206" s="187" t="s">
        <v>120</v>
      </c>
      <c r="E206" s="188" t="s">
        <v>425</v>
      </c>
      <c r="F206" s="189" t="s">
        <v>426</v>
      </c>
      <c r="G206" s="190" t="s">
        <v>245</v>
      </c>
      <c r="H206" s="191">
        <v>0.04</v>
      </c>
      <c r="I206" s="192"/>
      <c r="J206" s="191">
        <f>ROUND(I206*H206,2)</f>
        <v>0</v>
      </c>
      <c r="K206" s="189" t="s">
        <v>124</v>
      </c>
      <c r="L206" s="39"/>
      <c r="M206" s="193" t="s">
        <v>20</v>
      </c>
      <c r="N206" s="194" t="s">
        <v>43</v>
      </c>
      <c r="O206" s="64"/>
      <c r="P206" s="195">
        <f>O206*H206</f>
        <v>0</v>
      </c>
      <c r="Q206" s="195">
        <v>1.0395099999999999</v>
      </c>
      <c r="R206" s="195">
        <f>Q206*H206</f>
        <v>4.1580399999999997E-2</v>
      </c>
      <c r="S206" s="195">
        <v>0</v>
      </c>
      <c r="T206" s="196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97" t="s">
        <v>125</v>
      </c>
      <c r="AT206" s="197" t="s">
        <v>120</v>
      </c>
      <c r="AU206" s="197" t="s">
        <v>82</v>
      </c>
      <c r="AY206" s="17" t="s">
        <v>118</v>
      </c>
      <c r="BE206" s="198">
        <f>IF(N206="základní",J206,0)</f>
        <v>0</v>
      </c>
      <c r="BF206" s="198">
        <f>IF(N206="snížená",J206,0)</f>
        <v>0</v>
      </c>
      <c r="BG206" s="198">
        <f>IF(N206="zákl. přenesená",J206,0)</f>
        <v>0</v>
      </c>
      <c r="BH206" s="198">
        <f>IF(N206="sníž. přenesená",J206,0)</f>
        <v>0</v>
      </c>
      <c r="BI206" s="198">
        <f>IF(N206="nulová",J206,0)</f>
        <v>0</v>
      </c>
      <c r="BJ206" s="17" t="s">
        <v>80</v>
      </c>
      <c r="BK206" s="198">
        <f>ROUND(I206*H206,2)</f>
        <v>0</v>
      </c>
      <c r="BL206" s="17" t="s">
        <v>125</v>
      </c>
      <c r="BM206" s="197" t="s">
        <v>427</v>
      </c>
    </row>
    <row r="207" spans="1:65" s="2" customFormat="1" ht="29.25">
      <c r="A207" s="34"/>
      <c r="B207" s="35"/>
      <c r="C207" s="36"/>
      <c r="D207" s="199" t="s">
        <v>127</v>
      </c>
      <c r="E207" s="36"/>
      <c r="F207" s="200" t="s">
        <v>428</v>
      </c>
      <c r="G207" s="36"/>
      <c r="H207" s="36"/>
      <c r="I207" s="108"/>
      <c r="J207" s="36"/>
      <c r="K207" s="36"/>
      <c r="L207" s="39"/>
      <c r="M207" s="201"/>
      <c r="N207" s="202"/>
      <c r="O207" s="64"/>
      <c r="P207" s="64"/>
      <c r="Q207" s="64"/>
      <c r="R207" s="64"/>
      <c r="S207" s="64"/>
      <c r="T207" s="65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T207" s="17" t="s">
        <v>127</v>
      </c>
      <c r="AU207" s="17" t="s">
        <v>82</v>
      </c>
    </row>
    <row r="208" spans="1:65" s="2" customFormat="1" ht="97.5">
      <c r="A208" s="34"/>
      <c r="B208" s="35"/>
      <c r="C208" s="36"/>
      <c r="D208" s="199" t="s">
        <v>129</v>
      </c>
      <c r="E208" s="36"/>
      <c r="F208" s="203" t="s">
        <v>429</v>
      </c>
      <c r="G208" s="36"/>
      <c r="H208" s="36"/>
      <c r="I208" s="108"/>
      <c r="J208" s="36"/>
      <c r="K208" s="36"/>
      <c r="L208" s="39"/>
      <c r="M208" s="201"/>
      <c r="N208" s="202"/>
      <c r="O208" s="64"/>
      <c r="P208" s="64"/>
      <c r="Q208" s="64"/>
      <c r="R208" s="64"/>
      <c r="S208" s="64"/>
      <c r="T208" s="65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T208" s="17" t="s">
        <v>129</v>
      </c>
      <c r="AU208" s="17" t="s">
        <v>82</v>
      </c>
    </row>
    <row r="209" spans="1:65" s="13" customFormat="1" ht="11.25">
      <c r="B209" s="204"/>
      <c r="C209" s="205"/>
      <c r="D209" s="199" t="s">
        <v>137</v>
      </c>
      <c r="E209" s="206" t="s">
        <v>20</v>
      </c>
      <c r="F209" s="207" t="s">
        <v>430</v>
      </c>
      <c r="G209" s="205"/>
      <c r="H209" s="208">
        <v>0.04</v>
      </c>
      <c r="I209" s="209"/>
      <c r="J209" s="205"/>
      <c r="K209" s="205"/>
      <c r="L209" s="210"/>
      <c r="M209" s="211"/>
      <c r="N209" s="212"/>
      <c r="O209" s="212"/>
      <c r="P209" s="212"/>
      <c r="Q209" s="212"/>
      <c r="R209" s="212"/>
      <c r="S209" s="212"/>
      <c r="T209" s="213"/>
      <c r="AT209" s="214" t="s">
        <v>137</v>
      </c>
      <c r="AU209" s="214" t="s">
        <v>82</v>
      </c>
      <c r="AV209" s="13" t="s">
        <v>82</v>
      </c>
      <c r="AW209" s="13" t="s">
        <v>33</v>
      </c>
      <c r="AX209" s="13" t="s">
        <v>80</v>
      </c>
      <c r="AY209" s="214" t="s">
        <v>118</v>
      </c>
    </row>
    <row r="210" spans="1:65" s="12" customFormat="1" ht="22.9" customHeight="1">
      <c r="B210" s="171"/>
      <c r="C210" s="172"/>
      <c r="D210" s="173" t="s">
        <v>71</v>
      </c>
      <c r="E210" s="185" t="s">
        <v>125</v>
      </c>
      <c r="F210" s="185" t="s">
        <v>326</v>
      </c>
      <c r="G210" s="172"/>
      <c r="H210" s="172"/>
      <c r="I210" s="175"/>
      <c r="J210" s="186">
        <f>BK210</f>
        <v>0</v>
      </c>
      <c r="K210" s="172"/>
      <c r="L210" s="177"/>
      <c r="M210" s="178"/>
      <c r="N210" s="179"/>
      <c r="O210" s="179"/>
      <c r="P210" s="180">
        <f>SUM(P211:P230)</f>
        <v>0</v>
      </c>
      <c r="Q210" s="179"/>
      <c r="R210" s="180">
        <f>SUM(R211:R230)</f>
        <v>1263.6319225000002</v>
      </c>
      <c r="S210" s="179"/>
      <c r="T210" s="181">
        <f>SUM(T211:T230)</f>
        <v>0</v>
      </c>
      <c r="AR210" s="182" t="s">
        <v>80</v>
      </c>
      <c r="AT210" s="183" t="s">
        <v>71</v>
      </c>
      <c r="AU210" s="183" t="s">
        <v>80</v>
      </c>
      <c r="AY210" s="182" t="s">
        <v>118</v>
      </c>
      <c r="BK210" s="184">
        <f>SUM(BK211:BK230)</f>
        <v>0</v>
      </c>
    </row>
    <row r="211" spans="1:65" s="2" customFormat="1" ht="16.5" customHeight="1">
      <c r="A211" s="34"/>
      <c r="B211" s="35"/>
      <c r="C211" s="187" t="s">
        <v>311</v>
      </c>
      <c r="D211" s="187" t="s">
        <v>120</v>
      </c>
      <c r="E211" s="188" t="s">
        <v>328</v>
      </c>
      <c r="F211" s="189" t="s">
        <v>329</v>
      </c>
      <c r="G211" s="190" t="s">
        <v>281</v>
      </c>
      <c r="H211" s="191">
        <v>1129.25</v>
      </c>
      <c r="I211" s="192"/>
      <c r="J211" s="191">
        <f>ROUND(I211*H211,2)</f>
        <v>0</v>
      </c>
      <c r="K211" s="189" t="s">
        <v>124</v>
      </c>
      <c r="L211" s="39"/>
      <c r="M211" s="193" t="s">
        <v>20</v>
      </c>
      <c r="N211" s="194" t="s">
        <v>43</v>
      </c>
      <c r="O211" s="64"/>
      <c r="P211" s="195">
        <f>O211*H211</f>
        <v>0</v>
      </c>
      <c r="Q211" s="195">
        <v>0</v>
      </c>
      <c r="R211" s="195">
        <f>Q211*H211</f>
        <v>0</v>
      </c>
      <c r="S211" s="195">
        <v>0</v>
      </c>
      <c r="T211" s="196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97" t="s">
        <v>125</v>
      </c>
      <c r="AT211" s="197" t="s">
        <v>120</v>
      </c>
      <c r="AU211" s="197" t="s">
        <v>82</v>
      </c>
      <c r="AY211" s="17" t="s">
        <v>118</v>
      </c>
      <c r="BE211" s="198">
        <f>IF(N211="základní",J211,0)</f>
        <v>0</v>
      </c>
      <c r="BF211" s="198">
        <f>IF(N211="snížená",J211,0)</f>
        <v>0</v>
      </c>
      <c r="BG211" s="198">
        <f>IF(N211="zákl. přenesená",J211,0)</f>
        <v>0</v>
      </c>
      <c r="BH211" s="198">
        <f>IF(N211="sníž. přenesená",J211,0)</f>
        <v>0</v>
      </c>
      <c r="BI211" s="198">
        <f>IF(N211="nulová",J211,0)</f>
        <v>0</v>
      </c>
      <c r="BJ211" s="17" t="s">
        <v>80</v>
      </c>
      <c r="BK211" s="198">
        <f>ROUND(I211*H211,2)</f>
        <v>0</v>
      </c>
      <c r="BL211" s="17" t="s">
        <v>125</v>
      </c>
      <c r="BM211" s="197" t="s">
        <v>431</v>
      </c>
    </row>
    <row r="212" spans="1:65" s="2" customFormat="1" ht="11.25">
      <c r="A212" s="34"/>
      <c r="B212" s="35"/>
      <c r="C212" s="36"/>
      <c r="D212" s="199" t="s">
        <v>127</v>
      </c>
      <c r="E212" s="36"/>
      <c r="F212" s="200" t="s">
        <v>331</v>
      </c>
      <c r="G212" s="36"/>
      <c r="H212" s="36"/>
      <c r="I212" s="108"/>
      <c r="J212" s="36"/>
      <c r="K212" s="36"/>
      <c r="L212" s="39"/>
      <c r="M212" s="201"/>
      <c r="N212" s="202"/>
      <c r="O212" s="64"/>
      <c r="P212" s="64"/>
      <c r="Q212" s="64"/>
      <c r="R212" s="64"/>
      <c r="S212" s="64"/>
      <c r="T212" s="65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T212" s="17" t="s">
        <v>127</v>
      </c>
      <c r="AU212" s="17" t="s">
        <v>82</v>
      </c>
    </row>
    <row r="213" spans="1:65" s="2" customFormat="1" ht="48.75">
      <c r="A213" s="34"/>
      <c r="B213" s="35"/>
      <c r="C213" s="36"/>
      <c r="D213" s="199" t="s">
        <v>129</v>
      </c>
      <c r="E213" s="36"/>
      <c r="F213" s="203" t="s">
        <v>332</v>
      </c>
      <c r="G213" s="36"/>
      <c r="H213" s="36"/>
      <c r="I213" s="108"/>
      <c r="J213" s="36"/>
      <c r="K213" s="36"/>
      <c r="L213" s="39"/>
      <c r="M213" s="201"/>
      <c r="N213" s="202"/>
      <c r="O213" s="64"/>
      <c r="P213" s="64"/>
      <c r="Q213" s="64"/>
      <c r="R213" s="64"/>
      <c r="S213" s="64"/>
      <c r="T213" s="65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T213" s="17" t="s">
        <v>129</v>
      </c>
      <c r="AU213" s="17" t="s">
        <v>82</v>
      </c>
    </row>
    <row r="214" spans="1:65" s="13" customFormat="1" ht="11.25">
      <c r="B214" s="204"/>
      <c r="C214" s="205"/>
      <c r="D214" s="199" t="s">
        <v>137</v>
      </c>
      <c r="E214" s="206" t="s">
        <v>20</v>
      </c>
      <c r="F214" s="207" t="s">
        <v>432</v>
      </c>
      <c r="G214" s="205"/>
      <c r="H214" s="208">
        <v>1071.6500000000001</v>
      </c>
      <c r="I214" s="209"/>
      <c r="J214" s="205"/>
      <c r="K214" s="205"/>
      <c r="L214" s="210"/>
      <c r="M214" s="211"/>
      <c r="N214" s="212"/>
      <c r="O214" s="212"/>
      <c r="P214" s="212"/>
      <c r="Q214" s="212"/>
      <c r="R214" s="212"/>
      <c r="S214" s="212"/>
      <c r="T214" s="213"/>
      <c r="AT214" s="214" t="s">
        <v>137</v>
      </c>
      <c r="AU214" s="214" t="s">
        <v>82</v>
      </c>
      <c r="AV214" s="13" t="s">
        <v>82</v>
      </c>
      <c r="AW214" s="13" t="s">
        <v>33</v>
      </c>
      <c r="AX214" s="13" t="s">
        <v>72</v>
      </c>
      <c r="AY214" s="214" t="s">
        <v>118</v>
      </c>
    </row>
    <row r="215" spans="1:65" s="13" customFormat="1" ht="11.25">
      <c r="B215" s="204"/>
      <c r="C215" s="205"/>
      <c r="D215" s="199" t="s">
        <v>137</v>
      </c>
      <c r="E215" s="206" t="s">
        <v>20</v>
      </c>
      <c r="F215" s="207" t="s">
        <v>433</v>
      </c>
      <c r="G215" s="205"/>
      <c r="H215" s="208">
        <v>57.6</v>
      </c>
      <c r="I215" s="209"/>
      <c r="J215" s="205"/>
      <c r="K215" s="205"/>
      <c r="L215" s="210"/>
      <c r="M215" s="211"/>
      <c r="N215" s="212"/>
      <c r="O215" s="212"/>
      <c r="P215" s="212"/>
      <c r="Q215" s="212"/>
      <c r="R215" s="212"/>
      <c r="S215" s="212"/>
      <c r="T215" s="213"/>
      <c r="AT215" s="214" t="s">
        <v>137</v>
      </c>
      <c r="AU215" s="214" t="s">
        <v>82</v>
      </c>
      <c r="AV215" s="13" t="s">
        <v>82</v>
      </c>
      <c r="AW215" s="13" t="s">
        <v>33</v>
      </c>
      <c r="AX215" s="13" t="s">
        <v>72</v>
      </c>
      <c r="AY215" s="214" t="s">
        <v>118</v>
      </c>
    </row>
    <row r="216" spans="1:65" s="14" customFormat="1" ht="11.25">
      <c r="B216" s="215"/>
      <c r="C216" s="216"/>
      <c r="D216" s="199" t="s">
        <v>137</v>
      </c>
      <c r="E216" s="217" t="s">
        <v>20</v>
      </c>
      <c r="F216" s="218" t="s">
        <v>176</v>
      </c>
      <c r="G216" s="216"/>
      <c r="H216" s="219">
        <v>1129.25</v>
      </c>
      <c r="I216" s="220"/>
      <c r="J216" s="216"/>
      <c r="K216" s="216"/>
      <c r="L216" s="221"/>
      <c r="M216" s="222"/>
      <c r="N216" s="223"/>
      <c r="O216" s="223"/>
      <c r="P216" s="223"/>
      <c r="Q216" s="223"/>
      <c r="R216" s="223"/>
      <c r="S216" s="223"/>
      <c r="T216" s="224"/>
      <c r="AT216" s="225" t="s">
        <v>137</v>
      </c>
      <c r="AU216" s="225" t="s">
        <v>82</v>
      </c>
      <c r="AV216" s="14" t="s">
        <v>125</v>
      </c>
      <c r="AW216" s="14" t="s">
        <v>33</v>
      </c>
      <c r="AX216" s="14" t="s">
        <v>80</v>
      </c>
      <c r="AY216" s="225" t="s">
        <v>118</v>
      </c>
    </row>
    <row r="217" spans="1:65" s="2" customFormat="1" ht="16.5" customHeight="1">
      <c r="A217" s="34"/>
      <c r="B217" s="35"/>
      <c r="C217" s="187" t="s">
        <v>320</v>
      </c>
      <c r="D217" s="187" t="s">
        <v>120</v>
      </c>
      <c r="E217" s="188" t="s">
        <v>336</v>
      </c>
      <c r="F217" s="189" t="s">
        <v>337</v>
      </c>
      <c r="G217" s="190" t="s">
        <v>281</v>
      </c>
      <c r="H217" s="191">
        <v>1129.25</v>
      </c>
      <c r="I217" s="192"/>
      <c r="J217" s="191">
        <f>ROUND(I217*H217,2)</f>
        <v>0</v>
      </c>
      <c r="K217" s="189" t="s">
        <v>124</v>
      </c>
      <c r="L217" s="39"/>
      <c r="M217" s="193" t="s">
        <v>20</v>
      </c>
      <c r="N217" s="194" t="s">
        <v>43</v>
      </c>
      <c r="O217" s="64"/>
      <c r="P217" s="195">
        <f>O217*H217</f>
        <v>0</v>
      </c>
      <c r="Q217" s="195">
        <v>0.30005999999999999</v>
      </c>
      <c r="R217" s="195">
        <f>Q217*H217</f>
        <v>338.84275500000001</v>
      </c>
      <c r="S217" s="195">
        <v>0</v>
      </c>
      <c r="T217" s="196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97" t="s">
        <v>125</v>
      </c>
      <c r="AT217" s="197" t="s">
        <v>120</v>
      </c>
      <c r="AU217" s="197" t="s">
        <v>82</v>
      </c>
      <c r="AY217" s="17" t="s">
        <v>118</v>
      </c>
      <c r="BE217" s="198">
        <f>IF(N217="základní",J217,0)</f>
        <v>0</v>
      </c>
      <c r="BF217" s="198">
        <f>IF(N217="snížená",J217,0)</f>
        <v>0</v>
      </c>
      <c r="BG217" s="198">
        <f>IF(N217="zákl. přenesená",J217,0)</f>
        <v>0</v>
      </c>
      <c r="BH217" s="198">
        <f>IF(N217="sníž. přenesená",J217,0)</f>
        <v>0</v>
      </c>
      <c r="BI217" s="198">
        <f>IF(N217="nulová",J217,0)</f>
        <v>0</v>
      </c>
      <c r="BJ217" s="17" t="s">
        <v>80</v>
      </c>
      <c r="BK217" s="198">
        <f>ROUND(I217*H217,2)</f>
        <v>0</v>
      </c>
      <c r="BL217" s="17" t="s">
        <v>125</v>
      </c>
      <c r="BM217" s="197" t="s">
        <v>434</v>
      </c>
    </row>
    <row r="218" spans="1:65" s="2" customFormat="1" ht="11.25">
      <c r="A218" s="34"/>
      <c r="B218" s="35"/>
      <c r="C218" s="36"/>
      <c r="D218" s="199" t="s">
        <v>127</v>
      </c>
      <c r="E218" s="36"/>
      <c r="F218" s="200" t="s">
        <v>339</v>
      </c>
      <c r="G218" s="36"/>
      <c r="H218" s="36"/>
      <c r="I218" s="108"/>
      <c r="J218" s="36"/>
      <c r="K218" s="36"/>
      <c r="L218" s="39"/>
      <c r="M218" s="201"/>
      <c r="N218" s="202"/>
      <c r="O218" s="64"/>
      <c r="P218" s="64"/>
      <c r="Q218" s="64"/>
      <c r="R218" s="64"/>
      <c r="S218" s="64"/>
      <c r="T218" s="65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T218" s="17" t="s">
        <v>127</v>
      </c>
      <c r="AU218" s="17" t="s">
        <v>82</v>
      </c>
    </row>
    <row r="219" spans="1:65" s="2" customFormat="1" ht="48.75">
      <c r="A219" s="34"/>
      <c r="B219" s="35"/>
      <c r="C219" s="36"/>
      <c r="D219" s="199" t="s">
        <v>129</v>
      </c>
      <c r="E219" s="36"/>
      <c r="F219" s="203" t="s">
        <v>340</v>
      </c>
      <c r="G219" s="36"/>
      <c r="H219" s="36"/>
      <c r="I219" s="108"/>
      <c r="J219" s="36"/>
      <c r="K219" s="36"/>
      <c r="L219" s="39"/>
      <c r="M219" s="201"/>
      <c r="N219" s="202"/>
      <c r="O219" s="64"/>
      <c r="P219" s="64"/>
      <c r="Q219" s="64"/>
      <c r="R219" s="64"/>
      <c r="S219" s="64"/>
      <c r="T219" s="65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T219" s="17" t="s">
        <v>129</v>
      </c>
      <c r="AU219" s="17" t="s">
        <v>82</v>
      </c>
    </row>
    <row r="220" spans="1:65" s="2" customFormat="1" ht="19.5">
      <c r="A220" s="34"/>
      <c r="B220" s="35"/>
      <c r="C220" s="36"/>
      <c r="D220" s="199" t="s">
        <v>165</v>
      </c>
      <c r="E220" s="36"/>
      <c r="F220" s="203" t="s">
        <v>325</v>
      </c>
      <c r="G220" s="36"/>
      <c r="H220" s="36"/>
      <c r="I220" s="108"/>
      <c r="J220" s="36"/>
      <c r="K220" s="36"/>
      <c r="L220" s="39"/>
      <c r="M220" s="201"/>
      <c r="N220" s="202"/>
      <c r="O220" s="64"/>
      <c r="P220" s="64"/>
      <c r="Q220" s="64"/>
      <c r="R220" s="64"/>
      <c r="S220" s="64"/>
      <c r="T220" s="65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T220" s="17" t="s">
        <v>165</v>
      </c>
      <c r="AU220" s="17" t="s">
        <v>82</v>
      </c>
    </row>
    <row r="221" spans="1:65" s="2" customFormat="1" ht="16.5" customHeight="1">
      <c r="A221" s="34"/>
      <c r="B221" s="35"/>
      <c r="C221" s="187" t="s">
        <v>435</v>
      </c>
      <c r="D221" s="187" t="s">
        <v>120</v>
      </c>
      <c r="E221" s="188" t="s">
        <v>342</v>
      </c>
      <c r="F221" s="189" t="s">
        <v>343</v>
      </c>
      <c r="G221" s="190" t="s">
        <v>281</v>
      </c>
      <c r="H221" s="191">
        <v>1129.25</v>
      </c>
      <c r="I221" s="192"/>
      <c r="J221" s="191">
        <f>ROUND(I221*H221,2)</f>
        <v>0</v>
      </c>
      <c r="K221" s="189" t="s">
        <v>124</v>
      </c>
      <c r="L221" s="39"/>
      <c r="M221" s="193" t="s">
        <v>20</v>
      </c>
      <c r="N221" s="194" t="s">
        <v>43</v>
      </c>
      <c r="O221" s="64"/>
      <c r="P221" s="195">
        <f>O221*H221</f>
        <v>0</v>
      </c>
      <c r="Q221" s="195">
        <v>0.74326999999999999</v>
      </c>
      <c r="R221" s="195">
        <f>Q221*H221</f>
        <v>839.3376475</v>
      </c>
      <c r="S221" s="195">
        <v>0</v>
      </c>
      <c r="T221" s="196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97" t="s">
        <v>125</v>
      </c>
      <c r="AT221" s="197" t="s">
        <v>120</v>
      </c>
      <c r="AU221" s="197" t="s">
        <v>82</v>
      </c>
      <c r="AY221" s="17" t="s">
        <v>118</v>
      </c>
      <c r="BE221" s="198">
        <f>IF(N221="základní",J221,0)</f>
        <v>0</v>
      </c>
      <c r="BF221" s="198">
        <f>IF(N221="snížená",J221,0)</f>
        <v>0</v>
      </c>
      <c r="BG221" s="198">
        <f>IF(N221="zákl. přenesená",J221,0)</f>
        <v>0</v>
      </c>
      <c r="BH221" s="198">
        <f>IF(N221="sníž. přenesená",J221,0)</f>
        <v>0</v>
      </c>
      <c r="BI221" s="198">
        <f>IF(N221="nulová",J221,0)</f>
        <v>0</v>
      </c>
      <c r="BJ221" s="17" t="s">
        <v>80</v>
      </c>
      <c r="BK221" s="198">
        <f>ROUND(I221*H221,2)</f>
        <v>0</v>
      </c>
      <c r="BL221" s="17" t="s">
        <v>125</v>
      </c>
      <c r="BM221" s="197" t="s">
        <v>436</v>
      </c>
    </row>
    <row r="222" spans="1:65" s="2" customFormat="1" ht="11.25">
      <c r="A222" s="34"/>
      <c r="B222" s="35"/>
      <c r="C222" s="36"/>
      <c r="D222" s="199" t="s">
        <v>127</v>
      </c>
      <c r="E222" s="36"/>
      <c r="F222" s="200" t="s">
        <v>345</v>
      </c>
      <c r="G222" s="36"/>
      <c r="H222" s="36"/>
      <c r="I222" s="108"/>
      <c r="J222" s="36"/>
      <c r="K222" s="36"/>
      <c r="L222" s="39"/>
      <c r="M222" s="201"/>
      <c r="N222" s="202"/>
      <c r="O222" s="64"/>
      <c r="P222" s="64"/>
      <c r="Q222" s="64"/>
      <c r="R222" s="64"/>
      <c r="S222" s="64"/>
      <c r="T222" s="65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T222" s="17" t="s">
        <v>127</v>
      </c>
      <c r="AU222" s="17" t="s">
        <v>82</v>
      </c>
    </row>
    <row r="223" spans="1:65" s="2" customFormat="1" ht="87.75">
      <c r="A223" s="34"/>
      <c r="B223" s="35"/>
      <c r="C223" s="36"/>
      <c r="D223" s="199" t="s">
        <v>129</v>
      </c>
      <c r="E223" s="36"/>
      <c r="F223" s="203" t="s">
        <v>346</v>
      </c>
      <c r="G223" s="36"/>
      <c r="H223" s="36"/>
      <c r="I223" s="108"/>
      <c r="J223" s="36"/>
      <c r="K223" s="36"/>
      <c r="L223" s="39"/>
      <c r="M223" s="201"/>
      <c r="N223" s="202"/>
      <c r="O223" s="64"/>
      <c r="P223" s="64"/>
      <c r="Q223" s="64"/>
      <c r="R223" s="64"/>
      <c r="S223" s="64"/>
      <c r="T223" s="65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T223" s="17" t="s">
        <v>129</v>
      </c>
      <c r="AU223" s="17" t="s">
        <v>82</v>
      </c>
    </row>
    <row r="224" spans="1:65" s="2" customFormat="1" ht="19.5">
      <c r="A224" s="34"/>
      <c r="B224" s="35"/>
      <c r="C224" s="36"/>
      <c r="D224" s="199" t="s">
        <v>165</v>
      </c>
      <c r="E224" s="36"/>
      <c r="F224" s="203" t="s">
        <v>325</v>
      </c>
      <c r="G224" s="36"/>
      <c r="H224" s="36"/>
      <c r="I224" s="108"/>
      <c r="J224" s="36"/>
      <c r="K224" s="36"/>
      <c r="L224" s="39"/>
      <c r="M224" s="201"/>
      <c r="N224" s="202"/>
      <c r="O224" s="64"/>
      <c r="P224" s="64"/>
      <c r="Q224" s="64"/>
      <c r="R224" s="64"/>
      <c r="S224" s="64"/>
      <c r="T224" s="65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T224" s="17" t="s">
        <v>165</v>
      </c>
      <c r="AU224" s="17" t="s">
        <v>82</v>
      </c>
    </row>
    <row r="225" spans="1:65" s="2" customFormat="1" ht="16.5" customHeight="1">
      <c r="A225" s="34"/>
      <c r="B225" s="35"/>
      <c r="C225" s="187" t="s">
        <v>335</v>
      </c>
      <c r="D225" s="187" t="s">
        <v>120</v>
      </c>
      <c r="E225" s="188" t="s">
        <v>437</v>
      </c>
      <c r="F225" s="189" t="s">
        <v>438</v>
      </c>
      <c r="G225" s="190" t="s">
        <v>439</v>
      </c>
      <c r="H225" s="191">
        <v>1</v>
      </c>
      <c r="I225" s="192"/>
      <c r="J225" s="191">
        <f>ROUND(I225*H225,2)</f>
        <v>0</v>
      </c>
      <c r="K225" s="189" t="s">
        <v>20</v>
      </c>
      <c r="L225" s="39"/>
      <c r="M225" s="193" t="s">
        <v>20</v>
      </c>
      <c r="N225" s="194" t="s">
        <v>43</v>
      </c>
      <c r="O225" s="64"/>
      <c r="P225" s="195">
        <f>O225*H225</f>
        <v>0</v>
      </c>
      <c r="Q225" s="195">
        <v>0</v>
      </c>
      <c r="R225" s="195">
        <f>Q225*H225</f>
        <v>0</v>
      </c>
      <c r="S225" s="195">
        <v>0</v>
      </c>
      <c r="T225" s="196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97" t="s">
        <v>125</v>
      </c>
      <c r="AT225" s="197" t="s">
        <v>120</v>
      </c>
      <c r="AU225" s="197" t="s">
        <v>82</v>
      </c>
      <c r="AY225" s="17" t="s">
        <v>118</v>
      </c>
      <c r="BE225" s="198">
        <f>IF(N225="základní",J225,0)</f>
        <v>0</v>
      </c>
      <c r="BF225" s="198">
        <f>IF(N225="snížená",J225,0)</f>
        <v>0</v>
      </c>
      <c r="BG225" s="198">
        <f>IF(N225="zákl. přenesená",J225,0)</f>
        <v>0</v>
      </c>
      <c r="BH225" s="198">
        <f>IF(N225="sníž. přenesená",J225,0)</f>
        <v>0</v>
      </c>
      <c r="BI225" s="198">
        <f>IF(N225="nulová",J225,0)</f>
        <v>0</v>
      </c>
      <c r="BJ225" s="17" t="s">
        <v>80</v>
      </c>
      <c r="BK225" s="198">
        <f>ROUND(I225*H225,2)</f>
        <v>0</v>
      </c>
      <c r="BL225" s="17" t="s">
        <v>125</v>
      </c>
      <c r="BM225" s="197" t="s">
        <v>440</v>
      </c>
    </row>
    <row r="226" spans="1:65" s="2" customFormat="1" ht="11.25">
      <c r="A226" s="34"/>
      <c r="B226" s="35"/>
      <c r="C226" s="36"/>
      <c r="D226" s="199" t="s">
        <v>127</v>
      </c>
      <c r="E226" s="36"/>
      <c r="F226" s="200" t="s">
        <v>438</v>
      </c>
      <c r="G226" s="36"/>
      <c r="H226" s="36"/>
      <c r="I226" s="108"/>
      <c r="J226" s="36"/>
      <c r="K226" s="36"/>
      <c r="L226" s="39"/>
      <c r="M226" s="201"/>
      <c r="N226" s="202"/>
      <c r="O226" s="64"/>
      <c r="P226" s="64"/>
      <c r="Q226" s="64"/>
      <c r="R226" s="64"/>
      <c r="S226" s="64"/>
      <c r="T226" s="65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T226" s="17" t="s">
        <v>127</v>
      </c>
      <c r="AU226" s="17" t="s">
        <v>82</v>
      </c>
    </row>
    <row r="227" spans="1:65" s="2" customFormat="1" ht="16.5" customHeight="1">
      <c r="A227" s="34"/>
      <c r="B227" s="35"/>
      <c r="C227" s="187" t="s">
        <v>341</v>
      </c>
      <c r="D227" s="187" t="s">
        <v>120</v>
      </c>
      <c r="E227" s="188" t="s">
        <v>348</v>
      </c>
      <c r="F227" s="189" t="s">
        <v>349</v>
      </c>
      <c r="G227" s="190" t="s">
        <v>133</v>
      </c>
      <c r="H227" s="191">
        <v>46.24</v>
      </c>
      <c r="I227" s="192"/>
      <c r="J227" s="191">
        <f>ROUND(I227*H227,2)</f>
        <v>0</v>
      </c>
      <c r="K227" s="189" t="s">
        <v>20</v>
      </c>
      <c r="L227" s="39"/>
      <c r="M227" s="193" t="s">
        <v>20</v>
      </c>
      <c r="N227" s="194" t="s">
        <v>43</v>
      </c>
      <c r="O227" s="64"/>
      <c r="P227" s="195">
        <f>O227*H227</f>
        <v>0</v>
      </c>
      <c r="Q227" s="195">
        <v>1.8480000000000001</v>
      </c>
      <c r="R227" s="195">
        <f>Q227*H227</f>
        <v>85.451520000000002</v>
      </c>
      <c r="S227" s="195">
        <v>0</v>
      </c>
      <c r="T227" s="196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97" t="s">
        <v>125</v>
      </c>
      <c r="AT227" s="197" t="s">
        <v>120</v>
      </c>
      <c r="AU227" s="197" t="s">
        <v>82</v>
      </c>
      <c r="AY227" s="17" t="s">
        <v>118</v>
      </c>
      <c r="BE227" s="198">
        <f>IF(N227="základní",J227,0)</f>
        <v>0</v>
      </c>
      <c r="BF227" s="198">
        <f>IF(N227="snížená",J227,0)</f>
        <v>0</v>
      </c>
      <c r="BG227" s="198">
        <f>IF(N227="zákl. přenesená",J227,0)</f>
        <v>0</v>
      </c>
      <c r="BH227" s="198">
        <f>IF(N227="sníž. přenesená",J227,0)</f>
        <v>0</v>
      </c>
      <c r="BI227" s="198">
        <f>IF(N227="nulová",J227,0)</f>
        <v>0</v>
      </c>
      <c r="BJ227" s="17" t="s">
        <v>80</v>
      </c>
      <c r="BK227" s="198">
        <f>ROUND(I227*H227,2)</f>
        <v>0</v>
      </c>
      <c r="BL227" s="17" t="s">
        <v>125</v>
      </c>
      <c r="BM227" s="197" t="s">
        <v>441</v>
      </c>
    </row>
    <row r="228" spans="1:65" s="2" customFormat="1" ht="11.25">
      <c r="A228" s="34"/>
      <c r="B228" s="35"/>
      <c r="C228" s="36"/>
      <c r="D228" s="199" t="s">
        <v>127</v>
      </c>
      <c r="E228" s="36"/>
      <c r="F228" s="200" t="s">
        <v>351</v>
      </c>
      <c r="G228" s="36"/>
      <c r="H228" s="36"/>
      <c r="I228" s="108"/>
      <c r="J228" s="36"/>
      <c r="K228" s="36"/>
      <c r="L228" s="39"/>
      <c r="M228" s="201"/>
      <c r="N228" s="202"/>
      <c r="O228" s="64"/>
      <c r="P228" s="64"/>
      <c r="Q228" s="64"/>
      <c r="R228" s="64"/>
      <c r="S228" s="64"/>
      <c r="T228" s="65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T228" s="17" t="s">
        <v>127</v>
      </c>
      <c r="AU228" s="17" t="s">
        <v>82</v>
      </c>
    </row>
    <row r="229" spans="1:65" s="2" customFormat="1" ht="68.25">
      <c r="A229" s="34"/>
      <c r="B229" s="35"/>
      <c r="C229" s="36"/>
      <c r="D229" s="199" t="s">
        <v>129</v>
      </c>
      <c r="E229" s="36"/>
      <c r="F229" s="203" t="s">
        <v>352</v>
      </c>
      <c r="G229" s="36"/>
      <c r="H229" s="36"/>
      <c r="I229" s="108"/>
      <c r="J229" s="36"/>
      <c r="K229" s="36"/>
      <c r="L229" s="39"/>
      <c r="M229" s="201"/>
      <c r="N229" s="202"/>
      <c r="O229" s="64"/>
      <c r="P229" s="64"/>
      <c r="Q229" s="64"/>
      <c r="R229" s="64"/>
      <c r="S229" s="64"/>
      <c r="T229" s="65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T229" s="17" t="s">
        <v>129</v>
      </c>
      <c r="AU229" s="17" t="s">
        <v>82</v>
      </c>
    </row>
    <row r="230" spans="1:65" s="13" customFormat="1" ht="11.25">
      <c r="B230" s="204"/>
      <c r="C230" s="205"/>
      <c r="D230" s="199" t="s">
        <v>137</v>
      </c>
      <c r="E230" s="206" t="s">
        <v>20</v>
      </c>
      <c r="F230" s="207" t="s">
        <v>442</v>
      </c>
      <c r="G230" s="205"/>
      <c r="H230" s="208">
        <v>46.24</v>
      </c>
      <c r="I230" s="209"/>
      <c r="J230" s="205"/>
      <c r="K230" s="205"/>
      <c r="L230" s="210"/>
      <c r="M230" s="211"/>
      <c r="N230" s="212"/>
      <c r="O230" s="212"/>
      <c r="P230" s="212"/>
      <c r="Q230" s="212"/>
      <c r="R230" s="212"/>
      <c r="S230" s="212"/>
      <c r="T230" s="213"/>
      <c r="AT230" s="214" t="s">
        <v>137</v>
      </c>
      <c r="AU230" s="214" t="s">
        <v>82</v>
      </c>
      <c r="AV230" s="13" t="s">
        <v>82</v>
      </c>
      <c r="AW230" s="13" t="s">
        <v>33</v>
      </c>
      <c r="AX230" s="13" t="s">
        <v>80</v>
      </c>
      <c r="AY230" s="214" t="s">
        <v>118</v>
      </c>
    </row>
    <row r="231" spans="1:65" s="12" customFormat="1" ht="22.9" customHeight="1">
      <c r="B231" s="171"/>
      <c r="C231" s="172"/>
      <c r="D231" s="173" t="s">
        <v>71</v>
      </c>
      <c r="E231" s="185" t="s">
        <v>152</v>
      </c>
      <c r="F231" s="185" t="s">
        <v>443</v>
      </c>
      <c r="G231" s="172"/>
      <c r="H231" s="172"/>
      <c r="I231" s="175"/>
      <c r="J231" s="186">
        <f>BK231</f>
        <v>0</v>
      </c>
      <c r="K231" s="172"/>
      <c r="L231" s="177"/>
      <c r="M231" s="178"/>
      <c r="N231" s="179"/>
      <c r="O231" s="179"/>
      <c r="P231" s="180">
        <f>SUM(P232:P237)</f>
        <v>0</v>
      </c>
      <c r="Q231" s="179"/>
      <c r="R231" s="180">
        <f>SUM(R232:R237)</f>
        <v>2.200685</v>
      </c>
      <c r="S231" s="179"/>
      <c r="T231" s="181">
        <f>SUM(T232:T237)</f>
        <v>0</v>
      </c>
      <c r="AR231" s="182" t="s">
        <v>80</v>
      </c>
      <c r="AT231" s="183" t="s">
        <v>71</v>
      </c>
      <c r="AU231" s="183" t="s">
        <v>80</v>
      </c>
      <c r="AY231" s="182" t="s">
        <v>118</v>
      </c>
      <c r="BK231" s="184">
        <f>SUM(BK232:BK237)</f>
        <v>0</v>
      </c>
    </row>
    <row r="232" spans="1:65" s="2" customFormat="1" ht="16.5" customHeight="1">
      <c r="A232" s="34"/>
      <c r="B232" s="35"/>
      <c r="C232" s="187" t="s">
        <v>347</v>
      </c>
      <c r="D232" s="187" t="s">
        <v>120</v>
      </c>
      <c r="E232" s="188" t="s">
        <v>444</v>
      </c>
      <c r="F232" s="189" t="s">
        <v>445</v>
      </c>
      <c r="G232" s="190" t="s">
        <v>281</v>
      </c>
      <c r="H232" s="191">
        <v>4.5</v>
      </c>
      <c r="I232" s="192"/>
      <c r="J232" s="191">
        <f>ROUND(I232*H232,2)</f>
        <v>0</v>
      </c>
      <c r="K232" s="189" t="s">
        <v>124</v>
      </c>
      <c r="L232" s="39"/>
      <c r="M232" s="193" t="s">
        <v>20</v>
      </c>
      <c r="N232" s="194" t="s">
        <v>43</v>
      </c>
      <c r="O232" s="64"/>
      <c r="P232" s="195">
        <f>O232*H232</f>
        <v>0</v>
      </c>
      <c r="Q232" s="195">
        <v>0.11792999999999999</v>
      </c>
      <c r="R232" s="195">
        <f>Q232*H232</f>
        <v>0.53068499999999996</v>
      </c>
      <c r="S232" s="195">
        <v>0</v>
      </c>
      <c r="T232" s="196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97" t="s">
        <v>125</v>
      </c>
      <c r="AT232" s="197" t="s">
        <v>120</v>
      </c>
      <c r="AU232" s="197" t="s">
        <v>82</v>
      </c>
      <c r="AY232" s="17" t="s">
        <v>118</v>
      </c>
      <c r="BE232" s="198">
        <f>IF(N232="základní",J232,0)</f>
        <v>0</v>
      </c>
      <c r="BF232" s="198">
        <f>IF(N232="snížená",J232,0)</f>
        <v>0</v>
      </c>
      <c r="BG232" s="198">
        <f>IF(N232="zákl. přenesená",J232,0)</f>
        <v>0</v>
      </c>
      <c r="BH232" s="198">
        <f>IF(N232="sníž. přenesená",J232,0)</f>
        <v>0</v>
      </c>
      <c r="BI232" s="198">
        <f>IF(N232="nulová",J232,0)</f>
        <v>0</v>
      </c>
      <c r="BJ232" s="17" t="s">
        <v>80</v>
      </c>
      <c r="BK232" s="198">
        <f>ROUND(I232*H232,2)</f>
        <v>0</v>
      </c>
      <c r="BL232" s="17" t="s">
        <v>125</v>
      </c>
      <c r="BM232" s="197" t="s">
        <v>446</v>
      </c>
    </row>
    <row r="233" spans="1:65" s="2" customFormat="1" ht="19.5">
      <c r="A233" s="34"/>
      <c r="B233" s="35"/>
      <c r="C233" s="36"/>
      <c r="D233" s="199" t="s">
        <v>127</v>
      </c>
      <c r="E233" s="36"/>
      <c r="F233" s="200" t="s">
        <v>447</v>
      </c>
      <c r="G233" s="36"/>
      <c r="H233" s="36"/>
      <c r="I233" s="108"/>
      <c r="J233" s="36"/>
      <c r="K233" s="36"/>
      <c r="L233" s="39"/>
      <c r="M233" s="201"/>
      <c r="N233" s="202"/>
      <c r="O233" s="64"/>
      <c r="P233" s="64"/>
      <c r="Q233" s="64"/>
      <c r="R233" s="64"/>
      <c r="S233" s="64"/>
      <c r="T233" s="65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T233" s="17" t="s">
        <v>127</v>
      </c>
      <c r="AU233" s="17" t="s">
        <v>82</v>
      </c>
    </row>
    <row r="234" spans="1:65" s="2" customFormat="1" ht="87.75">
      <c r="A234" s="34"/>
      <c r="B234" s="35"/>
      <c r="C234" s="36"/>
      <c r="D234" s="199" t="s">
        <v>129</v>
      </c>
      <c r="E234" s="36"/>
      <c r="F234" s="203" t="s">
        <v>448</v>
      </c>
      <c r="G234" s="36"/>
      <c r="H234" s="36"/>
      <c r="I234" s="108"/>
      <c r="J234" s="36"/>
      <c r="K234" s="36"/>
      <c r="L234" s="39"/>
      <c r="M234" s="201"/>
      <c r="N234" s="202"/>
      <c r="O234" s="64"/>
      <c r="P234" s="64"/>
      <c r="Q234" s="64"/>
      <c r="R234" s="64"/>
      <c r="S234" s="64"/>
      <c r="T234" s="65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T234" s="17" t="s">
        <v>129</v>
      </c>
      <c r="AU234" s="17" t="s">
        <v>82</v>
      </c>
    </row>
    <row r="235" spans="1:65" s="13" customFormat="1" ht="11.25">
      <c r="B235" s="204"/>
      <c r="C235" s="205"/>
      <c r="D235" s="199" t="s">
        <v>137</v>
      </c>
      <c r="E235" s="206" t="s">
        <v>20</v>
      </c>
      <c r="F235" s="207" t="s">
        <v>449</v>
      </c>
      <c r="G235" s="205"/>
      <c r="H235" s="208">
        <v>4.5</v>
      </c>
      <c r="I235" s="209"/>
      <c r="J235" s="205"/>
      <c r="K235" s="205"/>
      <c r="L235" s="210"/>
      <c r="M235" s="211"/>
      <c r="N235" s="212"/>
      <c r="O235" s="212"/>
      <c r="P235" s="212"/>
      <c r="Q235" s="212"/>
      <c r="R235" s="212"/>
      <c r="S235" s="212"/>
      <c r="T235" s="213"/>
      <c r="AT235" s="214" t="s">
        <v>137</v>
      </c>
      <c r="AU235" s="214" t="s">
        <v>82</v>
      </c>
      <c r="AV235" s="13" t="s">
        <v>82</v>
      </c>
      <c r="AW235" s="13" t="s">
        <v>33</v>
      </c>
      <c r="AX235" s="13" t="s">
        <v>80</v>
      </c>
      <c r="AY235" s="214" t="s">
        <v>118</v>
      </c>
    </row>
    <row r="236" spans="1:65" s="2" customFormat="1" ht="16.5" customHeight="1">
      <c r="A236" s="34"/>
      <c r="B236" s="35"/>
      <c r="C236" s="226" t="s">
        <v>355</v>
      </c>
      <c r="D236" s="226" t="s">
        <v>267</v>
      </c>
      <c r="E236" s="227" t="s">
        <v>450</v>
      </c>
      <c r="F236" s="228" t="s">
        <v>451</v>
      </c>
      <c r="G236" s="229" t="s">
        <v>123</v>
      </c>
      <c r="H236" s="230">
        <v>1</v>
      </c>
      <c r="I236" s="231"/>
      <c r="J236" s="230">
        <f>ROUND(I236*H236,2)</f>
        <v>0</v>
      </c>
      <c r="K236" s="228" t="s">
        <v>124</v>
      </c>
      <c r="L236" s="232"/>
      <c r="M236" s="233" t="s">
        <v>20</v>
      </c>
      <c r="N236" s="234" t="s">
        <v>43</v>
      </c>
      <c r="O236" s="64"/>
      <c r="P236" s="195">
        <f>O236*H236</f>
        <v>0</v>
      </c>
      <c r="Q236" s="195">
        <v>1.67</v>
      </c>
      <c r="R236" s="195">
        <f>Q236*H236</f>
        <v>1.67</v>
      </c>
      <c r="S236" s="195">
        <v>0</v>
      </c>
      <c r="T236" s="196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197" t="s">
        <v>177</v>
      </c>
      <c r="AT236" s="197" t="s">
        <v>267</v>
      </c>
      <c r="AU236" s="197" t="s">
        <v>82</v>
      </c>
      <c r="AY236" s="17" t="s">
        <v>118</v>
      </c>
      <c r="BE236" s="198">
        <f>IF(N236="základní",J236,0)</f>
        <v>0</v>
      </c>
      <c r="BF236" s="198">
        <f>IF(N236="snížená",J236,0)</f>
        <v>0</v>
      </c>
      <c r="BG236" s="198">
        <f>IF(N236="zákl. přenesená",J236,0)</f>
        <v>0</v>
      </c>
      <c r="BH236" s="198">
        <f>IF(N236="sníž. přenesená",J236,0)</f>
        <v>0</v>
      </c>
      <c r="BI236" s="198">
        <f>IF(N236="nulová",J236,0)</f>
        <v>0</v>
      </c>
      <c r="BJ236" s="17" t="s">
        <v>80</v>
      </c>
      <c r="BK236" s="198">
        <f>ROUND(I236*H236,2)</f>
        <v>0</v>
      </c>
      <c r="BL236" s="17" t="s">
        <v>125</v>
      </c>
      <c r="BM236" s="197" t="s">
        <v>452</v>
      </c>
    </row>
    <row r="237" spans="1:65" s="2" customFormat="1" ht="11.25">
      <c r="A237" s="34"/>
      <c r="B237" s="35"/>
      <c r="C237" s="36"/>
      <c r="D237" s="199" t="s">
        <v>127</v>
      </c>
      <c r="E237" s="36"/>
      <c r="F237" s="200" t="s">
        <v>451</v>
      </c>
      <c r="G237" s="36"/>
      <c r="H237" s="36"/>
      <c r="I237" s="108"/>
      <c r="J237" s="36"/>
      <c r="K237" s="36"/>
      <c r="L237" s="39"/>
      <c r="M237" s="201"/>
      <c r="N237" s="202"/>
      <c r="O237" s="64"/>
      <c r="P237" s="64"/>
      <c r="Q237" s="64"/>
      <c r="R237" s="64"/>
      <c r="S237" s="64"/>
      <c r="T237" s="65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T237" s="17" t="s">
        <v>127</v>
      </c>
      <c r="AU237" s="17" t="s">
        <v>82</v>
      </c>
    </row>
    <row r="238" spans="1:65" s="12" customFormat="1" ht="22.9" customHeight="1">
      <c r="B238" s="171"/>
      <c r="C238" s="172"/>
      <c r="D238" s="173" t="s">
        <v>71</v>
      </c>
      <c r="E238" s="185" t="s">
        <v>177</v>
      </c>
      <c r="F238" s="185" t="s">
        <v>354</v>
      </c>
      <c r="G238" s="172"/>
      <c r="H238" s="172"/>
      <c r="I238" s="175"/>
      <c r="J238" s="186">
        <f>BK238</f>
        <v>0</v>
      </c>
      <c r="K238" s="172"/>
      <c r="L238" s="177"/>
      <c r="M238" s="178"/>
      <c r="N238" s="179"/>
      <c r="O238" s="179"/>
      <c r="P238" s="180">
        <f>SUM(P239:P242)</f>
        <v>0</v>
      </c>
      <c r="Q238" s="179"/>
      <c r="R238" s="180">
        <f>SUM(R239:R242)</f>
        <v>0</v>
      </c>
      <c r="S238" s="179"/>
      <c r="T238" s="181">
        <f>SUM(T239:T242)</f>
        <v>0</v>
      </c>
      <c r="AR238" s="182" t="s">
        <v>80</v>
      </c>
      <c r="AT238" s="183" t="s">
        <v>71</v>
      </c>
      <c r="AU238" s="183" t="s">
        <v>80</v>
      </c>
      <c r="AY238" s="182" t="s">
        <v>118</v>
      </c>
      <c r="BK238" s="184">
        <f>SUM(BK239:BK242)</f>
        <v>0</v>
      </c>
    </row>
    <row r="239" spans="1:65" s="2" customFormat="1" ht="16.5" customHeight="1">
      <c r="A239" s="34"/>
      <c r="B239" s="35"/>
      <c r="C239" s="187" t="s">
        <v>359</v>
      </c>
      <c r="D239" s="187" t="s">
        <v>120</v>
      </c>
      <c r="E239" s="188" t="s">
        <v>356</v>
      </c>
      <c r="F239" s="189" t="s">
        <v>357</v>
      </c>
      <c r="G239" s="190" t="s">
        <v>123</v>
      </c>
      <c r="H239" s="191">
        <v>21</v>
      </c>
      <c r="I239" s="192"/>
      <c r="J239" s="191">
        <f>ROUND(I239*H239,2)</f>
        <v>0</v>
      </c>
      <c r="K239" s="189" t="s">
        <v>20</v>
      </c>
      <c r="L239" s="39"/>
      <c r="M239" s="193" t="s">
        <v>20</v>
      </c>
      <c r="N239" s="194" t="s">
        <v>43</v>
      </c>
      <c r="O239" s="64"/>
      <c r="P239" s="195">
        <f>O239*H239</f>
        <v>0</v>
      </c>
      <c r="Q239" s="195">
        <v>0</v>
      </c>
      <c r="R239" s="195">
        <f>Q239*H239</f>
        <v>0</v>
      </c>
      <c r="S239" s="195">
        <v>0</v>
      </c>
      <c r="T239" s="196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97" t="s">
        <v>125</v>
      </c>
      <c r="AT239" s="197" t="s">
        <v>120</v>
      </c>
      <c r="AU239" s="197" t="s">
        <v>82</v>
      </c>
      <c r="AY239" s="17" t="s">
        <v>118</v>
      </c>
      <c r="BE239" s="198">
        <f>IF(N239="základní",J239,0)</f>
        <v>0</v>
      </c>
      <c r="BF239" s="198">
        <f>IF(N239="snížená",J239,0)</f>
        <v>0</v>
      </c>
      <c r="BG239" s="198">
        <f>IF(N239="zákl. přenesená",J239,0)</f>
        <v>0</v>
      </c>
      <c r="BH239" s="198">
        <f>IF(N239="sníž. přenesená",J239,0)</f>
        <v>0</v>
      </c>
      <c r="BI239" s="198">
        <f>IF(N239="nulová",J239,0)</f>
        <v>0</v>
      </c>
      <c r="BJ239" s="17" t="s">
        <v>80</v>
      </c>
      <c r="BK239" s="198">
        <f>ROUND(I239*H239,2)</f>
        <v>0</v>
      </c>
      <c r="BL239" s="17" t="s">
        <v>125</v>
      </c>
      <c r="BM239" s="197" t="s">
        <v>453</v>
      </c>
    </row>
    <row r="240" spans="1:65" s="2" customFormat="1" ht="11.25">
      <c r="A240" s="34"/>
      <c r="B240" s="35"/>
      <c r="C240" s="36"/>
      <c r="D240" s="199" t="s">
        <v>127</v>
      </c>
      <c r="E240" s="36"/>
      <c r="F240" s="200" t="s">
        <v>357</v>
      </c>
      <c r="G240" s="36"/>
      <c r="H240" s="36"/>
      <c r="I240" s="108"/>
      <c r="J240" s="36"/>
      <c r="K240" s="36"/>
      <c r="L240" s="39"/>
      <c r="M240" s="201"/>
      <c r="N240" s="202"/>
      <c r="O240" s="64"/>
      <c r="P240" s="64"/>
      <c r="Q240" s="64"/>
      <c r="R240" s="64"/>
      <c r="S240" s="64"/>
      <c r="T240" s="65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T240" s="17" t="s">
        <v>127</v>
      </c>
      <c r="AU240" s="17" t="s">
        <v>82</v>
      </c>
    </row>
    <row r="241" spans="1:65" s="2" customFormat="1" ht="16.5" customHeight="1">
      <c r="A241" s="34"/>
      <c r="B241" s="35"/>
      <c r="C241" s="187" t="s">
        <v>365</v>
      </c>
      <c r="D241" s="187" t="s">
        <v>120</v>
      </c>
      <c r="E241" s="188" t="s">
        <v>360</v>
      </c>
      <c r="F241" s="189" t="s">
        <v>361</v>
      </c>
      <c r="G241" s="190" t="s">
        <v>123</v>
      </c>
      <c r="H241" s="191">
        <v>1</v>
      </c>
      <c r="I241" s="192"/>
      <c r="J241" s="191">
        <f>ROUND(I241*H241,2)</f>
        <v>0</v>
      </c>
      <c r="K241" s="189" t="s">
        <v>20</v>
      </c>
      <c r="L241" s="39"/>
      <c r="M241" s="193" t="s">
        <v>20</v>
      </c>
      <c r="N241" s="194" t="s">
        <v>43</v>
      </c>
      <c r="O241" s="64"/>
      <c r="P241" s="195">
        <f>O241*H241</f>
        <v>0</v>
      </c>
      <c r="Q241" s="195">
        <v>0</v>
      </c>
      <c r="R241" s="195">
        <f>Q241*H241</f>
        <v>0</v>
      </c>
      <c r="S241" s="195">
        <v>0</v>
      </c>
      <c r="T241" s="196">
        <f>S241*H241</f>
        <v>0</v>
      </c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R241" s="197" t="s">
        <v>125</v>
      </c>
      <c r="AT241" s="197" t="s">
        <v>120</v>
      </c>
      <c r="AU241" s="197" t="s">
        <v>82</v>
      </c>
      <c r="AY241" s="17" t="s">
        <v>118</v>
      </c>
      <c r="BE241" s="198">
        <f>IF(N241="základní",J241,0)</f>
        <v>0</v>
      </c>
      <c r="BF241" s="198">
        <f>IF(N241="snížená",J241,0)</f>
        <v>0</v>
      </c>
      <c r="BG241" s="198">
        <f>IF(N241="zákl. přenesená",J241,0)</f>
        <v>0</v>
      </c>
      <c r="BH241" s="198">
        <f>IF(N241="sníž. přenesená",J241,0)</f>
        <v>0</v>
      </c>
      <c r="BI241" s="198">
        <f>IF(N241="nulová",J241,0)</f>
        <v>0</v>
      </c>
      <c r="BJ241" s="17" t="s">
        <v>80</v>
      </c>
      <c r="BK241" s="198">
        <f>ROUND(I241*H241,2)</f>
        <v>0</v>
      </c>
      <c r="BL241" s="17" t="s">
        <v>125</v>
      </c>
      <c r="BM241" s="197" t="s">
        <v>454</v>
      </c>
    </row>
    <row r="242" spans="1:65" s="2" customFormat="1" ht="11.25">
      <c r="A242" s="34"/>
      <c r="B242" s="35"/>
      <c r="C242" s="36"/>
      <c r="D242" s="199" t="s">
        <v>127</v>
      </c>
      <c r="E242" s="36"/>
      <c r="F242" s="200" t="s">
        <v>361</v>
      </c>
      <c r="G242" s="36"/>
      <c r="H242" s="36"/>
      <c r="I242" s="108"/>
      <c r="J242" s="36"/>
      <c r="K242" s="36"/>
      <c r="L242" s="39"/>
      <c r="M242" s="201"/>
      <c r="N242" s="202"/>
      <c r="O242" s="64"/>
      <c r="P242" s="64"/>
      <c r="Q242" s="64"/>
      <c r="R242" s="64"/>
      <c r="S242" s="64"/>
      <c r="T242" s="65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T242" s="17" t="s">
        <v>127</v>
      </c>
      <c r="AU242" s="17" t="s">
        <v>82</v>
      </c>
    </row>
    <row r="243" spans="1:65" s="12" customFormat="1" ht="22.9" customHeight="1">
      <c r="B243" s="171"/>
      <c r="C243" s="172"/>
      <c r="D243" s="173" t="s">
        <v>71</v>
      </c>
      <c r="E243" s="185" t="s">
        <v>363</v>
      </c>
      <c r="F243" s="185" t="s">
        <v>364</v>
      </c>
      <c r="G243" s="172"/>
      <c r="H243" s="172"/>
      <c r="I243" s="175"/>
      <c r="J243" s="186">
        <f>BK243</f>
        <v>0</v>
      </c>
      <c r="K243" s="172"/>
      <c r="L243" s="177"/>
      <c r="M243" s="178"/>
      <c r="N243" s="179"/>
      <c r="O243" s="179"/>
      <c r="P243" s="180">
        <f>SUM(P244:P246)</f>
        <v>0</v>
      </c>
      <c r="Q243" s="179"/>
      <c r="R243" s="180">
        <f>SUM(R244:R246)</f>
        <v>0</v>
      </c>
      <c r="S243" s="179"/>
      <c r="T243" s="181">
        <f>SUM(T244:T246)</f>
        <v>0</v>
      </c>
      <c r="AR243" s="182" t="s">
        <v>80</v>
      </c>
      <c r="AT243" s="183" t="s">
        <v>71</v>
      </c>
      <c r="AU243" s="183" t="s">
        <v>80</v>
      </c>
      <c r="AY243" s="182" t="s">
        <v>118</v>
      </c>
      <c r="BK243" s="184">
        <f>SUM(BK244:BK246)</f>
        <v>0</v>
      </c>
    </row>
    <row r="244" spans="1:65" s="2" customFormat="1" ht="16.5" customHeight="1">
      <c r="A244" s="34"/>
      <c r="B244" s="35"/>
      <c r="C244" s="187" t="s">
        <v>455</v>
      </c>
      <c r="D244" s="187" t="s">
        <v>120</v>
      </c>
      <c r="E244" s="188" t="s">
        <v>366</v>
      </c>
      <c r="F244" s="189" t="s">
        <v>367</v>
      </c>
      <c r="G244" s="190" t="s">
        <v>245</v>
      </c>
      <c r="H244" s="191">
        <v>1303.01</v>
      </c>
      <c r="I244" s="192"/>
      <c r="J244" s="191">
        <f>ROUND(I244*H244,2)</f>
        <v>0</v>
      </c>
      <c r="K244" s="189" t="s">
        <v>124</v>
      </c>
      <c r="L244" s="39"/>
      <c r="M244" s="193" t="s">
        <v>20</v>
      </c>
      <c r="N244" s="194" t="s">
        <v>43</v>
      </c>
      <c r="O244" s="64"/>
      <c r="P244" s="195">
        <f>O244*H244</f>
        <v>0</v>
      </c>
      <c r="Q244" s="195">
        <v>0</v>
      </c>
      <c r="R244" s="195">
        <f>Q244*H244</f>
        <v>0</v>
      </c>
      <c r="S244" s="195">
        <v>0</v>
      </c>
      <c r="T244" s="196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97" t="s">
        <v>125</v>
      </c>
      <c r="AT244" s="197" t="s">
        <v>120</v>
      </c>
      <c r="AU244" s="197" t="s">
        <v>82</v>
      </c>
      <c r="AY244" s="17" t="s">
        <v>118</v>
      </c>
      <c r="BE244" s="198">
        <f>IF(N244="základní",J244,0)</f>
        <v>0</v>
      </c>
      <c r="BF244" s="198">
        <f>IF(N244="snížená",J244,0)</f>
        <v>0</v>
      </c>
      <c r="BG244" s="198">
        <f>IF(N244="zákl. přenesená",J244,0)</f>
        <v>0</v>
      </c>
      <c r="BH244" s="198">
        <f>IF(N244="sníž. přenesená",J244,0)</f>
        <v>0</v>
      </c>
      <c r="BI244" s="198">
        <f>IF(N244="nulová",J244,0)</f>
        <v>0</v>
      </c>
      <c r="BJ244" s="17" t="s">
        <v>80</v>
      </c>
      <c r="BK244" s="198">
        <f>ROUND(I244*H244,2)</f>
        <v>0</v>
      </c>
      <c r="BL244" s="17" t="s">
        <v>125</v>
      </c>
      <c r="BM244" s="197" t="s">
        <v>456</v>
      </c>
    </row>
    <row r="245" spans="1:65" s="2" customFormat="1" ht="11.25">
      <c r="A245" s="34"/>
      <c r="B245" s="35"/>
      <c r="C245" s="36"/>
      <c r="D245" s="199" t="s">
        <v>127</v>
      </c>
      <c r="E245" s="36"/>
      <c r="F245" s="200" t="s">
        <v>369</v>
      </c>
      <c r="G245" s="36"/>
      <c r="H245" s="36"/>
      <c r="I245" s="108"/>
      <c r="J245" s="36"/>
      <c r="K245" s="36"/>
      <c r="L245" s="39"/>
      <c r="M245" s="201"/>
      <c r="N245" s="202"/>
      <c r="O245" s="64"/>
      <c r="P245" s="64"/>
      <c r="Q245" s="64"/>
      <c r="R245" s="64"/>
      <c r="S245" s="64"/>
      <c r="T245" s="65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T245" s="17" t="s">
        <v>127</v>
      </c>
      <c r="AU245" s="17" t="s">
        <v>82</v>
      </c>
    </row>
    <row r="246" spans="1:65" s="2" customFormat="1" ht="29.25">
      <c r="A246" s="34"/>
      <c r="B246" s="35"/>
      <c r="C246" s="36"/>
      <c r="D246" s="199" t="s">
        <v>129</v>
      </c>
      <c r="E246" s="36"/>
      <c r="F246" s="203" t="s">
        <v>370</v>
      </c>
      <c r="G246" s="36"/>
      <c r="H246" s="36"/>
      <c r="I246" s="108"/>
      <c r="J246" s="36"/>
      <c r="K246" s="36"/>
      <c r="L246" s="39"/>
      <c r="M246" s="235"/>
      <c r="N246" s="236"/>
      <c r="O246" s="237"/>
      <c r="P246" s="237"/>
      <c r="Q246" s="237"/>
      <c r="R246" s="237"/>
      <c r="S246" s="237"/>
      <c r="T246" s="238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T246" s="17" t="s">
        <v>129</v>
      </c>
      <c r="AU246" s="17" t="s">
        <v>82</v>
      </c>
    </row>
    <row r="247" spans="1:65" s="2" customFormat="1" ht="6.95" customHeight="1">
      <c r="A247" s="34"/>
      <c r="B247" s="47"/>
      <c r="C247" s="48"/>
      <c r="D247" s="48"/>
      <c r="E247" s="48"/>
      <c r="F247" s="48"/>
      <c r="G247" s="48"/>
      <c r="H247" s="48"/>
      <c r="I247" s="136"/>
      <c r="J247" s="48"/>
      <c r="K247" s="48"/>
      <c r="L247" s="39"/>
      <c r="M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</row>
  </sheetData>
  <sheetProtection algorithmName="SHA-512" hashValue="de0d/hhhm1NDDw8bE4RB/vDkt7n4qeKUwDMKqHCbV8qbYvrBjfvLDOouNTRaWF0RFCW4I+XGZuzP0cUiXN43sA==" saltValue="zVLnH3JBQg6G3vdeQJBiNEGMnTVhJUIYzH7l2kWe5nrX61NCc/gpEIEDwn5TiXDtOCksuqZW+Qa2KN0WIjID8g==" spinCount="100000" sheet="1" objects="1" scenarios="1" formatColumns="0" formatRows="0" autoFilter="0"/>
  <autoFilter ref="C85:K246"/>
  <mergeCells count="9">
    <mergeCell ref="E50:H50"/>
    <mergeCell ref="E76:H76"/>
    <mergeCell ref="E78:H78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14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" style="1" customWidth="1"/>
    <col min="8" max="8" width="11.5" style="1" customWidth="1"/>
    <col min="9" max="9" width="20.1640625" style="101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1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AT2" s="17" t="s">
        <v>88</v>
      </c>
    </row>
    <row r="3" spans="1:46" s="1" customFormat="1" ht="6.95" customHeight="1">
      <c r="B3" s="102"/>
      <c r="C3" s="103"/>
      <c r="D3" s="103"/>
      <c r="E3" s="103"/>
      <c r="F3" s="103"/>
      <c r="G3" s="103"/>
      <c r="H3" s="103"/>
      <c r="I3" s="104"/>
      <c r="J3" s="103"/>
      <c r="K3" s="103"/>
      <c r="L3" s="20"/>
      <c r="AT3" s="17" t="s">
        <v>82</v>
      </c>
    </row>
    <row r="4" spans="1:46" s="1" customFormat="1" ht="24.95" customHeight="1">
      <c r="B4" s="20"/>
      <c r="D4" s="105" t="s">
        <v>90</v>
      </c>
      <c r="I4" s="101"/>
      <c r="L4" s="20"/>
      <c r="M4" s="106" t="s">
        <v>10</v>
      </c>
      <c r="AT4" s="17" t="s">
        <v>4</v>
      </c>
    </row>
    <row r="5" spans="1:46" s="1" customFormat="1" ht="6.95" customHeight="1">
      <c r="B5" s="20"/>
      <c r="I5" s="101"/>
      <c r="L5" s="20"/>
    </row>
    <row r="6" spans="1:46" s="1" customFormat="1" ht="12" customHeight="1">
      <c r="B6" s="20"/>
      <c r="D6" s="107" t="s">
        <v>15</v>
      </c>
      <c r="I6" s="101"/>
      <c r="L6" s="20"/>
    </row>
    <row r="7" spans="1:46" s="1" customFormat="1" ht="16.5" customHeight="1">
      <c r="B7" s="20"/>
      <c r="E7" s="357" t="str">
        <f>'Rekapitulace stavby'!K6</f>
        <v>ÚPRAVA LIBRANTICKÉHO POTOKA III. ČÁST</v>
      </c>
      <c r="F7" s="358"/>
      <c r="G7" s="358"/>
      <c r="H7" s="358"/>
      <c r="I7" s="101"/>
      <c r="L7" s="20"/>
    </row>
    <row r="8" spans="1:46" s="2" customFormat="1" ht="12" customHeight="1">
      <c r="A8" s="34"/>
      <c r="B8" s="39"/>
      <c r="C8" s="34"/>
      <c r="D8" s="107" t="s">
        <v>91</v>
      </c>
      <c r="E8" s="34"/>
      <c r="F8" s="34"/>
      <c r="G8" s="34"/>
      <c r="H8" s="34"/>
      <c r="I8" s="108"/>
      <c r="J8" s="34"/>
      <c r="K8" s="34"/>
      <c r="L8" s="109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59" t="s">
        <v>457</v>
      </c>
      <c r="F9" s="360"/>
      <c r="G9" s="360"/>
      <c r="H9" s="360"/>
      <c r="I9" s="108"/>
      <c r="J9" s="34"/>
      <c r="K9" s="34"/>
      <c r="L9" s="109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108"/>
      <c r="J10" s="34"/>
      <c r="K10" s="34"/>
      <c r="L10" s="109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07" t="s">
        <v>17</v>
      </c>
      <c r="E11" s="34"/>
      <c r="F11" s="110" t="s">
        <v>89</v>
      </c>
      <c r="G11" s="34"/>
      <c r="H11" s="34"/>
      <c r="I11" s="111" t="s">
        <v>19</v>
      </c>
      <c r="J11" s="110" t="s">
        <v>20</v>
      </c>
      <c r="K11" s="34"/>
      <c r="L11" s="109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07" t="s">
        <v>21</v>
      </c>
      <c r="E12" s="34"/>
      <c r="F12" s="110" t="s">
        <v>458</v>
      </c>
      <c r="G12" s="34"/>
      <c r="H12" s="34"/>
      <c r="I12" s="111" t="s">
        <v>23</v>
      </c>
      <c r="J12" s="112" t="str">
        <f>'Rekapitulace stavby'!AN8</f>
        <v>19. 1. 2021</v>
      </c>
      <c r="K12" s="34"/>
      <c r="L12" s="109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108"/>
      <c r="J13" s="34"/>
      <c r="K13" s="34"/>
      <c r="L13" s="109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07" t="s">
        <v>25</v>
      </c>
      <c r="E14" s="34"/>
      <c r="F14" s="34"/>
      <c r="G14" s="34"/>
      <c r="H14" s="34"/>
      <c r="I14" s="111" t="s">
        <v>26</v>
      </c>
      <c r="J14" s="110" t="s">
        <v>20</v>
      </c>
      <c r="K14" s="34"/>
      <c r="L14" s="109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0" t="s">
        <v>459</v>
      </c>
      <c r="F15" s="34"/>
      <c r="G15" s="34"/>
      <c r="H15" s="34"/>
      <c r="I15" s="111" t="s">
        <v>28</v>
      </c>
      <c r="J15" s="110" t="s">
        <v>20</v>
      </c>
      <c r="K15" s="34"/>
      <c r="L15" s="109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108"/>
      <c r="J16" s="34"/>
      <c r="K16" s="34"/>
      <c r="L16" s="109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07" t="s">
        <v>29</v>
      </c>
      <c r="E17" s="34"/>
      <c r="F17" s="34"/>
      <c r="G17" s="34"/>
      <c r="H17" s="34"/>
      <c r="I17" s="111" t="s">
        <v>26</v>
      </c>
      <c r="J17" s="30" t="str">
        <f>'Rekapitulace stavby'!AN13</f>
        <v>Vyplň údaj</v>
      </c>
      <c r="K17" s="34"/>
      <c r="L17" s="109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61" t="str">
        <f>'Rekapitulace stavby'!E14</f>
        <v>Vyplň údaj</v>
      </c>
      <c r="F18" s="362"/>
      <c r="G18" s="362"/>
      <c r="H18" s="362"/>
      <c r="I18" s="111" t="s">
        <v>28</v>
      </c>
      <c r="J18" s="30" t="str">
        <f>'Rekapitulace stavby'!AN14</f>
        <v>Vyplň údaj</v>
      </c>
      <c r="K18" s="34"/>
      <c r="L18" s="109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108"/>
      <c r="J19" s="34"/>
      <c r="K19" s="34"/>
      <c r="L19" s="109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07" t="s">
        <v>31</v>
      </c>
      <c r="E20" s="34"/>
      <c r="F20" s="34"/>
      <c r="G20" s="34"/>
      <c r="H20" s="34"/>
      <c r="I20" s="111" t="s">
        <v>26</v>
      </c>
      <c r="J20" s="110" t="s">
        <v>20</v>
      </c>
      <c r="K20" s="34"/>
      <c r="L20" s="109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0" t="s">
        <v>32</v>
      </c>
      <c r="F21" s="34"/>
      <c r="G21" s="34"/>
      <c r="H21" s="34"/>
      <c r="I21" s="111" t="s">
        <v>28</v>
      </c>
      <c r="J21" s="110" t="s">
        <v>20</v>
      </c>
      <c r="K21" s="34"/>
      <c r="L21" s="109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108"/>
      <c r="J22" s="34"/>
      <c r="K22" s="34"/>
      <c r="L22" s="109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07" t="s">
        <v>34</v>
      </c>
      <c r="E23" s="34"/>
      <c r="F23" s="34"/>
      <c r="G23" s="34"/>
      <c r="H23" s="34"/>
      <c r="I23" s="111" t="s">
        <v>26</v>
      </c>
      <c r="J23" s="110" t="s">
        <v>20</v>
      </c>
      <c r="K23" s="34"/>
      <c r="L23" s="109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0" t="s">
        <v>35</v>
      </c>
      <c r="F24" s="34"/>
      <c r="G24" s="34"/>
      <c r="H24" s="34"/>
      <c r="I24" s="111" t="s">
        <v>28</v>
      </c>
      <c r="J24" s="110" t="s">
        <v>20</v>
      </c>
      <c r="K24" s="34"/>
      <c r="L24" s="109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108"/>
      <c r="J25" s="34"/>
      <c r="K25" s="34"/>
      <c r="L25" s="109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07" t="s">
        <v>36</v>
      </c>
      <c r="E26" s="34"/>
      <c r="F26" s="34"/>
      <c r="G26" s="34"/>
      <c r="H26" s="34"/>
      <c r="I26" s="108"/>
      <c r="J26" s="34"/>
      <c r="K26" s="34"/>
      <c r="L26" s="109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3"/>
      <c r="B27" s="114"/>
      <c r="C27" s="113"/>
      <c r="D27" s="113"/>
      <c r="E27" s="363" t="s">
        <v>20</v>
      </c>
      <c r="F27" s="363"/>
      <c r="G27" s="363"/>
      <c r="H27" s="363"/>
      <c r="I27" s="115"/>
      <c r="J27" s="113"/>
      <c r="K27" s="113"/>
      <c r="L27" s="116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108"/>
      <c r="J28" s="34"/>
      <c r="K28" s="34"/>
      <c r="L28" s="109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7"/>
      <c r="E29" s="117"/>
      <c r="F29" s="117"/>
      <c r="G29" s="117"/>
      <c r="H29" s="117"/>
      <c r="I29" s="118"/>
      <c r="J29" s="117"/>
      <c r="K29" s="117"/>
      <c r="L29" s="109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38</v>
      </c>
      <c r="E30" s="34"/>
      <c r="F30" s="34"/>
      <c r="G30" s="34"/>
      <c r="H30" s="34"/>
      <c r="I30" s="108"/>
      <c r="J30" s="120">
        <f>ROUND(J85, 2)</f>
        <v>0</v>
      </c>
      <c r="K30" s="34"/>
      <c r="L30" s="109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7"/>
      <c r="E31" s="117"/>
      <c r="F31" s="117"/>
      <c r="G31" s="117"/>
      <c r="H31" s="117"/>
      <c r="I31" s="118"/>
      <c r="J31" s="117"/>
      <c r="K31" s="117"/>
      <c r="L31" s="109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40</v>
      </c>
      <c r="G32" s="34"/>
      <c r="H32" s="34"/>
      <c r="I32" s="122" t="s">
        <v>39</v>
      </c>
      <c r="J32" s="121" t="s">
        <v>41</v>
      </c>
      <c r="K32" s="34"/>
      <c r="L32" s="109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3" t="s">
        <v>42</v>
      </c>
      <c r="E33" s="107" t="s">
        <v>43</v>
      </c>
      <c r="F33" s="124">
        <f>ROUND((SUM(BE85:BE113)),  2)</f>
        <v>0</v>
      </c>
      <c r="G33" s="34"/>
      <c r="H33" s="34"/>
      <c r="I33" s="125">
        <v>0.21</v>
      </c>
      <c r="J33" s="124">
        <f>ROUND(((SUM(BE85:BE113))*I33),  2)</f>
        <v>0</v>
      </c>
      <c r="K33" s="34"/>
      <c r="L33" s="109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07" t="s">
        <v>44</v>
      </c>
      <c r="F34" s="124">
        <f>ROUND((SUM(BF85:BF113)),  2)</f>
        <v>0</v>
      </c>
      <c r="G34" s="34"/>
      <c r="H34" s="34"/>
      <c r="I34" s="125">
        <v>0.15</v>
      </c>
      <c r="J34" s="124">
        <f>ROUND(((SUM(BF85:BF113))*I34),  2)</f>
        <v>0</v>
      </c>
      <c r="K34" s="34"/>
      <c r="L34" s="109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07" t="s">
        <v>45</v>
      </c>
      <c r="F35" s="124">
        <f>ROUND((SUM(BG85:BG113)),  2)</f>
        <v>0</v>
      </c>
      <c r="G35" s="34"/>
      <c r="H35" s="34"/>
      <c r="I35" s="125">
        <v>0.21</v>
      </c>
      <c r="J35" s="124">
        <f>0</f>
        <v>0</v>
      </c>
      <c r="K35" s="34"/>
      <c r="L35" s="109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07" t="s">
        <v>46</v>
      </c>
      <c r="F36" s="124">
        <f>ROUND((SUM(BH85:BH113)),  2)</f>
        <v>0</v>
      </c>
      <c r="G36" s="34"/>
      <c r="H36" s="34"/>
      <c r="I36" s="125">
        <v>0.15</v>
      </c>
      <c r="J36" s="124">
        <f>0</f>
        <v>0</v>
      </c>
      <c r="K36" s="34"/>
      <c r="L36" s="109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07" t="s">
        <v>47</v>
      </c>
      <c r="F37" s="124">
        <f>ROUND((SUM(BI85:BI113)),  2)</f>
        <v>0</v>
      </c>
      <c r="G37" s="34"/>
      <c r="H37" s="34"/>
      <c r="I37" s="125">
        <v>0</v>
      </c>
      <c r="J37" s="124">
        <f>0</f>
        <v>0</v>
      </c>
      <c r="K37" s="34"/>
      <c r="L37" s="109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108"/>
      <c r="J38" s="34"/>
      <c r="K38" s="34"/>
      <c r="L38" s="109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6"/>
      <c r="D39" s="127" t="s">
        <v>48</v>
      </c>
      <c r="E39" s="128"/>
      <c r="F39" s="128"/>
      <c r="G39" s="129" t="s">
        <v>49</v>
      </c>
      <c r="H39" s="130" t="s">
        <v>50</v>
      </c>
      <c r="I39" s="131"/>
      <c r="J39" s="132">
        <f>SUM(J30:J37)</f>
        <v>0</v>
      </c>
      <c r="K39" s="133"/>
      <c r="L39" s="109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134"/>
      <c r="C40" s="135"/>
      <c r="D40" s="135"/>
      <c r="E40" s="135"/>
      <c r="F40" s="135"/>
      <c r="G40" s="135"/>
      <c r="H40" s="135"/>
      <c r="I40" s="136"/>
      <c r="J40" s="135"/>
      <c r="K40" s="135"/>
      <c r="L40" s="109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4" spans="1:31" s="2" customFormat="1" ht="6.95" customHeight="1">
      <c r="A44" s="34"/>
      <c r="B44" s="137"/>
      <c r="C44" s="138"/>
      <c r="D44" s="138"/>
      <c r="E44" s="138"/>
      <c r="F44" s="138"/>
      <c r="G44" s="138"/>
      <c r="H44" s="138"/>
      <c r="I44" s="139"/>
      <c r="J44" s="138"/>
      <c r="K44" s="138"/>
      <c r="L44" s="109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2" customFormat="1" ht="24.95" customHeight="1">
      <c r="A45" s="34"/>
      <c r="B45" s="35"/>
      <c r="C45" s="23" t="s">
        <v>93</v>
      </c>
      <c r="D45" s="36"/>
      <c r="E45" s="36"/>
      <c r="F45" s="36"/>
      <c r="G45" s="36"/>
      <c r="H45" s="36"/>
      <c r="I45" s="108"/>
      <c r="J45" s="36"/>
      <c r="K45" s="36"/>
      <c r="L45" s="109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pans="1:31" s="2" customFormat="1" ht="6.95" customHeight="1">
      <c r="A46" s="34"/>
      <c r="B46" s="35"/>
      <c r="C46" s="36"/>
      <c r="D46" s="36"/>
      <c r="E46" s="36"/>
      <c r="F46" s="36"/>
      <c r="G46" s="36"/>
      <c r="H46" s="36"/>
      <c r="I46" s="108"/>
      <c r="J46" s="36"/>
      <c r="K46" s="36"/>
      <c r="L46" s="109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pans="1:31" s="2" customFormat="1" ht="12" customHeight="1">
      <c r="A47" s="34"/>
      <c r="B47" s="35"/>
      <c r="C47" s="29" t="s">
        <v>15</v>
      </c>
      <c r="D47" s="36"/>
      <c r="E47" s="36"/>
      <c r="F47" s="36"/>
      <c r="G47" s="36"/>
      <c r="H47" s="36"/>
      <c r="I47" s="108"/>
      <c r="J47" s="36"/>
      <c r="K47" s="36"/>
      <c r="L47" s="109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</row>
    <row r="48" spans="1:31" s="2" customFormat="1" ht="16.5" customHeight="1">
      <c r="A48" s="34"/>
      <c r="B48" s="35"/>
      <c r="C48" s="36"/>
      <c r="D48" s="36"/>
      <c r="E48" s="364" t="str">
        <f>E7</f>
        <v>ÚPRAVA LIBRANTICKÉHO POTOKA III. ČÁST</v>
      </c>
      <c r="F48" s="365"/>
      <c r="G48" s="365"/>
      <c r="H48" s="365"/>
      <c r="I48" s="108"/>
      <c r="J48" s="36"/>
      <c r="K48" s="36"/>
      <c r="L48" s="109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</row>
    <row r="49" spans="1:47" s="2" customFormat="1" ht="12" customHeight="1">
      <c r="A49" s="34"/>
      <c r="B49" s="35"/>
      <c r="C49" s="29" t="s">
        <v>91</v>
      </c>
      <c r="D49" s="36"/>
      <c r="E49" s="36"/>
      <c r="F49" s="36"/>
      <c r="G49" s="36"/>
      <c r="H49" s="36"/>
      <c r="I49" s="108"/>
      <c r="J49" s="36"/>
      <c r="K49" s="36"/>
      <c r="L49" s="109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</row>
    <row r="50" spans="1:47" s="2" customFormat="1" ht="16.5" customHeight="1">
      <c r="A50" s="34"/>
      <c r="B50" s="35"/>
      <c r="C50" s="36"/>
      <c r="D50" s="36"/>
      <c r="E50" s="336" t="str">
        <f>E9</f>
        <v>VRN - VRN - Vedlejší rozpočtové náklady</v>
      </c>
      <c r="F50" s="366"/>
      <c r="G50" s="366"/>
      <c r="H50" s="366"/>
      <c r="I50" s="108"/>
      <c r="J50" s="36"/>
      <c r="K50" s="36"/>
      <c r="L50" s="109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  <row r="51" spans="1:47" s="2" customFormat="1" ht="6.95" customHeight="1">
      <c r="A51" s="34"/>
      <c r="B51" s="35"/>
      <c r="C51" s="36"/>
      <c r="D51" s="36"/>
      <c r="E51" s="36"/>
      <c r="F51" s="36"/>
      <c r="G51" s="36"/>
      <c r="H51" s="36"/>
      <c r="I51" s="108"/>
      <c r="J51" s="36"/>
      <c r="K51" s="36"/>
      <c r="L51" s="109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</row>
    <row r="52" spans="1:47" s="2" customFormat="1" ht="12" customHeight="1">
      <c r="A52" s="34"/>
      <c r="B52" s="35"/>
      <c r="C52" s="29" t="s">
        <v>21</v>
      </c>
      <c r="D52" s="36"/>
      <c r="E52" s="36"/>
      <c r="F52" s="27" t="str">
        <f>F12</f>
        <v>Hradec Králové</v>
      </c>
      <c r="G52" s="36"/>
      <c r="H52" s="36"/>
      <c r="I52" s="111" t="s">
        <v>23</v>
      </c>
      <c r="J52" s="59" t="str">
        <f>IF(J12="","",J12)</f>
        <v>19. 1. 2021</v>
      </c>
      <c r="K52" s="36"/>
      <c r="L52" s="109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</row>
    <row r="53" spans="1:47" s="2" customFormat="1" ht="6.95" customHeight="1">
      <c r="A53" s="34"/>
      <c r="B53" s="35"/>
      <c r="C53" s="36"/>
      <c r="D53" s="36"/>
      <c r="E53" s="36"/>
      <c r="F53" s="36"/>
      <c r="G53" s="36"/>
      <c r="H53" s="36"/>
      <c r="I53" s="108"/>
      <c r="J53" s="36"/>
      <c r="K53" s="36"/>
      <c r="L53" s="109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</row>
    <row r="54" spans="1:47" s="2" customFormat="1" ht="40.15" customHeight="1">
      <c r="A54" s="34"/>
      <c r="B54" s="35"/>
      <c r="C54" s="29" t="s">
        <v>25</v>
      </c>
      <c r="D54" s="36"/>
      <c r="E54" s="36"/>
      <c r="F54" s="27" t="str">
        <f>E15</f>
        <v>VAK a.s.,Víta Nejedlého 893, 500 03, HK</v>
      </c>
      <c r="G54" s="36"/>
      <c r="H54" s="36"/>
      <c r="I54" s="111" t="s">
        <v>31</v>
      </c>
      <c r="J54" s="32" t="str">
        <f>E21</f>
        <v>P-AQUA s.r.o., Jižní 870, 500 03 Hradec Králové</v>
      </c>
      <c r="K54" s="36"/>
      <c r="L54" s="109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</row>
    <row r="55" spans="1:47" s="2" customFormat="1" ht="15.2" customHeight="1">
      <c r="A55" s="34"/>
      <c r="B55" s="35"/>
      <c r="C55" s="29" t="s">
        <v>29</v>
      </c>
      <c r="D55" s="36"/>
      <c r="E55" s="36"/>
      <c r="F55" s="27" t="str">
        <f>IF(E18="","",E18)</f>
        <v>Vyplň údaj</v>
      </c>
      <c r="G55" s="36"/>
      <c r="H55" s="36"/>
      <c r="I55" s="111" t="s">
        <v>34</v>
      </c>
      <c r="J55" s="32" t="str">
        <f>E24</f>
        <v>Ing. Tomáš Růžička</v>
      </c>
      <c r="K55" s="36"/>
      <c r="L55" s="109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</row>
    <row r="56" spans="1:47" s="2" customFormat="1" ht="10.35" customHeight="1">
      <c r="A56" s="34"/>
      <c r="B56" s="35"/>
      <c r="C56" s="36"/>
      <c r="D56" s="36"/>
      <c r="E56" s="36"/>
      <c r="F56" s="36"/>
      <c r="G56" s="36"/>
      <c r="H56" s="36"/>
      <c r="I56" s="108"/>
      <c r="J56" s="36"/>
      <c r="K56" s="36"/>
      <c r="L56" s="109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</row>
    <row r="57" spans="1:47" s="2" customFormat="1" ht="29.25" customHeight="1">
      <c r="A57" s="34"/>
      <c r="B57" s="35"/>
      <c r="C57" s="140" t="s">
        <v>94</v>
      </c>
      <c r="D57" s="141"/>
      <c r="E57" s="141"/>
      <c r="F57" s="141"/>
      <c r="G57" s="141"/>
      <c r="H57" s="141"/>
      <c r="I57" s="142"/>
      <c r="J57" s="143" t="s">
        <v>95</v>
      </c>
      <c r="K57" s="141"/>
      <c r="L57" s="109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</row>
    <row r="58" spans="1:47" s="2" customFormat="1" ht="10.35" customHeight="1">
      <c r="A58" s="34"/>
      <c r="B58" s="35"/>
      <c r="C58" s="36"/>
      <c r="D58" s="36"/>
      <c r="E58" s="36"/>
      <c r="F58" s="36"/>
      <c r="G58" s="36"/>
      <c r="H58" s="36"/>
      <c r="I58" s="108"/>
      <c r="J58" s="36"/>
      <c r="K58" s="36"/>
      <c r="L58" s="109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</row>
    <row r="59" spans="1:47" s="2" customFormat="1" ht="22.9" customHeight="1">
      <c r="A59" s="34"/>
      <c r="B59" s="35"/>
      <c r="C59" s="144" t="s">
        <v>70</v>
      </c>
      <c r="D59" s="36"/>
      <c r="E59" s="36"/>
      <c r="F59" s="36"/>
      <c r="G59" s="36"/>
      <c r="H59" s="36"/>
      <c r="I59" s="108"/>
      <c r="J59" s="77">
        <f>J85</f>
        <v>0</v>
      </c>
      <c r="K59" s="36"/>
      <c r="L59" s="109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U59" s="17" t="s">
        <v>96</v>
      </c>
    </row>
    <row r="60" spans="1:47" s="9" customFormat="1" ht="24.95" customHeight="1">
      <c r="B60" s="145"/>
      <c r="C60" s="146"/>
      <c r="D60" s="147" t="s">
        <v>87</v>
      </c>
      <c r="E60" s="148"/>
      <c r="F60" s="148"/>
      <c r="G60" s="148"/>
      <c r="H60" s="148"/>
      <c r="I60" s="149"/>
      <c r="J60" s="150">
        <f>J86</f>
        <v>0</v>
      </c>
      <c r="K60" s="146"/>
      <c r="L60" s="151"/>
    </row>
    <row r="61" spans="1:47" s="10" customFormat="1" ht="19.899999999999999" customHeight="1">
      <c r="B61" s="152"/>
      <c r="C61" s="153"/>
      <c r="D61" s="154" t="s">
        <v>460</v>
      </c>
      <c r="E61" s="155"/>
      <c r="F61" s="155"/>
      <c r="G61" s="155"/>
      <c r="H61" s="155"/>
      <c r="I61" s="156"/>
      <c r="J61" s="157">
        <f>J87</f>
        <v>0</v>
      </c>
      <c r="K61" s="153"/>
      <c r="L61" s="158"/>
    </row>
    <row r="62" spans="1:47" s="10" customFormat="1" ht="19.899999999999999" customHeight="1">
      <c r="B62" s="152"/>
      <c r="C62" s="153"/>
      <c r="D62" s="154" t="s">
        <v>461</v>
      </c>
      <c r="E62" s="155"/>
      <c r="F62" s="155"/>
      <c r="G62" s="155"/>
      <c r="H62" s="155"/>
      <c r="I62" s="156"/>
      <c r="J62" s="157">
        <f>J96</f>
        <v>0</v>
      </c>
      <c r="K62" s="153"/>
      <c r="L62" s="158"/>
    </row>
    <row r="63" spans="1:47" s="10" customFormat="1" ht="19.899999999999999" customHeight="1">
      <c r="B63" s="152"/>
      <c r="C63" s="153"/>
      <c r="D63" s="154" t="s">
        <v>462</v>
      </c>
      <c r="E63" s="155"/>
      <c r="F63" s="155"/>
      <c r="G63" s="155"/>
      <c r="H63" s="155"/>
      <c r="I63" s="156"/>
      <c r="J63" s="157">
        <f>J99</f>
        <v>0</v>
      </c>
      <c r="K63" s="153"/>
      <c r="L63" s="158"/>
    </row>
    <row r="64" spans="1:47" s="10" customFormat="1" ht="19.899999999999999" customHeight="1">
      <c r="B64" s="152"/>
      <c r="C64" s="153"/>
      <c r="D64" s="154" t="s">
        <v>463</v>
      </c>
      <c r="E64" s="155"/>
      <c r="F64" s="155"/>
      <c r="G64" s="155"/>
      <c r="H64" s="155"/>
      <c r="I64" s="156"/>
      <c r="J64" s="157">
        <f>J106</f>
        <v>0</v>
      </c>
      <c r="K64" s="153"/>
      <c r="L64" s="158"/>
    </row>
    <row r="65" spans="1:31" s="10" customFormat="1" ht="19.899999999999999" customHeight="1">
      <c r="B65" s="152"/>
      <c r="C65" s="153"/>
      <c r="D65" s="154" t="s">
        <v>464</v>
      </c>
      <c r="E65" s="155"/>
      <c r="F65" s="155"/>
      <c r="G65" s="155"/>
      <c r="H65" s="155"/>
      <c r="I65" s="156"/>
      <c r="J65" s="157">
        <f>J111</f>
        <v>0</v>
      </c>
      <c r="K65" s="153"/>
      <c r="L65" s="158"/>
    </row>
    <row r="66" spans="1:31" s="2" customFormat="1" ht="21.75" customHeight="1">
      <c r="A66" s="34"/>
      <c r="B66" s="35"/>
      <c r="C66" s="36"/>
      <c r="D66" s="36"/>
      <c r="E66" s="36"/>
      <c r="F66" s="36"/>
      <c r="G66" s="36"/>
      <c r="H66" s="36"/>
      <c r="I66" s="108"/>
      <c r="J66" s="36"/>
      <c r="K66" s="36"/>
      <c r="L66" s="109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</row>
    <row r="67" spans="1:31" s="2" customFormat="1" ht="6.95" customHeight="1">
      <c r="A67" s="34"/>
      <c r="B67" s="47"/>
      <c r="C67" s="48"/>
      <c r="D67" s="48"/>
      <c r="E67" s="48"/>
      <c r="F67" s="48"/>
      <c r="G67" s="48"/>
      <c r="H67" s="48"/>
      <c r="I67" s="136"/>
      <c r="J67" s="48"/>
      <c r="K67" s="48"/>
      <c r="L67" s="109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</row>
    <row r="71" spans="1:31" s="2" customFormat="1" ht="6.95" customHeight="1">
      <c r="A71" s="34"/>
      <c r="B71" s="49"/>
      <c r="C71" s="50"/>
      <c r="D71" s="50"/>
      <c r="E71" s="50"/>
      <c r="F71" s="50"/>
      <c r="G71" s="50"/>
      <c r="H71" s="50"/>
      <c r="I71" s="139"/>
      <c r="J71" s="50"/>
      <c r="K71" s="50"/>
      <c r="L71" s="109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</row>
    <row r="72" spans="1:31" s="2" customFormat="1" ht="24.95" customHeight="1">
      <c r="A72" s="34"/>
      <c r="B72" s="35"/>
      <c r="C72" s="23" t="s">
        <v>103</v>
      </c>
      <c r="D72" s="36"/>
      <c r="E72" s="36"/>
      <c r="F72" s="36"/>
      <c r="G72" s="36"/>
      <c r="H72" s="36"/>
      <c r="I72" s="108"/>
      <c r="J72" s="36"/>
      <c r="K72" s="36"/>
      <c r="L72" s="109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</row>
    <row r="73" spans="1:31" s="2" customFormat="1" ht="6.95" customHeight="1">
      <c r="A73" s="34"/>
      <c r="B73" s="35"/>
      <c r="C73" s="36"/>
      <c r="D73" s="36"/>
      <c r="E73" s="36"/>
      <c r="F73" s="36"/>
      <c r="G73" s="36"/>
      <c r="H73" s="36"/>
      <c r="I73" s="108"/>
      <c r="J73" s="36"/>
      <c r="K73" s="36"/>
      <c r="L73" s="109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</row>
    <row r="74" spans="1:31" s="2" customFormat="1" ht="12" customHeight="1">
      <c r="A74" s="34"/>
      <c r="B74" s="35"/>
      <c r="C74" s="29" t="s">
        <v>15</v>
      </c>
      <c r="D74" s="36"/>
      <c r="E74" s="36"/>
      <c r="F74" s="36"/>
      <c r="G74" s="36"/>
      <c r="H74" s="36"/>
      <c r="I74" s="108"/>
      <c r="J74" s="36"/>
      <c r="K74" s="36"/>
      <c r="L74" s="109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</row>
    <row r="75" spans="1:31" s="2" customFormat="1" ht="16.5" customHeight="1">
      <c r="A75" s="34"/>
      <c r="B75" s="35"/>
      <c r="C75" s="36"/>
      <c r="D75" s="36"/>
      <c r="E75" s="364" t="str">
        <f>E7</f>
        <v>ÚPRAVA LIBRANTICKÉHO POTOKA III. ČÁST</v>
      </c>
      <c r="F75" s="365"/>
      <c r="G75" s="365"/>
      <c r="H75" s="365"/>
      <c r="I75" s="108"/>
      <c r="J75" s="36"/>
      <c r="K75" s="36"/>
      <c r="L75" s="109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</row>
    <row r="76" spans="1:31" s="2" customFormat="1" ht="12" customHeight="1">
      <c r="A76" s="34"/>
      <c r="B76" s="35"/>
      <c r="C76" s="29" t="s">
        <v>91</v>
      </c>
      <c r="D76" s="36"/>
      <c r="E76" s="36"/>
      <c r="F76" s="36"/>
      <c r="G76" s="36"/>
      <c r="H76" s="36"/>
      <c r="I76" s="108"/>
      <c r="J76" s="36"/>
      <c r="K76" s="36"/>
      <c r="L76" s="109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6.5" customHeight="1">
      <c r="A77" s="34"/>
      <c r="B77" s="35"/>
      <c r="C77" s="36"/>
      <c r="D77" s="36"/>
      <c r="E77" s="336" t="str">
        <f>E9</f>
        <v>VRN - VRN - Vedlejší rozpočtové náklady</v>
      </c>
      <c r="F77" s="366"/>
      <c r="G77" s="366"/>
      <c r="H77" s="366"/>
      <c r="I77" s="108"/>
      <c r="J77" s="36"/>
      <c r="K77" s="36"/>
      <c r="L77" s="109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spans="1:31" s="2" customFormat="1" ht="6.95" customHeight="1">
      <c r="A78" s="34"/>
      <c r="B78" s="35"/>
      <c r="C78" s="36"/>
      <c r="D78" s="36"/>
      <c r="E78" s="36"/>
      <c r="F78" s="36"/>
      <c r="G78" s="36"/>
      <c r="H78" s="36"/>
      <c r="I78" s="108"/>
      <c r="J78" s="36"/>
      <c r="K78" s="36"/>
      <c r="L78" s="109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</row>
    <row r="79" spans="1:31" s="2" customFormat="1" ht="12" customHeight="1">
      <c r="A79" s="34"/>
      <c r="B79" s="35"/>
      <c r="C79" s="29" t="s">
        <v>21</v>
      </c>
      <c r="D79" s="36"/>
      <c r="E79" s="36"/>
      <c r="F79" s="27" t="str">
        <f>F12</f>
        <v>Hradec Králové</v>
      </c>
      <c r="G79" s="36"/>
      <c r="H79" s="36"/>
      <c r="I79" s="111" t="s">
        <v>23</v>
      </c>
      <c r="J79" s="59" t="str">
        <f>IF(J12="","",J12)</f>
        <v>19. 1. 2021</v>
      </c>
      <c r="K79" s="36"/>
      <c r="L79" s="109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</row>
    <row r="80" spans="1:31" s="2" customFormat="1" ht="6.95" customHeight="1">
      <c r="A80" s="34"/>
      <c r="B80" s="35"/>
      <c r="C80" s="36"/>
      <c r="D80" s="36"/>
      <c r="E80" s="36"/>
      <c r="F80" s="36"/>
      <c r="G80" s="36"/>
      <c r="H80" s="36"/>
      <c r="I80" s="108"/>
      <c r="J80" s="36"/>
      <c r="K80" s="36"/>
      <c r="L80" s="109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</row>
    <row r="81" spans="1:65" s="2" customFormat="1" ht="40.15" customHeight="1">
      <c r="A81" s="34"/>
      <c r="B81" s="35"/>
      <c r="C81" s="29" t="s">
        <v>25</v>
      </c>
      <c r="D81" s="36"/>
      <c r="E81" s="36"/>
      <c r="F81" s="27" t="str">
        <f>E15</f>
        <v>VAK a.s.,Víta Nejedlého 893, 500 03, HK</v>
      </c>
      <c r="G81" s="36"/>
      <c r="H81" s="36"/>
      <c r="I81" s="111" t="s">
        <v>31</v>
      </c>
      <c r="J81" s="32" t="str">
        <f>E21</f>
        <v>P-AQUA s.r.o., Jižní 870, 500 03 Hradec Králové</v>
      </c>
      <c r="K81" s="36"/>
      <c r="L81" s="109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65" s="2" customFormat="1" ht="15.2" customHeight="1">
      <c r="A82" s="34"/>
      <c r="B82" s="35"/>
      <c r="C82" s="29" t="s">
        <v>29</v>
      </c>
      <c r="D82" s="36"/>
      <c r="E82" s="36"/>
      <c r="F82" s="27" t="str">
        <f>IF(E18="","",E18)</f>
        <v>Vyplň údaj</v>
      </c>
      <c r="G82" s="36"/>
      <c r="H82" s="36"/>
      <c r="I82" s="111" t="s">
        <v>34</v>
      </c>
      <c r="J82" s="32" t="str">
        <f>E24</f>
        <v>Ing. Tomáš Růžička</v>
      </c>
      <c r="K82" s="36"/>
      <c r="L82" s="109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65" s="2" customFormat="1" ht="10.35" customHeight="1">
      <c r="A83" s="34"/>
      <c r="B83" s="35"/>
      <c r="C83" s="36"/>
      <c r="D83" s="36"/>
      <c r="E83" s="36"/>
      <c r="F83" s="36"/>
      <c r="G83" s="36"/>
      <c r="H83" s="36"/>
      <c r="I83" s="108"/>
      <c r="J83" s="36"/>
      <c r="K83" s="36"/>
      <c r="L83" s="109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65" s="11" customFormat="1" ht="29.25" customHeight="1">
      <c r="A84" s="159"/>
      <c r="B84" s="160"/>
      <c r="C84" s="161" t="s">
        <v>104</v>
      </c>
      <c r="D84" s="162" t="s">
        <v>57</v>
      </c>
      <c r="E84" s="162" t="s">
        <v>53</v>
      </c>
      <c r="F84" s="162" t="s">
        <v>54</v>
      </c>
      <c r="G84" s="162" t="s">
        <v>105</v>
      </c>
      <c r="H84" s="162" t="s">
        <v>106</v>
      </c>
      <c r="I84" s="163" t="s">
        <v>107</v>
      </c>
      <c r="J84" s="162" t="s">
        <v>95</v>
      </c>
      <c r="K84" s="164" t="s">
        <v>108</v>
      </c>
      <c r="L84" s="165"/>
      <c r="M84" s="68" t="s">
        <v>20</v>
      </c>
      <c r="N84" s="69" t="s">
        <v>42</v>
      </c>
      <c r="O84" s="69" t="s">
        <v>109</v>
      </c>
      <c r="P84" s="69" t="s">
        <v>110</v>
      </c>
      <c r="Q84" s="69" t="s">
        <v>111</v>
      </c>
      <c r="R84" s="69" t="s">
        <v>112</v>
      </c>
      <c r="S84" s="69" t="s">
        <v>113</v>
      </c>
      <c r="T84" s="70" t="s">
        <v>114</v>
      </c>
      <c r="U84" s="159"/>
      <c r="V84" s="159"/>
      <c r="W84" s="159"/>
      <c r="X84" s="159"/>
      <c r="Y84" s="159"/>
      <c r="Z84" s="159"/>
      <c r="AA84" s="159"/>
      <c r="AB84" s="159"/>
      <c r="AC84" s="159"/>
      <c r="AD84" s="159"/>
      <c r="AE84" s="159"/>
    </row>
    <row r="85" spans="1:65" s="2" customFormat="1" ht="22.9" customHeight="1">
      <c r="A85" s="34"/>
      <c r="B85" s="35"/>
      <c r="C85" s="75" t="s">
        <v>115</v>
      </c>
      <c r="D85" s="36"/>
      <c r="E85" s="36"/>
      <c r="F85" s="36"/>
      <c r="G85" s="36"/>
      <c r="H85" s="36"/>
      <c r="I85" s="108"/>
      <c r="J85" s="166">
        <f>BK85</f>
        <v>0</v>
      </c>
      <c r="K85" s="36"/>
      <c r="L85" s="39"/>
      <c r="M85" s="71"/>
      <c r="N85" s="167"/>
      <c r="O85" s="72"/>
      <c r="P85" s="168">
        <f>P86</f>
        <v>0</v>
      </c>
      <c r="Q85" s="72"/>
      <c r="R85" s="168">
        <f>R86</f>
        <v>0</v>
      </c>
      <c r="S85" s="72"/>
      <c r="T85" s="169">
        <f>T86</f>
        <v>0</v>
      </c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T85" s="17" t="s">
        <v>71</v>
      </c>
      <c r="AU85" s="17" t="s">
        <v>96</v>
      </c>
      <c r="BK85" s="170">
        <f>BK86</f>
        <v>0</v>
      </c>
    </row>
    <row r="86" spans="1:65" s="12" customFormat="1" ht="25.9" customHeight="1">
      <c r="B86" s="171"/>
      <c r="C86" s="172"/>
      <c r="D86" s="173" t="s">
        <v>71</v>
      </c>
      <c r="E86" s="174" t="s">
        <v>86</v>
      </c>
      <c r="F86" s="174" t="s">
        <v>465</v>
      </c>
      <c r="G86" s="172"/>
      <c r="H86" s="172"/>
      <c r="I86" s="175"/>
      <c r="J86" s="176">
        <f>BK86</f>
        <v>0</v>
      </c>
      <c r="K86" s="172"/>
      <c r="L86" s="177"/>
      <c r="M86" s="178"/>
      <c r="N86" s="179"/>
      <c r="O86" s="179"/>
      <c r="P86" s="180">
        <f>P87+P96+P99+P106+P111</f>
        <v>0</v>
      </c>
      <c r="Q86" s="179"/>
      <c r="R86" s="180">
        <f>R87+R96+R99+R106+R111</f>
        <v>0</v>
      </c>
      <c r="S86" s="179"/>
      <c r="T86" s="181">
        <f>T87+T96+T99+T106+T111</f>
        <v>0</v>
      </c>
      <c r="AR86" s="182" t="s">
        <v>152</v>
      </c>
      <c r="AT86" s="183" t="s">
        <v>71</v>
      </c>
      <c r="AU86" s="183" t="s">
        <v>72</v>
      </c>
      <c r="AY86" s="182" t="s">
        <v>118</v>
      </c>
      <c r="BK86" s="184">
        <f>BK87+BK96+BK99+BK106+BK111</f>
        <v>0</v>
      </c>
    </row>
    <row r="87" spans="1:65" s="12" customFormat="1" ht="22.9" customHeight="1">
      <c r="B87" s="171"/>
      <c r="C87" s="172"/>
      <c r="D87" s="173" t="s">
        <v>71</v>
      </c>
      <c r="E87" s="185" t="s">
        <v>466</v>
      </c>
      <c r="F87" s="185" t="s">
        <v>467</v>
      </c>
      <c r="G87" s="172"/>
      <c r="H87" s="172"/>
      <c r="I87" s="175"/>
      <c r="J87" s="186">
        <f>BK87</f>
        <v>0</v>
      </c>
      <c r="K87" s="172"/>
      <c r="L87" s="177"/>
      <c r="M87" s="178"/>
      <c r="N87" s="179"/>
      <c r="O87" s="179"/>
      <c r="P87" s="180">
        <f>SUM(P88:P95)</f>
        <v>0</v>
      </c>
      <c r="Q87" s="179"/>
      <c r="R87" s="180">
        <f>SUM(R88:R95)</f>
        <v>0</v>
      </c>
      <c r="S87" s="179"/>
      <c r="T87" s="181">
        <f>SUM(T88:T95)</f>
        <v>0</v>
      </c>
      <c r="AR87" s="182" t="s">
        <v>152</v>
      </c>
      <c r="AT87" s="183" t="s">
        <v>71</v>
      </c>
      <c r="AU87" s="183" t="s">
        <v>80</v>
      </c>
      <c r="AY87" s="182" t="s">
        <v>118</v>
      </c>
      <c r="BK87" s="184">
        <f>SUM(BK88:BK95)</f>
        <v>0</v>
      </c>
    </row>
    <row r="88" spans="1:65" s="2" customFormat="1" ht="16.5" customHeight="1">
      <c r="A88" s="34"/>
      <c r="B88" s="35"/>
      <c r="C88" s="187" t="s">
        <v>80</v>
      </c>
      <c r="D88" s="187" t="s">
        <v>120</v>
      </c>
      <c r="E88" s="188" t="s">
        <v>468</v>
      </c>
      <c r="F88" s="189" t="s">
        <v>469</v>
      </c>
      <c r="G88" s="190" t="s">
        <v>439</v>
      </c>
      <c r="H88" s="191">
        <v>1</v>
      </c>
      <c r="I88" s="192"/>
      <c r="J88" s="191">
        <f>ROUND(I88*H88,2)</f>
        <v>0</v>
      </c>
      <c r="K88" s="189" t="s">
        <v>124</v>
      </c>
      <c r="L88" s="39"/>
      <c r="M88" s="193" t="s">
        <v>20</v>
      </c>
      <c r="N88" s="194" t="s">
        <v>43</v>
      </c>
      <c r="O88" s="64"/>
      <c r="P88" s="195">
        <f>O88*H88</f>
        <v>0</v>
      </c>
      <c r="Q88" s="195">
        <v>0</v>
      </c>
      <c r="R88" s="195">
        <f>Q88*H88</f>
        <v>0</v>
      </c>
      <c r="S88" s="195">
        <v>0</v>
      </c>
      <c r="T88" s="196">
        <f>S88*H88</f>
        <v>0</v>
      </c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R88" s="197" t="s">
        <v>470</v>
      </c>
      <c r="AT88" s="197" t="s">
        <v>120</v>
      </c>
      <c r="AU88" s="197" t="s">
        <v>82</v>
      </c>
      <c r="AY88" s="17" t="s">
        <v>118</v>
      </c>
      <c r="BE88" s="198">
        <f>IF(N88="základní",J88,0)</f>
        <v>0</v>
      </c>
      <c r="BF88" s="198">
        <f>IF(N88="snížená",J88,0)</f>
        <v>0</v>
      </c>
      <c r="BG88" s="198">
        <f>IF(N88="zákl. přenesená",J88,0)</f>
        <v>0</v>
      </c>
      <c r="BH88" s="198">
        <f>IF(N88="sníž. přenesená",J88,0)</f>
        <v>0</v>
      </c>
      <c r="BI88" s="198">
        <f>IF(N88="nulová",J88,0)</f>
        <v>0</v>
      </c>
      <c r="BJ88" s="17" t="s">
        <v>80</v>
      </c>
      <c r="BK88" s="198">
        <f>ROUND(I88*H88,2)</f>
        <v>0</v>
      </c>
      <c r="BL88" s="17" t="s">
        <v>470</v>
      </c>
      <c r="BM88" s="197" t="s">
        <v>471</v>
      </c>
    </row>
    <row r="89" spans="1:65" s="2" customFormat="1" ht="11.25">
      <c r="A89" s="34"/>
      <c r="B89" s="35"/>
      <c r="C89" s="36"/>
      <c r="D89" s="199" t="s">
        <v>127</v>
      </c>
      <c r="E89" s="36"/>
      <c r="F89" s="200" t="s">
        <v>469</v>
      </c>
      <c r="G89" s="36"/>
      <c r="H89" s="36"/>
      <c r="I89" s="108"/>
      <c r="J89" s="36"/>
      <c r="K89" s="36"/>
      <c r="L89" s="39"/>
      <c r="M89" s="201"/>
      <c r="N89" s="202"/>
      <c r="O89" s="64"/>
      <c r="P89" s="64"/>
      <c r="Q89" s="64"/>
      <c r="R89" s="64"/>
      <c r="S89" s="64"/>
      <c r="T89" s="65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T89" s="17" t="s">
        <v>127</v>
      </c>
      <c r="AU89" s="17" t="s">
        <v>82</v>
      </c>
    </row>
    <row r="90" spans="1:65" s="2" customFormat="1" ht="16.5" customHeight="1">
      <c r="A90" s="34"/>
      <c r="B90" s="35"/>
      <c r="C90" s="187" t="s">
        <v>82</v>
      </c>
      <c r="D90" s="187" t="s">
        <v>120</v>
      </c>
      <c r="E90" s="188" t="s">
        <v>472</v>
      </c>
      <c r="F90" s="189" t="s">
        <v>473</v>
      </c>
      <c r="G90" s="190" t="s">
        <v>439</v>
      </c>
      <c r="H90" s="191">
        <v>1</v>
      </c>
      <c r="I90" s="192"/>
      <c r="J90" s="191">
        <f>ROUND(I90*H90,2)</f>
        <v>0</v>
      </c>
      <c r="K90" s="189" t="s">
        <v>124</v>
      </c>
      <c r="L90" s="39"/>
      <c r="M90" s="193" t="s">
        <v>20</v>
      </c>
      <c r="N90" s="194" t="s">
        <v>43</v>
      </c>
      <c r="O90" s="64"/>
      <c r="P90" s="195">
        <f>O90*H90</f>
        <v>0</v>
      </c>
      <c r="Q90" s="195">
        <v>0</v>
      </c>
      <c r="R90" s="195">
        <f>Q90*H90</f>
        <v>0</v>
      </c>
      <c r="S90" s="195">
        <v>0</v>
      </c>
      <c r="T90" s="196">
        <f>S90*H90</f>
        <v>0</v>
      </c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R90" s="197" t="s">
        <v>470</v>
      </c>
      <c r="AT90" s="197" t="s">
        <v>120</v>
      </c>
      <c r="AU90" s="197" t="s">
        <v>82</v>
      </c>
      <c r="AY90" s="17" t="s">
        <v>118</v>
      </c>
      <c r="BE90" s="198">
        <f>IF(N90="základní",J90,0)</f>
        <v>0</v>
      </c>
      <c r="BF90" s="198">
        <f>IF(N90="snížená",J90,0)</f>
        <v>0</v>
      </c>
      <c r="BG90" s="198">
        <f>IF(N90="zákl. přenesená",J90,0)</f>
        <v>0</v>
      </c>
      <c r="BH90" s="198">
        <f>IF(N90="sníž. přenesená",J90,0)</f>
        <v>0</v>
      </c>
      <c r="BI90" s="198">
        <f>IF(N90="nulová",J90,0)</f>
        <v>0</v>
      </c>
      <c r="BJ90" s="17" t="s">
        <v>80</v>
      </c>
      <c r="BK90" s="198">
        <f>ROUND(I90*H90,2)</f>
        <v>0</v>
      </c>
      <c r="BL90" s="17" t="s">
        <v>470</v>
      </c>
      <c r="BM90" s="197" t="s">
        <v>474</v>
      </c>
    </row>
    <row r="91" spans="1:65" s="2" customFormat="1" ht="11.25">
      <c r="A91" s="34"/>
      <c r="B91" s="35"/>
      <c r="C91" s="36"/>
      <c r="D91" s="199" t="s">
        <v>127</v>
      </c>
      <c r="E91" s="36"/>
      <c r="F91" s="200" t="s">
        <v>473</v>
      </c>
      <c r="G91" s="36"/>
      <c r="H91" s="36"/>
      <c r="I91" s="108"/>
      <c r="J91" s="36"/>
      <c r="K91" s="36"/>
      <c r="L91" s="39"/>
      <c r="M91" s="201"/>
      <c r="N91" s="202"/>
      <c r="O91" s="64"/>
      <c r="P91" s="64"/>
      <c r="Q91" s="64"/>
      <c r="R91" s="64"/>
      <c r="S91" s="64"/>
      <c r="T91" s="65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T91" s="17" t="s">
        <v>127</v>
      </c>
      <c r="AU91" s="17" t="s">
        <v>82</v>
      </c>
    </row>
    <row r="92" spans="1:65" s="2" customFormat="1" ht="16.5" customHeight="1">
      <c r="A92" s="34"/>
      <c r="B92" s="35"/>
      <c r="C92" s="187" t="s">
        <v>139</v>
      </c>
      <c r="D92" s="187" t="s">
        <v>120</v>
      </c>
      <c r="E92" s="188" t="s">
        <v>475</v>
      </c>
      <c r="F92" s="189" t="s">
        <v>476</v>
      </c>
      <c r="G92" s="190" t="s">
        <v>439</v>
      </c>
      <c r="H92" s="191">
        <v>1</v>
      </c>
      <c r="I92" s="192"/>
      <c r="J92" s="191">
        <f>ROUND(I92*H92,2)</f>
        <v>0</v>
      </c>
      <c r="K92" s="189" t="s">
        <v>124</v>
      </c>
      <c r="L92" s="39"/>
      <c r="M92" s="193" t="s">
        <v>20</v>
      </c>
      <c r="N92" s="194" t="s">
        <v>43</v>
      </c>
      <c r="O92" s="64"/>
      <c r="P92" s="195">
        <f>O92*H92</f>
        <v>0</v>
      </c>
      <c r="Q92" s="195">
        <v>0</v>
      </c>
      <c r="R92" s="195">
        <f>Q92*H92</f>
        <v>0</v>
      </c>
      <c r="S92" s="195">
        <v>0</v>
      </c>
      <c r="T92" s="196">
        <f>S92*H92</f>
        <v>0</v>
      </c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R92" s="197" t="s">
        <v>470</v>
      </c>
      <c r="AT92" s="197" t="s">
        <v>120</v>
      </c>
      <c r="AU92" s="197" t="s">
        <v>82</v>
      </c>
      <c r="AY92" s="17" t="s">
        <v>118</v>
      </c>
      <c r="BE92" s="198">
        <f>IF(N92="základní",J92,0)</f>
        <v>0</v>
      </c>
      <c r="BF92" s="198">
        <f>IF(N92="snížená",J92,0)</f>
        <v>0</v>
      </c>
      <c r="BG92" s="198">
        <f>IF(N92="zákl. přenesená",J92,0)</f>
        <v>0</v>
      </c>
      <c r="BH92" s="198">
        <f>IF(N92="sníž. přenesená",J92,0)</f>
        <v>0</v>
      </c>
      <c r="BI92" s="198">
        <f>IF(N92="nulová",J92,0)</f>
        <v>0</v>
      </c>
      <c r="BJ92" s="17" t="s">
        <v>80</v>
      </c>
      <c r="BK92" s="198">
        <f>ROUND(I92*H92,2)</f>
        <v>0</v>
      </c>
      <c r="BL92" s="17" t="s">
        <v>470</v>
      </c>
      <c r="BM92" s="197" t="s">
        <v>477</v>
      </c>
    </row>
    <row r="93" spans="1:65" s="2" customFormat="1" ht="11.25">
      <c r="A93" s="34"/>
      <c r="B93" s="35"/>
      <c r="C93" s="36"/>
      <c r="D93" s="199" t="s">
        <v>127</v>
      </c>
      <c r="E93" s="36"/>
      <c r="F93" s="200" t="s">
        <v>476</v>
      </c>
      <c r="G93" s="36"/>
      <c r="H93" s="36"/>
      <c r="I93" s="108"/>
      <c r="J93" s="36"/>
      <c r="K93" s="36"/>
      <c r="L93" s="39"/>
      <c r="M93" s="201"/>
      <c r="N93" s="202"/>
      <c r="O93" s="64"/>
      <c r="P93" s="64"/>
      <c r="Q93" s="64"/>
      <c r="R93" s="64"/>
      <c r="S93" s="64"/>
      <c r="T93" s="65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T93" s="17" t="s">
        <v>127</v>
      </c>
      <c r="AU93" s="17" t="s">
        <v>82</v>
      </c>
    </row>
    <row r="94" spans="1:65" s="2" customFormat="1" ht="16.5" customHeight="1">
      <c r="A94" s="34"/>
      <c r="B94" s="35"/>
      <c r="C94" s="187" t="s">
        <v>125</v>
      </c>
      <c r="D94" s="187" t="s">
        <v>120</v>
      </c>
      <c r="E94" s="188" t="s">
        <v>478</v>
      </c>
      <c r="F94" s="189" t="s">
        <v>479</v>
      </c>
      <c r="G94" s="190" t="s">
        <v>439</v>
      </c>
      <c r="H94" s="191">
        <v>1</v>
      </c>
      <c r="I94" s="192"/>
      <c r="J94" s="191">
        <f>ROUND(I94*H94,2)</f>
        <v>0</v>
      </c>
      <c r="K94" s="189" t="s">
        <v>20</v>
      </c>
      <c r="L94" s="39"/>
      <c r="M94" s="193" t="s">
        <v>20</v>
      </c>
      <c r="N94" s="194" t="s">
        <v>43</v>
      </c>
      <c r="O94" s="64"/>
      <c r="P94" s="195">
        <f>O94*H94</f>
        <v>0</v>
      </c>
      <c r="Q94" s="195">
        <v>0</v>
      </c>
      <c r="R94" s="195">
        <f>Q94*H94</f>
        <v>0</v>
      </c>
      <c r="S94" s="195">
        <v>0</v>
      </c>
      <c r="T94" s="196">
        <f>S94*H94</f>
        <v>0</v>
      </c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R94" s="197" t="s">
        <v>470</v>
      </c>
      <c r="AT94" s="197" t="s">
        <v>120</v>
      </c>
      <c r="AU94" s="197" t="s">
        <v>82</v>
      </c>
      <c r="AY94" s="17" t="s">
        <v>118</v>
      </c>
      <c r="BE94" s="198">
        <f>IF(N94="základní",J94,0)</f>
        <v>0</v>
      </c>
      <c r="BF94" s="198">
        <f>IF(N94="snížená",J94,0)</f>
        <v>0</v>
      </c>
      <c r="BG94" s="198">
        <f>IF(N94="zákl. přenesená",J94,0)</f>
        <v>0</v>
      </c>
      <c r="BH94" s="198">
        <f>IF(N94="sníž. přenesená",J94,0)</f>
        <v>0</v>
      </c>
      <c r="BI94" s="198">
        <f>IF(N94="nulová",J94,0)</f>
        <v>0</v>
      </c>
      <c r="BJ94" s="17" t="s">
        <v>80</v>
      </c>
      <c r="BK94" s="198">
        <f>ROUND(I94*H94,2)</f>
        <v>0</v>
      </c>
      <c r="BL94" s="17" t="s">
        <v>470</v>
      </c>
      <c r="BM94" s="197" t="s">
        <v>480</v>
      </c>
    </row>
    <row r="95" spans="1:65" s="2" customFormat="1" ht="11.25">
      <c r="A95" s="34"/>
      <c r="B95" s="35"/>
      <c r="C95" s="36"/>
      <c r="D95" s="199" t="s">
        <v>127</v>
      </c>
      <c r="E95" s="36"/>
      <c r="F95" s="200" t="s">
        <v>479</v>
      </c>
      <c r="G95" s="36"/>
      <c r="H95" s="36"/>
      <c r="I95" s="108"/>
      <c r="J95" s="36"/>
      <c r="K95" s="36"/>
      <c r="L95" s="39"/>
      <c r="M95" s="201"/>
      <c r="N95" s="202"/>
      <c r="O95" s="64"/>
      <c r="P95" s="64"/>
      <c r="Q95" s="64"/>
      <c r="R95" s="64"/>
      <c r="S95" s="64"/>
      <c r="T95" s="65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T95" s="17" t="s">
        <v>127</v>
      </c>
      <c r="AU95" s="17" t="s">
        <v>82</v>
      </c>
    </row>
    <row r="96" spans="1:65" s="12" customFormat="1" ht="22.9" customHeight="1">
      <c r="B96" s="171"/>
      <c r="C96" s="172"/>
      <c r="D96" s="173" t="s">
        <v>71</v>
      </c>
      <c r="E96" s="185" t="s">
        <v>481</v>
      </c>
      <c r="F96" s="185" t="s">
        <v>482</v>
      </c>
      <c r="G96" s="172"/>
      <c r="H96" s="172"/>
      <c r="I96" s="175"/>
      <c r="J96" s="186">
        <f>BK96</f>
        <v>0</v>
      </c>
      <c r="K96" s="172"/>
      <c r="L96" s="177"/>
      <c r="M96" s="178"/>
      <c r="N96" s="179"/>
      <c r="O96" s="179"/>
      <c r="P96" s="180">
        <f>SUM(P97:P98)</f>
        <v>0</v>
      </c>
      <c r="Q96" s="179"/>
      <c r="R96" s="180">
        <f>SUM(R97:R98)</f>
        <v>0</v>
      </c>
      <c r="S96" s="179"/>
      <c r="T96" s="181">
        <f>SUM(T97:T98)</f>
        <v>0</v>
      </c>
      <c r="AR96" s="182" t="s">
        <v>152</v>
      </c>
      <c r="AT96" s="183" t="s">
        <v>71</v>
      </c>
      <c r="AU96" s="183" t="s">
        <v>80</v>
      </c>
      <c r="AY96" s="182" t="s">
        <v>118</v>
      </c>
      <c r="BK96" s="184">
        <f>SUM(BK97:BK98)</f>
        <v>0</v>
      </c>
    </row>
    <row r="97" spans="1:65" s="2" customFormat="1" ht="16.5" customHeight="1">
      <c r="A97" s="34"/>
      <c r="B97" s="35"/>
      <c r="C97" s="187" t="s">
        <v>152</v>
      </c>
      <c r="D97" s="187" t="s">
        <v>120</v>
      </c>
      <c r="E97" s="188" t="s">
        <v>483</v>
      </c>
      <c r="F97" s="189" t="s">
        <v>484</v>
      </c>
      <c r="G97" s="190" t="s">
        <v>439</v>
      </c>
      <c r="H97" s="191">
        <v>1</v>
      </c>
      <c r="I97" s="192"/>
      <c r="J97" s="191">
        <f>ROUND(I97*H97,2)</f>
        <v>0</v>
      </c>
      <c r="K97" s="189" t="s">
        <v>485</v>
      </c>
      <c r="L97" s="39"/>
      <c r="M97" s="193" t="s">
        <v>20</v>
      </c>
      <c r="N97" s="194" t="s">
        <v>43</v>
      </c>
      <c r="O97" s="64"/>
      <c r="P97" s="195">
        <f>O97*H97</f>
        <v>0</v>
      </c>
      <c r="Q97" s="195">
        <v>0</v>
      </c>
      <c r="R97" s="195">
        <f>Q97*H97</f>
        <v>0</v>
      </c>
      <c r="S97" s="195">
        <v>0</v>
      </c>
      <c r="T97" s="196">
        <f>S97*H97</f>
        <v>0</v>
      </c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R97" s="197" t="s">
        <v>470</v>
      </c>
      <c r="AT97" s="197" t="s">
        <v>120</v>
      </c>
      <c r="AU97" s="197" t="s">
        <v>82</v>
      </c>
      <c r="AY97" s="17" t="s">
        <v>118</v>
      </c>
      <c r="BE97" s="198">
        <f>IF(N97="základní",J97,0)</f>
        <v>0</v>
      </c>
      <c r="BF97" s="198">
        <f>IF(N97="snížená",J97,0)</f>
        <v>0</v>
      </c>
      <c r="BG97" s="198">
        <f>IF(N97="zákl. přenesená",J97,0)</f>
        <v>0</v>
      </c>
      <c r="BH97" s="198">
        <f>IF(N97="sníž. přenesená",J97,0)</f>
        <v>0</v>
      </c>
      <c r="BI97" s="198">
        <f>IF(N97="nulová",J97,0)</f>
        <v>0</v>
      </c>
      <c r="BJ97" s="17" t="s">
        <v>80</v>
      </c>
      <c r="BK97" s="198">
        <f>ROUND(I97*H97,2)</f>
        <v>0</v>
      </c>
      <c r="BL97" s="17" t="s">
        <v>470</v>
      </c>
      <c r="BM97" s="197" t="s">
        <v>486</v>
      </c>
    </row>
    <row r="98" spans="1:65" s="2" customFormat="1" ht="11.25">
      <c r="A98" s="34"/>
      <c r="B98" s="35"/>
      <c r="C98" s="36"/>
      <c r="D98" s="199" t="s">
        <v>127</v>
      </c>
      <c r="E98" s="36"/>
      <c r="F98" s="200" t="s">
        <v>484</v>
      </c>
      <c r="G98" s="36"/>
      <c r="H98" s="36"/>
      <c r="I98" s="108"/>
      <c r="J98" s="36"/>
      <c r="K98" s="36"/>
      <c r="L98" s="39"/>
      <c r="M98" s="201"/>
      <c r="N98" s="202"/>
      <c r="O98" s="64"/>
      <c r="P98" s="64"/>
      <c r="Q98" s="64"/>
      <c r="R98" s="64"/>
      <c r="S98" s="64"/>
      <c r="T98" s="65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T98" s="17" t="s">
        <v>127</v>
      </c>
      <c r="AU98" s="17" t="s">
        <v>82</v>
      </c>
    </row>
    <row r="99" spans="1:65" s="12" customFormat="1" ht="22.9" customHeight="1">
      <c r="B99" s="171"/>
      <c r="C99" s="172"/>
      <c r="D99" s="173" t="s">
        <v>71</v>
      </c>
      <c r="E99" s="185" t="s">
        <v>487</v>
      </c>
      <c r="F99" s="185" t="s">
        <v>488</v>
      </c>
      <c r="G99" s="172"/>
      <c r="H99" s="172"/>
      <c r="I99" s="175"/>
      <c r="J99" s="186">
        <f>BK99</f>
        <v>0</v>
      </c>
      <c r="K99" s="172"/>
      <c r="L99" s="177"/>
      <c r="M99" s="178"/>
      <c r="N99" s="179"/>
      <c r="O99" s="179"/>
      <c r="P99" s="180">
        <f>SUM(P100:P105)</f>
        <v>0</v>
      </c>
      <c r="Q99" s="179"/>
      <c r="R99" s="180">
        <f>SUM(R100:R105)</f>
        <v>0</v>
      </c>
      <c r="S99" s="179"/>
      <c r="T99" s="181">
        <f>SUM(T100:T105)</f>
        <v>0</v>
      </c>
      <c r="AR99" s="182" t="s">
        <v>152</v>
      </c>
      <c r="AT99" s="183" t="s">
        <v>71</v>
      </c>
      <c r="AU99" s="183" t="s">
        <v>80</v>
      </c>
      <c r="AY99" s="182" t="s">
        <v>118</v>
      </c>
      <c r="BK99" s="184">
        <f>SUM(BK100:BK105)</f>
        <v>0</v>
      </c>
    </row>
    <row r="100" spans="1:65" s="2" customFormat="1" ht="16.5" customHeight="1">
      <c r="A100" s="34"/>
      <c r="B100" s="35"/>
      <c r="C100" s="187" t="s">
        <v>159</v>
      </c>
      <c r="D100" s="187" t="s">
        <v>120</v>
      </c>
      <c r="E100" s="188" t="s">
        <v>489</v>
      </c>
      <c r="F100" s="189" t="s">
        <v>488</v>
      </c>
      <c r="G100" s="190" t="s">
        <v>439</v>
      </c>
      <c r="H100" s="191">
        <v>1</v>
      </c>
      <c r="I100" s="192"/>
      <c r="J100" s="191">
        <f>ROUND(I100*H100,2)</f>
        <v>0</v>
      </c>
      <c r="K100" s="189" t="s">
        <v>124</v>
      </c>
      <c r="L100" s="39"/>
      <c r="M100" s="193" t="s">
        <v>20</v>
      </c>
      <c r="N100" s="194" t="s">
        <v>43</v>
      </c>
      <c r="O100" s="64"/>
      <c r="P100" s="195">
        <f>O100*H100</f>
        <v>0</v>
      </c>
      <c r="Q100" s="195">
        <v>0</v>
      </c>
      <c r="R100" s="195">
        <f>Q100*H100</f>
        <v>0</v>
      </c>
      <c r="S100" s="195">
        <v>0</v>
      </c>
      <c r="T100" s="196">
        <f>S100*H100</f>
        <v>0</v>
      </c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R100" s="197" t="s">
        <v>470</v>
      </c>
      <c r="AT100" s="197" t="s">
        <v>120</v>
      </c>
      <c r="AU100" s="197" t="s">
        <v>82</v>
      </c>
      <c r="AY100" s="17" t="s">
        <v>118</v>
      </c>
      <c r="BE100" s="198">
        <f>IF(N100="základní",J100,0)</f>
        <v>0</v>
      </c>
      <c r="BF100" s="198">
        <f>IF(N100="snížená",J100,0)</f>
        <v>0</v>
      </c>
      <c r="BG100" s="198">
        <f>IF(N100="zákl. přenesená",J100,0)</f>
        <v>0</v>
      </c>
      <c r="BH100" s="198">
        <f>IF(N100="sníž. přenesená",J100,0)</f>
        <v>0</v>
      </c>
      <c r="BI100" s="198">
        <f>IF(N100="nulová",J100,0)</f>
        <v>0</v>
      </c>
      <c r="BJ100" s="17" t="s">
        <v>80</v>
      </c>
      <c r="BK100" s="198">
        <f>ROUND(I100*H100,2)</f>
        <v>0</v>
      </c>
      <c r="BL100" s="17" t="s">
        <v>470</v>
      </c>
      <c r="BM100" s="197" t="s">
        <v>490</v>
      </c>
    </row>
    <row r="101" spans="1:65" s="2" customFormat="1" ht="11.25">
      <c r="A101" s="34"/>
      <c r="B101" s="35"/>
      <c r="C101" s="36"/>
      <c r="D101" s="199" t="s">
        <v>127</v>
      </c>
      <c r="E101" s="36"/>
      <c r="F101" s="200" t="s">
        <v>488</v>
      </c>
      <c r="G101" s="36"/>
      <c r="H101" s="36"/>
      <c r="I101" s="108"/>
      <c r="J101" s="36"/>
      <c r="K101" s="36"/>
      <c r="L101" s="39"/>
      <c r="M101" s="201"/>
      <c r="N101" s="202"/>
      <c r="O101" s="64"/>
      <c r="P101" s="64"/>
      <c r="Q101" s="64"/>
      <c r="R101" s="64"/>
      <c r="S101" s="64"/>
      <c r="T101" s="65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T101" s="17" t="s">
        <v>127</v>
      </c>
      <c r="AU101" s="17" t="s">
        <v>82</v>
      </c>
    </row>
    <row r="102" spans="1:65" s="2" customFormat="1" ht="16.5" customHeight="1">
      <c r="A102" s="34"/>
      <c r="B102" s="35"/>
      <c r="C102" s="187" t="s">
        <v>168</v>
      </c>
      <c r="D102" s="187" t="s">
        <v>120</v>
      </c>
      <c r="E102" s="188" t="s">
        <v>491</v>
      </c>
      <c r="F102" s="189" t="s">
        <v>492</v>
      </c>
      <c r="G102" s="190" t="s">
        <v>439</v>
      </c>
      <c r="H102" s="191">
        <v>1</v>
      </c>
      <c r="I102" s="192"/>
      <c r="J102" s="191">
        <f>ROUND(I102*H102,2)</f>
        <v>0</v>
      </c>
      <c r="K102" s="189" t="s">
        <v>20</v>
      </c>
      <c r="L102" s="39"/>
      <c r="M102" s="193" t="s">
        <v>20</v>
      </c>
      <c r="N102" s="194" t="s">
        <v>43</v>
      </c>
      <c r="O102" s="64"/>
      <c r="P102" s="195">
        <f>O102*H102</f>
        <v>0</v>
      </c>
      <c r="Q102" s="195">
        <v>0</v>
      </c>
      <c r="R102" s="195">
        <f>Q102*H102</f>
        <v>0</v>
      </c>
      <c r="S102" s="195">
        <v>0</v>
      </c>
      <c r="T102" s="196">
        <f>S102*H102</f>
        <v>0</v>
      </c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R102" s="197" t="s">
        <v>470</v>
      </c>
      <c r="AT102" s="197" t="s">
        <v>120</v>
      </c>
      <c r="AU102" s="197" t="s">
        <v>82</v>
      </c>
      <c r="AY102" s="17" t="s">
        <v>118</v>
      </c>
      <c r="BE102" s="198">
        <f>IF(N102="základní",J102,0)</f>
        <v>0</v>
      </c>
      <c r="BF102" s="198">
        <f>IF(N102="snížená",J102,0)</f>
        <v>0</v>
      </c>
      <c r="BG102" s="198">
        <f>IF(N102="zákl. přenesená",J102,0)</f>
        <v>0</v>
      </c>
      <c r="BH102" s="198">
        <f>IF(N102="sníž. přenesená",J102,0)</f>
        <v>0</v>
      </c>
      <c r="BI102" s="198">
        <f>IF(N102="nulová",J102,0)</f>
        <v>0</v>
      </c>
      <c r="BJ102" s="17" t="s">
        <v>80</v>
      </c>
      <c r="BK102" s="198">
        <f>ROUND(I102*H102,2)</f>
        <v>0</v>
      </c>
      <c r="BL102" s="17" t="s">
        <v>470</v>
      </c>
      <c r="BM102" s="197" t="s">
        <v>493</v>
      </c>
    </row>
    <row r="103" spans="1:65" s="2" customFormat="1" ht="11.25">
      <c r="A103" s="34"/>
      <c r="B103" s="35"/>
      <c r="C103" s="36"/>
      <c r="D103" s="199" t="s">
        <v>127</v>
      </c>
      <c r="E103" s="36"/>
      <c r="F103" s="200" t="s">
        <v>492</v>
      </c>
      <c r="G103" s="36"/>
      <c r="H103" s="36"/>
      <c r="I103" s="108"/>
      <c r="J103" s="36"/>
      <c r="K103" s="36"/>
      <c r="L103" s="39"/>
      <c r="M103" s="201"/>
      <c r="N103" s="202"/>
      <c r="O103" s="64"/>
      <c r="P103" s="64"/>
      <c r="Q103" s="64"/>
      <c r="R103" s="64"/>
      <c r="S103" s="64"/>
      <c r="T103" s="65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T103" s="17" t="s">
        <v>127</v>
      </c>
      <c r="AU103" s="17" t="s">
        <v>82</v>
      </c>
    </row>
    <row r="104" spans="1:65" s="2" customFormat="1" ht="16.5" customHeight="1">
      <c r="A104" s="34"/>
      <c r="B104" s="35"/>
      <c r="C104" s="187" t="s">
        <v>177</v>
      </c>
      <c r="D104" s="187" t="s">
        <v>120</v>
      </c>
      <c r="E104" s="188" t="s">
        <v>494</v>
      </c>
      <c r="F104" s="189" t="s">
        <v>495</v>
      </c>
      <c r="G104" s="190" t="s">
        <v>439</v>
      </c>
      <c r="H104" s="191">
        <v>1</v>
      </c>
      <c r="I104" s="192"/>
      <c r="J104" s="191">
        <f>ROUND(I104*H104,2)</f>
        <v>0</v>
      </c>
      <c r="K104" s="189" t="s">
        <v>124</v>
      </c>
      <c r="L104" s="39"/>
      <c r="M104" s="193" t="s">
        <v>20</v>
      </c>
      <c r="N104" s="194" t="s">
        <v>43</v>
      </c>
      <c r="O104" s="64"/>
      <c r="P104" s="195">
        <f>O104*H104</f>
        <v>0</v>
      </c>
      <c r="Q104" s="195">
        <v>0</v>
      </c>
      <c r="R104" s="195">
        <f>Q104*H104</f>
        <v>0</v>
      </c>
      <c r="S104" s="195">
        <v>0</v>
      </c>
      <c r="T104" s="196">
        <f>S104*H104</f>
        <v>0</v>
      </c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R104" s="197" t="s">
        <v>470</v>
      </c>
      <c r="AT104" s="197" t="s">
        <v>120</v>
      </c>
      <c r="AU104" s="197" t="s">
        <v>82</v>
      </c>
      <c r="AY104" s="17" t="s">
        <v>118</v>
      </c>
      <c r="BE104" s="198">
        <f>IF(N104="základní",J104,0)</f>
        <v>0</v>
      </c>
      <c r="BF104" s="198">
        <f>IF(N104="snížená",J104,0)</f>
        <v>0</v>
      </c>
      <c r="BG104" s="198">
        <f>IF(N104="zákl. přenesená",J104,0)</f>
        <v>0</v>
      </c>
      <c r="BH104" s="198">
        <f>IF(N104="sníž. přenesená",J104,0)</f>
        <v>0</v>
      </c>
      <c r="BI104" s="198">
        <f>IF(N104="nulová",J104,0)</f>
        <v>0</v>
      </c>
      <c r="BJ104" s="17" t="s">
        <v>80</v>
      </c>
      <c r="BK104" s="198">
        <f>ROUND(I104*H104,2)</f>
        <v>0</v>
      </c>
      <c r="BL104" s="17" t="s">
        <v>470</v>
      </c>
      <c r="BM104" s="197" t="s">
        <v>496</v>
      </c>
    </row>
    <row r="105" spans="1:65" s="2" customFormat="1" ht="11.25">
      <c r="A105" s="34"/>
      <c r="B105" s="35"/>
      <c r="C105" s="36"/>
      <c r="D105" s="199" t="s">
        <v>127</v>
      </c>
      <c r="E105" s="36"/>
      <c r="F105" s="200" t="s">
        <v>495</v>
      </c>
      <c r="G105" s="36"/>
      <c r="H105" s="36"/>
      <c r="I105" s="108"/>
      <c r="J105" s="36"/>
      <c r="K105" s="36"/>
      <c r="L105" s="39"/>
      <c r="M105" s="201"/>
      <c r="N105" s="202"/>
      <c r="O105" s="64"/>
      <c r="P105" s="64"/>
      <c r="Q105" s="64"/>
      <c r="R105" s="64"/>
      <c r="S105" s="64"/>
      <c r="T105" s="65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T105" s="17" t="s">
        <v>127</v>
      </c>
      <c r="AU105" s="17" t="s">
        <v>82</v>
      </c>
    </row>
    <row r="106" spans="1:65" s="12" customFormat="1" ht="22.9" customHeight="1">
      <c r="B106" s="171"/>
      <c r="C106" s="172"/>
      <c r="D106" s="173" t="s">
        <v>71</v>
      </c>
      <c r="E106" s="185" t="s">
        <v>497</v>
      </c>
      <c r="F106" s="185" t="s">
        <v>498</v>
      </c>
      <c r="G106" s="172"/>
      <c r="H106" s="172"/>
      <c r="I106" s="175"/>
      <c r="J106" s="186">
        <f>BK106</f>
        <v>0</v>
      </c>
      <c r="K106" s="172"/>
      <c r="L106" s="177"/>
      <c r="M106" s="178"/>
      <c r="N106" s="179"/>
      <c r="O106" s="179"/>
      <c r="P106" s="180">
        <f>SUM(P107:P110)</f>
        <v>0</v>
      </c>
      <c r="Q106" s="179"/>
      <c r="R106" s="180">
        <f>SUM(R107:R110)</f>
        <v>0</v>
      </c>
      <c r="S106" s="179"/>
      <c r="T106" s="181">
        <f>SUM(T107:T110)</f>
        <v>0</v>
      </c>
      <c r="AR106" s="182" t="s">
        <v>152</v>
      </c>
      <c r="AT106" s="183" t="s">
        <v>71</v>
      </c>
      <c r="AU106" s="183" t="s">
        <v>80</v>
      </c>
      <c r="AY106" s="182" t="s">
        <v>118</v>
      </c>
      <c r="BK106" s="184">
        <f>SUM(BK107:BK110)</f>
        <v>0</v>
      </c>
    </row>
    <row r="107" spans="1:65" s="2" customFormat="1" ht="16.5" customHeight="1">
      <c r="A107" s="34"/>
      <c r="B107" s="35"/>
      <c r="C107" s="187" t="s">
        <v>183</v>
      </c>
      <c r="D107" s="187" t="s">
        <v>120</v>
      </c>
      <c r="E107" s="188" t="s">
        <v>499</v>
      </c>
      <c r="F107" s="189" t="s">
        <v>500</v>
      </c>
      <c r="G107" s="190" t="s">
        <v>439</v>
      </c>
      <c r="H107" s="191">
        <v>1</v>
      </c>
      <c r="I107" s="192"/>
      <c r="J107" s="191">
        <f>ROUND(I107*H107,2)</f>
        <v>0</v>
      </c>
      <c r="K107" s="189" t="s">
        <v>124</v>
      </c>
      <c r="L107" s="39"/>
      <c r="M107" s="193" t="s">
        <v>20</v>
      </c>
      <c r="N107" s="194" t="s">
        <v>43</v>
      </c>
      <c r="O107" s="64"/>
      <c r="P107" s="195">
        <f>O107*H107</f>
        <v>0</v>
      </c>
      <c r="Q107" s="195">
        <v>0</v>
      </c>
      <c r="R107" s="195">
        <f>Q107*H107</f>
        <v>0</v>
      </c>
      <c r="S107" s="195">
        <v>0</v>
      </c>
      <c r="T107" s="196">
        <f>S107*H107</f>
        <v>0</v>
      </c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R107" s="197" t="s">
        <v>470</v>
      </c>
      <c r="AT107" s="197" t="s">
        <v>120</v>
      </c>
      <c r="AU107" s="197" t="s">
        <v>82</v>
      </c>
      <c r="AY107" s="17" t="s">
        <v>118</v>
      </c>
      <c r="BE107" s="198">
        <f>IF(N107="základní",J107,0)</f>
        <v>0</v>
      </c>
      <c r="BF107" s="198">
        <f>IF(N107="snížená",J107,0)</f>
        <v>0</v>
      </c>
      <c r="BG107" s="198">
        <f>IF(N107="zákl. přenesená",J107,0)</f>
        <v>0</v>
      </c>
      <c r="BH107" s="198">
        <f>IF(N107="sníž. přenesená",J107,0)</f>
        <v>0</v>
      </c>
      <c r="BI107" s="198">
        <f>IF(N107="nulová",J107,0)</f>
        <v>0</v>
      </c>
      <c r="BJ107" s="17" t="s">
        <v>80</v>
      </c>
      <c r="BK107" s="198">
        <f>ROUND(I107*H107,2)</f>
        <v>0</v>
      </c>
      <c r="BL107" s="17" t="s">
        <v>470</v>
      </c>
      <c r="BM107" s="197" t="s">
        <v>501</v>
      </c>
    </row>
    <row r="108" spans="1:65" s="2" customFormat="1" ht="11.25">
      <c r="A108" s="34"/>
      <c r="B108" s="35"/>
      <c r="C108" s="36"/>
      <c r="D108" s="199" t="s">
        <v>127</v>
      </c>
      <c r="E108" s="36"/>
      <c r="F108" s="200" t="s">
        <v>500</v>
      </c>
      <c r="G108" s="36"/>
      <c r="H108" s="36"/>
      <c r="I108" s="108"/>
      <c r="J108" s="36"/>
      <c r="K108" s="36"/>
      <c r="L108" s="39"/>
      <c r="M108" s="201"/>
      <c r="N108" s="202"/>
      <c r="O108" s="64"/>
      <c r="P108" s="64"/>
      <c r="Q108" s="64"/>
      <c r="R108" s="64"/>
      <c r="S108" s="64"/>
      <c r="T108" s="65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T108" s="17" t="s">
        <v>127</v>
      </c>
      <c r="AU108" s="17" t="s">
        <v>82</v>
      </c>
    </row>
    <row r="109" spans="1:65" s="2" customFormat="1" ht="16.5" customHeight="1">
      <c r="A109" s="34"/>
      <c r="B109" s="35"/>
      <c r="C109" s="187" t="s">
        <v>192</v>
      </c>
      <c r="D109" s="187" t="s">
        <v>120</v>
      </c>
      <c r="E109" s="188" t="s">
        <v>502</v>
      </c>
      <c r="F109" s="189" t="s">
        <v>503</v>
      </c>
      <c r="G109" s="190" t="s">
        <v>439</v>
      </c>
      <c r="H109" s="191">
        <v>1</v>
      </c>
      <c r="I109" s="192"/>
      <c r="J109" s="191">
        <f>ROUND(I109*H109,2)</f>
        <v>0</v>
      </c>
      <c r="K109" s="189" t="s">
        <v>20</v>
      </c>
      <c r="L109" s="39"/>
      <c r="M109" s="193" t="s">
        <v>20</v>
      </c>
      <c r="N109" s="194" t="s">
        <v>43</v>
      </c>
      <c r="O109" s="64"/>
      <c r="P109" s="195">
        <f>O109*H109</f>
        <v>0</v>
      </c>
      <c r="Q109" s="195">
        <v>0</v>
      </c>
      <c r="R109" s="195">
        <f>Q109*H109</f>
        <v>0</v>
      </c>
      <c r="S109" s="195">
        <v>0</v>
      </c>
      <c r="T109" s="196">
        <f>S109*H109</f>
        <v>0</v>
      </c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R109" s="197" t="s">
        <v>470</v>
      </c>
      <c r="AT109" s="197" t="s">
        <v>120</v>
      </c>
      <c r="AU109" s="197" t="s">
        <v>82</v>
      </c>
      <c r="AY109" s="17" t="s">
        <v>118</v>
      </c>
      <c r="BE109" s="198">
        <f>IF(N109="základní",J109,0)</f>
        <v>0</v>
      </c>
      <c r="BF109" s="198">
        <f>IF(N109="snížená",J109,0)</f>
        <v>0</v>
      </c>
      <c r="BG109" s="198">
        <f>IF(N109="zákl. přenesená",J109,0)</f>
        <v>0</v>
      </c>
      <c r="BH109" s="198">
        <f>IF(N109="sníž. přenesená",J109,0)</f>
        <v>0</v>
      </c>
      <c r="BI109" s="198">
        <f>IF(N109="nulová",J109,0)</f>
        <v>0</v>
      </c>
      <c r="BJ109" s="17" t="s">
        <v>80</v>
      </c>
      <c r="BK109" s="198">
        <f>ROUND(I109*H109,2)</f>
        <v>0</v>
      </c>
      <c r="BL109" s="17" t="s">
        <v>470</v>
      </c>
      <c r="BM109" s="197" t="s">
        <v>504</v>
      </c>
    </row>
    <row r="110" spans="1:65" s="2" customFormat="1" ht="11.25">
      <c r="A110" s="34"/>
      <c r="B110" s="35"/>
      <c r="C110" s="36"/>
      <c r="D110" s="199" t="s">
        <v>127</v>
      </c>
      <c r="E110" s="36"/>
      <c r="F110" s="200" t="s">
        <v>503</v>
      </c>
      <c r="G110" s="36"/>
      <c r="H110" s="36"/>
      <c r="I110" s="108"/>
      <c r="J110" s="36"/>
      <c r="K110" s="36"/>
      <c r="L110" s="39"/>
      <c r="M110" s="201"/>
      <c r="N110" s="202"/>
      <c r="O110" s="64"/>
      <c r="P110" s="64"/>
      <c r="Q110" s="64"/>
      <c r="R110" s="64"/>
      <c r="S110" s="64"/>
      <c r="T110" s="65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T110" s="17" t="s">
        <v>127</v>
      </c>
      <c r="AU110" s="17" t="s">
        <v>82</v>
      </c>
    </row>
    <row r="111" spans="1:65" s="12" customFormat="1" ht="22.9" customHeight="1">
      <c r="B111" s="171"/>
      <c r="C111" s="172"/>
      <c r="D111" s="173" t="s">
        <v>71</v>
      </c>
      <c r="E111" s="185" t="s">
        <v>505</v>
      </c>
      <c r="F111" s="185" t="s">
        <v>506</v>
      </c>
      <c r="G111" s="172"/>
      <c r="H111" s="172"/>
      <c r="I111" s="175"/>
      <c r="J111" s="186">
        <f>BK111</f>
        <v>0</v>
      </c>
      <c r="K111" s="172"/>
      <c r="L111" s="177"/>
      <c r="M111" s="178"/>
      <c r="N111" s="179"/>
      <c r="O111" s="179"/>
      <c r="P111" s="180">
        <f>SUM(P112:P113)</f>
        <v>0</v>
      </c>
      <c r="Q111" s="179"/>
      <c r="R111" s="180">
        <f>SUM(R112:R113)</f>
        <v>0</v>
      </c>
      <c r="S111" s="179"/>
      <c r="T111" s="181">
        <f>SUM(T112:T113)</f>
        <v>0</v>
      </c>
      <c r="AR111" s="182" t="s">
        <v>152</v>
      </c>
      <c r="AT111" s="183" t="s">
        <v>71</v>
      </c>
      <c r="AU111" s="183" t="s">
        <v>80</v>
      </c>
      <c r="AY111" s="182" t="s">
        <v>118</v>
      </c>
      <c r="BK111" s="184">
        <f>SUM(BK112:BK113)</f>
        <v>0</v>
      </c>
    </row>
    <row r="112" spans="1:65" s="2" customFormat="1" ht="16.5" customHeight="1">
      <c r="A112" s="34"/>
      <c r="B112" s="35"/>
      <c r="C112" s="187" t="s">
        <v>198</v>
      </c>
      <c r="D112" s="187" t="s">
        <v>120</v>
      </c>
      <c r="E112" s="188" t="s">
        <v>507</v>
      </c>
      <c r="F112" s="189" t="s">
        <v>508</v>
      </c>
      <c r="G112" s="190" t="s">
        <v>439</v>
      </c>
      <c r="H112" s="191">
        <v>1</v>
      </c>
      <c r="I112" s="192"/>
      <c r="J112" s="191">
        <f>ROUND(I112*H112,2)</f>
        <v>0</v>
      </c>
      <c r="K112" s="189" t="s">
        <v>485</v>
      </c>
      <c r="L112" s="39"/>
      <c r="M112" s="193" t="s">
        <v>20</v>
      </c>
      <c r="N112" s="194" t="s">
        <v>43</v>
      </c>
      <c r="O112" s="64"/>
      <c r="P112" s="195">
        <f>O112*H112</f>
        <v>0</v>
      </c>
      <c r="Q112" s="195">
        <v>0</v>
      </c>
      <c r="R112" s="195">
        <f>Q112*H112</f>
        <v>0</v>
      </c>
      <c r="S112" s="195">
        <v>0</v>
      </c>
      <c r="T112" s="196">
        <f>S112*H112</f>
        <v>0</v>
      </c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R112" s="197" t="s">
        <v>470</v>
      </c>
      <c r="AT112" s="197" t="s">
        <v>120</v>
      </c>
      <c r="AU112" s="197" t="s">
        <v>82</v>
      </c>
      <c r="AY112" s="17" t="s">
        <v>118</v>
      </c>
      <c r="BE112" s="198">
        <f>IF(N112="základní",J112,0)</f>
        <v>0</v>
      </c>
      <c r="BF112" s="198">
        <f>IF(N112="snížená",J112,0)</f>
        <v>0</v>
      </c>
      <c r="BG112" s="198">
        <f>IF(N112="zákl. přenesená",J112,0)</f>
        <v>0</v>
      </c>
      <c r="BH112" s="198">
        <f>IF(N112="sníž. přenesená",J112,0)</f>
        <v>0</v>
      </c>
      <c r="BI112" s="198">
        <f>IF(N112="nulová",J112,0)</f>
        <v>0</v>
      </c>
      <c r="BJ112" s="17" t="s">
        <v>80</v>
      </c>
      <c r="BK112" s="198">
        <f>ROUND(I112*H112,2)</f>
        <v>0</v>
      </c>
      <c r="BL112" s="17" t="s">
        <v>470</v>
      </c>
      <c r="BM112" s="197" t="s">
        <v>509</v>
      </c>
    </row>
    <row r="113" spans="1:47" s="2" customFormat="1" ht="11.25">
      <c r="A113" s="34"/>
      <c r="B113" s="35"/>
      <c r="C113" s="36"/>
      <c r="D113" s="199" t="s">
        <v>127</v>
      </c>
      <c r="E113" s="36"/>
      <c r="F113" s="200" t="s">
        <v>508</v>
      </c>
      <c r="G113" s="36"/>
      <c r="H113" s="36"/>
      <c r="I113" s="108"/>
      <c r="J113" s="36"/>
      <c r="K113" s="36"/>
      <c r="L113" s="39"/>
      <c r="M113" s="235"/>
      <c r="N113" s="236"/>
      <c r="O113" s="237"/>
      <c r="P113" s="237"/>
      <c r="Q113" s="237"/>
      <c r="R113" s="237"/>
      <c r="S113" s="237"/>
      <c r="T113" s="238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T113" s="17" t="s">
        <v>127</v>
      </c>
      <c r="AU113" s="17" t="s">
        <v>82</v>
      </c>
    </row>
    <row r="114" spans="1:47" s="2" customFormat="1" ht="6.95" customHeight="1">
      <c r="A114" s="34"/>
      <c r="B114" s="47"/>
      <c r="C114" s="48"/>
      <c r="D114" s="48"/>
      <c r="E114" s="48"/>
      <c r="F114" s="48"/>
      <c r="G114" s="48"/>
      <c r="H114" s="48"/>
      <c r="I114" s="136"/>
      <c r="J114" s="48"/>
      <c r="K114" s="48"/>
      <c r="L114" s="39"/>
      <c r="M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</sheetData>
  <sheetProtection algorithmName="SHA-512" hashValue="WuC9EkQvYyDvHihYnkrjbNg8NLMUpzDa+HKU8/vuenPbaUzRapI96QmqTzuDWkeWNX4frKYNcW5Etzw0G/W4nw==" saltValue="lxn261N7p9JlbSMxQDkmDf2wLHM6hbGwNSfMHpCBpHY9MVD+bT7v4peGZklENbFpb6y41GUfen7/BOF3EzsvVg==" spinCount="100000" sheet="1" objects="1" scenarios="1" formatColumns="0" formatRows="0" autoFilter="0"/>
  <autoFilter ref="C84:K113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="110" zoomScaleNormal="110" workbookViewId="0"/>
  </sheetViews>
  <sheetFormatPr defaultRowHeight="15"/>
  <cols>
    <col min="1" max="1" width="8.33203125" style="239" customWidth="1"/>
    <col min="2" max="2" width="1.6640625" style="239" customWidth="1"/>
    <col min="3" max="4" width="5" style="239" customWidth="1"/>
    <col min="5" max="5" width="11.6640625" style="239" customWidth="1"/>
    <col min="6" max="6" width="9.1640625" style="239" customWidth="1"/>
    <col min="7" max="7" width="5" style="239" customWidth="1"/>
    <col min="8" max="8" width="77.83203125" style="239" customWidth="1"/>
    <col min="9" max="10" width="20" style="239" customWidth="1"/>
    <col min="11" max="11" width="1.6640625" style="239" customWidth="1"/>
  </cols>
  <sheetData>
    <row r="1" spans="2:11" s="1" customFormat="1" ht="37.5" customHeight="1"/>
    <row r="2" spans="2:11" s="1" customFormat="1" ht="7.5" customHeight="1">
      <c r="B2" s="240"/>
      <c r="C2" s="241"/>
      <c r="D2" s="241"/>
      <c r="E2" s="241"/>
      <c r="F2" s="241"/>
      <c r="G2" s="241"/>
      <c r="H2" s="241"/>
      <c r="I2" s="241"/>
      <c r="J2" s="241"/>
      <c r="K2" s="242"/>
    </row>
    <row r="3" spans="2:11" s="15" customFormat="1" ht="45" customHeight="1">
      <c r="B3" s="243"/>
      <c r="C3" s="368" t="s">
        <v>510</v>
      </c>
      <c r="D3" s="368"/>
      <c r="E3" s="368"/>
      <c r="F3" s="368"/>
      <c r="G3" s="368"/>
      <c r="H3" s="368"/>
      <c r="I3" s="368"/>
      <c r="J3" s="368"/>
      <c r="K3" s="244"/>
    </row>
    <row r="4" spans="2:11" s="1" customFormat="1" ht="25.5" customHeight="1">
      <c r="B4" s="245"/>
      <c r="C4" s="373" t="s">
        <v>511</v>
      </c>
      <c r="D4" s="373"/>
      <c r="E4" s="373"/>
      <c r="F4" s="373"/>
      <c r="G4" s="373"/>
      <c r="H4" s="373"/>
      <c r="I4" s="373"/>
      <c r="J4" s="373"/>
      <c r="K4" s="246"/>
    </row>
    <row r="5" spans="2:11" s="1" customFormat="1" ht="5.25" customHeight="1">
      <c r="B5" s="245"/>
      <c r="C5" s="247"/>
      <c r="D5" s="247"/>
      <c r="E5" s="247"/>
      <c r="F5" s="247"/>
      <c r="G5" s="247"/>
      <c r="H5" s="247"/>
      <c r="I5" s="247"/>
      <c r="J5" s="247"/>
      <c r="K5" s="246"/>
    </row>
    <row r="6" spans="2:11" s="1" customFormat="1" ht="15" customHeight="1">
      <c r="B6" s="245"/>
      <c r="C6" s="372" t="s">
        <v>512</v>
      </c>
      <c r="D6" s="372"/>
      <c r="E6" s="372"/>
      <c r="F6" s="372"/>
      <c r="G6" s="372"/>
      <c r="H6" s="372"/>
      <c r="I6" s="372"/>
      <c r="J6" s="372"/>
      <c r="K6" s="246"/>
    </row>
    <row r="7" spans="2:11" s="1" customFormat="1" ht="15" customHeight="1">
      <c r="B7" s="249"/>
      <c r="C7" s="372" t="s">
        <v>513</v>
      </c>
      <c r="D7" s="372"/>
      <c r="E7" s="372"/>
      <c r="F7" s="372"/>
      <c r="G7" s="372"/>
      <c r="H7" s="372"/>
      <c r="I7" s="372"/>
      <c r="J7" s="372"/>
      <c r="K7" s="246"/>
    </row>
    <row r="8" spans="2:11" s="1" customFormat="1" ht="12.75" customHeight="1">
      <c r="B8" s="249"/>
      <c r="C8" s="248"/>
      <c r="D8" s="248"/>
      <c r="E8" s="248"/>
      <c r="F8" s="248"/>
      <c r="G8" s="248"/>
      <c r="H8" s="248"/>
      <c r="I8" s="248"/>
      <c r="J8" s="248"/>
      <c r="K8" s="246"/>
    </row>
    <row r="9" spans="2:11" s="1" customFormat="1" ht="15" customHeight="1">
      <c r="B9" s="249"/>
      <c r="C9" s="372" t="s">
        <v>514</v>
      </c>
      <c r="D9" s="372"/>
      <c r="E9" s="372"/>
      <c r="F9" s="372"/>
      <c r="G9" s="372"/>
      <c r="H9" s="372"/>
      <c r="I9" s="372"/>
      <c r="J9" s="372"/>
      <c r="K9" s="246"/>
    </row>
    <row r="10" spans="2:11" s="1" customFormat="1" ht="15" customHeight="1">
      <c r="B10" s="249"/>
      <c r="C10" s="248"/>
      <c r="D10" s="372" t="s">
        <v>515</v>
      </c>
      <c r="E10" s="372"/>
      <c r="F10" s="372"/>
      <c r="G10" s="372"/>
      <c r="H10" s="372"/>
      <c r="I10" s="372"/>
      <c r="J10" s="372"/>
      <c r="K10" s="246"/>
    </row>
    <row r="11" spans="2:11" s="1" customFormat="1" ht="15" customHeight="1">
      <c r="B11" s="249"/>
      <c r="C11" s="250"/>
      <c r="D11" s="372" t="s">
        <v>516</v>
      </c>
      <c r="E11" s="372"/>
      <c r="F11" s="372"/>
      <c r="G11" s="372"/>
      <c r="H11" s="372"/>
      <c r="I11" s="372"/>
      <c r="J11" s="372"/>
      <c r="K11" s="246"/>
    </row>
    <row r="12" spans="2:11" s="1" customFormat="1" ht="15" customHeight="1">
      <c r="B12" s="249"/>
      <c r="C12" s="250"/>
      <c r="D12" s="248"/>
      <c r="E12" s="248"/>
      <c r="F12" s="248"/>
      <c r="G12" s="248"/>
      <c r="H12" s="248"/>
      <c r="I12" s="248"/>
      <c r="J12" s="248"/>
      <c r="K12" s="246"/>
    </row>
    <row r="13" spans="2:11" s="1" customFormat="1" ht="15" customHeight="1">
      <c r="B13" s="249"/>
      <c r="C13" s="250"/>
      <c r="D13" s="251" t="s">
        <v>517</v>
      </c>
      <c r="E13" s="248"/>
      <c r="F13" s="248"/>
      <c r="G13" s="248"/>
      <c r="H13" s="248"/>
      <c r="I13" s="248"/>
      <c r="J13" s="248"/>
      <c r="K13" s="246"/>
    </row>
    <row r="14" spans="2:11" s="1" customFormat="1" ht="12.75" customHeight="1">
      <c r="B14" s="249"/>
      <c r="C14" s="250"/>
      <c r="D14" s="250"/>
      <c r="E14" s="250"/>
      <c r="F14" s="250"/>
      <c r="G14" s="250"/>
      <c r="H14" s="250"/>
      <c r="I14" s="250"/>
      <c r="J14" s="250"/>
      <c r="K14" s="246"/>
    </row>
    <row r="15" spans="2:11" s="1" customFormat="1" ht="15" customHeight="1">
      <c r="B15" s="249"/>
      <c r="C15" s="250"/>
      <c r="D15" s="372" t="s">
        <v>518</v>
      </c>
      <c r="E15" s="372"/>
      <c r="F15" s="372"/>
      <c r="G15" s="372"/>
      <c r="H15" s="372"/>
      <c r="I15" s="372"/>
      <c r="J15" s="372"/>
      <c r="K15" s="246"/>
    </row>
    <row r="16" spans="2:11" s="1" customFormat="1" ht="15" customHeight="1">
      <c r="B16" s="249"/>
      <c r="C16" s="250"/>
      <c r="D16" s="372" t="s">
        <v>519</v>
      </c>
      <c r="E16" s="372"/>
      <c r="F16" s="372"/>
      <c r="G16" s="372"/>
      <c r="H16" s="372"/>
      <c r="I16" s="372"/>
      <c r="J16" s="372"/>
      <c r="K16" s="246"/>
    </row>
    <row r="17" spans="2:11" s="1" customFormat="1" ht="15" customHeight="1">
      <c r="B17" s="249"/>
      <c r="C17" s="250"/>
      <c r="D17" s="372" t="s">
        <v>520</v>
      </c>
      <c r="E17" s="372"/>
      <c r="F17" s="372"/>
      <c r="G17" s="372"/>
      <c r="H17" s="372"/>
      <c r="I17" s="372"/>
      <c r="J17" s="372"/>
      <c r="K17" s="246"/>
    </row>
    <row r="18" spans="2:11" s="1" customFormat="1" ht="15" customHeight="1">
      <c r="B18" s="249"/>
      <c r="C18" s="250"/>
      <c r="D18" s="250"/>
      <c r="E18" s="252" t="s">
        <v>79</v>
      </c>
      <c r="F18" s="372" t="s">
        <v>521</v>
      </c>
      <c r="G18" s="372"/>
      <c r="H18" s="372"/>
      <c r="I18" s="372"/>
      <c r="J18" s="372"/>
      <c r="K18" s="246"/>
    </row>
    <row r="19" spans="2:11" s="1" customFormat="1" ht="15" customHeight="1">
      <c r="B19" s="249"/>
      <c r="C19" s="250"/>
      <c r="D19" s="250"/>
      <c r="E19" s="252" t="s">
        <v>522</v>
      </c>
      <c r="F19" s="372" t="s">
        <v>523</v>
      </c>
      <c r="G19" s="372"/>
      <c r="H19" s="372"/>
      <c r="I19" s="372"/>
      <c r="J19" s="372"/>
      <c r="K19" s="246"/>
    </row>
    <row r="20" spans="2:11" s="1" customFormat="1" ht="15" customHeight="1">
      <c r="B20" s="249"/>
      <c r="C20" s="250"/>
      <c r="D20" s="250"/>
      <c r="E20" s="252" t="s">
        <v>524</v>
      </c>
      <c r="F20" s="372" t="s">
        <v>525</v>
      </c>
      <c r="G20" s="372"/>
      <c r="H20" s="372"/>
      <c r="I20" s="372"/>
      <c r="J20" s="372"/>
      <c r="K20" s="246"/>
    </row>
    <row r="21" spans="2:11" s="1" customFormat="1" ht="15" customHeight="1">
      <c r="B21" s="249"/>
      <c r="C21" s="250"/>
      <c r="D21" s="250"/>
      <c r="E21" s="252" t="s">
        <v>526</v>
      </c>
      <c r="F21" s="372" t="s">
        <v>527</v>
      </c>
      <c r="G21" s="372"/>
      <c r="H21" s="372"/>
      <c r="I21" s="372"/>
      <c r="J21" s="372"/>
      <c r="K21" s="246"/>
    </row>
    <row r="22" spans="2:11" s="1" customFormat="1" ht="15" customHeight="1">
      <c r="B22" s="249"/>
      <c r="C22" s="250"/>
      <c r="D22" s="250"/>
      <c r="E22" s="252" t="s">
        <v>528</v>
      </c>
      <c r="F22" s="372" t="s">
        <v>529</v>
      </c>
      <c r="G22" s="372"/>
      <c r="H22" s="372"/>
      <c r="I22" s="372"/>
      <c r="J22" s="372"/>
      <c r="K22" s="246"/>
    </row>
    <row r="23" spans="2:11" s="1" customFormat="1" ht="15" customHeight="1">
      <c r="B23" s="249"/>
      <c r="C23" s="250"/>
      <c r="D23" s="250"/>
      <c r="E23" s="252" t="s">
        <v>530</v>
      </c>
      <c r="F23" s="372" t="s">
        <v>531</v>
      </c>
      <c r="G23" s="372"/>
      <c r="H23" s="372"/>
      <c r="I23" s="372"/>
      <c r="J23" s="372"/>
      <c r="K23" s="246"/>
    </row>
    <row r="24" spans="2:11" s="1" customFormat="1" ht="12.75" customHeight="1">
      <c r="B24" s="249"/>
      <c r="C24" s="250"/>
      <c r="D24" s="250"/>
      <c r="E24" s="250"/>
      <c r="F24" s="250"/>
      <c r="G24" s="250"/>
      <c r="H24" s="250"/>
      <c r="I24" s="250"/>
      <c r="J24" s="250"/>
      <c r="K24" s="246"/>
    </row>
    <row r="25" spans="2:11" s="1" customFormat="1" ht="15" customHeight="1">
      <c r="B25" s="249"/>
      <c r="C25" s="372" t="s">
        <v>532</v>
      </c>
      <c r="D25" s="372"/>
      <c r="E25" s="372"/>
      <c r="F25" s="372"/>
      <c r="G25" s="372"/>
      <c r="H25" s="372"/>
      <c r="I25" s="372"/>
      <c r="J25" s="372"/>
      <c r="K25" s="246"/>
    </row>
    <row r="26" spans="2:11" s="1" customFormat="1" ht="15" customHeight="1">
      <c r="B26" s="249"/>
      <c r="C26" s="372" t="s">
        <v>533</v>
      </c>
      <c r="D26" s="372"/>
      <c r="E26" s="372"/>
      <c r="F26" s="372"/>
      <c r="G26" s="372"/>
      <c r="H26" s="372"/>
      <c r="I26" s="372"/>
      <c r="J26" s="372"/>
      <c r="K26" s="246"/>
    </row>
    <row r="27" spans="2:11" s="1" customFormat="1" ht="15" customHeight="1">
      <c r="B27" s="249"/>
      <c r="C27" s="248"/>
      <c r="D27" s="372" t="s">
        <v>534</v>
      </c>
      <c r="E27" s="372"/>
      <c r="F27" s="372"/>
      <c r="G27" s="372"/>
      <c r="H27" s="372"/>
      <c r="I27" s="372"/>
      <c r="J27" s="372"/>
      <c r="K27" s="246"/>
    </row>
    <row r="28" spans="2:11" s="1" customFormat="1" ht="15" customHeight="1">
      <c r="B28" s="249"/>
      <c r="C28" s="250"/>
      <c r="D28" s="372" t="s">
        <v>535</v>
      </c>
      <c r="E28" s="372"/>
      <c r="F28" s="372"/>
      <c r="G28" s="372"/>
      <c r="H28" s="372"/>
      <c r="I28" s="372"/>
      <c r="J28" s="372"/>
      <c r="K28" s="246"/>
    </row>
    <row r="29" spans="2:11" s="1" customFormat="1" ht="12.75" customHeight="1">
      <c r="B29" s="249"/>
      <c r="C29" s="250"/>
      <c r="D29" s="250"/>
      <c r="E29" s="250"/>
      <c r="F29" s="250"/>
      <c r="G29" s="250"/>
      <c r="H29" s="250"/>
      <c r="I29" s="250"/>
      <c r="J29" s="250"/>
      <c r="K29" s="246"/>
    </row>
    <row r="30" spans="2:11" s="1" customFormat="1" ht="15" customHeight="1">
      <c r="B30" s="249"/>
      <c r="C30" s="250"/>
      <c r="D30" s="372" t="s">
        <v>536</v>
      </c>
      <c r="E30" s="372"/>
      <c r="F30" s="372"/>
      <c r="G30" s="372"/>
      <c r="H30" s="372"/>
      <c r="I30" s="372"/>
      <c r="J30" s="372"/>
      <c r="K30" s="246"/>
    </row>
    <row r="31" spans="2:11" s="1" customFormat="1" ht="15" customHeight="1">
      <c r="B31" s="249"/>
      <c r="C31" s="250"/>
      <c r="D31" s="372" t="s">
        <v>537</v>
      </c>
      <c r="E31" s="372"/>
      <c r="F31" s="372"/>
      <c r="G31" s="372"/>
      <c r="H31" s="372"/>
      <c r="I31" s="372"/>
      <c r="J31" s="372"/>
      <c r="K31" s="246"/>
    </row>
    <row r="32" spans="2:11" s="1" customFormat="1" ht="12.75" customHeight="1">
      <c r="B32" s="249"/>
      <c r="C32" s="250"/>
      <c r="D32" s="250"/>
      <c r="E32" s="250"/>
      <c r="F32" s="250"/>
      <c r="G32" s="250"/>
      <c r="H32" s="250"/>
      <c r="I32" s="250"/>
      <c r="J32" s="250"/>
      <c r="K32" s="246"/>
    </row>
    <row r="33" spans="2:11" s="1" customFormat="1" ht="15" customHeight="1">
      <c r="B33" s="249"/>
      <c r="C33" s="250"/>
      <c r="D33" s="372" t="s">
        <v>538</v>
      </c>
      <c r="E33" s="372"/>
      <c r="F33" s="372"/>
      <c r="G33" s="372"/>
      <c r="H33" s="372"/>
      <c r="I33" s="372"/>
      <c r="J33" s="372"/>
      <c r="K33" s="246"/>
    </row>
    <row r="34" spans="2:11" s="1" customFormat="1" ht="15" customHeight="1">
      <c r="B34" s="249"/>
      <c r="C34" s="250"/>
      <c r="D34" s="372" t="s">
        <v>539</v>
      </c>
      <c r="E34" s="372"/>
      <c r="F34" s="372"/>
      <c r="G34" s="372"/>
      <c r="H34" s="372"/>
      <c r="I34" s="372"/>
      <c r="J34" s="372"/>
      <c r="K34" s="246"/>
    </row>
    <row r="35" spans="2:11" s="1" customFormat="1" ht="15" customHeight="1">
      <c r="B35" s="249"/>
      <c r="C35" s="250"/>
      <c r="D35" s="372" t="s">
        <v>540</v>
      </c>
      <c r="E35" s="372"/>
      <c r="F35" s="372"/>
      <c r="G35" s="372"/>
      <c r="H35" s="372"/>
      <c r="I35" s="372"/>
      <c r="J35" s="372"/>
      <c r="K35" s="246"/>
    </row>
    <row r="36" spans="2:11" s="1" customFormat="1" ht="15" customHeight="1">
      <c r="B36" s="249"/>
      <c r="C36" s="250"/>
      <c r="D36" s="248"/>
      <c r="E36" s="251" t="s">
        <v>104</v>
      </c>
      <c r="F36" s="248"/>
      <c r="G36" s="372" t="s">
        <v>541</v>
      </c>
      <c r="H36" s="372"/>
      <c r="I36" s="372"/>
      <c r="J36" s="372"/>
      <c r="K36" s="246"/>
    </row>
    <row r="37" spans="2:11" s="1" customFormat="1" ht="30.75" customHeight="1">
      <c r="B37" s="249"/>
      <c r="C37" s="250"/>
      <c r="D37" s="248"/>
      <c r="E37" s="251" t="s">
        <v>542</v>
      </c>
      <c r="F37" s="248"/>
      <c r="G37" s="372" t="s">
        <v>543</v>
      </c>
      <c r="H37" s="372"/>
      <c r="I37" s="372"/>
      <c r="J37" s="372"/>
      <c r="K37" s="246"/>
    </row>
    <row r="38" spans="2:11" s="1" customFormat="1" ht="15" customHeight="1">
      <c r="B38" s="249"/>
      <c r="C38" s="250"/>
      <c r="D38" s="248"/>
      <c r="E38" s="251" t="s">
        <v>53</v>
      </c>
      <c r="F38" s="248"/>
      <c r="G38" s="372" t="s">
        <v>544</v>
      </c>
      <c r="H38" s="372"/>
      <c r="I38" s="372"/>
      <c r="J38" s="372"/>
      <c r="K38" s="246"/>
    </row>
    <row r="39" spans="2:11" s="1" customFormat="1" ht="15" customHeight="1">
      <c r="B39" s="249"/>
      <c r="C39" s="250"/>
      <c r="D39" s="248"/>
      <c r="E39" s="251" t="s">
        <v>54</v>
      </c>
      <c r="F39" s="248"/>
      <c r="G39" s="372" t="s">
        <v>545</v>
      </c>
      <c r="H39" s="372"/>
      <c r="I39" s="372"/>
      <c r="J39" s="372"/>
      <c r="K39" s="246"/>
    </row>
    <row r="40" spans="2:11" s="1" customFormat="1" ht="15" customHeight="1">
      <c r="B40" s="249"/>
      <c r="C40" s="250"/>
      <c r="D40" s="248"/>
      <c r="E40" s="251" t="s">
        <v>105</v>
      </c>
      <c r="F40" s="248"/>
      <c r="G40" s="372" t="s">
        <v>546</v>
      </c>
      <c r="H40" s="372"/>
      <c r="I40" s="372"/>
      <c r="J40" s="372"/>
      <c r="K40" s="246"/>
    </row>
    <row r="41" spans="2:11" s="1" customFormat="1" ht="15" customHeight="1">
      <c r="B41" s="249"/>
      <c r="C41" s="250"/>
      <c r="D41" s="248"/>
      <c r="E41" s="251" t="s">
        <v>106</v>
      </c>
      <c r="F41" s="248"/>
      <c r="G41" s="372" t="s">
        <v>547</v>
      </c>
      <c r="H41" s="372"/>
      <c r="I41" s="372"/>
      <c r="J41" s="372"/>
      <c r="K41" s="246"/>
    </row>
    <row r="42" spans="2:11" s="1" customFormat="1" ht="15" customHeight="1">
      <c r="B42" s="249"/>
      <c r="C42" s="250"/>
      <c r="D42" s="248"/>
      <c r="E42" s="251" t="s">
        <v>548</v>
      </c>
      <c r="F42" s="248"/>
      <c r="G42" s="372" t="s">
        <v>549</v>
      </c>
      <c r="H42" s="372"/>
      <c r="I42" s="372"/>
      <c r="J42" s="372"/>
      <c r="K42" s="246"/>
    </row>
    <row r="43" spans="2:11" s="1" customFormat="1" ht="15" customHeight="1">
      <c r="B43" s="249"/>
      <c r="C43" s="250"/>
      <c r="D43" s="248"/>
      <c r="E43" s="251"/>
      <c r="F43" s="248"/>
      <c r="G43" s="372" t="s">
        <v>550</v>
      </c>
      <c r="H43" s="372"/>
      <c r="I43" s="372"/>
      <c r="J43" s="372"/>
      <c r="K43" s="246"/>
    </row>
    <row r="44" spans="2:11" s="1" customFormat="1" ht="15" customHeight="1">
      <c r="B44" s="249"/>
      <c r="C44" s="250"/>
      <c r="D44" s="248"/>
      <c r="E44" s="251" t="s">
        <v>551</v>
      </c>
      <c r="F44" s="248"/>
      <c r="G44" s="372" t="s">
        <v>552</v>
      </c>
      <c r="H44" s="372"/>
      <c r="I44" s="372"/>
      <c r="J44" s="372"/>
      <c r="K44" s="246"/>
    </row>
    <row r="45" spans="2:11" s="1" customFormat="1" ht="15" customHeight="1">
      <c r="B45" s="249"/>
      <c r="C45" s="250"/>
      <c r="D45" s="248"/>
      <c r="E45" s="251" t="s">
        <v>108</v>
      </c>
      <c r="F45" s="248"/>
      <c r="G45" s="372" t="s">
        <v>553</v>
      </c>
      <c r="H45" s="372"/>
      <c r="I45" s="372"/>
      <c r="J45" s="372"/>
      <c r="K45" s="246"/>
    </row>
    <row r="46" spans="2:11" s="1" customFormat="1" ht="12.75" customHeight="1">
      <c r="B46" s="249"/>
      <c r="C46" s="250"/>
      <c r="D46" s="248"/>
      <c r="E46" s="248"/>
      <c r="F46" s="248"/>
      <c r="G46" s="248"/>
      <c r="H46" s="248"/>
      <c r="I46" s="248"/>
      <c r="J46" s="248"/>
      <c r="K46" s="246"/>
    </row>
    <row r="47" spans="2:11" s="1" customFormat="1" ht="15" customHeight="1">
      <c r="B47" s="249"/>
      <c r="C47" s="250"/>
      <c r="D47" s="372" t="s">
        <v>554</v>
      </c>
      <c r="E47" s="372"/>
      <c r="F47" s="372"/>
      <c r="G47" s="372"/>
      <c r="H47" s="372"/>
      <c r="I47" s="372"/>
      <c r="J47" s="372"/>
      <c r="K47" s="246"/>
    </row>
    <row r="48" spans="2:11" s="1" customFormat="1" ht="15" customHeight="1">
      <c r="B48" s="249"/>
      <c r="C48" s="250"/>
      <c r="D48" s="250"/>
      <c r="E48" s="372" t="s">
        <v>555</v>
      </c>
      <c r="F48" s="372"/>
      <c r="G48" s="372"/>
      <c r="H48" s="372"/>
      <c r="I48" s="372"/>
      <c r="J48" s="372"/>
      <c r="K48" s="246"/>
    </row>
    <row r="49" spans="2:11" s="1" customFormat="1" ht="15" customHeight="1">
      <c r="B49" s="249"/>
      <c r="C49" s="250"/>
      <c r="D49" s="250"/>
      <c r="E49" s="372" t="s">
        <v>556</v>
      </c>
      <c r="F49" s="372"/>
      <c r="G49" s="372"/>
      <c r="H49" s="372"/>
      <c r="I49" s="372"/>
      <c r="J49" s="372"/>
      <c r="K49" s="246"/>
    </row>
    <row r="50" spans="2:11" s="1" customFormat="1" ht="15" customHeight="1">
      <c r="B50" s="249"/>
      <c r="C50" s="250"/>
      <c r="D50" s="250"/>
      <c r="E50" s="372" t="s">
        <v>557</v>
      </c>
      <c r="F50" s="372"/>
      <c r="G50" s="372"/>
      <c r="H50" s="372"/>
      <c r="I50" s="372"/>
      <c r="J50" s="372"/>
      <c r="K50" s="246"/>
    </row>
    <row r="51" spans="2:11" s="1" customFormat="1" ht="15" customHeight="1">
      <c r="B51" s="249"/>
      <c r="C51" s="250"/>
      <c r="D51" s="372" t="s">
        <v>558</v>
      </c>
      <c r="E51" s="372"/>
      <c r="F51" s="372"/>
      <c r="G51" s="372"/>
      <c r="H51" s="372"/>
      <c r="I51" s="372"/>
      <c r="J51" s="372"/>
      <c r="K51" s="246"/>
    </row>
    <row r="52" spans="2:11" s="1" customFormat="1" ht="25.5" customHeight="1">
      <c r="B52" s="245"/>
      <c r="C52" s="373" t="s">
        <v>559</v>
      </c>
      <c r="D52" s="373"/>
      <c r="E52" s="373"/>
      <c r="F52" s="373"/>
      <c r="G52" s="373"/>
      <c r="H52" s="373"/>
      <c r="I52" s="373"/>
      <c r="J52" s="373"/>
      <c r="K52" s="246"/>
    </row>
    <row r="53" spans="2:11" s="1" customFormat="1" ht="5.25" customHeight="1">
      <c r="B53" s="245"/>
      <c r="C53" s="247"/>
      <c r="D53" s="247"/>
      <c r="E53" s="247"/>
      <c r="F53" s="247"/>
      <c r="G53" s="247"/>
      <c r="H53" s="247"/>
      <c r="I53" s="247"/>
      <c r="J53" s="247"/>
      <c r="K53" s="246"/>
    </row>
    <row r="54" spans="2:11" s="1" customFormat="1" ht="15" customHeight="1">
      <c r="B54" s="245"/>
      <c r="C54" s="372" t="s">
        <v>560</v>
      </c>
      <c r="D54" s="372"/>
      <c r="E54" s="372"/>
      <c r="F54" s="372"/>
      <c r="G54" s="372"/>
      <c r="H54" s="372"/>
      <c r="I54" s="372"/>
      <c r="J54" s="372"/>
      <c r="K54" s="246"/>
    </row>
    <row r="55" spans="2:11" s="1" customFormat="1" ht="15" customHeight="1">
      <c r="B55" s="245"/>
      <c r="C55" s="372" t="s">
        <v>561</v>
      </c>
      <c r="D55" s="372"/>
      <c r="E55" s="372"/>
      <c r="F55" s="372"/>
      <c r="G55" s="372"/>
      <c r="H55" s="372"/>
      <c r="I55" s="372"/>
      <c r="J55" s="372"/>
      <c r="K55" s="246"/>
    </row>
    <row r="56" spans="2:11" s="1" customFormat="1" ht="12.75" customHeight="1">
      <c r="B56" s="245"/>
      <c r="C56" s="248"/>
      <c r="D56" s="248"/>
      <c r="E56" s="248"/>
      <c r="F56" s="248"/>
      <c r="G56" s="248"/>
      <c r="H56" s="248"/>
      <c r="I56" s="248"/>
      <c r="J56" s="248"/>
      <c r="K56" s="246"/>
    </row>
    <row r="57" spans="2:11" s="1" customFormat="1" ht="15" customHeight="1">
      <c r="B57" s="245"/>
      <c r="C57" s="372" t="s">
        <v>562</v>
      </c>
      <c r="D57" s="372"/>
      <c r="E57" s="372"/>
      <c r="F57" s="372"/>
      <c r="G57" s="372"/>
      <c r="H57" s="372"/>
      <c r="I57" s="372"/>
      <c r="J57" s="372"/>
      <c r="K57" s="246"/>
    </row>
    <row r="58" spans="2:11" s="1" customFormat="1" ht="15" customHeight="1">
      <c r="B58" s="245"/>
      <c r="C58" s="250"/>
      <c r="D58" s="372" t="s">
        <v>563</v>
      </c>
      <c r="E58" s="372"/>
      <c r="F58" s="372"/>
      <c r="G58" s="372"/>
      <c r="H58" s="372"/>
      <c r="I58" s="372"/>
      <c r="J58" s="372"/>
      <c r="K58" s="246"/>
    </row>
    <row r="59" spans="2:11" s="1" customFormat="1" ht="15" customHeight="1">
      <c r="B59" s="245"/>
      <c r="C59" s="250"/>
      <c r="D59" s="372" t="s">
        <v>564</v>
      </c>
      <c r="E59" s="372"/>
      <c r="F59" s="372"/>
      <c r="G59" s="372"/>
      <c r="H59" s="372"/>
      <c r="I59" s="372"/>
      <c r="J59" s="372"/>
      <c r="K59" s="246"/>
    </row>
    <row r="60" spans="2:11" s="1" customFormat="1" ht="15" customHeight="1">
      <c r="B60" s="245"/>
      <c r="C60" s="250"/>
      <c r="D60" s="372" t="s">
        <v>565</v>
      </c>
      <c r="E60" s="372"/>
      <c r="F60" s="372"/>
      <c r="G60" s="372"/>
      <c r="H60" s="372"/>
      <c r="I60" s="372"/>
      <c r="J60" s="372"/>
      <c r="K60" s="246"/>
    </row>
    <row r="61" spans="2:11" s="1" customFormat="1" ht="15" customHeight="1">
      <c r="B61" s="245"/>
      <c r="C61" s="250"/>
      <c r="D61" s="372" t="s">
        <v>566</v>
      </c>
      <c r="E61" s="372"/>
      <c r="F61" s="372"/>
      <c r="G61" s="372"/>
      <c r="H61" s="372"/>
      <c r="I61" s="372"/>
      <c r="J61" s="372"/>
      <c r="K61" s="246"/>
    </row>
    <row r="62" spans="2:11" s="1" customFormat="1" ht="15" customHeight="1">
      <c r="B62" s="245"/>
      <c r="C62" s="250"/>
      <c r="D62" s="374" t="s">
        <v>567</v>
      </c>
      <c r="E62" s="374"/>
      <c r="F62" s="374"/>
      <c r="G62" s="374"/>
      <c r="H62" s="374"/>
      <c r="I62" s="374"/>
      <c r="J62" s="374"/>
      <c r="K62" s="246"/>
    </row>
    <row r="63" spans="2:11" s="1" customFormat="1" ht="15" customHeight="1">
      <c r="B63" s="245"/>
      <c r="C63" s="250"/>
      <c r="D63" s="372" t="s">
        <v>568</v>
      </c>
      <c r="E63" s="372"/>
      <c r="F63" s="372"/>
      <c r="G63" s="372"/>
      <c r="H63" s="372"/>
      <c r="I63" s="372"/>
      <c r="J63" s="372"/>
      <c r="K63" s="246"/>
    </row>
    <row r="64" spans="2:11" s="1" customFormat="1" ht="12.75" customHeight="1">
      <c r="B64" s="245"/>
      <c r="C64" s="250"/>
      <c r="D64" s="250"/>
      <c r="E64" s="253"/>
      <c r="F64" s="250"/>
      <c r="G64" s="250"/>
      <c r="H64" s="250"/>
      <c r="I64" s="250"/>
      <c r="J64" s="250"/>
      <c r="K64" s="246"/>
    </row>
    <row r="65" spans="2:11" s="1" customFormat="1" ht="15" customHeight="1">
      <c r="B65" s="245"/>
      <c r="C65" s="250"/>
      <c r="D65" s="372" t="s">
        <v>569</v>
      </c>
      <c r="E65" s="372"/>
      <c r="F65" s="372"/>
      <c r="G65" s="372"/>
      <c r="H65" s="372"/>
      <c r="I65" s="372"/>
      <c r="J65" s="372"/>
      <c r="K65" s="246"/>
    </row>
    <row r="66" spans="2:11" s="1" customFormat="1" ht="15" customHeight="1">
      <c r="B66" s="245"/>
      <c r="C66" s="250"/>
      <c r="D66" s="374" t="s">
        <v>570</v>
      </c>
      <c r="E66" s="374"/>
      <c r="F66" s="374"/>
      <c r="G66" s="374"/>
      <c r="H66" s="374"/>
      <c r="I66" s="374"/>
      <c r="J66" s="374"/>
      <c r="K66" s="246"/>
    </row>
    <row r="67" spans="2:11" s="1" customFormat="1" ht="15" customHeight="1">
      <c r="B67" s="245"/>
      <c r="C67" s="250"/>
      <c r="D67" s="372" t="s">
        <v>571</v>
      </c>
      <c r="E67" s="372"/>
      <c r="F67" s="372"/>
      <c r="G67" s="372"/>
      <c r="H67" s="372"/>
      <c r="I67" s="372"/>
      <c r="J67" s="372"/>
      <c r="K67" s="246"/>
    </row>
    <row r="68" spans="2:11" s="1" customFormat="1" ht="15" customHeight="1">
      <c r="B68" s="245"/>
      <c r="C68" s="250"/>
      <c r="D68" s="372" t="s">
        <v>572</v>
      </c>
      <c r="E68" s="372"/>
      <c r="F68" s="372"/>
      <c r="G68" s="372"/>
      <c r="H68" s="372"/>
      <c r="I68" s="372"/>
      <c r="J68" s="372"/>
      <c r="K68" s="246"/>
    </row>
    <row r="69" spans="2:11" s="1" customFormat="1" ht="15" customHeight="1">
      <c r="B69" s="245"/>
      <c r="C69" s="250"/>
      <c r="D69" s="372" t="s">
        <v>573</v>
      </c>
      <c r="E69" s="372"/>
      <c r="F69" s="372"/>
      <c r="G69" s="372"/>
      <c r="H69" s="372"/>
      <c r="I69" s="372"/>
      <c r="J69" s="372"/>
      <c r="K69" s="246"/>
    </row>
    <row r="70" spans="2:11" s="1" customFormat="1" ht="15" customHeight="1">
      <c r="B70" s="245"/>
      <c r="C70" s="250"/>
      <c r="D70" s="372" t="s">
        <v>574</v>
      </c>
      <c r="E70" s="372"/>
      <c r="F70" s="372"/>
      <c r="G70" s="372"/>
      <c r="H70" s="372"/>
      <c r="I70" s="372"/>
      <c r="J70" s="372"/>
      <c r="K70" s="246"/>
    </row>
    <row r="71" spans="2:11" s="1" customFormat="1" ht="12.75" customHeight="1">
      <c r="B71" s="254"/>
      <c r="C71" s="255"/>
      <c r="D71" s="255"/>
      <c r="E71" s="255"/>
      <c r="F71" s="255"/>
      <c r="G71" s="255"/>
      <c r="H71" s="255"/>
      <c r="I71" s="255"/>
      <c r="J71" s="255"/>
      <c r="K71" s="256"/>
    </row>
    <row r="72" spans="2:11" s="1" customFormat="1" ht="18.75" customHeight="1">
      <c r="B72" s="257"/>
      <c r="C72" s="257"/>
      <c r="D72" s="257"/>
      <c r="E72" s="257"/>
      <c r="F72" s="257"/>
      <c r="G72" s="257"/>
      <c r="H72" s="257"/>
      <c r="I72" s="257"/>
      <c r="J72" s="257"/>
      <c r="K72" s="258"/>
    </row>
    <row r="73" spans="2:11" s="1" customFormat="1" ht="18.75" customHeight="1">
      <c r="B73" s="258"/>
      <c r="C73" s="258"/>
      <c r="D73" s="258"/>
      <c r="E73" s="258"/>
      <c r="F73" s="258"/>
      <c r="G73" s="258"/>
      <c r="H73" s="258"/>
      <c r="I73" s="258"/>
      <c r="J73" s="258"/>
      <c r="K73" s="258"/>
    </row>
    <row r="74" spans="2:11" s="1" customFormat="1" ht="7.5" customHeight="1">
      <c r="B74" s="259"/>
      <c r="C74" s="260"/>
      <c r="D74" s="260"/>
      <c r="E74" s="260"/>
      <c r="F74" s="260"/>
      <c r="G74" s="260"/>
      <c r="H74" s="260"/>
      <c r="I74" s="260"/>
      <c r="J74" s="260"/>
      <c r="K74" s="261"/>
    </row>
    <row r="75" spans="2:11" s="1" customFormat="1" ht="45" customHeight="1">
      <c r="B75" s="262"/>
      <c r="C75" s="367" t="s">
        <v>575</v>
      </c>
      <c r="D75" s="367"/>
      <c r="E75" s="367"/>
      <c r="F75" s="367"/>
      <c r="G75" s="367"/>
      <c r="H75" s="367"/>
      <c r="I75" s="367"/>
      <c r="J75" s="367"/>
      <c r="K75" s="263"/>
    </row>
    <row r="76" spans="2:11" s="1" customFormat="1" ht="17.25" customHeight="1">
      <c r="B76" s="262"/>
      <c r="C76" s="264" t="s">
        <v>576</v>
      </c>
      <c r="D76" s="264"/>
      <c r="E76" s="264"/>
      <c r="F76" s="264" t="s">
        <v>577</v>
      </c>
      <c r="G76" s="265"/>
      <c r="H76" s="264" t="s">
        <v>54</v>
      </c>
      <c r="I76" s="264" t="s">
        <v>57</v>
      </c>
      <c r="J76" s="264" t="s">
        <v>578</v>
      </c>
      <c r="K76" s="263"/>
    </row>
    <row r="77" spans="2:11" s="1" customFormat="1" ht="17.25" customHeight="1">
      <c r="B77" s="262"/>
      <c r="C77" s="266" t="s">
        <v>579</v>
      </c>
      <c r="D77" s="266"/>
      <c r="E77" s="266"/>
      <c r="F77" s="267" t="s">
        <v>580</v>
      </c>
      <c r="G77" s="268"/>
      <c r="H77" s="266"/>
      <c r="I77" s="266"/>
      <c r="J77" s="266" t="s">
        <v>581</v>
      </c>
      <c r="K77" s="263"/>
    </row>
    <row r="78" spans="2:11" s="1" customFormat="1" ht="5.25" customHeight="1">
      <c r="B78" s="262"/>
      <c r="C78" s="269"/>
      <c r="D78" s="269"/>
      <c r="E78" s="269"/>
      <c r="F78" s="269"/>
      <c r="G78" s="270"/>
      <c r="H78" s="269"/>
      <c r="I78" s="269"/>
      <c r="J78" s="269"/>
      <c r="K78" s="263"/>
    </row>
    <row r="79" spans="2:11" s="1" customFormat="1" ht="15" customHeight="1">
      <c r="B79" s="262"/>
      <c r="C79" s="251" t="s">
        <v>53</v>
      </c>
      <c r="D79" s="269"/>
      <c r="E79" s="269"/>
      <c r="F79" s="271" t="s">
        <v>582</v>
      </c>
      <c r="G79" s="270"/>
      <c r="H79" s="251" t="s">
        <v>583</v>
      </c>
      <c r="I79" s="251" t="s">
        <v>584</v>
      </c>
      <c r="J79" s="251">
        <v>20</v>
      </c>
      <c r="K79" s="263"/>
    </row>
    <row r="80" spans="2:11" s="1" customFormat="1" ht="15" customHeight="1">
      <c r="B80" s="262"/>
      <c r="C80" s="251" t="s">
        <v>585</v>
      </c>
      <c r="D80" s="251"/>
      <c r="E80" s="251"/>
      <c r="F80" s="271" t="s">
        <v>582</v>
      </c>
      <c r="G80" s="270"/>
      <c r="H80" s="251" t="s">
        <v>586</v>
      </c>
      <c r="I80" s="251" t="s">
        <v>584</v>
      </c>
      <c r="J80" s="251">
        <v>120</v>
      </c>
      <c r="K80" s="263"/>
    </row>
    <row r="81" spans="2:11" s="1" customFormat="1" ht="15" customHeight="1">
      <c r="B81" s="272"/>
      <c r="C81" s="251" t="s">
        <v>587</v>
      </c>
      <c r="D81" s="251"/>
      <c r="E81" s="251"/>
      <c r="F81" s="271" t="s">
        <v>588</v>
      </c>
      <c r="G81" s="270"/>
      <c r="H81" s="251" t="s">
        <v>589</v>
      </c>
      <c r="I81" s="251" t="s">
        <v>584</v>
      </c>
      <c r="J81" s="251">
        <v>50</v>
      </c>
      <c r="K81" s="263"/>
    </row>
    <row r="82" spans="2:11" s="1" customFormat="1" ht="15" customHeight="1">
      <c r="B82" s="272"/>
      <c r="C82" s="251" t="s">
        <v>590</v>
      </c>
      <c r="D82" s="251"/>
      <c r="E82" s="251"/>
      <c r="F82" s="271" t="s">
        <v>582</v>
      </c>
      <c r="G82" s="270"/>
      <c r="H82" s="251" t="s">
        <v>591</v>
      </c>
      <c r="I82" s="251" t="s">
        <v>592</v>
      </c>
      <c r="J82" s="251"/>
      <c r="K82" s="263"/>
    </row>
    <row r="83" spans="2:11" s="1" customFormat="1" ht="15" customHeight="1">
      <c r="B83" s="272"/>
      <c r="C83" s="273" t="s">
        <v>593</v>
      </c>
      <c r="D83" s="273"/>
      <c r="E83" s="273"/>
      <c r="F83" s="274" t="s">
        <v>588</v>
      </c>
      <c r="G83" s="273"/>
      <c r="H83" s="273" t="s">
        <v>594</v>
      </c>
      <c r="I83" s="273" t="s">
        <v>584</v>
      </c>
      <c r="J83" s="273">
        <v>15</v>
      </c>
      <c r="K83" s="263"/>
    </row>
    <row r="84" spans="2:11" s="1" customFormat="1" ht="15" customHeight="1">
      <c r="B84" s="272"/>
      <c r="C84" s="273" t="s">
        <v>595</v>
      </c>
      <c r="D84" s="273"/>
      <c r="E84" s="273"/>
      <c r="F84" s="274" t="s">
        <v>588</v>
      </c>
      <c r="G84" s="273"/>
      <c r="H84" s="273" t="s">
        <v>596</v>
      </c>
      <c r="I84" s="273" t="s">
        <v>584</v>
      </c>
      <c r="J84" s="273">
        <v>15</v>
      </c>
      <c r="K84" s="263"/>
    </row>
    <row r="85" spans="2:11" s="1" customFormat="1" ht="15" customHeight="1">
      <c r="B85" s="272"/>
      <c r="C85" s="273" t="s">
        <v>597</v>
      </c>
      <c r="D85" s="273"/>
      <c r="E85" s="273"/>
      <c r="F85" s="274" t="s">
        <v>588</v>
      </c>
      <c r="G85" s="273"/>
      <c r="H85" s="273" t="s">
        <v>598</v>
      </c>
      <c r="I85" s="273" t="s">
        <v>584</v>
      </c>
      <c r="J85" s="273">
        <v>20</v>
      </c>
      <c r="K85" s="263"/>
    </row>
    <row r="86" spans="2:11" s="1" customFormat="1" ht="15" customHeight="1">
      <c r="B86" s="272"/>
      <c r="C86" s="273" t="s">
        <v>599</v>
      </c>
      <c r="D86" s="273"/>
      <c r="E86" s="273"/>
      <c r="F86" s="274" t="s">
        <v>588</v>
      </c>
      <c r="G86" s="273"/>
      <c r="H86" s="273" t="s">
        <v>600</v>
      </c>
      <c r="I86" s="273" t="s">
        <v>584</v>
      </c>
      <c r="J86" s="273">
        <v>20</v>
      </c>
      <c r="K86" s="263"/>
    </row>
    <row r="87" spans="2:11" s="1" customFormat="1" ht="15" customHeight="1">
      <c r="B87" s="272"/>
      <c r="C87" s="251" t="s">
        <v>601</v>
      </c>
      <c r="D87" s="251"/>
      <c r="E87" s="251"/>
      <c r="F87" s="271" t="s">
        <v>588</v>
      </c>
      <c r="G87" s="270"/>
      <c r="H87" s="251" t="s">
        <v>602</v>
      </c>
      <c r="I87" s="251" t="s">
        <v>584</v>
      </c>
      <c r="J87" s="251">
        <v>50</v>
      </c>
      <c r="K87" s="263"/>
    </row>
    <row r="88" spans="2:11" s="1" customFormat="1" ht="15" customHeight="1">
      <c r="B88" s="272"/>
      <c r="C88" s="251" t="s">
        <v>603</v>
      </c>
      <c r="D88" s="251"/>
      <c r="E88" s="251"/>
      <c r="F88" s="271" t="s">
        <v>588</v>
      </c>
      <c r="G88" s="270"/>
      <c r="H88" s="251" t="s">
        <v>604</v>
      </c>
      <c r="I88" s="251" t="s">
        <v>584</v>
      </c>
      <c r="J88" s="251">
        <v>20</v>
      </c>
      <c r="K88" s="263"/>
    </row>
    <row r="89" spans="2:11" s="1" customFormat="1" ht="15" customHeight="1">
      <c r="B89" s="272"/>
      <c r="C89" s="251" t="s">
        <v>605</v>
      </c>
      <c r="D89" s="251"/>
      <c r="E89" s="251"/>
      <c r="F89" s="271" t="s">
        <v>588</v>
      </c>
      <c r="G89" s="270"/>
      <c r="H89" s="251" t="s">
        <v>606</v>
      </c>
      <c r="I89" s="251" t="s">
        <v>584</v>
      </c>
      <c r="J89" s="251">
        <v>20</v>
      </c>
      <c r="K89" s="263"/>
    </row>
    <row r="90" spans="2:11" s="1" customFormat="1" ht="15" customHeight="1">
      <c r="B90" s="272"/>
      <c r="C90" s="251" t="s">
        <v>607</v>
      </c>
      <c r="D90" s="251"/>
      <c r="E90" s="251"/>
      <c r="F90" s="271" t="s">
        <v>588</v>
      </c>
      <c r="G90" s="270"/>
      <c r="H90" s="251" t="s">
        <v>608</v>
      </c>
      <c r="I90" s="251" t="s">
        <v>584</v>
      </c>
      <c r="J90" s="251">
        <v>50</v>
      </c>
      <c r="K90" s="263"/>
    </row>
    <row r="91" spans="2:11" s="1" customFormat="1" ht="15" customHeight="1">
      <c r="B91" s="272"/>
      <c r="C91" s="251" t="s">
        <v>609</v>
      </c>
      <c r="D91" s="251"/>
      <c r="E91" s="251"/>
      <c r="F91" s="271" t="s">
        <v>588</v>
      </c>
      <c r="G91" s="270"/>
      <c r="H91" s="251" t="s">
        <v>609</v>
      </c>
      <c r="I91" s="251" t="s">
        <v>584</v>
      </c>
      <c r="J91" s="251">
        <v>50</v>
      </c>
      <c r="K91" s="263"/>
    </row>
    <row r="92" spans="2:11" s="1" customFormat="1" ht="15" customHeight="1">
      <c r="B92" s="272"/>
      <c r="C92" s="251" t="s">
        <v>610</v>
      </c>
      <c r="D92" s="251"/>
      <c r="E92" s="251"/>
      <c r="F92" s="271" t="s">
        <v>588</v>
      </c>
      <c r="G92" s="270"/>
      <c r="H92" s="251" t="s">
        <v>611</v>
      </c>
      <c r="I92" s="251" t="s">
        <v>584</v>
      </c>
      <c r="J92" s="251">
        <v>255</v>
      </c>
      <c r="K92" s="263"/>
    </row>
    <row r="93" spans="2:11" s="1" customFormat="1" ht="15" customHeight="1">
      <c r="B93" s="272"/>
      <c r="C93" s="251" t="s">
        <v>612</v>
      </c>
      <c r="D93" s="251"/>
      <c r="E93" s="251"/>
      <c r="F93" s="271" t="s">
        <v>582</v>
      </c>
      <c r="G93" s="270"/>
      <c r="H93" s="251" t="s">
        <v>613</v>
      </c>
      <c r="I93" s="251" t="s">
        <v>614</v>
      </c>
      <c r="J93" s="251"/>
      <c r="K93" s="263"/>
    </row>
    <row r="94" spans="2:11" s="1" customFormat="1" ht="15" customHeight="1">
      <c r="B94" s="272"/>
      <c r="C94" s="251" t="s">
        <v>615</v>
      </c>
      <c r="D94" s="251"/>
      <c r="E94" s="251"/>
      <c r="F94" s="271" t="s">
        <v>582</v>
      </c>
      <c r="G94" s="270"/>
      <c r="H94" s="251" t="s">
        <v>616</v>
      </c>
      <c r="I94" s="251" t="s">
        <v>617</v>
      </c>
      <c r="J94" s="251"/>
      <c r="K94" s="263"/>
    </row>
    <row r="95" spans="2:11" s="1" customFormat="1" ht="15" customHeight="1">
      <c r="B95" s="272"/>
      <c r="C95" s="251" t="s">
        <v>618</v>
      </c>
      <c r="D95" s="251"/>
      <c r="E95" s="251"/>
      <c r="F95" s="271" t="s">
        <v>582</v>
      </c>
      <c r="G95" s="270"/>
      <c r="H95" s="251" t="s">
        <v>618</v>
      </c>
      <c r="I95" s="251" t="s">
        <v>617</v>
      </c>
      <c r="J95" s="251"/>
      <c r="K95" s="263"/>
    </row>
    <row r="96" spans="2:11" s="1" customFormat="1" ht="15" customHeight="1">
      <c r="B96" s="272"/>
      <c r="C96" s="251" t="s">
        <v>38</v>
      </c>
      <c r="D96" s="251"/>
      <c r="E96" s="251"/>
      <c r="F96" s="271" t="s">
        <v>582</v>
      </c>
      <c r="G96" s="270"/>
      <c r="H96" s="251" t="s">
        <v>619</v>
      </c>
      <c r="I96" s="251" t="s">
        <v>617</v>
      </c>
      <c r="J96" s="251"/>
      <c r="K96" s="263"/>
    </row>
    <row r="97" spans="2:11" s="1" customFormat="1" ht="15" customHeight="1">
      <c r="B97" s="272"/>
      <c r="C97" s="251" t="s">
        <v>48</v>
      </c>
      <c r="D97" s="251"/>
      <c r="E97" s="251"/>
      <c r="F97" s="271" t="s">
        <v>582</v>
      </c>
      <c r="G97" s="270"/>
      <c r="H97" s="251" t="s">
        <v>620</v>
      </c>
      <c r="I97" s="251" t="s">
        <v>617</v>
      </c>
      <c r="J97" s="251"/>
      <c r="K97" s="263"/>
    </row>
    <row r="98" spans="2:11" s="1" customFormat="1" ht="15" customHeight="1">
      <c r="B98" s="275"/>
      <c r="C98" s="276"/>
      <c r="D98" s="276"/>
      <c r="E98" s="276"/>
      <c r="F98" s="276"/>
      <c r="G98" s="276"/>
      <c r="H98" s="276"/>
      <c r="I98" s="276"/>
      <c r="J98" s="276"/>
      <c r="K98" s="277"/>
    </row>
    <row r="99" spans="2:11" s="1" customFormat="1" ht="18.75" customHeight="1">
      <c r="B99" s="278"/>
      <c r="C99" s="279"/>
      <c r="D99" s="279"/>
      <c r="E99" s="279"/>
      <c r="F99" s="279"/>
      <c r="G99" s="279"/>
      <c r="H99" s="279"/>
      <c r="I99" s="279"/>
      <c r="J99" s="279"/>
      <c r="K99" s="278"/>
    </row>
    <row r="100" spans="2:11" s="1" customFormat="1" ht="18.75" customHeight="1">
      <c r="B100" s="258"/>
      <c r="C100" s="258"/>
      <c r="D100" s="258"/>
      <c r="E100" s="258"/>
      <c r="F100" s="258"/>
      <c r="G100" s="258"/>
      <c r="H100" s="258"/>
      <c r="I100" s="258"/>
      <c r="J100" s="258"/>
      <c r="K100" s="258"/>
    </row>
    <row r="101" spans="2:11" s="1" customFormat="1" ht="7.5" customHeight="1">
      <c r="B101" s="259"/>
      <c r="C101" s="260"/>
      <c r="D101" s="260"/>
      <c r="E101" s="260"/>
      <c r="F101" s="260"/>
      <c r="G101" s="260"/>
      <c r="H101" s="260"/>
      <c r="I101" s="260"/>
      <c r="J101" s="260"/>
      <c r="K101" s="261"/>
    </row>
    <row r="102" spans="2:11" s="1" customFormat="1" ht="45" customHeight="1">
      <c r="B102" s="262"/>
      <c r="C102" s="367" t="s">
        <v>621</v>
      </c>
      <c r="D102" s="367"/>
      <c r="E102" s="367"/>
      <c r="F102" s="367"/>
      <c r="G102" s="367"/>
      <c r="H102" s="367"/>
      <c r="I102" s="367"/>
      <c r="J102" s="367"/>
      <c r="K102" s="263"/>
    </row>
    <row r="103" spans="2:11" s="1" customFormat="1" ht="17.25" customHeight="1">
      <c r="B103" s="262"/>
      <c r="C103" s="264" t="s">
        <v>576</v>
      </c>
      <c r="D103" s="264"/>
      <c r="E103" s="264"/>
      <c r="F103" s="264" t="s">
        <v>577</v>
      </c>
      <c r="G103" s="265"/>
      <c r="H103" s="264" t="s">
        <v>54</v>
      </c>
      <c r="I103" s="264" t="s">
        <v>57</v>
      </c>
      <c r="J103" s="264" t="s">
        <v>578</v>
      </c>
      <c r="K103" s="263"/>
    </row>
    <row r="104" spans="2:11" s="1" customFormat="1" ht="17.25" customHeight="1">
      <c r="B104" s="262"/>
      <c r="C104" s="266" t="s">
        <v>579</v>
      </c>
      <c r="D104" s="266"/>
      <c r="E104" s="266"/>
      <c r="F104" s="267" t="s">
        <v>580</v>
      </c>
      <c r="G104" s="268"/>
      <c r="H104" s="266"/>
      <c r="I104" s="266"/>
      <c r="J104" s="266" t="s">
        <v>581</v>
      </c>
      <c r="K104" s="263"/>
    </row>
    <row r="105" spans="2:11" s="1" customFormat="1" ht="5.25" customHeight="1">
      <c r="B105" s="262"/>
      <c r="C105" s="264"/>
      <c r="D105" s="264"/>
      <c r="E105" s="264"/>
      <c r="F105" s="264"/>
      <c r="G105" s="280"/>
      <c r="H105" s="264"/>
      <c r="I105" s="264"/>
      <c r="J105" s="264"/>
      <c r="K105" s="263"/>
    </row>
    <row r="106" spans="2:11" s="1" customFormat="1" ht="15" customHeight="1">
      <c r="B106" s="262"/>
      <c r="C106" s="251" t="s">
        <v>53</v>
      </c>
      <c r="D106" s="269"/>
      <c r="E106" s="269"/>
      <c r="F106" s="271" t="s">
        <v>582</v>
      </c>
      <c r="G106" s="280"/>
      <c r="H106" s="251" t="s">
        <v>622</v>
      </c>
      <c r="I106" s="251" t="s">
        <v>584</v>
      </c>
      <c r="J106" s="251">
        <v>20</v>
      </c>
      <c r="K106" s="263"/>
    </row>
    <row r="107" spans="2:11" s="1" customFormat="1" ht="15" customHeight="1">
      <c r="B107" s="262"/>
      <c r="C107" s="251" t="s">
        <v>585</v>
      </c>
      <c r="D107" s="251"/>
      <c r="E107" s="251"/>
      <c r="F107" s="271" t="s">
        <v>582</v>
      </c>
      <c r="G107" s="251"/>
      <c r="H107" s="251" t="s">
        <v>622</v>
      </c>
      <c r="I107" s="251" t="s">
        <v>584</v>
      </c>
      <c r="J107" s="251">
        <v>120</v>
      </c>
      <c r="K107" s="263"/>
    </row>
    <row r="108" spans="2:11" s="1" customFormat="1" ht="15" customHeight="1">
      <c r="B108" s="272"/>
      <c r="C108" s="251" t="s">
        <v>587</v>
      </c>
      <c r="D108" s="251"/>
      <c r="E108" s="251"/>
      <c r="F108" s="271" t="s">
        <v>588</v>
      </c>
      <c r="G108" s="251"/>
      <c r="H108" s="251" t="s">
        <v>622</v>
      </c>
      <c r="I108" s="251" t="s">
        <v>584</v>
      </c>
      <c r="J108" s="251">
        <v>50</v>
      </c>
      <c r="K108" s="263"/>
    </row>
    <row r="109" spans="2:11" s="1" customFormat="1" ht="15" customHeight="1">
      <c r="B109" s="272"/>
      <c r="C109" s="251" t="s">
        <v>590</v>
      </c>
      <c r="D109" s="251"/>
      <c r="E109" s="251"/>
      <c r="F109" s="271" t="s">
        <v>582</v>
      </c>
      <c r="G109" s="251"/>
      <c r="H109" s="251" t="s">
        <v>622</v>
      </c>
      <c r="I109" s="251" t="s">
        <v>592</v>
      </c>
      <c r="J109" s="251"/>
      <c r="K109" s="263"/>
    </row>
    <row r="110" spans="2:11" s="1" customFormat="1" ht="15" customHeight="1">
      <c r="B110" s="272"/>
      <c r="C110" s="251" t="s">
        <v>601</v>
      </c>
      <c r="D110" s="251"/>
      <c r="E110" s="251"/>
      <c r="F110" s="271" t="s">
        <v>588</v>
      </c>
      <c r="G110" s="251"/>
      <c r="H110" s="251" t="s">
        <v>622</v>
      </c>
      <c r="I110" s="251" t="s">
        <v>584</v>
      </c>
      <c r="J110" s="251">
        <v>50</v>
      </c>
      <c r="K110" s="263"/>
    </row>
    <row r="111" spans="2:11" s="1" customFormat="1" ht="15" customHeight="1">
      <c r="B111" s="272"/>
      <c r="C111" s="251" t="s">
        <v>609</v>
      </c>
      <c r="D111" s="251"/>
      <c r="E111" s="251"/>
      <c r="F111" s="271" t="s">
        <v>588</v>
      </c>
      <c r="G111" s="251"/>
      <c r="H111" s="251" t="s">
        <v>622</v>
      </c>
      <c r="I111" s="251" t="s">
        <v>584</v>
      </c>
      <c r="J111" s="251">
        <v>50</v>
      </c>
      <c r="K111" s="263"/>
    </row>
    <row r="112" spans="2:11" s="1" customFormat="1" ht="15" customHeight="1">
      <c r="B112" s="272"/>
      <c r="C112" s="251" t="s">
        <v>607</v>
      </c>
      <c r="D112" s="251"/>
      <c r="E112" s="251"/>
      <c r="F112" s="271" t="s">
        <v>588</v>
      </c>
      <c r="G112" s="251"/>
      <c r="H112" s="251" t="s">
        <v>622</v>
      </c>
      <c r="I112" s="251" t="s">
        <v>584</v>
      </c>
      <c r="J112" s="251">
        <v>50</v>
      </c>
      <c r="K112" s="263"/>
    </row>
    <row r="113" spans="2:11" s="1" customFormat="1" ht="15" customHeight="1">
      <c r="B113" s="272"/>
      <c r="C113" s="251" t="s">
        <v>53</v>
      </c>
      <c r="D113" s="251"/>
      <c r="E113" s="251"/>
      <c r="F113" s="271" t="s">
        <v>582</v>
      </c>
      <c r="G113" s="251"/>
      <c r="H113" s="251" t="s">
        <v>623</v>
      </c>
      <c r="I113" s="251" t="s">
        <v>584</v>
      </c>
      <c r="J113" s="251">
        <v>20</v>
      </c>
      <c r="K113" s="263"/>
    </row>
    <row r="114" spans="2:11" s="1" customFormat="1" ht="15" customHeight="1">
      <c r="B114" s="272"/>
      <c r="C114" s="251" t="s">
        <v>624</v>
      </c>
      <c r="D114" s="251"/>
      <c r="E114" s="251"/>
      <c r="F114" s="271" t="s">
        <v>582</v>
      </c>
      <c r="G114" s="251"/>
      <c r="H114" s="251" t="s">
        <v>625</v>
      </c>
      <c r="I114" s="251" t="s">
        <v>584</v>
      </c>
      <c r="J114" s="251">
        <v>120</v>
      </c>
      <c r="K114" s="263"/>
    </row>
    <row r="115" spans="2:11" s="1" customFormat="1" ht="15" customHeight="1">
      <c r="B115" s="272"/>
      <c r="C115" s="251" t="s">
        <v>38</v>
      </c>
      <c r="D115" s="251"/>
      <c r="E115" s="251"/>
      <c r="F115" s="271" t="s">
        <v>582</v>
      </c>
      <c r="G115" s="251"/>
      <c r="H115" s="251" t="s">
        <v>626</v>
      </c>
      <c r="I115" s="251" t="s">
        <v>617</v>
      </c>
      <c r="J115" s="251"/>
      <c r="K115" s="263"/>
    </row>
    <row r="116" spans="2:11" s="1" customFormat="1" ht="15" customHeight="1">
      <c r="B116" s="272"/>
      <c r="C116" s="251" t="s">
        <v>48</v>
      </c>
      <c r="D116" s="251"/>
      <c r="E116" s="251"/>
      <c r="F116" s="271" t="s">
        <v>582</v>
      </c>
      <c r="G116" s="251"/>
      <c r="H116" s="251" t="s">
        <v>627</v>
      </c>
      <c r="I116" s="251" t="s">
        <v>617</v>
      </c>
      <c r="J116" s="251"/>
      <c r="K116" s="263"/>
    </row>
    <row r="117" spans="2:11" s="1" customFormat="1" ht="15" customHeight="1">
      <c r="B117" s="272"/>
      <c r="C117" s="251" t="s">
        <v>57</v>
      </c>
      <c r="D117" s="251"/>
      <c r="E117" s="251"/>
      <c r="F117" s="271" t="s">
        <v>582</v>
      </c>
      <c r="G117" s="251"/>
      <c r="H117" s="251" t="s">
        <v>628</v>
      </c>
      <c r="I117" s="251" t="s">
        <v>629</v>
      </c>
      <c r="J117" s="251"/>
      <c r="K117" s="263"/>
    </row>
    <row r="118" spans="2:11" s="1" customFormat="1" ht="15" customHeight="1">
      <c r="B118" s="275"/>
      <c r="C118" s="281"/>
      <c r="D118" s="281"/>
      <c r="E118" s="281"/>
      <c r="F118" s="281"/>
      <c r="G118" s="281"/>
      <c r="H118" s="281"/>
      <c r="I118" s="281"/>
      <c r="J118" s="281"/>
      <c r="K118" s="277"/>
    </row>
    <row r="119" spans="2:11" s="1" customFormat="1" ht="18.75" customHeight="1">
      <c r="B119" s="282"/>
      <c r="C119" s="248"/>
      <c r="D119" s="248"/>
      <c r="E119" s="248"/>
      <c r="F119" s="283"/>
      <c r="G119" s="248"/>
      <c r="H119" s="248"/>
      <c r="I119" s="248"/>
      <c r="J119" s="248"/>
      <c r="K119" s="282"/>
    </row>
    <row r="120" spans="2:11" s="1" customFormat="1" ht="18.75" customHeight="1">
      <c r="B120" s="258"/>
      <c r="C120" s="258"/>
      <c r="D120" s="258"/>
      <c r="E120" s="258"/>
      <c r="F120" s="258"/>
      <c r="G120" s="258"/>
      <c r="H120" s="258"/>
      <c r="I120" s="258"/>
      <c r="J120" s="258"/>
      <c r="K120" s="258"/>
    </row>
    <row r="121" spans="2:11" s="1" customFormat="1" ht="7.5" customHeight="1">
      <c r="B121" s="284"/>
      <c r="C121" s="285"/>
      <c r="D121" s="285"/>
      <c r="E121" s="285"/>
      <c r="F121" s="285"/>
      <c r="G121" s="285"/>
      <c r="H121" s="285"/>
      <c r="I121" s="285"/>
      <c r="J121" s="285"/>
      <c r="K121" s="286"/>
    </row>
    <row r="122" spans="2:11" s="1" customFormat="1" ht="45" customHeight="1">
      <c r="B122" s="287"/>
      <c r="C122" s="368" t="s">
        <v>630</v>
      </c>
      <c r="D122" s="368"/>
      <c r="E122" s="368"/>
      <c r="F122" s="368"/>
      <c r="G122" s="368"/>
      <c r="H122" s="368"/>
      <c r="I122" s="368"/>
      <c r="J122" s="368"/>
      <c r="K122" s="288"/>
    </row>
    <row r="123" spans="2:11" s="1" customFormat="1" ht="17.25" customHeight="1">
      <c r="B123" s="289"/>
      <c r="C123" s="264" t="s">
        <v>576</v>
      </c>
      <c r="D123" s="264"/>
      <c r="E123" s="264"/>
      <c r="F123" s="264" t="s">
        <v>577</v>
      </c>
      <c r="G123" s="265"/>
      <c r="H123" s="264" t="s">
        <v>54</v>
      </c>
      <c r="I123" s="264" t="s">
        <v>57</v>
      </c>
      <c r="J123" s="264" t="s">
        <v>578</v>
      </c>
      <c r="K123" s="290"/>
    </row>
    <row r="124" spans="2:11" s="1" customFormat="1" ht="17.25" customHeight="1">
      <c r="B124" s="289"/>
      <c r="C124" s="266" t="s">
        <v>579</v>
      </c>
      <c r="D124" s="266"/>
      <c r="E124" s="266"/>
      <c r="F124" s="267" t="s">
        <v>580</v>
      </c>
      <c r="G124" s="268"/>
      <c r="H124" s="266"/>
      <c r="I124" s="266"/>
      <c r="J124" s="266" t="s">
        <v>581</v>
      </c>
      <c r="K124" s="290"/>
    </row>
    <row r="125" spans="2:11" s="1" customFormat="1" ht="5.25" customHeight="1">
      <c r="B125" s="291"/>
      <c r="C125" s="269"/>
      <c r="D125" s="269"/>
      <c r="E125" s="269"/>
      <c r="F125" s="269"/>
      <c r="G125" s="251"/>
      <c r="H125" s="269"/>
      <c r="I125" s="269"/>
      <c r="J125" s="269"/>
      <c r="K125" s="292"/>
    </row>
    <row r="126" spans="2:11" s="1" customFormat="1" ht="15" customHeight="1">
      <c r="B126" s="291"/>
      <c r="C126" s="251" t="s">
        <v>585</v>
      </c>
      <c r="D126" s="269"/>
      <c r="E126" s="269"/>
      <c r="F126" s="271" t="s">
        <v>582</v>
      </c>
      <c r="G126" s="251"/>
      <c r="H126" s="251" t="s">
        <v>622</v>
      </c>
      <c r="I126" s="251" t="s">
        <v>584</v>
      </c>
      <c r="J126" s="251">
        <v>120</v>
      </c>
      <c r="K126" s="293"/>
    </row>
    <row r="127" spans="2:11" s="1" customFormat="1" ht="15" customHeight="1">
      <c r="B127" s="291"/>
      <c r="C127" s="251" t="s">
        <v>631</v>
      </c>
      <c r="D127" s="251"/>
      <c r="E127" s="251"/>
      <c r="F127" s="271" t="s">
        <v>582</v>
      </c>
      <c r="G127" s="251"/>
      <c r="H127" s="251" t="s">
        <v>632</v>
      </c>
      <c r="I127" s="251" t="s">
        <v>584</v>
      </c>
      <c r="J127" s="251" t="s">
        <v>633</v>
      </c>
      <c r="K127" s="293"/>
    </row>
    <row r="128" spans="2:11" s="1" customFormat="1" ht="15" customHeight="1">
      <c r="B128" s="291"/>
      <c r="C128" s="251" t="s">
        <v>530</v>
      </c>
      <c r="D128" s="251"/>
      <c r="E128" s="251"/>
      <c r="F128" s="271" t="s">
        <v>582</v>
      </c>
      <c r="G128" s="251"/>
      <c r="H128" s="251" t="s">
        <v>634</v>
      </c>
      <c r="I128" s="251" t="s">
        <v>584</v>
      </c>
      <c r="J128" s="251" t="s">
        <v>633</v>
      </c>
      <c r="K128" s="293"/>
    </row>
    <row r="129" spans="2:11" s="1" customFormat="1" ht="15" customHeight="1">
      <c r="B129" s="291"/>
      <c r="C129" s="251" t="s">
        <v>593</v>
      </c>
      <c r="D129" s="251"/>
      <c r="E129" s="251"/>
      <c r="F129" s="271" t="s">
        <v>588</v>
      </c>
      <c r="G129" s="251"/>
      <c r="H129" s="251" t="s">
        <v>594</v>
      </c>
      <c r="I129" s="251" t="s">
        <v>584</v>
      </c>
      <c r="J129" s="251">
        <v>15</v>
      </c>
      <c r="K129" s="293"/>
    </row>
    <row r="130" spans="2:11" s="1" customFormat="1" ht="15" customHeight="1">
      <c r="B130" s="291"/>
      <c r="C130" s="273" t="s">
        <v>595</v>
      </c>
      <c r="D130" s="273"/>
      <c r="E130" s="273"/>
      <c r="F130" s="274" t="s">
        <v>588</v>
      </c>
      <c r="G130" s="273"/>
      <c r="H130" s="273" t="s">
        <v>596</v>
      </c>
      <c r="I130" s="273" t="s">
        <v>584</v>
      </c>
      <c r="J130" s="273">
        <v>15</v>
      </c>
      <c r="K130" s="293"/>
    </row>
    <row r="131" spans="2:11" s="1" customFormat="1" ht="15" customHeight="1">
      <c r="B131" s="291"/>
      <c r="C131" s="273" t="s">
        <v>597</v>
      </c>
      <c r="D131" s="273"/>
      <c r="E131" s="273"/>
      <c r="F131" s="274" t="s">
        <v>588</v>
      </c>
      <c r="G131" s="273"/>
      <c r="H131" s="273" t="s">
        <v>598</v>
      </c>
      <c r="I131" s="273" t="s">
        <v>584</v>
      </c>
      <c r="J131" s="273">
        <v>20</v>
      </c>
      <c r="K131" s="293"/>
    </row>
    <row r="132" spans="2:11" s="1" customFormat="1" ht="15" customHeight="1">
      <c r="B132" s="291"/>
      <c r="C132" s="273" t="s">
        <v>599</v>
      </c>
      <c r="D132" s="273"/>
      <c r="E132" s="273"/>
      <c r="F132" s="274" t="s">
        <v>588</v>
      </c>
      <c r="G132" s="273"/>
      <c r="H132" s="273" t="s">
        <v>600</v>
      </c>
      <c r="I132" s="273" t="s">
        <v>584</v>
      </c>
      <c r="J132" s="273">
        <v>20</v>
      </c>
      <c r="K132" s="293"/>
    </row>
    <row r="133" spans="2:11" s="1" customFormat="1" ht="15" customHeight="1">
      <c r="B133" s="291"/>
      <c r="C133" s="251" t="s">
        <v>587</v>
      </c>
      <c r="D133" s="251"/>
      <c r="E133" s="251"/>
      <c r="F133" s="271" t="s">
        <v>588</v>
      </c>
      <c r="G133" s="251"/>
      <c r="H133" s="251" t="s">
        <v>622</v>
      </c>
      <c r="I133" s="251" t="s">
        <v>584</v>
      </c>
      <c r="J133" s="251">
        <v>50</v>
      </c>
      <c r="K133" s="293"/>
    </row>
    <row r="134" spans="2:11" s="1" customFormat="1" ht="15" customHeight="1">
      <c r="B134" s="291"/>
      <c r="C134" s="251" t="s">
        <v>601</v>
      </c>
      <c r="D134" s="251"/>
      <c r="E134" s="251"/>
      <c r="F134" s="271" t="s">
        <v>588</v>
      </c>
      <c r="G134" s="251"/>
      <c r="H134" s="251" t="s">
        <v>622</v>
      </c>
      <c r="I134" s="251" t="s">
        <v>584</v>
      </c>
      <c r="J134" s="251">
        <v>50</v>
      </c>
      <c r="K134" s="293"/>
    </row>
    <row r="135" spans="2:11" s="1" customFormat="1" ht="15" customHeight="1">
      <c r="B135" s="291"/>
      <c r="C135" s="251" t="s">
        <v>607</v>
      </c>
      <c r="D135" s="251"/>
      <c r="E135" s="251"/>
      <c r="F135" s="271" t="s">
        <v>588</v>
      </c>
      <c r="G135" s="251"/>
      <c r="H135" s="251" t="s">
        <v>622</v>
      </c>
      <c r="I135" s="251" t="s">
        <v>584</v>
      </c>
      <c r="J135" s="251">
        <v>50</v>
      </c>
      <c r="K135" s="293"/>
    </row>
    <row r="136" spans="2:11" s="1" customFormat="1" ht="15" customHeight="1">
      <c r="B136" s="291"/>
      <c r="C136" s="251" t="s">
        <v>609</v>
      </c>
      <c r="D136" s="251"/>
      <c r="E136" s="251"/>
      <c r="F136" s="271" t="s">
        <v>588</v>
      </c>
      <c r="G136" s="251"/>
      <c r="H136" s="251" t="s">
        <v>622</v>
      </c>
      <c r="I136" s="251" t="s">
        <v>584</v>
      </c>
      <c r="J136" s="251">
        <v>50</v>
      </c>
      <c r="K136" s="293"/>
    </row>
    <row r="137" spans="2:11" s="1" customFormat="1" ht="15" customHeight="1">
      <c r="B137" s="291"/>
      <c r="C137" s="251" t="s">
        <v>610</v>
      </c>
      <c r="D137" s="251"/>
      <c r="E137" s="251"/>
      <c r="F137" s="271" t="s">
        <v>588</v>
      </c>
      <c r="G137" s="251"/>
      <c r="H137" s="251" t="s">
        <v>635</v>
      </c>
      <c r="I137" s="251" t="s">
        <v>584</v>
      </c>
      <c r="J137" s="251">
        <v>255</v>
      </c>
      <c r="K137" s="293"/>
    </row>
    <row r="138" spans="2:11" s="1" customFormat="1" ht="15" customHeight="1">
      <c r="B138" s="291"/>
      <c r="C138" s="251" t="s">
        <v>612</v>
      </c>
      <c r="D138" s="251"/>
      <c r="E138" s="251"/>
      <c r="F138" s="271" t="s">
        <v>582</v>
      </c>
      <c r="G138" s="251"/>
      <c r="H138" s="251" t="s">
        <v>636</v>
      </c>
      <c r="I138" s="251" t="s">
        <v>614</v>
      </c>
      <c r="J138" s="251"/>
      <c r="K138" s="293"/>
    </row>
    <row r="139" spans="2:11" s="1" customFormat="1" ht="15" customHeight="1">
      <c r="B139" s="291"/>
      <c r="C139" s="251" t="s">
        <v>615</v>
      </c>
      <c r="D139" s="251"/>
      <c r="E139" s="251"/>
      <c r="F139" s="271" t="s">
        <v>582</v>
      </c>
      <c r="G139" s="251"/>
      <c r="H139" s="251" t="s">
        <v>637</v>
      </c>
      <c r="I139" s="251" t="s">
        <v>617</v>
      </c>
      <c r="J139" s="251"/>
      <c r="K139" s="293"/>
    </row>
    <row r="140" spans="2:11" s="1" customFormat="1" ht="15" customHeight="1">
      <c r="B140" s="291"/>
      <c r="C140" s="251" t="s">
        <v>618</v>
      </c>
      <c r="D140" s="251"/>
      <c r="E140" s="251"/>
      <c r="F140" s="271" t="s">
        <v>582</v>
      </c>
      <c r="G140" s="251"/>
      <c r="H140" s="251" t="s">
        <v>618</v>
      </c>
      <c r="I140" s="251" t="s">
        <v>617</v>
      </c>
      <c r="J140" s="251"/>
      <c r="K140" s="293"/>
    </row>
    <row r="141" spans="2:11" s="1" customFormat="1" ht="15" customHeight="1">
      <c r="B141" s="291"/>
      <c r="C141" s="251" t="s">
        <v>38</v>
      </c>
      <c r="D141" s="251"/>
      <c r="E141" s="251"/>
      <c r="F141" s="271" t="s">
        <v>582</v>
      </c>
      <c r="G141" s="251"/>
      <c r="H141" s="251" t="s">
        <v>638</v>
      </c>
      <c r="I141" s="251" t="s">
        <v>617</v>
      </c>
      <c r="J141" s="251"/>
      <c r="K141" s="293"/>
    </row>
    <row r="142" spans="2:11" s="1" customFormat="1" ht="15" customHeight="1">
      <c r="B142" s="291"/>
      <c r="C142" s="251" t="s">
        <v>639</v>
      </c>
      <c r="D142" s="251"/>
      <c r="E142" s="251"/>
      <c r="F142" s="271" t="s">
        <v>582</v>
      </c>
      <c r="G142" s="251"/>
      <c r="H142" s="251" t="s">
        <v>640</v>
      </c>
      <c r="I142" s="251" t="s">
        <v>617</v>
      </c>
      <c r="J142" s="251"/>
      <c r="K142" s="293"/>
    </row>
    <row r="143" spans="2:11" s="1" customFormat="1" ht="15" customHeight="1">
      <c r="B143" s="294"/>
      <c r="C143" s="295"/>
      <c r="D143" s="295"/>
      <c r="E143" s="295"/>
      <c r="F143" s="295"/>
      <c r="G143" s="295"/>
      <c r="H143" s="295"/>
      <c r="I143" s="295"/>
      <c r="J143" s="295"/>
      <c r="K143" s="296"/>
    </row>
    <row r="144" spans="2:11" s="1" customFormat="1" ht="18.75" customHeight="1">
      <c r="B144" s="248"/>
      <c r="C144" s="248"/>
      <c r="D144" s="248"/>
      <c r="E144" s="248"/>
      <c r="F144" s="283"/>
      <c r="G144" s="248"/>
      <c r="H144" s="248"/>
      <c r="I144" s="248"/>
      <c r="J144" s="248"/>
      <c r="K144" s="248"/>
    </row>
    <row r="145" spans="2:11" s="1" customFormat="1" ht="18.75" customHeight="1">
      <c r="B145" s="258"/>
      <c r="C145" s="258"/>
      <c r="D145" s="258"/>
      <c r="E145" s="258"/>
      <c r="F145" s="258"/>
      <c r="G145" s="258"/>
      <c r="H145" s="258"/>
      <c r="I145" s="258"/>
      <c r="J145" s="258"/>
      <c r="K145" s="258"/>
    </row>
    <row r="146" spans="2:11" s="1" customFormat="1" ht="7.5" customHeight="1">
      <c r="B146" s="259"/>
      <c r="C146" s="260"/>
      <c r="D146" s="260"/>
      <c r="E146" s="260"/>
      <c r="F146" s="260"/>
      <c r="G146" s="260"/>
      <c r="H146" s="260"/>
      <c r="I146" s="260"/>
      <c r="J146" s="260"/>
      <c r="K146" s="261"/>
    </row>
    <row r="147" spans="2:11" s="1" customFormat="1" ht="45" customHeight="1">
      <c r="B147" s="262"/>
      <c r="C147" s="367" t="s">
        <v>641</v>
      </c>
      <c r="D147" s="367"/>
      <c r="E147" s="367"/>
      <c r="F147" s="367"/>
      <c r="G147" s="367"/>
      <c r="H147" s="367"/>
      <c r="I147" s="367"/>
      <c r="J147" s="367"/>
      <c r="K147" s="263"/>
    </row>
    <row r="148" spans="2:11" s="1" customFormat="1" ht="17.25" customHeight="1">
      <c r="B148" s="262"/>
      <c r="C148" s="264" t="s">
        <v>576</v>
      </c>
      <c r="D148" s="264"/>
      <c r="E148" s="264"/>
      <c r="F148" s="264" t="s">
        <v>577</v>
      </c>
      <c r="G148" s="265"/>
      <c r="H148" s="264" t="s">
        <v>54</v>
      </c>
      <c r="I148" s="264" t="s">
        <v>57</v>
      </c>
      <c r="J148" s="264" t="s">
        <v>578</v>
      </c>
      <c r="K148" s="263"/>
    </row>
    <row r="149" spans="2:11" s="1" customFormat="1" ht="17.25" customHeight="1">
      <c r="B149" s="262"/>
      <c r="C149" s="266" t="s">
        <v>579</v>
      </c>
      <c r="D149" s="266"/>
      <c r="E149" s="266"/>
      <c r="F149" s="267" t="s">
        <v>580</v>
      </c>
      <c r="G149" s="268"/>
      <c r="H149" s="266"/>
      <c r="I149" s="266"/>
      <c r="J149" s="266" t="s">
        <v>581</v>
      </c>
      <c r="K149" s="263"/>
    </row>
    <row r="150" spans="2:11" s="1" customFormat="1" ht="5.25" customHeight="1">
      <c r="B150" s="272"/>
      <c r="C150" s="269"/>
      <c r="D150" s="269"/>
      <c r="E150" s="269"/>
      <c r="F150" s="269"/>
      <c r="G150" s="270"/>
      <c r="H150" s="269"/>
      <c r="I150" s="269"/>
      <c r="J150" s="269"/>
      <c r="K150" s="293"/>
    </row>
    <row r="151" spans="2:11" s="1" customFormat="1" ht="15" customHeight="1">
      <c r="B151" s="272"/>
      <c r="C151" s="297" t="s">
        <v>585</v>
      </c>
      <c r="D151" s="251"/>
      <c r="E151" s="251"/>
      <c r="F151" s="298" t="s">
        <v>582</v>
      </c>
      <c r="G151" s="251"/>
      <c r="H151" s="297" t="s">
        <v>622</v>
      </c>
      <c r="I151" s="297" t="s">
        <v>584</v>
      </c>
      <c r="J151" s="297">
        <v>120</v>
      </c>
      <c r="K151" s="293"/>
    </row>
    <row r="152" spans="2:11" s="1" customFormat="1" ht="15" customHeight="1">
      <c r="B152" s="272"/>
      <c r="C152" s="297" t="s">
        <v>631</v>
      </c>
      <c r="D152" s="251"/>
      <c r="E152" s="251"/>
      <c r="F152" s="298" t="s">
        <v>582</v>
      </c>
      <c r="G152" s="251"/>
      <c r="H152" s="297" t="s">
        <v>642</v>
      </c>
      <c r="I152" s="297" t="s">
        <v>584</v>
      </c>
      <c r="J152" s="297" t="s">
        <v>633</v>
      </c>
      <c r="K152" s="293"/>
    </row>
    <row r="153" spans="2:11" s="1" customFormat="1" ht="15" customHeight="1">
      <c r="B153" s="272"/>
      <c r="C153" s="297" t="s">
        <v>530</v>
      </c>
      <c r="D153" s="251"/>
      <c r="E153" s="251"/>
      <c r="F153" s="298" t="s">
        <v>582</v>
      </c>
      <c r="G153" s="251"/>
      <c r="H153" s="297" t="s">
        <v>643</v>
      </c>
      <c r="I153" s="297" t="s">
        <v>584</v>
      </c>
      <c r="J153" s="297" t="s">
        <v>633</v>
      </c>
      <c r="K153" s="293"/>
    </row>
    <row r="154" spans="2:11" s="1" customFormat="1" ht="15" customHeight="1">
      <c r="B154" s="272"/>
      <c r="C154" s="297" t="s">
        <v>587</v>
      </c>
      <c r="D154" s="251"/>
      <c r="E154" s="251"/>
      <c r="F154" s="298" t="s">
        <v>588</v>
      </c>
      <c r="G154" s="251"/>
      <c r="H154" s="297" t="s">
        <v>622</v>
      </c>
      <c r="I154" s="297" t="s">
        <v>584</v>
      </c>
      <c r="J154" s="297">
        <v>50</v>
      </c>
      <c r="K154" s="293"/>
    </row>
    <row r="155" spans="2:11" s="1" customFormat="1" ht="15" customHeight="1">
      <c r="B155" s="272"/>
      <c r="C155" s="297" t="s">
        <v>590</v>
      </c>
      <c r="D155" s="251"/>
      <c r="E155" s="251"/>
      <c r="F155" s="298" t="s">
        <v>582</v>
      </c>
      <c r="G155" s="251"/>
      <c r="H155" s="297" t="s">
        <v>622</v>
      </c>
      <c r="I155" s="297" t="s">
        <v>592</v>
      </c>
      <c r="J155" s="297"/>
      <c r="K155" s="293"/>
    </row>
    <row r="156" spans="2:11" s="1" customFormat="1" ht="15" customHeight="1">
      <c r="B156" s="272"/>
      <c r="C156" s="297" t="s">
        <v>601</v>
      </c>
      <c r="D156" s="251"/>
      <c r="E156" s="251"/>
      <c r="F156" s="298" t="s">
        <v>588</v>
      </c>
      <c r="G156" s="251"/>
      <c r="H156" s="297" t="s">
        <v>622</v>
      </c>
      <c r="I156" s="297" t="s">
        <v>584</v>
      </c>
      <c r="J156" s="297">
        <v>50</v>
      </c>
      <c r="K156" s="293"/>
    </row>
    <row r="157" spans="2:11" s="1" customFormat="1" ht="15" customHeight="1">
      <c r="B157" s="272"/>
      <c r="C157" s="297" t="s">
        <v>609</v>
      </c>
      <c r="D157" s="251"/>
      <c r="E157" s="251"/>
      <c r="F157" s="298" t="s">
        <v>588</v>
      </c>
      <c r="G157" s="251"/>
      <c r="H157" s="297" t="s">
        <v>622</v>
      </c>
      <c r="I157" s="297" t="s">
        <v>584</v>
      </c>
      <c r="J157" s="297">
        <v>50</v>
      </c>
      <c r="K157" s="293"/>
    </row>
    <row r="158" spans="2:11" s="1" customFormat="1" ht="15" customHeight="1">
      <c r="B158" s="272"/>
      <c r="C158" s="297" t="s">
        <v>607</v>
      </c>
      <c r="D158" s="251"/>
      <c r="E158" s="251"/>
      <c r="F158" s="298" t="s">
        <v>588</v>
      </c>
      <c r="G158" s="251"/>
      <c r="H158" s="297" t="s">
        <v>622</v>
      </c>
      <c r="I158" s="297" t="s">
        <v>584</v>
      </c>
      <c r="J158" s="297">
        <v>50</v>
      </c>
      <c r="K158" s="293"/>
    </row>
    <row r="159" spans="2:11" s="1" customFormat="1" ht="15" customHeight="1">
      <c r="B159" s="272"/>
      <c r="C159" s="297" t="s">
        <v>94</v>
      </c>
      <c r="D159" s="251"/>
      <c r="E159" s="251"/>
      <c r="F159" s="298" t="s">
        <v>582</v>
      </c>
      <c r="G159" s="251"/>
      <c r="H159" s="297" t="s">
        <v>644</v>
      </c>
      <c r="I159" s="297" t="s">
        <v>584</v>
      </c>
      <c r="J159" s="297" t="s">
        <v>645</v>
      </c>
      <c r="K159" s="293"/>
    </row>
    <row r="160" spans="2:11" s="1" customFormat="1" ht="15" customHeight="1">
      <c r="B160" s="272"/>
      <c r="C160" s="297" t="s">
        <v>646</v>
      </c>
      <c r="D160" s="251"/>
      <c r="E160" s="251"/>
      <c r="F160" s="298" t="s">
        <v>582</v>
      </c>
      <c r="G160" s="251"/>
      <c r="H160" s="297" t="s">
        <v>647</v>
      </c>
      <c r="I160" s="297" t="s">
        <v>617</v>
      </c>
      <c r="J160" s="297"/>
      <c r="K160" s="293"/>
    </row>
    <row r="161" spans="2:11" s="1" customFormat="1" ht="15" customHeight="1">
      <c r="B161" s="299"/>
      <c r="C161" s="281"/>
      <c r="D161" s="281"/>
      <c r="E161" s="281"/>
      <c r="F161" s="281"/>
      <c r="G161" s="281"/>
      <c r="H161" s="281"/>
      <c r="I161" s="281"/>
      <c r="J161" s="281"/>
      <c r="K161" s="300"/>
    </row>
    <row r="162" spans="2:11" s="1" customFormat="1" ht="18.75" customHeight="1">
      <c r="B162" s="248"/>
      <c r="C162" s="251"/>
      <c r="D162" s="251"/>
      <c r="E162" s="251"/>
      <c r="F162" s="271"/>
      <c r="G162" s="251"/>
      <c r="H162" s="251"/>
      <c r="I162" s="251"/>
      <c r="J162" s="251"/>
      <c r="K162" s="248"/>
    </row>
    <row r="163" spans="2:11" s="1" customFormat="1" ht="18.75" customHeight="1">
      <c r="B163" s="258"/>
      <c r="C163" s="258"/>
      <c r="D163" s="258"/>
      <c r="E163" s="258"/>
      <c r="F163" s="258"/>
      <c r="G163" s="258"/>
      <c r="H163" s="258"/>
      <c r="I163" s="258"/>
      <c r="J163" s="258"/>
      <c r="K163" s="258"/>
    </row>
    <row r="164" spans="2:11" s="1" customFormat="1" ht="7.5" customHeight="1">
      <c r="B164" s="240"/>
      <c r="C164" s="241"/>
      <c r="D164" s="241"/>
      <c r="E164" s="241"/>
      <c r="F164" s="241"/>
      <c r="G164" s="241"/>
      <c r="H164" s="241"/>
      <c r="I164" s="241"/>
      <c r="J164" s="241"/>
      <c r="K164" s="242"/>
    </row>
    <row r="165" spans="2:11" s="1" customFormat="1" ht="45" customHeight="1">
      <c r="B165" s="243"/>
      <c r="C165" s="368" t="s">
        <v>648</v>
      </c>
      <c r="D165" s="368"/>
      <c r="E165" s="368"/>
      <c r="F165" s="368"/>
      <c r="G165" s="368"/>
      <c r="H165" s="368"/>
      <c r="I165" s="368"/>
      <c r="J165" s="368"/>
      <c r="K165" s="244"/>
    </row>
    <row r="166" spans="2:11" s="1" customFormat="1" ht="17.25" customHeight="1">
      <c r="B166" s="243"/>
      <c r="C166" s="264" t="s">
        <v>576</v>
      </c>
      <c r="D166" s="264"/>
      <c r="E166" s="264"/>
      <c r="F166" s="264" t="s">
        <v>577</v>
      </c>
      <c r="G166" s="301"/>
      <c r="H166" s="302" t="s">
        <v>54</v>
      </c>
      <c r="I166" s="302" t="s">
        <v>57</v>
      </c>
      <c r="J166" s="264" t="s">
        <v>578</v>
      </c>
      <c r="K166" s="244"/>
    </row>
    <row r="167" spans="2:11" s="1" customFormat="1" ht="17.25" customHeight="1">
      <c r="B167" s="245"/>
      <c r="C167" s="266" t="s">
        <v>579</v>
      </c>
      <c r="D167" s="266"/>
      <c r="E167" s="266"/>
      <c r="F167" s="267" t="s">
        <v>580</v>
      </c>
      <c r="G167" s="303"/>
      <c r="H167" s="304"/>
      <c r="I167" s="304"/>
      <c r="J167" s="266" t="s">
        <v>581</v>
      </c>
      <c r="K167" s="246"/>
    </row>
    <row r="168" spans="2:11" s="1" customFormat="1" ht="5.25" customHeight="1">
      <c r="B168" s="272"/>
      <c r="C168" s="269"/>
      <c r="D168" s="269"/>
      <c r="E168" s="269"/>
      <c r="F168" s="269"/>
      <c r="G168" s="270"/>
      <c r="H168" s="269"/>
      <c r="I168" s="269"/>
      <c r="J168" s="269"/>
      <c r="K168" s="293"/>
    </row>
    <row r="169" spans="2:11" s="1" customFormat="1" ht="15" customHeight="1">
      <c r="B169" s="272"/>
      <c r="C169" s="251" t="s">
        <v>585</v>
      </c>
      <c r="D169" s="251"/>
      <c r="E169" s="251"/>
      <c r="F169" s="271" t="s">
        <v>582</v>
      </c>
      <c r="G169" s="251"/>
      <c r="H169" s="251" t="s">
        <v>622</v>
      </c>
      <c r="I169" s="251" t="s">
        <v>584</v>
      </c>
      <c r="J169" s="251">
        <v>120</v>
      </c>
      <c r="K169" s="293"/>
    </row>
    <row r="170" spans="2:11" s="1" customFormat="1" ht="15" customHeight="1">
      <c r="B170" s="272"/>
      <c r="C170" s="251" t="s">
        <v>631</v>
      </c>
      <c r="D170" s="251"/>
      <c r="E170" s="251"/>
      <c r="F170" s="271" t="s">
        <v>582</v>
      </c>
      <c r="G170" s="251"/>
      <c r="H170" s="251" t="s">
        <v>632</v>
      </c>
      <c r="I170" s="251" t="s">
        <v>584</v>
      </c>
      <c r="J170" s="251" t="s">
        <v>633</v>
      </c>
      <c r="K170" s="293"/>
    </row>
    <row r="171" spans="2:11" s="1" customFormat="1" ht="15" customHeight="1">
      <c r="B171" s="272"/>
      <c r="C171" s="251" t="s">
        <v>530</v>
      </c>
      <c r="D171" s="251"/>
      <c r="E171" s="251"/>
      <c r="F171" s="271" t="s">
        <v>582</v>
      </c>
      <c r="G171" s="251"/>
      <c r="H171" s="251" t="s">
        <v>649</v>
      </c>
      <c r="I171" s="251" t="s">
        <v>584</v>
      </c>
      <c r="J171" s="251" t="s">
        <v>633</v>
      </c>
      <c r="K171" s="293"/>
    </row>
    <row r="172" spans="2:11" s="1" customFormat="1" ht="15" customHeight="1">
      <c r="B172" s="272"/>
      <c r="C172" s="251" t="s">
        <v>587</v>
      </c>
      <c r="D172" s="251"/>
      <c r="E172" s="251"/>
      <c r="F172" s="271" t="s">
        <v>588</v>
      </c>
      <c r="G172" s="251"/>
      <c r="H172" s="251" t="s">
        <v>649</v>
      </c>
      <c r="I172" s="251" t="s">
        <v>584</v>
      </c>
      <c r="J172" s="251">
        <v>50</v>
      </c>
      <c r="K172" s="293"/>
    </row>
    <row r="173" spans="2:11" s="1" customFormat="1" ht="15" customHeight="1">
      <c r="B173" s="272"/>
      <c r="C173" s="251" t="s">
        <v>590</v>
      </c>
      <c r="D173" s="251"/>
      <c r="E173" s="251"/>
      <c r="F173" s="271" t="s">
        <v>582</v>
      </c>
      <c r="G173" s="251"/>
      <c r="H173" s="251" t="s">
        <v>649</v>
      </c>
      <c r="I173" s="251" t="s">
        <v>592</v>
      </c>
      <c r="J173" s="251"/>
      <c r="K173" s="293"/>
    </row>
    <row r="174" spans="2:11" s="1" customFormat="1" ht="15" customHeight="1">
      <c r="B174" s="272"/>
      <c r="C174" s="251" t="s">
        <v>601</v>
      </c>
      <c r="D174" s="251"/>
      <c r="E174" s="251"/>
      <c r="F174" s="271" t="s">
        <v>588</v>
      </c>
      <c r="G174" s="251"/>
      <c r="H174" s="251" t="s">
        <v>649</v>
      </c>
      <c r="I174" s="251" t="s">
        <v>584</v>
      </c>
      <c r="J174" s="251">
        <v>50</v>
      </c>
      <c r="K174" s="293"/>
    </row>
    <row r="175" spans="2:11" s="1" customFormat="1" ht="15" customHeight="1">
      <c r="B175" s="272"/>
      <c r="C175" s="251" t="s">
        <v>609</v>
      </c>
      <c r="D175" s="251"/>
      <c r="E175" s="251"/>
      <c r="F175" s="271" t="s">
        <v>588</v>
      </c>
      <c r="G175" s="251"/>
      <c r="H175" s="251" t="s">
        <v>649</v>
      </c>
      <c r="I175" s="251" t="s">
        <v>584</v>
      </c>
      <c r="J175" s="251">
        <v>50</v>
      </c>
      <c r="K175" s="293"/>
    </row>
    <row r="176" spans="2:11" s="1" customFormat="1" ht="15" customHeight="1">
      <c r="B176" s="272"/>
      <c r="C176" s="251" t="s">
        <v>607</v>
      </c>
      <c r="D176" s="251"/>
      <c r="E176" s="251"/>
      <c r="F176" s="271" t="s">
        <v>588</v>
      </c>
      <c r="G176" s="251"/>
      <c r="H176" s="251" t="s">
        <v>649</v>
      </c>
      <c r="I176" s="251" t="s">
        <v>584</v>
      </c>
      <c r="J176" s="251">
        <v>50</v>
      </c>
      <c r="K176" s="293"/>
    </row>
    <row r="177" spans="2:11" s="1" customFormat="1" ht="15" customHeight="1">
      <c r="B177" s="272"/>
      <c r="C177" s="251" t="s">
        <v>104</v>
      </c>
      <c r="D177" s="251"/>
      <c r="E177" s="251"/>
      <c r="F177" s="271" t="s">
        <v>582</v>
      </c>
      <c r="G177" s="251"/>
      <c r="H177" s="251" t="s">
        <v>650</v>
      </c>
      <c r="I177" s="251" t="s">
        <v>651</v>
      </c>
      <c r="J177" s="251"/>
      <c r="K177" s="293"/>
    </row>
    <row r="178" spans="2:11" s="1" customFormat="1" ht="15" customHeight="1">
      <c r="B178" s="272"/>
      <c r="C178" s="251" t="s">
        <v>57</v>
      </c>
      <c r="D178" s="251"/>
      <c r="E178" s="251"/>
      <c r="F178" s="271" t="s">
        <v>582</v>
      </c>
      <c r="G178" s="251"/>
      <c r="H178" s="251" t="s">
        <v>652</v>
      </c>
      <c r="I178" s="251" t="s">
        <v>653</v>
      </c>
      <c r="J178" s="251">
        <v>1</v>
      </c>
      <c r="K178" s="293"/>
    </row>
    <row r="179" spans="2:11" s="1" customFormat="1" ht="15" customHeight="1">
      <c r="B179" s="272"/>
      <c r="C179" s="251" t="s">
        <v>53</v>
      </c>
      <c r="D179" s="251"/>
      <c r="E179" s="251"/>
      <c r="F179" s="271" t="s">
        <v>582</v>
      </c>
      <c r="G179" s="251"/>
      <c r="H179" s="251" t="s">
        <v>654</v>
      </c>
      <c r="I179" s="251" t="s">
        <v>584</v>
      </c>
      <c r="J179" s="251">
        <v>20</v>
      </c>
      <c r="K179" s="293"/>
    </row>
    <row r="180" spans="2:11" s="1" customFormat="1" ht="15" customHeight="1">
      <c r="B180" s="272"/>
      <c r="C180" s="251" t="s">
        <v>54</v>
      </c>
      <c r="D180" s="251"/>
      <c r="E180" s="251"/>
      <c r="F180" s="271" t="s">
        <v>582</v>
      </c>
      <c r="G180" s="251"/>
      <c r="H180" s="251" t="s">
        <v>655</v>
      </c>
      <c r="I180" s="251" t="s">
        <v>584</v>
      </c>
      <c r="J180" s="251">
        <v>255</v>
      </c>
      <c r="K180" s="293"/>
    </row>
    <row r="181" spans="2:11" s="1" customFormat="1" ht="15" customHeight="1">
      <c r="B181" s="272"/>
      <c r="C181" s="251" t="s">
        <v>105</v>
      </c>
      <c r="D181" s="251"/>
      <c r="E181" s="251"/>
      <c r="F181" s="271" t="s">
        <v>582</v>
      </c>
      <c r="G181" s="251"/>
      <c r="H181" s="251" t="s">
        <v>546</v>
      </c>
      <c r="I181" s="251" t="s">
        <v>584</v>
      </c>
      <c r="J181" s="251">
        <v>10</v>
      </c>
      <c r="K181" s="293"/>
    </row>
    <row r="182" spans="2:11" s="1" customFormat="1" ht="15" customHeight="1">
      <c r="B182" s="272"/>
      <c r="C182" s="251" t="s">
        <v>106</v>
      </c>
      <c r="D182" s="251"/>
      <c r="E182" s="251"/>
      <c r="F182" s="271" t="s">
        <v>582</v>
      </c>
      <c r="G182" s="251"/>
      <c r="H182" s="251" t="s">
        <v>656</v>
      </c>
      <c r="I182" s="251" t="s">
        <v>617</v>
      </c>
      <c r="J182" s="251"/>
      <c r="K182" s="293"/>
    </row>
    <row r="183" spans="2:11" s="1" customFormat="1" ht="15" customHeight="1">
      <c r="B183" s="272"/>
      <c r="C183" s="251" t="s">
        <v>657</v>
      </c>
      <c r="D183" s="251"/>
      <c r="E183" s="251"/>
      <c r="F183" s="271" t="s">
        <v>582</v>
      </c>
      <c r="G183" s="251"/>
      <c r="H183" s="251" t="s">
        <v>658</v>
      </c>
      <c r="I183" s="251" t="s">
        <v>617</v>
      </c>
      <c r="J183" s="251"/>
      <c r="K183" s="293"/>
    </row>
    <row r="184" spans="2:11" s="1" customFormat="1" ht="15" customHeight="1">
      <c r="B184" s="272"/>
      <c r="C184" s="251" t="s">
        <v>646</v>
      </c>
      <c r="D184" s="251"/>
      <c r="E184" s="251"/>
      <c r="F184" s="271" t="s">
        <v>582</v>
      </c>
      <c r="G184" s="251"/>
      <c r="H184" s="251" t="s">
        <v>659</v>
      </c>
      <c r="I184" s="251" t="s">
        <v>617</v>
      </c>
      <c r="J184" s="251"/>
      <c r="K184" s="293"/>
    </row>
    <row r="185" spans="2:11" s="1" customFormat="1" ht="15" customHeight="1">
      <c r="B185" s="272"/>
      <c r="C185" s="251" t="s">
        <v>108</v>
      </c>
      <c r="D185" s="251"/>
      <c r="E185" s="251"/>
      <c r="F185" s="271" t="s">
        <v>588</v>
      </c>
      <c r="G185" s="251"/>
      <c r="H185" s="251" t="s">
        <v>660</v>
      </c>
      <c r="I185" s="251" t="s">
        <v>584</v>
      </c>
      <c r="J185" s="251">
        <v>50</v>
      </c>
      <c r="K185" s="293"/>
    </row>
    <row r="186" spans="2:11" s="1" customFormat="1" ht="15" customHeight="1">
      <c r="B186" s="272"/>
      <c r="C186" s="251" t="s">
        <v>661</v>
      </c>
      <c r="D186" s="251"/>
      <c r="E186" s="251"/>
      <c r="F186" s="271" t="s">
        <v>588</v>
      </c>
      <c r="G186" s="251"/>
      <c r="H186" s="251" t="s">
        <v>662</v>
      </c>
      <c r="I186" s="251" t="s">
        <v>663</v>
      </c>
      <c r="J186" s="251"/>
      <c r="K186" s="293"/>
    </row>
    <row r="187" spans="2:11" s="1" customFormat="1" ht="15" customHeight="1">
      <c r="B187" s="272"/>
      <c r="C187" s="251" t="s">
        <v>664</v>
      </c>
      <c r="D187" s="251"/>
      <c r="E187" s="251"/>
      <c r="F187" s="271" t="s">
        <v>588</v>
      </c>
      <c r="G187" s="251"/>
      <c r="H187" s="251" t="s">
        <v>665</v>
      </c>
      <c r="I187" s="251" t="s">
        <v>663</v>
      </c>
      <c r="J187" s="251"/>
      <c r="K187" s="293"/>
    </row>
    <row r="188" spans="2:11" s="1" customFormat="1" ht="15" customHeight="1">
      <c r="B188" s="272"/>
      <c r="C188" s="251" t="s">
        <v>666</v>
      </c>
      <c r="D188" s="251"/>
      <c r="E188" s="251"/>
      <c r="F188" s="271" t="s">
        <v>588</v>
      </c>
      <c r="G188" s="251"/>
      <c r="H188" s="251" t="s">
        <v>667</v>
      </c>
      <c r="I188" s="251" t="s">
        <v>663</v>
      </c>
      <c r="J188" s="251"/>
      <c r="K188" s="293"/>
    </row>
    <row r="189" spans="2:11" s="1" customFormat="1" ht="15" customHeight="1">
      <c r="B189" s="272"/>
      <c r="C189" s="305" t="s">
        <v>668</v>
      </c>
      <c r="D189" s="251"/>
      <c r="E189" s="251"/>
      <c r="F189" s="271" t="s">
        <v>588</v>
      </c>
      <c r="G189" s="251"/>
      <c r="H189" s="251" t="s">
        <v>669</v>
      </c>
      <c r="I189" s="251" t="s">
        <v>670</v>
      </c>
      <c r="J189" s="306" t="s">
        <v>671</v>
      </c>
      <c r="K189" s="293"/>
    </row>
    <row r="190" spans="2:11" s="1" customFormat="1" ht="15" customHeight="1">
      <c r="B190" s="272"/>
      <c r="C190" s="257" t="s">
        <v>42</v>
      </c>
      <c r="D190" s="251"/>
      <c r="E190" s="251"/>
      <c r="F190" s="271" t="s">
        <v>582</v>
      </c>
      <c r="G190" s="251"/>
      <c r="H190" s="248" t="s">
        <v>672</v>
      </c>
      <c r="I190" s="251" t="s">
        <v>673</v>
      </c>
      <c r="J190" s="251"/>
      <c r="K190" s="293"/>
    </row>
    <row r="191" spans="2:11" s="1" customFormat="1" ht="15" customHeight="1">
      <c r="B191" s="272"/>
      <c r="C191" s="257" t="s">
        <v>674</v>
      </c>
      <c r="D191" s="251"/>
      <c r="E191" s="251"/>
      <c r="F191" s="271" t="s">
        <v>582</v>
      </c>
      <c r="G191" s="251"/>
      <c r="H191" s="251" t="s">
        <v>675</v>
      </c>
      <c r="I191" s="251" t="s">
        <v>617</v>
      </c>
      <c r="J191" s="251"/>
      <c r="K191" s="293"/>
    </row>
    <row r="192" spans="2:11" s="1" customFormat="1" ht="15" customHeight="1">
      <c r="B192" s="272"/>
      <c r="C192" s="257" t="s">
        <v>676</v>
      </c>
      <c r="D192" s="251"/>
      <c r="E192" s="251"/>
      <c r="F192" s="271" t="s">
        <v>582</v>
      </c>
      <c r="G192" s="251"/>
      <c r="H192" s="251" t="s">
        <v>677</v>
      </c>
      <c r="I192" s="251" t="s">
        <v>617</v>
      </c>
      <c r="J192" s="251"/>
      <c r="K192" s="293"/>
    </row>
    <row r="193" spans="2:11" s="1" customFormat="1" ht="15" customHeight="1">
      <c r="B193" s="272"/>
      <c r="C193" s="257" t="s">
        <v>678</v>
      </c>
      <c r="D193" s="251"/>
      <c r="E193" s="251"/>
      <c r="F193" s="271" t="s">
        <v>588</v>
      </c>
      <c r="G193" s="251"/>
      <c r="H193" s="251" t="s">
        <v>679</v>
      </c>
      <c r="I193" s="251" t="s">
        <v>617</v>
      </c>
      <c r="J193" s="251"/>
      <c r="K193" s="293"/>
    </row>
    <row r="194" spans="2:11" s="1" customFormat="1" ht="15" customHeight="1">
      <c r="B194" s="299"/>
      <c r="C194" s="307"/>
      <c r="D194" s="281"/>
      <c r="E194" s="281"/>
      <c r="F194" s="281"/>
      <c r="G194" s="281"/>
      <c r="H194" s="281"/>
      <c r="I194" s="281"/>
      <c r="J194" s="281"/>
      <c r="K194" s="300"/>
    </row>
    <row r="195" spans="2:11" s="1" customFormat="1" ht="18.75" customHeight="1">
      <c r="B195" s="248"/>
      <c r="C195" s="251"/>
      <c r="D195" s="251"/>
      <c r="E195" s="251"/>
      <c r="F195" s="271"/>
      <c r="G195" s="251"/>
      <c r="H195" s="251"/>
      <c r="I195" s="251"/>
      <c r="J195" s="251"/>
      <c r="K195" s="248"/>
    </row>
    <row r="196" spans="2:11" s="1" customFormat="1" ht="18.75" customHeight="1">
      <c r="B196" s="248"/>
      <c r="C196" s="251"/>
      <c r="D196" s="251"/>
      <c r="E196" s="251"/>
      <c r="F196" s="271"/>
      <c r="G196" s="251"/>
      <c r="H196" s="251"/>
      <c r="I196" s="251"/>
      <c r="J196" s="251"/>
      <c r="K196" s="248"/>
    </row>
    <row r="197" spans="2:11" s="1" customFormat="1" ht="18.75" customHeight="1">
      <c r="B197" s="258"/>
      <c r="C197" s="258"/>
      <c r="D197" s="258"/>
      <c r="E197" s="258"/>
      <c r="F197" s="258"/>
      <c r="G197" s="258"/>
      <c r="H197" s="258"/>
      <c r="I197" s="258"/>
      <c r="J197" s="258"/>
      <c r="K197" s="258"/>
    </row>
    <row r="198" spans="2:11" s="1" customFormat="1" ht="13.5">
      <c r="B198" s="240"/>
      <c r="C198" s="241"/>
      <c r="D198" s="241"/>
      <c r="E198" s="241"/>
      <c r="F198" s="241"/>
      <c r="G198" s="241"/>
      <c r="H198" s="241"/>
      <c r="I198" s="241"/>
      <c r="J198" s="241"/>
      <c r="K198" s="242"/>
    </row>
    <row r="199" spans="2:11" s="1" customFormat="1" ht="21">
      <c r="B199" s="243"/>
      <c r="C199" s="368" t="s">
        <v>680</v>
      </c>
      <c r="D199" s="368"/>
      <c r="E199" s="368"/>
      <c r="F199" s="368"/>
      <c r="G199" s="368"/>
      <c r="H199" s="368"/>
      <c r="I199" s="368"/>
      <c r="J199" s="368"/>
      <c r="K199" s="244"/>
    </row>
    <row r="200" spans="2:11" s="1" customFormat="1" ht="25.5" customHeight="1">
      <c r="B200" s="243"/>
      <c r="C200" s="308" t="s">
        <v>681</v>
      </c>
      <c r="D200" s="308"/>
      <c r="E200" s="308"/>
      <c r="F200" s="308" t="s">
        <v>682</v>
      </c>
      <c r="G200" s="309"/>
      <c r="H200" s="369" t="s">
        <v>683</v>
      </c>
      <c r="I200" s="369"/>
      <c r="J200" s="369"/>
      <c r="K200" s="244"/>
    </row>
    <row r="201" spans="2:11" s="1" customFormat="1" ht="5.25" customHeight="1">
      <c r="B201" s="272"/>
      <c r="C201" s="269"/>
      <c r="D201" s="269"/>
      <c r="E201" s="269"/>
      <c r="F201" s="269"/>
      <c r="G201" s="251"/>
      <c r="H201" s="269"/>
      <c r="I201" s="269"/>
      <c r="J201" s="269"/>
      <c r="K201" s="293"/>
    </row>
    <row r="202" spans="2:11" s="1" customFormat="1" ht="15" customHeight="1">
      <c r="B202" s="272"/>
      <c r="C202" s="251" t="s">
        <v>673</v>
      </c>
      <c r="D202" s="251"/>
      <c r="E202" s="251"/>
      <c r="F202" s="271" t="s">
        <v>43</v>
      </c>
      <c r="G202" s="251"/>
      <c r="H202" s="370" t="s">
        <v>684</v>
      </c>
      <c r="I202" s="370"/>
      <c r="J202" s="370"/>
      <c r="K202" s="293"/>
    </row>
    <row r="203" spans="2:11" s="1" customFormat="1" ht="15" customHeight="1">
      <c r="B203" s="272"/>
      <c r="C203" s="278"/>
      <c r="D203" s="251"/>
      <c r="E203" s="251"/>
      <c r="F203" s="271" t="s">
        <v>44</v>
      </c>
      <c r="G203" s="251"/>
      <c r="H203" s="370" t="s">
        <v>685</v>
      </c>
      <c r="I203" s="370"/>
      <c r="J203" s="370"/>
      <c r="K203" s="293"/>
    </row>
    <row r="204" spans="2:11" s="1" customFormat="1" ht="15" customHeight="1">
      <c r="B204" s="272"/>
      <c r="C204" s="278"/>
      <c r="D204" s="251"/>
      <c r="E204" s="251"/>
      <c r="F204" s="271" t="s">
        <v>47</v>
      </c>
      <c r="G204" s="251"/>
      <c r="H204" s="370" t="s">
        <v>686</v>
      </c>
      <c r="I204" s="370"/>
      <c r="J204" s="370"/>
      <c r="K204" s="293"/>
    </row>
    <row r="205" spans="2:11" s="1" customFormat="1" ht="15" customHeight="1">
      <c r="B205" s="272"/>
      <c r="C205" s="251"/>
      <c r="D205" s="251"/>
      <c r="E205" s="251"/>
      <c r="F205" s="271" t="s">
        <v>45</v>
      </c>
      <c r="G205" s="251"/>
      <c r="H205" s="370" t="s">
        <v>687</v>
      </c>
      <c r="I205" s="370"/>
      <c r="J205" s="370"/>
      <c r="K205" s="293"/>
    </row>
    <row r="206" spans="2:11" s="1" customFormat="1" ht="15" customHeight="1">
      <c r="B206" s="272"/>
      <c r="C206" s="251"/>
      <c r="D206" s="251"/>
      <c r="E206" s="251"/>
      <c r="F206" s="271" t="s">
        <v>46</v>
      </c>
      <c r="G206" s="251"/>
      <c r="H206" s="370" t="s">
        <v>688</v>
      </c>
      <c r="I206" s="370"/>
      <c r="J206" s="370"/>
      <c r="K206" s="293"/>
    </row>
    <row r="207" spans="2:11" s="1" customFormat="1" ht="15" customHeight="1">
      <c r="B207" s="272"/>
      <c r="C207" s="251"/>
      <c r="D207" s="251"/>
      <c r="E207" s="251"/>
      <c r="F207" s="271"/>
      <c r="G207" s="251"/>
      <c r="H207" s="251"/>
      <c r="I207" s="251"/>
      <c r="J207" s="251"/>
      <c r="K207" s="293"/>
    </row>
    <row r="208" spans="2:11" s="1" customFormat="1" ht="15" customHeight="1">
      <c r="B208" s="272"/>
      <c r="C208" s="251" t="s">
        <v>629</v>
      </c>
      <c r="D208" s="251"/>
      <c r="E208" s="251"/>
      <c r="F208" s="271" t="s">
        <v>79</v>
      </c>
      <c r="G208" s="251"/>
      <c r="H208" s="370" t="s">
        <v>689</v>
      </c>
      <c r="I208" s="370"/>
      <c r="J208" s="370"/>
      <c r="K208" s="293"/>
    </row>
    <row r="209" spans="2:11" s="1" customFormat="1" ht="15" customHeight="1">
      <c r="B209" s="272"/>
      <c r="C209" s="278"/>
      <c r="D209" s="251"/>
      <c r="E209" s="251"/>
      <c r="F209" s="271" t="s">
        <v>524</v>
      </c>
      <c r="G209" s="251"/>
      <c r="H209" s="370" t="s">
        <v>525</v>
      </c>
      <c r="I209" s="370"/>
      <c r="J209" s="370"/>
      <c r="K209" s="293"/>
    </row>
    <row r="210" spans="2:11" s="1" customFormat="1" ht="15" customHeight="1">
      <c r="B210" s="272"/>
      <c r="C210" s="251"/>
      <c r="D210" s="251"/>
      <c r="E210" s="251"/>
      <c r="F210" s="271" t="s">
        <v>522</v>
      </c>
      <c r="G210" s="251"/>
      <c r="H210" s="370" t="s">
        <v>690</v>
      </c>
      <c r="I210" s="370"/>
      <c r="J210" s="370"/>
      <c r="K210" s="293"/>
    </row>
    <row r="211" spans="2:11" s="1" customFormat="1" ht="15" customHeight="1">
      <c r="B211" s="310"/>
      <c r="C211" s="278"/>
      <c r="D211" s="278"/>
      <c r="E211" s="278"/>
      <c r="F211" s="271" t="s">
        <v>526</v>
      </c>
      <c r="G211" s="257"/>
      <c r="H211" s="371" t="s">
        <v>527</v>
      </c>
      <c r="I211" s="371"/>
      <c r="J211" s="371"/>
      <c r="K211" s="311"/>
    </row>
    <row r="212" spans="2:11" s="1" customFormat="1" ht="15" customHeight="1">
      <c r="B212" s="310"/>
      <c r="C212" s="278"/>
      <c r="D212" s="278"/>
      <c r="E212" s="278"/>
      <c r="F212" s="271" t="s">
        <v>528</v>
      </c>
      <c r="G212" s="257"/>
      <c r="H212" s="371" t="s">
        <v>691</v>
      </c>
      <c r="I212" s="371"/>
      <c r="J212" s="371"/>
      <c r="K212" s="311"/>
    </row>
    <row r="213" spans="2:11" s="1" customFormat="1" ht="15" customHeight="1">
      <c r="B213" s="310"/>
      <c r="C213" s="278"/>
      <c r="D213" s="278"/>
      <c r="E213" s="278"/>
      <c r="F213" s="312"/>
      <c r="G213" s="257"/>
      <c r="H213" s="313"/>
      <c r="I213" s="313"/>
      <c r="J213" s="313"/>
      <c r="K213" s="311"/>
    </row>
    <row r="214" spans="2:11" s="1" customFormat="1" ht="15" customHeight="1">
      <c r="B214" s="310"/>
      <c r="C214" s="251" t="s">
        <v>653</v>
      </c>
      <c r="D214" s="278"/>
      <c r="E214" s="278"/>
      <c r="F214" s="271">
        <v>1</v>
      </c>
      <c r="G214" s="257"/>
      <c r="H214" s="371" t="s">
        <v>692</v>
      </c>
      <c r="I214" s="371"/>
      <c r="J214" s="371"/>
      <c r="K214" s="311"/>
    </row>
    <row r="215" spans="2:11" s="1" customFormat="1" ht="15" customHeight="1">
      <c r="B215" s="310"/>
      <c r="C215" s="278"/>
      <c r="D215" s="278"/>
      <c r="E215" s="278"/>
      <c r="F215" s="271">
        <v>2</v>
      </c>
      <c r="G215" s="257"/>
      <c r="H215" s="371" t="s">
        <v>693</v>
      </c>
      <c r="I215" s="371"/>
      <c r="J215" s="371"/>
      <c r="K215" s="311"/>
    </row>
    <row r="216" spans="2:11" s="1" customFormat="1" ht="15" customHeight="1">
      <c r="B216" s="310"/>
      <c r="C216" s="278"/>
      <c r="D216" s="278"/>
      <c r="E216" s="278"/>
      <c r="F216" s="271">
        <v>3</v>
      </c>
      <c r="G216" s="257"/>
      <c r="H216" s="371" t="s">
        <v>694</v>
      </c>
      <c r="I216" s="371"/>
      <c r="J216" s="371"/>
      <c r="K216" s="311"/>
    </row>
    <row r="217" spans="2:11" s="1" customFormat="1" ht="15" customHeight="1">
      <c r="B217" s="310"/>
      <c r="C217" s="278"/>
      <c r="D217" s="278"/>
      <c r="E217" s="278"/>
      <c r="F217" s="271">
        <v>4</v>
      </c>
      <c r="G217" s="257"/>
      <c r="H217" s="371" t="s">
        <v>695</v>
      </c>
      <c r="I217" s="371"/>
      <c r="J217" s="371"/>
      <c r="K217" s="311"/>
    </row>
    <row r="218" spans="2:11" s="1" customFormat="1" ht="12.75" customHeight="1">
      <c r="B218" s="314"/>
      <c r="C218" s="315"/>
      <c r="D218" s="315"/>
      <c r="E218" s="315"/>
      <c r="F218" s="315"/>
      <c r="G218" s="315"/>
      <c r="H218" s="315"/>
      <c r="I218" s="315"/>
      <c r="J218" s="315"/>
      <c r="K218" s="316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9</vt:i4>
      </vt:variant>
    </vt:vector>
  </HeadingPairs>
  <TitlesOfParts>
    <vt:vector size="14" baseType="lpstr">
      <vt:lpstr>Rekapitulace stavby</vt:lpstr>
      <vt:lpstr>01 - 1. ETAPA</vt:lpstr>
      <vt:lpstr>02 - 2. ETAPA</vt:lpstr>
      <vt:lpstr>VRN - VRN - Vedlejší rozp...</vt:lpstr>
      <vt:lpstr>Pokyny pro vyplnění</vt:lpstr>
      <vt:lpstr>'01 - 1. ETAPA'!Názvy_tisku</vt:lpstr>
      <vt:lpstr>'02 - 2. ETAPA'!Názvy_tisku</vt:lpstr>
      <vt:lpstr>'Rekapitulace stavby'!Názvy_tisku</vt:lpstr>
      <vt:lpstr>'VRN - VRN - Vedlejší rozp...'!Názvy_tisku</vt:lpstr>
      <vt:lpstr>'01 - 1. ETAPA'!Oblast_tisku</vt:lpstr>
      <vt:lpstr>'02 - 2. ETAPA'!Oblast_tisku</vt:lpstr>
      <vt:lpstr>'Pokyny pro vyplnění'!Oblast_tisku</vt:lpstr>
      <vt:lpstr>'Rekapitulace stavby'!Oblast_tisku</vt:lpstr>
      <vt:lpstr>'VRN - VRN - Vedlejší rozp...'!Oblast_tisku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ZEDX1\Zed</dc:creator>
  <cp:lastModifiedBy>OÚ Librantice</cp:lastModifiedBy>
  <dcterms:created xsi:type="dcterms:W3CDTF">2021-01-19T12:50:02Z</dcterms:created>
  <dcterms:modified xsi:type="dcterms:W3CDTF">2021-04-13T10:50:48Z</dcterms:modified>
</cp:coreProperties>
</file>